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atadevice-my.sharepoint.com/personal/sudeshk_datadevice_com_au/Documents/Sudesh/PowerBI in LF/BudgetExcel/"/>
    </mc:Choice>
  </mc:AlternateContent>
  <bookViews>
    <workbookView xWindow="0" yWindow="0" windowWidth="20070" windowHeight="8055"/>
  </bookViews>
  <sheets>
    <sheet name="CMG Weekly Budget Template" sheetId="9" r:id="rId1"/>
    <sheet name="Performance Report" sheetId="10" r:id="rId2"/>
  </sheets>
  <definedNames>
    <definedName name="DME_Dirty" hidden="1">"False"</definedName>
    <definedName name="DME_LocalFile" hidden="1">"True"</definedName>
    <definedName name="jim">#REF!</definedName>
    <definedName name="ker">#REF!</definedName>
    <definedName name="kerry">#REF!</definedName>
    <definedName name="Meeting">#REF!</definedName>
    <definedName name="NOTESDATA">#REF!</definedName>
    <definedName name="_xlnm.Print_Area" localSheetId="0">'CMG Weekly Budget Template'!$A$1:$BS$197</definedName>
    <definedName name="_xlnm.Print_Titles" localSheetId="0">'CMG Weekly Budget Template'!$A:$A,'CMG Weekly Budget Template'!$1:$3</definedName>
    <definedName name="Today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2" i="10" l="1"/>
  <c r="R34" i="10"/>
  <c r="R44" i="10"/>
  <c r="R42" i="10"/>
  <c r="R40" i="10"/>
  <c r="R38" i="10"/>
  <c r="R36" i="10"/>
  <c r="R13" i="10"/>
  <c r="R11" i="10"/>
  <c r="R26" i="10"/>
  <c r="R20" i="10"/>
  <c r="R15" i="10"/>
  <c r="R9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Q15" i="10"/>
  <c r="D5" i="10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R45" i="10" l="1"/>
  <c r="R16" i="10"/>
  <c r="R21" i="10" s="1"/>
  <c r="R29" i="10" s="1"/>
  <c r="Q27" i="10"/>
  <c r="BL46" i="9" l="1"/>
  <c r="BF46" i="9"/>
  <c r="BE46" i="9"/>
  <c r="BA46" i="9"/>
  <c r="AQ46" i="9"/>
  <c r="AK46" i="9"/>
  <c r="AI46" i="9"/>
  <c r="AG46" i="9"/>
  <c r="AE46" i="9"/>
  <c r="AD46" i="9"/>
  <c r="AA46" i="9"/>
  <c r="Z46" i="9"/>
  <c r="Y46" i="9"/>
  <c r="X46" i="9"/>
  <c r="V46" i="9"/>
  <c r="P46" i="9"/>
  <c r="O46" i="9"/>
  <c r="K46" i="9"/>
  <c r="J46" i="9"/>
  <c r="I46" i="9"/>
  <c r="D46" i="9"/>
  <c r="BM23" i="9"/>
  <c r="BL23" i="9"/>
  <c r="BK23" i="9"/>
  <c r="BJ23" i="9"/>
  <c r="BI23" i="9"/>
  <c r="BG23" i="9"/>
  <c r="BF23" i="9"/>
  <c r="BE23" i="9"/>
  <c r="BD23" i="9"/>
  <c r="BB23" i="9"/>
  <c r="BA23" i="9"/>
  <c r="AZ23" i="9"/>
  <c r="AY23" i="9"/>
  <c r="AW23" i="9"/>
  <c r="AV23" i="9"/>
  <c r="AU23" i="9"/>
  <c r="AT23" i="9"/>
  <c r="AS23" i="9"/>
  <c r="AQ23" i="9"/>
  <c r="AP23" i="9"/>
  <c r="AO23" i="9"/>
  <c r="AN23" i="9"/>
  <c r="AL23" i="9"/>
  <c r="AK23" i="9"/>
  <c r="AJ23" i="9"/>
  <c r="AI23" i="9"/>
  <c r="AG23" i="9"/>
  <c r="AF23" i="9"/>
  <c r="AE23" i="9"/>
  <c r="AD23" i="9"/>
  <c r="AC23" i="9"/>
  <c r="AA23" i="9"/>
  <c r="Z23" i="9"/>
  <c r="Y23" i="9"/>
  <c r="X23" i="9"/>
  <c r="V23" i="9"/>
  <c r="U23" i="9"/>
  <c r="T23" i="9"/>
  <c r="M23" i="9"/>
  <c r="Q23" i="9"/>
  <c r="P23" i="9"/>
  <c r="O23" i="9"/>
  <c r="N23" i="9"/>
  <c r="K23" i="9"/>
  <c r="J23" i="9"/>
  <c r="I23" i="9"/>
  <c r="H23" i="9"/>
  <c r="E23" i="9"/>
  <c r="F23" i="9"/>
  <c r="D23" i="9"/>
  <c r="R77" i="9" l="1"/>
  <c r="F16" i="9"/>
  <c r="F8" i="10" s="1"/>
  <c r="C18" i="9"/>
  <c r="BN18" i="9"/>
  <c r="BQ179" i="9" l="1"/>
  <c r="F179" i="9" s="1"/>
  <c r="BQ180" i="9"/>
  <c r="C180" i="9" s="1"/>
  <c r="BQ181" i="9"/>
  <c r="BQ182" i="9"/>
  <c r="M182" i="9" s="1"/>
  <c r="BQ183" i="9"/>
  <c r="C183" i="9" s="1"/>
  <c r="BQ184" i="9"/>
  <c r="C184" i="9" s="1"/>
  <c r="BQ185" i="9"/>
  <c r="BQ186" i="9"/>
  <c r="AG186" i="9" s="1"/>
  <c r="BQ187" i="9"/>
  <c r="C187" i="9" s="1"/>
  <c r="BQ188" i="9"/>
  <c r="I188" i="9" s="1"/>
  <c r="BQ189" i="9"/>
  <c r="BQ190" i="9"/>
  <c r="BQ191" i="9"/>
  <c r="BQ192" i="9"/>
  <c r="C192" i="9" s="1"/>
  <c r="BQ178" i="9"/>
  <c r="D179" i="9"/>
  <c r="E179" i="9"/>
  <c r="I179" i="9"/>
  <c r="AA179" i="9"/>
  <c r="AE179" i="9"/>
  <c r="AF179" i="9"/>
  <c r="AJ179" i="9"/>
  <c r="BB179" i="9"/>
  <c r="BF179" i="9"/>
  <c r="BG179" i="9"/>
  <c r="BL179" i="9"/>
  <c r="C181" i="9"/>
  <c r="D181" i="9"/>
  <c r="M181" i="9"/>
  <c r="N181" i="9"/>
  <c r="X181" i="9"/>
  <c r="Z181" i="9"/>
  <c r="AJ181" i="9"/>
  <c r="AK181" i="9"/>
  <c r="AU181" i="9"/>
  <c r="AV181" i="9"/>
  <c r="BF181" i="9"/>
  <c r="BG181" i="9"/>
  <c r="H182" i="9"/>
  <c r="S182" i="9"/>
  <c r="AD182" i="9"/>
  <c r="AO182" i="9"/>
  <c r="AZ182" i="9"/>
  <c r="BL182" i="9"/>
  <c r="D183" i="9"/>
  <c r="E183" i="9"/>
  <c r="F183" i="9"/>
  <c r="H183" i="9"/>
  <c r="I183" i="9"/>
  <c r="M183" i="9"/>
  <c r="N183" i="9"/>
  <c r="O183" i="9"/>
  <c r="P183" i="9"/>
  <c r="Q183" i="9"/>
  <c r="S183" i="9"/>
  <c r="V183" i="9"/>
  <c r="Y183" i="9"/>
  <c r="Z183" i="9"/>
  <c r="AA183" i="9"/>
  <c r="AC183" i="9"/>
  <c r="AE183" i="9"/>
  <c r="AF183" i="9"/>
  <c r="AG183" i="9"/>
  <c r="AJ183" i="9"/>
  <c r="AK183" i="9"/>
  <c r="AL183" i="9"/>
  <c r="AO183" i="9"/>
  <c r="AP183" i="9"/>
  <c r="AQ183" i="9"/>
  <c r="AS183" i="9"/>
  <c r="AU183" i="9"/>
  <c r="AW183" i="9"/>
  <c r="AY183" i="9"/>
  <c r="AZ183" i="9"/>
  <c r="BA183" i="9"/>
  <c r="BB183" i="9"/>
  <c r="BD183" i="9"/>
  <c r="BG183" i="9"/>
  <c r="BI183" i="9"/>
  <c r="BJ183" i="9"/>
  <c r="BK183" i="9"/>
  <c r="BL183" i="9"/>
  <c r="BM183" i="9"/>
  <c r="F184" i="9"/>
  <c r="H184" i="9"/>
  <c r="I184" i="9"/>
  <c r="K184" i="9"/>
  <c r="M184" i="9"/>
  <c r="N184" i="9"/>
  <c r="Q184" i="9"/>
  <c r="S184" i="9"/>
  <c r="T184" i="9"/>
  <c r="X184" i="9"/>
  <c r="Y184" i="9"/>
  <c r="AA184" i="9"/>
  <c r="AE184" i="9"/>
  <c r="AF184" i="9"/>
  <c r="AG184" i="9"/>
  <c r="AJ184" i="9"/>
  <c r="AL184" i="9"/>
  <c r="AO184" i="9"/>
  <c r="AQ184" i="9"/>
  <c r="AS184" i="9"/>
  <c r="AT184" i="9"/>
  <c r="AY184" i="9"/>
  <c r="AZ184" i="9"/>
  <c r="BA184" i="9"/>
  <c r="BD184" i="9"/>
  <c r="BE184" i="9"/>
  <c r="BG184" i="9"/>
  <c r="BK184" i="9"/>
  <c r="BL184" i="9"/>
  <c r="BM184" i="9"/>
  <c r="BK186" i="9"/>
  <c r="K187" i="9"/>
  <c r="Q187" i="9"/>
  <c r="T187" i="9"/>
  <c r="U187" i="9"/>
  <c r="AA187" i="9"/>
  <c r="AD187" i="9"/>
  <c r="AN187" i="9"/>
  <c r="AO187" i="9"/>
  <c r="AU187" i="9"/>
  <c r="AW187" i="9"/>
  <c r="AY187" i="9"/>
  <c r="BD187" i="9"/>
  <c r="BM187" i="9"/>
  <c r="O188" i="9"/>
  <c r="Q188" i="9"/>
  <c r="Y188" i="9"/>
  <c r="BB188" i="9"/>
  <c r="BE188" i="9"/>
  <c r="BL188" i="9"/>
  <c r="E189" i="9"/>
  <c r="K189" i="9"/>
  <c r="O189" i="9"/>
  <c r="U189" i="9"/>
  <c r="Y189" i="9"/>
  <c r="AE189" i="9"/>
  <c r="AI189" i="9"/>
  <c r="AO189" i="9"/>
  <c r="AS189" i="9"/>
  <c r="AY189" i="9"/>
  <c r="BB189" i="9"/>
  <c r="BI189" i="9"/>
  <c r="BL189" i="9"/>
  <c r="J190" i="9"/>
  <c r="T190" i="9"/>
  <c r="AD190" i="9"/>
  <c r="AN190" i="9"/>
  <c r="AW190" i="9"/>
  <c r="BG190" i="9"/>
  <c r="C191" i="9"/>
  <c r="D191" i="9"/>
  <c r="E191" i="9"/>
  <c r="F191" i="9"/>
  <c r="H191" i="9"/>
  <c r="I191" i="9"/>
  <c r="J191" i="9"/>
  <c r="K191" i="9"/>
  <c r="M191" i="9"/>
  <c r="N191" i="9"/>
  <c r="O191" i="9"/>
  <c r="P191" i="9"/>
  <c r="Q191" i="9"/>
  <c r="S191" i="9"/>
  <c r="T191" i="9"/>
  <c r="U191" i="9"/>
  <c r="V191" i="9"/>
  <c r="X191" i="9"/>
  <c r="Y191" i="9"/>
  <c r="Z191" i="9"/>
  <c r="AA191" i="9"/>
  <c r="AC191" i="9"/>
  <c r="AD191" i="9"/>
  <c r="AE191" i="9"/>
  <c r="AF191" i="9"/>
  <c r="AG191" i="9"/>
  <c r="AI191" i="9"/>
  <c r="AJ191" i="9"/>
  <c r="AK191" i="9"/>
  <c r="AL191" i="9"/>
  <c r="AN191" i="9"/>
  <c r="AO191" i="9"/>
  <c r="AP191" i="9"/>
  <c r="AQ191" i="9"/>
  <c r="AS191" i="9"/>
  <c r="AT191" i="9"/>
  <c r="AU191" i="9"/>
  <c r="AV191" i="9"/>
  <c r="AW191" i="9"/>
  <c r="AY191" i="9"/>
  <c r="BC191" i="9" s="1"/>
  <c r="AZ191" i="9"/>
  <c r="BA191" i="9"/>
  <c r="BB191" i="9"/>
  <c r="BD191" i="9"/>
  <c r="BE191" i="9"/>
  <c r="BF191" i="9"/>
  <c r="BG191" i="9"/>
  <c r="BI191" i="9"/>
  <c r="BJ191" i="9"/>
  <c r="BK191" i="9"/>
  <c r="BL191" i="9"/>
  <c r="BM191" i="9"/>
  <c r="D192" i="9"/>
  <c r="E192" i="9"/>
  <c r="F192" i="9"/>
  <c r="I192" i="9"/>
  <c r="J192" i="9"/>
  <c r="K192" i="9"/>
  <c r="N192" i="9"/>
  <c r="O192" i="9"/>
  <c r="P192" i="9"/>
  <c r="S192" i="9"/>
  <c r="T192" i="9"/>
  <c r="U192" i="9"/>
  <c r="X192" i="9"/>
  <c r="Y192" i="9"/>
  <c r="Z192" i="9"/>
  <c r="AC192" i="9"/>
  <c r="AD192" i="9"/>
  <c r="AE192" i="9"/>
  <c r="AG192" i="9"/>
  <c r="AI192" i="9"/>
  <c r="AJ192" i="9"/>
  <c r="AL192" i="9"/>
  <c r="AN192" i="9"/>
  <c r="AO192" i="9"/>
  <c r="AQ192" i="9"/>
  <c r="AS192" i="9"/>
  <c r="AT192" i="9"/>
  <c r="AV192" i="9"/>
  <c r="AW192" i="9"/>
  <c r="AY192" i="9"/>
  <c r="BA192" i="9"/>
  <c r="BB192" i="9"/>
  <c r="BD192" i="9"/>
  <c r="BF192" i="9"/>
  <c r="BG192" i="9"/>
  <c r="BI192" i="9"/>
  <c r="BK192" i="9"/>
  <c r="BL192" i="9"/>
  <c r="BM192" i="9"/>
  <c r="BK178" i="9"/>
  <c r="BJ178" i="9"/>
  <c r="BA178" i="9"/>
  <c r="AZ178" i="9"/>
  <c r="AQ178" i="9"/>
  <c r="AP178" i="9"/>
  <c r="AG178" i="9"/>
  <c r="AF178" i="9"/>
  <c r="X178" i="9"/>
  <c r="V178" i="9"/>
  <c r="N178" i="9"/>
  <c r="M178" i="9"/>
  <c r="D178" i="9"/>
  <c r="C178" i="9"/>
  <c r="BQ78" i="9"/>
  <c r="BQ148" i="9"/>
  <c r="BF148" i="9" s="1"/>
  <c r="BQ149" i="9"/>
  <c r="AS149" i="9" s="1"/>
  <c r="BQ150" i="9"/>
  <c r="E150" i="9" s="1"/>
  <c r="BQ151" i="9"/>
  <c r="I151" i="9" s="1"/>
  <c r="BQ152" i="9"/>
  <c r="BQ153" i="9"/>
  <c r="AU153" i="9" s="1"/>
  <c r="BQ154" i="9"/>
  <c r="E154" i="9" s="1"/>
  <c r="BQ155" i="9"/>
  <c r="BQ156" i="9"/>
  <c r="P156" i="9" s="1"/>
  <c r="BQ157" i="9"/>
  <c r="Z157" i="9" s="1"/>
  <c r="BQ158" i="9"/>
  <c r="M158" i="9" s="1"/>
  <c r="BQ159" i="9"/>
  <c r="N159" i="9" s="1"/>
  <c r="BQ160" i="9"/>
  <c r="AD160" i="9" s="1"/>
  <c r="BQ161" i="9"/>
  <c r="AY161" i="9" s="1"/>
  <c r="BQ162" i="9"/>
  <c r="H162" i="9" s="1"/>
  <c r="BQ163" i="9"/>
  <c r="AG163" i="9" s="1"/>
  <c r="BQ164" i="9"/>
  <c r="BQ165" i="9"/>
  <c r="C165" i="9" s="1"/>
  <c r="BQ166" i="9"/>
  <c r="BQ167" i="9"/>
  <c r="AQ167" i="9" s="1"/>
  <c r="BQ168" i="9"/>
  <c r="BQ169" i="9"/>
  <c r="AJ169" i="9" s="1"/>
  <c r="BQ170" i="9"/>
  <c r="BQ171" i="9"/>
  <c r="BD171" i="9" s="1"/>
  <c r="BQ172" i="9"/>
  <c r="C172" i="9" s="1"/>
  <c r="BQ173" i="9"/>
  <c r="Q173" i="9" s="1"/>
  <c r="BQ174" i="9"/>
  <c r="N174" i="9" s="1"/>
  <c r="BQ147" i="9"/>
  <c r="AL147" i="9" s="1"/>
  <c r="BQ143" i="9"/>
  <c r="BQ142" i="9"/>
  <c r="AW142" i="9" s="1"/>
  <c r="BQ141" i="9"/>
  <c r="BG141" i="9" s="1"/>
  <c r="BQ140" i="9"/>
  <c r="BQ139" i="9"/>
  <c r="BJ139" i="9" s="1"/>
  <c r="BQ138" i="9"/>
  <c r="BL138" i="9" s="1"/>
  <c r="BQ137" i="9"/>
  <c r="Z137" i="9" s="1"/>
  <c r="BQ136" i="9"/>
  <c r="AT136" i="9" s="1"/>
  <c r="BQ135" i="9"/>
  <c r="BQ134" i="9"/>
  <c r="Z134" i="9" s="1"/>
  <c r="BQ133" i="9"/>
  <c r="P133" i="9" s="1"/>
  <c r="BQ132" i="9"/>
  <c r="BQ131" i="9"/>
  <c r="BQ130" i="9"/>
  <c r="BG130" i="9" s="1"/>
  <c r="BQ129" i="9"/>
  <c r="BB129" i="9" s="1"/>
  <c r="BQ128" i="9"/>
  <c r="BQ127" i="9"/>
  <c r="BQ126" i="9"/>
  <c r="BK126" i="9" s="1"/>
  <c r="BQ125" i="9"/>
  <c r="AA125" i="9" s="1"/>
  <c r="BQ124" i="9"/>
  <c r="BQ123" i="9"/>
  <c r="AF123" i="9" s="1"/>
  <c r="BQ122" i="9"/>
  <c r="BF122" i="9" s="1"/>
  <c r="BQ121" i="9"/>
  <c r="AC121" i="9" s="1"/>
  <c r="BQ120" i="9"/>
  <c r="BQ119" i="9"/>
  <c r="BQ118" i="9"/>
  <c r="U118" i="9" s="1"/>
  <c r="BQ101" i="9"/>
  <c r="AC101" i="9" s="1"/>
  <c r="BQ102" i="9"/>
  <c r="BQ103" i="9"/>
  <c r="BQ104" i="9"/>
  <c r="BF104" i="9" s="1"/>
  <c r="BQ106" i="9"/>
  <c r="BJ106" i="9" s="1"/>
  <c r="BQ107" i="9"/>
  <c r="BL107" i="9" s="1"/>
  <c r="BQ108" i="9"/>
  <c r="BF108" i="9" s="1"/>
  <c r="BQ109" i="9"/>
  <c r="BL109" i="9" s="1"/>
  <c r="BQ110" i="9"/>
  <c r="BJ110" i="9" s="1"/>
  <c r="BQ111" i="9"/>
  <c r="BQ112" i="9"/>
  <c r="BI112" i="9" s="1"/>
  <c r="BQ113" i="9"/>
  <c r="BL113" i="9" s="1"/>
  <c r="BQ114" i="9"/>
  <c r="BM114" i="9" s="1"/>
  <c r="BQ100" i="9"/>
  <c r="BJ100" i="9" s="1"/>
  <c r="BI143" i="9"/>
  <c r="BJ142" i="9"/>
  <c r="AY140" i="9"/>
  <c r="BM138" i="9"/>
  <c r="BD138" i="9"/>
  <c r="BJ132" i="9"/>
  <c r="BJ126" i="9"/>
  <c r="BE126" i="9"/>
  <c r="BD122" i="9"/>
  <c r="AO143" i="9"/>
  <c r="AL140" i="9"/>
  <c r="AO138" i="9"/>
  <c r="AI138" i="9"/>
  <c r="AW132" i="9"/>
  <c r="AQ130" i="9"/>
  <c r="AI130" i="9"/>
  <c r="AW126" i="9"/>
  <c r="AL125" i="9"/>
  <c r="AS124" i="9"/>
  <c r="AQ122" i="9"/>
  <c r="AI118" i="9"/>
  <c r="AA140" i="9"/>
  <c r="AC138" i="9"/>
  <c r="V138" i="9"/>
  <c r="T138" i="9"/>
  <c r="Y132" i="9"/>
  <c r="X132" i="9"/>
  <c r="AD130" i="9"/>
  <c r="T130" i="9"/>
  <c r="AA129" i="9"/>
  <c r="AG127" i="9"/>
  <c r="AF126" i="9"/>
  <c r="AC124" i="9"/>
  <c r="T124" i="9"/>
  <c r="S124" i="9"/>
  <c r="AE122" i="9"/>
  <c r="AD122" i="9"/>
  <c r="AA122" i="9"/>
  <c r="U122" i="9"/>
  <c r="T122" i="9"/>
  <c r="T119" i="9"/>
  <c r="AF118" i="9"/>
  <c r="AE118" i="9"/>
  <c r="V118" i="9"/>
  <c r="I119" i="9"/>
  <c r="E122" i="9"/>
  <c r="F122" i="9"/>
  <c r="I122" i="9"/>
  <c r="O122" i="9"/>
  <c r="P122" i="9"/>
  <c r="K124" i="9"/>
  <c r="M124" i="9"/>
  <c r="P125" i="9"/>
  <c r="C130" i="9"/>
  <c r="I130" i="9"/>
  <c r="J130" i="9"/>
  <c r="M130" i="9"/>
  <c r="D132" i="9"/>
  <c r="E132" i="9"/>
  <c r="O132" i="9"/>
  <c r="J134" i="9"/>
  <c r="K134" i="9"/>
  <c r="H138" i="9"/>
  <c r="I138" i="9"/>
  <c r="K138" i="9"/>
  <c r="Q138" i="9"/>
  <c r="C140" i="9"/>
  <c r="I140" i="9"/>
  <c r="M140" i="9"/>
  <c r="M141" i="9"/>
  <c r="H143" i="9"/>
  <c r="Q143" i="9"/>
  <c r="O118" i="9"/>
  <c r="BM113" i="9"/>
  <c r="BD113" i="9"/>
  <c r="BM112" i="9"/>
  <c r="BE112" i="9"/>
  <c r="BD112" i="9"/>
  <c r="BI110" i="9"/>
  <c r="BG110" i="9"/>
  <c r="BF110" i="9"/>
  <c r="AY110" i="9"/>
  <c r="BM109" i="9"/>
  <c r="BB109" i="9"/>
  <c r="BD106" i="9"/>
  <c r="BK104" i="9"/>
  <c r="BJ104" i="9"/>
  <c r="BG104" i="9"/>
  <c r="BA104" i="9"/>
  <c r="AZ104" i="9"/>
  <c r="BK102" i="9"/>
  <c r="BG102" i="9"/>
  <c r="BF101" i="9"/>
  <c r="BB100" i="9"/>
  <c r="AW113" i="9"/>
  <c r="AN113" i="9"/>
  <c r="AU112" i="9"/>
  <c r="AT112" i="9"/>
  <c r="AO112" i="9"/>
  <c r="AN112" i="9"/>
  <c r="AI112" i="9"/>
  <c r="AV110" i="9"/>
  <c r="AU110" i="9"/>
  <c r="AT110" i="9"/>
  <c r="AL110" i="9"/>
  <c r="AK110" i="9"/>
  <c r="AJ110" i="9"/>
  <c r="AS109" i="9"/>
  <c r="AP106" i="9"/>
  <c r="AW104" i="9"/>
  <c r="AV104" i="9"/>
  <c r="AU104" i="9"/>
  <c r="AT104" i="9"/>
  <c r="AN104" i="9"/>
  <c r="AL104" i="9"/>
  <c r="AK104" i="9"/>
  <c r="AJ104" i="9"/>
  <c r="AW102" i="9"/>
  <c r="AV102" i="9"/>
  <c r="AT102" i="9"/>
  <c r="AN102" i="9"/>
  <c r="AL102" i="9"/>
  <c r="AJ102" i="9"/>
  <c r="AQ101" i="9"/>
  <c r="AI101" i="9"/>
  <c r="AE114" i="9"/>
  <c r="U114" i="9"/>
  <c r="AF112" i="9"/>
  <c r="AD112" i="9"/>
  <c r="Y112" i="9"/>
  <c r="X112" i="9"/>
  <c r="S112" i="9"/>
  <c r="AF110" i="9"/>
  <c r="AE110" i="9"/>
  <c r="AD110" i="9"/>
  <c r="AC110" i="9"/>
  <c r="V110" i="9"/>
  <c r="U110" i="9"/>
  <c r="T110" i="9"/>
  <c r="S110" i="9"/>
  <c r="Z109" i="9"/>
  <c r="AC106" i="9"/>
  <c r="S106" i="9"/>
  <c r="AG104" i="9"/>
  <c r="AF104" i="9"/>
  <c r="Z104" i="9"/>
  <c r="Y104" i="9"/>
  <c r="X104" i="9"/>
  <c r="V104" i="9"/>
  <c r="AF102" i="9"/>
  <c r="AE102" i="9"/>
  <c r="AD102" i="9"/>
  <c r="V102" i="9"/>
  <c r="U102" i="9"/>
  <c r="T102" i="9"/>
  <c r="AD101" i="9"/>
  <c r="S101" i="9"/>
  <c r="N102" i="9"/>
  <c r="O102" i="9"/>
  <c r="Q102" i="9"/>
  <c r="P104" i="9"/>
  <c r="Q104" i="9"/>
  <c r="Q109" i="9"/>
  <c r="M110" i="9"/>
  <c r="N111" i="9"/>
  <c r="P112" i="9"/>
  <c r="Q112" i="9"/>
  <c r="O114" i="9"/>
  <c r="K113" i="9"/>
  <c r="K112" i="9"/>
  <c r="J112" i="9"/>
  <c r="I109" i="9"/>
  <c r="H106" i="9"/>
  <c r="K104" i="9"/>
  <c r="J104" i="9"/>
  <c r="H101" i="9"/>
  <c r="E102" i="9"/>
  <c r="D104" i="9"/>
  <c r="E104" i="9"/>
  <c r="F104" i="9"/>
  <c r="F109" i="9"/>
  <c r="D110" i="9"/>
  <c r="C110" i="9"/>
  <c r="C219" i="9" s="1"/>
  <c r="C41" i="10" s="1"/>
  <c r="C112" i="9"/>
  <c r="C220" i="9" s="1"/>
  <c r="C43" i="10" s="1"/>
  <c r="BM96" i="9"/>
  <c r="BL96" i="9"/>
  <c r="BK96" i="9"/>
  <c r="BJ96" i="9"/>
  <c r="BI96" i="9"/>
  <c r="BG96" i="9"/>
  <c r="BF96" i="9"/>
  <c r="BE96" i="9"/>
  <c r="BD96" i="9"/>
  <c r="BB96" i="9"/>
  <c r="BA96" i="9"/>
  <c r="AZ96" i="9"/>
  <c r="AY96" i="9"/>
  <c r="AW96" i="9"/>
  <c r="AV96" i="9"/>
  <c r="AU96" i="9"/>
  <c r="AT96" i="9"/>
  <c r="AS96" i="9"/>
  <c r="AQ96" i="9"/>
  <c r="AP96" i="9"/>
  <c r="AO96" i="9"/>
  <c r="AN96" i="9"/>
  <c r="AL96" i="9"/>
  <c r="AK96" i="9"/>
  <c r="AJ96" i="9"/>
  <c r="AI96" i="9"/>
  <c r="AG96" i="9"/>
  <c r="AF96" i="9"/>
  <c r="AE96" i="9"/>
  <c r="AD96" i="9"/>
  <c r="AC96" i="9"/>
  <c r="AA96" i="9"/>
  <c r="Z96" i="9"/>
  <c r="Y96" i="9"/>
  <c r="X96" i="9"/>
  <c r="V96" i="9"/>
  <c r="U96" i="9"/>
  <c r="T96" i="9"/>
  <c r="S96" i="9"/>
  <c r="N96" i="9"/>
  <c r="O96" i="9"/>
  <c r="P96" i="9"/>
  <c r="Q96" i="9"/>
  <c r="M96" i="9"/>
  <c r="K96" i="9"/>
  <c r="J96" i="9"/>
  <c r="I96" i="9"/>
  <c r="H96" i="9"/>
  <c r="D96" i="9"/>
  <c r="E96" i="9"/>
  <c r="F96" i="9"/>
  <c r="BP113" i="9"/>
  <c r="BP111" i="9"/>
  <c r="BP109" i="9"/>
  <c r="BP107" i="9"/>
  <c r="BP106" i="9"/>
  <c r="BP104" i="9"/>
  <c r="BP103" i="9"/>
  <c r="BP101" i="9"/>
  <c r="BH84" i="9"/>
  <c r="BC84" i="9"/>
  <c r="AR84" i="9"/>
  <c r="AM84" i="9"/>
  <c r="AB84" i="9"/>
  <c r="W84" i="9"/>
  <c r="G84" i="9"/>
  <c r="L84" i="9"/>
  <c r="R84" i="9"/>
  <c r="AH84" i="9"/>
  <c r="AX84" i="9"/>
  <c r="BN84" i="9"/>
  <c r="BQ88" i="9"/>
  <c r="D88" i="9" s="1"/>
  <c r="BQ91" i="9"/>
  <c r="BI91" i="9" s="1"/>
  <c r="BQ90" i="9"/>
  <c r="BE90" i="9" s="1"/>
  <c r="BQ89" i="9"/>
  <c r="BI89" i="9" s="1"/>
  <c r="BQ87" i="9"/>
  <c r="BE87" i="9" s="1"/>
  <c r="BQ86" i="9"/>
  <c r="BK86" i="9" s="1"/>
  <c r="BQ85" i="9"/>
  <c r="BK85" i="9" s="1"/>
  <c r="BN77" i="9"/>
  <c r="BH77" i="9"/>
  <c r="BC77" i="9"/>
  <c r="AX77" i="9"/>
  <c r="AR77" i="9"/>
  <c r="AM77" i="9"/>
  <c r="AH77" i="9"/>
  <c r="AB77" i="9"/>
  <c r="W77" i="9"/>
  <c r="C75" i="9"/>
  <c r="C79" i="9" s="1"/>
  <c r="BJ78" i="9"/>
  <c r="BN70" i="9"/>
  <c r="BH70" i="9"/>
  <c r="BC70" i="9"/>
  <c r="AX70" i="9"/>
  <c r="AM70" i="9"/>
  <c r="AB70" i="9"/>
  <c r="W70" i="9"/>
  <c r="C190" i="9" l="1"/>
  <c r="H190" i="9"/>
  <c r="M190" i="9"/>
  <c r="Q190" i="9"/>
  <c r="V190" i="9"/>
  <c r="AA190" i="9"/>
  <c r="AF190" i="9"/>
  <c r="AK190" i="9"/>
  <c r="AM190" i="9" s="1"/>
  <c r="AP190" i="9"/>
  <c r="AU190" i="9"/>
  <c r="AZ190" i="9"/>
  <c r="BE190" i="9"/>
  <c r="BH190" i="9" s="1"/>
  <c r="BJ190" i="9"/>
  <c r="D190" i="9"/>
  <c r="I190" i="9"/>
  <c r="N190" i="9"/>
  <c r="R190" i="9" s="1"/>
  <c r="S190" i="9"/>
  <c r="X190" i="9"/>
  <c r="AC190" i="9"/>
  <c r="AG190" i="9"/>
  <c r="AH190" i="9" s="1"/>
  <c r="AL190" i="9"/>
  <c r="AQ190" i="9"/>
  <c r="AV190" i="9"/>
  <c r="BA190" i="9"/>
  <c r="BC190" i="9" s="1"/>
  <c r="BF190" i="9"/>
  <c r="BK190" i="9"/>
  <c r="AG119" i="9"/>
  <c r="J119" i="9"/>
  <c r="L119" i="9" s="1"/>
  <c r="Q119" i="9"/>
  <c r="AS127" i="9"/>
  <c r="AT127" i="9"/>
  <c r="Q127" i="9"/>
  <c r="R127" i="9" s="1"/>
  <c r="E135" i="9"/>
  <c r="M135" i="9"/>
  <c r="N135" i="9"/>
  <c r="I143" i="9"/>
  <c r="O143" i="9"/>
  <c r="C143" i="9"/>
  <c r="P143" i="9"/>
  <c r="BM190" i="9"/>
  <c r="BD190" i="9"/>
  <c r="AT190" i="9"/>
  <c r="AJ190" i="9"/>
  <c r="Z190" i="9"/>
  <c r="P190" i="9"/>
  <c r="F190" i="9"/>
  <c r="BJ182" i="9"/>
  <c r="AY182" i="9"/>
  <c r="AN182" i="9"/>
  <c r="AC182" i="9"/>
  <c r="Q182" i="9"/>
  <c r="F182" i="9"/>
  <c r="BM178" i="9"/>
  <c r="BI178" i="9"/>
  <c r="BD178" i="9"/>
  <c r="AY178" i="9"/>
  <c r="BC178" i="9" s="1"/>
  <c r="AT178" i="9"/>
  <c r="AO178" i="9"/>
  <c r="AJ178" i="9"/>
  <c r="AE178" i="9"/>
  <c r="Z178" i="9"/>
  <c r="U178" i="9"/>
  <c r="P178" i="9"/>
  <c r="K178" i="9"/>
  <c r="L178" i="9" s="1"/>
  <c r="F178" i="9"/>
  <c r="BL178" i="9"/>
  <c r="BG178" i="9"/>
  <c r="BB178" i="9"/>
  <c r="AW178" i="9"/>
  <c r="AS178" i="9"/>
  <c r="AN178" i="9"/>
  <c r="AI178" i="9"/>
  <c r="AD178" i="9"/>
  <c r="Y178" i="9"/>
  <c r="T178" i="9"/>
  <c r="O178" i="9"/>
  <c r="J178" i="9"/>
  <c r="E178" i="9"/>
  <c r="C189" i="9"/>
  <c r="H189" i="9"/>
  <c r="L189" i="9" s="1"/>
  <c r="M189" i="9"/>
  <c r="Q189" i="9"/>
  <c r="V189" i="9"/>
  <c r="AA189" i="9"/>
  <c r="AF189" i="9"/>
  <c r="AK189" i="9"/>
  <c r="AP189" i="9"/>
  <c r="AU189" i="9"/>
  <c r="AZ189" i="9"/>
  <c r="BE189" i="9"/>
  <c r="BJ189" i="9"/>
  <c r="D189" i="9"/>
  <c r="G189" i="9" s="1"/>
  <c r="I189" i="9"/>
  <c r="N189" i="9"/>
  <c r="S189" i="9"/>
  <c r="X189" i="9"/>
  <c r="AB189" i="9" s="1"/>
  <c r="AC189" i="9"/>
  <c r="AG189" i="9"/>
  <c r="AL189" i="9"/>
  <c r="AQ189" i="9"/>
  <c r="AV189" i="9"/>
  <c r="BA189" i="9"/>
  <c r="BF189" i="9"/>
  <c r="BK189" i="9"/>
  <c r="K185" i="9"/>
  <c r="Z185" i="9"/>
  <c r="P181" i="9"/>
  <c r="E181" i="9"/>
  <c r="G181" i="9" s="1"/>
  <c r="J181" i="9"/>
  <c r="O181" i="9"/>
  <c r="U181" i="9"/>
  <c r="AA181" i="9"/>
  <c r="AF181" i="9"/>
  <c r="AL181" i="9"/>
  <c r="AS181" i="9"/>
  <c r="AW181" i="9"/>
  <c r="AX181" i="9" s="1"/>
  <c r="BD181" i="9"/>
  <c r="BI181" i="9"/>
  <c r="BM181" i="9"/>
  <c r="F181" i="9"/>
  <c r="K181" i="9"/>
  <c r="Q181" i="9"/>
  <c r="V181" i="9"/>
  <c r="AC181" i="9"/>
  <c r="AH181" i="9" s="1"/>
  <c r="AG181" i="9"/>
  <c r="AN181" i="9"/>
  <c r="AT181" i="9"/>
  <c r="AY181" i="9"/>
  <c r="BE181" i="9"/>
  <c r="BJ181" i="9"/>
  <c r="E186" i="9"/>
  <c r="AQ186" i="9"/>
  <c r="N186" i="9"/>
  <c r="BA186" i="9"/>
  <c r="E112" i="9"/>
  <c r="O112" i="9"/>
  <c r="T112" i="9"/>
  <c r="AA112" i="9"/>
  <c r="AB112" i="9" s="1"/>
  <c r="AG112" i="9"/>
  <c r="AJ112" i="9"/>
  <c r="AP112" i="9"/>
  <c r="AW112" i="9"/>
  <c r="AY112" i="9"/>
  <c r="E143" i="9"/>
  <c r="P127" i="9"/>
  <c r="V119" i="9"/>
  <c r="BJ102" i="9"/>
  <c r="AZ102" i="9"/>
  <c r="AU102" i="9"/>
  <c r="AK102" i="9"/>
  <c r="AG102" i="9"/>
  <c r="X102" i="9"/>
  <c r="P102" i="9"/>
  <c r="F102" i="9"/>
  <c r="BI102" i="9"/>
  <c r="AY102" i="9"/>
  <c r="BI124" i="9"/>
  <c r="AQ124" i="9"/>
  <c r="AA124" i="9"/>
  <c r="I124" i="9"/>
  <c r="BG124" i="9"/>
  <c r="AP124" i="9"/>
  <c r="AE124" i="9"/>
  <c r="U124" i="9"/>
  <c r="J124" i="9"/>
  <c r="BI132" i="9"/>
  <c r="AL132" i="9"/>
  <c r="AA132" i="9"/>
  <c r="F132" i="9"/>
  <c r="P132" i="9"/>
  <c r="AI132" i="9"/>
  <c r="Z132" i="9"/>
  <c r="C132" i="9"/>
  <c r="M132" i="9"/>
  <c r="AW140" i="9"/>
  <c r="Z140" i="9"/>
  <c r="J140" i="9"/>
  <c r="BA140" i="9"/>
  <c r="BC140" i="9" s="1"/>
  <c r="AV140" i="9"/>
  <c r="AD140" i="9"/>
  <c r="K140" i="9"/>
  <c r="AJ172" i="9"/>
  <c r="H178" i="9"/>
  <c r="Q178" i="9"/>
  <c r="AA178" i="9"/>
  <c r="AK178" i="9"/>
  <c r="AU178" i="9"/>
  <c r="BE178" i="9"/>
  <c r="BL190" i="9"/>
  <c r="BB190" i="9"/>
  <c r="AS190" i="9"/>
  <c r="AI190" i="9"/>
  <c r="Y190" i="9"/>
  <c r="O190" i="9"/>
  <c r="E190" i="9"/>
  <c r="BG189" i="9"/>
  <c r="AW189" i="9"/>
  <c r="AN189" i="9"/>
  <c r="AR189" i="9" s="1"/>
  <c r="AD189" i="9"/>
  <c r="T189" i="9"/>
  <c r="J189" i="9"/>
  <c r="X186" i="9"/>
  <c r="BF182" i="9"/>
  <c r="AU182" i="9"/>
  <c r="AJ182" i="9"/>
  <c r="Y182" i="9"/>
  <c r="BL181" i="9"/>
  <c r="BB181" i="9"/>
  <c r="AP181" i="9"/>
  <c r="AE181" i="9"/>
  <c r="T181" i="9"/>
  <c r="I181" i="9"/>
  <c r="C182" i="9"/>
  <c r="I182" i="9"/>
  <c r="L182" i="9" s="1"/>
  <c r="O182" i="9"/>
  <c r="T182" i="9"/>
  <c r="Z182" i="9"/>
  <c r="AE182" i="9"/>
  <c r="AK182" i="9"/>
  <c r="AP182" i="9"/>
  <c r="AV182" i="9"/>
  <c r="BB182" i="9"/>
  <c r="BG182" i="9"/>
  <c r="BM182" i="9"/>
  <c r="E182" i="9"/>
  <c r="J182" i="9"/>
  <c r="P182" i="9"/>
  <c r="U182" i="9"/>
  <c r="AA182" i="9"/>
  <c r="AF182" i="9"/>
  <c r="AL182" i="9"/>
  <c r="AS182" i="9"/>
  <c r="AW182" i="9"/>
  <c r="BD182" i="9"/>
  <c r="BH182" i="9" s="1"/>
  <c r="BI182" i="9"/>
  <c r="BL112" i="9"/>
  <c r="BG112" i="9"/>
  <c r="BB112" i="9"/>
  <c r="AV112" i="9"/>
  <c r="AQ112" i="9"/>
  <c r="AL112" i="9"/>
  <c r="AE112" i="9"/>
  <c r="AH112" i="9" s="1"/>
  <c r="Z112" i="9"/>
  <c r="U112" i="9"/>
  <c r="N112" i="9"/>
  <c r="I112" i="9"/>
  <c r="F112" i="9"/>
  <c r="BK112" i="9"/>
  <c r="BF112" i="9"/>
  <c r="BA112" i="9"/>
  <c r="BC112" i="9" s="1"/>
  <c r="D112" i="9"/>
  <c r="H112" i="9"/>
  <c r="M112" i="9"/>
  <c r="V112" i="9"/>
  <c r="W112" i="9" s="1"/>
  <c r="AC112" i="9"/>
  <c r="AK112" i="9"/>
  <c r="AS112" i="9"/>
  <c r="BA102" i="9"/>
  <c r="AZ112" i="9"/>
  <c r="BJ112" i="9"/>
  <c r="D135" i="9"/>
  <c r="N132" i="9"/>
  <c r="E127" i="9"/>
  <c r="C124" i="9"/>
  <c r="AD124" i="9"/>
  <c r="AC140" i="9"/>
  <c r="AN132" i="9"/>
  <c r="AK140" i="9"/>
  <c r="BJ124" i="9"/>
  <c r="AZ135" i="9"/>
  <c r="AZ140" i="9"/>
  <c r="I178" i="9"/>
  <c r="S178" i="9"/>
  <c r="AC178" i="9"/>
  <c r="AH178" i="9" s="1"/>
  <c r="AL178" i="9"/>
  <c r="AV178" i="9"/>
  <c r="BF178" i="9"/>
  <c r="BI190" i="9"/>
  <c r="BN190" i="9" s="1"/>
  <c r="AY190" i="9"/>
  <c r="AO190" i="9"/>
  <c r="AE190" i="9"/>
  <c r="U190" i="9"/>
  <c r="K190" i="9"/>
  <c r="BM189" i="9"/>
  <c r="BD189" i="9"/>
  <c r="AT189" i="9"/>
  <c r="AX189" i="9" s="1"/>
  <c r="AJ189" i="9"/>
  <c r="Z189" i="9"/>
  <c r="P189" i="9"/>
  <c r="F189" i="9"/>
  <c r="BE182" i="9"/>
  <c r="AT182" i="9"/>
  <c r="AI182" i="9"/>
  <c r="V182" i="9"/>
  <c r="W182" i="9" s="1"/>
  <c r="K182" i="9"/>
  <c r="BK181" i="9"/>
  <c r="AZ181" i="9"/>
  <c r="AO181" i="9"/>
  <c r="AD181" i="9"/>
  <c r="S181" i="9"/>
  <c r="H181" i="9"/>
  <c r="AN110" i="9"/>
  <c r="AW110" i="9"/>
  <c r="AQ114" i="9"/>
  <c r="BM106" i="9"/>
  <c r="AZ110" i="9"/>
  <c r="BG114" i="9"/>
  <c r="P141" i="9"/>
  <c r="D125" i="9"/>
  <c r="U141" i="9"/>
  <c r="F163" i="9"/>
  <c r="BJ192" i="9"/>
  <c r="BE192" i="9"/>
  <c r="AZ192" i="9"/>
  <c r="BC192" i="9" s="1"/>
  <c r="AU192" i="9"/>
  <c r="AP192" i="9"/>
  <c r="AK192" i="9"/>
  <c r="AF192" i="9"/>
  <c r="AH192" i="9" s="1"/>
  <c r="AA192" i="9"/>
  <c r="V192" i="9"/>
  <c r="Q192" i="9"/>
  <c r="M192" i="9"/>
  <c r="H192" i="9"/>
  <c r="AU188" i="9"/>
  <c r="H188" i="9"/>
  <c r="BJ184" i="9"/>
  <c r="BN184" i="9" s="1"/>
  <c r="BB184" i="9"/>
  <c r="AU184" i="9"/>
  <c r="AP184" i="9"/>
  <c r="AI184" i="9"/>
  <c r="AM184" i="9" s="1"/>
  <c r="AC184" i="9"/>
  <c r="V184" i="9"/>
  <c r="P184" i="9"/>
  <c r="J184" i="9"/>
  <c r="L184" i="9" s="1"/>
  <c r="D184" i="9"/>
  <c r="Q114" i="9"/>
  <c r="N106" i="9"/>
  <c r="Z106" i="9"/>
  <c r="S114" i="9"/>
  <c r="AN106" i="9"/>
  <c r="AW106" i="9"/>
  <c r="AO114" i="9"/>
  <c r="AR114" i="9" s="1"/>
  <c r="BA106" i="9"/>
  <c r="BK106" i="9"/>
  <c r="BE114" i="9"/>
  <c r="Q137" i="9"/>
  <c r="AD121" i="9"/>
  <c r="L191" i="9"/>
  <c r="BM186" i="9"/>
  <c r="BD186" i="9"/>
  <c r="BH186" i="9" s="1"/>
  <c r="AT186" i="9"/>
  <c r="AJ186" i="9"/>
  <c r="Z186" i="9"/>
  <c r="P186" i="9"/>
  <c r="D186" i="9"/>
  <c r="C114" i="9"/>
  <c r="AC114" i="9"/>
  <c r="P114" i="9"/>
  <c r="M106" i="9"/>
  <c r="AA106" i="9"/>
  <c r="T114" i="9"/>
  <c r="AD114" i="9"/>
  <c r="AH114" i="9" s="1"/>
  <c r="AO106" i="9"/>
  <c r="AU113" i="9"/>
  <c r="AP114" i="9"/>
  <c r="AY104" i="9"/>
  <c r="BI104" i="9"/>
  <c r="BB106" i="9"/>
  <c r="BL106" i="9"/>
  <c r="BF113" i="9"/>
  <c r="BF114" i="9"/>
  <c r="F143" i="9"/>
  <c r="J138" i="9"/>
  <c r="O135" i="9"/>
  <c r="R135" i="9" s="1"/>
  <c r="C135" i="9"/>
  <c r="K130" i="9"/>
  <c r="H129" i="9"/>
  <c r="D127" i="9"/>
  <c r="Q122" i="9"/>
  <c r="H122" i="9"/>
  <c r="P119" i="9"/>
  <c r="S122" i="9"/>
  <c r="W122" i="9" s="1"/>
  <c r="AC122" i="9"/>
  <c r="T129" i="9"/>
  <c r="AE130" i="9"/>
  <c r="U138" i="9"/>
  <c r="AS122" i="9"/>
  <c r="AL129" i="9"/>
  <c r="AQ135" i="9"/>
  <c r="AY138" i="9"/>
  <c r="BH191" i="9"/>
  <c r="BL186" i="9"/>
  <c r="BB186" i="9"/>
  <c r="AS186" i="9"/>
  <c r="AI186" i="9"/>
  <c r="Y186" i="9"/>
  <c r="O186" i="9"/>
  <c r="R186" i="9" s="1"/>
  <c r="C186" i="9"/>
  <c r="AS114" i="9"/>
  <c r="BM129" i="9"/>
  <c r="BG174" i="9"/>
  <c r="BJ186" i="9"/>
  <c r="AZ186" i="9"/>
  <c r="AP186" i="9"/>
  <c r="AF186" i="9"/>
  <c r="V186" i="9"/>
  <c r="M186" i="9"/>
  <c r="AD106" i="9"/>
  <c r="C104" i="9"/>
  <c r="J106" i="9"/>
  <c r="H114" i="9"/>
  <c r="M114" i="9"/>
  <c r="O104" i="9"/>
  <c r="AA104" i="9"/>
  <c r="U106" i="9"/>
  <c r="AE106" i="9"/>
  <c r="X114" i="9"/>
  <c r="AG114" i="9"/>
  <c r="AO104" i="9"/>
  <c r="AI106" i="9"/>
  <c r="AS106" i="9"/>
  <c r="AJ114" i="9"/>
  <c r="AT114" i="9"/>
  <c r="BB104" i="9"/>
  <c r="BL104" i="9"/>
  <c r="BF106" i="9"/>
  <c r="AZ114" i="9"/>
  <c r="BJ114" i="9"/>
  <c r="M143" i="9"/>
  <c r="P138" i="9"/>
  <c r="F138" i="9"/>
  <c r="K135" i="9"/>
  <c r="Q130" i="9"/>
  <c r="H130" i="9"/>
  <c r="O127" i="9"/>
  <c r="N122" i="9"/>
  <c r="D122" i="9"/>
  <c r="H119" i="9"/>
  <c r="AA119" i="9"/>
  <c r="V122" i="9"/>
  <c r="AF122" i="9"/>
  <c r="U130" i="9"/>
  <c r="AE138" i="9"/>
  <c r="AU119" i="9"/>
  <c r="AS130" i="9"/>
  <c r="AP138" i="9"/>
  <c r="BE122" i="9"/>
  <c r="AY130" i="9"/>
  <c r="BF174" i="9"/>
  <c r="AU162" i="9"/>
  <c r="BF151" i="9"/>
  <c r="W190" i="9"/>
  <c r="AS188" i="9"/>
  <c r="E188" i="9"/>
  <c r="BI186" i="9"/>
  <c r="AY186" i="9"/>
  <c r="BC186" i="9" s="1"/>
  <c r="AO186" i="9"/>
  <c r="AE186" i="9"/>
  <c r="U186" i="9"/>
  <c r="K186" i="9"/>
  <c r="AW179" i="9"/>
  <c r="V179" i="9"/>
  <c r="N114" i="9"/>
  <c r="AY114" i="9"/>
  <c r="F114" i="9"/>
  <c r="F106" i="9"/>
  <c r="K106" i="9"/>
  <c r="I114" i="9"/>
  <c r="Q106" i="9"/>
  <c r="N104" i="9"/>
  <c r="S104" i="9"/>
  <c r="AC104" i="9"/>
  <c r="V106" i="9"/>
  <c r="AF106" i="9"/>
  <c r="T113" i="9"/>
  <c r="Y114" i="9"/>
  <c r="AP104" i="9"/>
  <c r="AJ106" i="9"/>
  <c r="AT106" i="9"/>
  <c r="AK114" i="9"/>
  <c r="AU114" i="9"/>
  <c r="BD104" i="9"/>
  <c r="BM104" i="9"/>
  <c r="BG106" i="9"/>
  <c r="BA114" i="9"/>
  <c r="BK114" i="9"/>
  <c r="K143" i="9"/>
  <c r="O138" i="9"/>
  <c r="E138" i="9"/>
  <c r="J135" i="9"/>
  <c r="P130" i="9"/>
  <c r="F130" i="9"/>
  <c r="J127" i="9"/>
  <c r="M122" i="9"/>
  <c r="C122" i="9"/>
  <c r="G122" i="9" s="1"/>
  <c r="F119" i="9"/>
  <c r="AD119" i="9"/>
  <c r="X122" i="9"/>
  <c r="AG122" i="9"/>
  <c r="V130" i="9"/>
  <c r="AF138" i="9"/>
  <c r="AK121" i="9"/>
  <c r="AT139" i="9"/>
  <c r="BM122" i="9"/>
  <c r="BL130" i="9"/>
  <c r="J174" i="9"/>
  <c r="AI162" i="9"/>
  <c r="AZ151" i="9"/>
  <c r="AK188" i="9"/>
  <c r="BG186" i="9"/>
  <c r="AW186" i="9"/>
  <c r="AN186" i="9"/>
  <c r="AD186" i="9"/>
  <c r="T186" i="9"/>
  <c r="J186" i="9"/>
  <c r="AT179" i="9"/>
  <c r="S179" i="9"/>
  <c r="C106" i="9"/>
  <c r="I106" i="9"/>
  <c r="AF114" i="9"/>
  <c r="AQ106" i="9"/>
  <c r="AI114" i="9"/>
  <c r="BE106" i="9"/>
  <c r="BI114" i="9"/>
  <c r="E114" i="9"/>
  <c r="E106" i="9"/>
  <c r="H104" i="9"/>
  <c r="J114" i="9"/>
  <c r="L114" i="9" s="1"/>
  <c r="P106" i="9"/>
  <c r="M104" i="9"/>
  <c r="T104" i="9"/>
  <c r="AD104" i="9"/>
  <c r="X106" i="9"/>
  <c r="AG106" i="9"/>
  <c r="AA113" i="9"/>
  <c r="Z114" i="9"/>
  <c r="AB114" i="9" s="1"/>
  <c r="AQ104" i="9"/>
  <c r="AK106" i="9"/>
  <c r="AU106" i="9"/>
  <c r="AL114" i="9"/>
  <c r="AM114" i="9" s="1"/>
  <c r="AV114" i="9"/>
  <c r="BE104" i="9"/>
  <c r="AY106" i="9"/>
  <c r="BI106" i="9"/>
  <c r="BB114" i="9"/>
  <c r="BL114" i="9"/>
  <c r="J143" i="9"/>
  <c r="N138" i="9"/>
  <c r="R138" i="9" s="1"/>
  <c r="D138" i="9"/>
  <c r="I135" i="9"/>
  <c r="O130" i="9"/>
  <c r="E130" i="9"/>
  <c r="G130" i="9" s="1"/>
  <c r="I127" i="9"/>
  <c r="K122" i="9"/>
  <c r="Q121" i="9"/>
  <c r="D119" i="9"/>
  <c r="AE119" i="9"/>
  <c r="Y122" i="9"/>
  <c r="X130" i="9"/>
  <c r="AC137" i="9"/>
  <c r="AN122" i="9"/>
  <c r="D162" i="9"/>
  <c r="X156" i="9"/>
  <c r="Z151" i="9"/>
  <c r="AI188" i="9"/>
  <c r="BG187" i="9"/>
  <c r="AK187" i="9"/>
  <c r="J187" i="9"/>
  <c r="BF186" i="9"/>
  <c r="AV186" i="9"/>
  <c r="AL186" i="9"/>
  <c r="AC186" i="9"/>
  <c r="S186" i="9"/>
  <c r="I186" i="9"/>
  <c r="AO179" i="9"/>
  <c r="N179" i="9"/>
  <c r="T106" i="9"/>
  <c r="V114" i="9"/>
  <c r="D114" i="9"/>
  <c r="G114" i="9" s="1"/>
  <c r="D106" i="9"/>
  <c r="I104" i="9"/>
  <c r="K114" i="9"/>
  <c r="O106" i="9"/>
  <c r="U104" i="9"/>
  <c r="AE104" i="9"/>
  <c r="Y106" i="9"/>
  <c r="AD113" i="9"/>
  <c r="AA114" i="9"/>
  <c r="AI104" i="9"/>
  <c r="AS104" i="9"/>
  <c r="AL106" i="9"/>
  <c r="AV106" i="9"/>
  <c r="AK113" i="9"/>
  <c r="AN114" i="9"/>
  <c r="AW114" i="9"/>
  <c r="AZ106" i="9"/>
  <c r="BD114" i="9"/>
  <c r="BH114" i="9" s="1"/>
  <c r="M138" i="9"/>
  <c r="C138" i="9"/>
  <c r="N130" i="9"/>
  <c r="D130" i="9"/>
  <c r="H127" i="9"/>
  <c r="J122" i="9"/>
  <c r="K121" i="9"/>
  <c r="Z122" i="9"/>
  <c r="S127" i="9"/>
  <c r="AC130" i="9"/>
  <c r="S138" i="9"/>
  <c r="W138" i="9" s="1"/>
  <c r="AO122" i="9"/>
  <c r="N151" i="9"/>
  <c r="BH178" i="9"/>
  <c r="AA188" i="9"/>
  <c r="AB188" i="9" s="1"/>
  <c r="BF187" i="9"/>
  <c r="AE187" i="9"/>
  <c r="H187" i="9"/>
  <c r="BE186" i="9"/>
  <c r="AU186" i="9"/>
  <c r="AK186" i="9"/>
  <c r="AA186" i="9"/>
  <c r="Q186" i="9"/>
  <c r="F186" i="9"/>
  <c r="BI184" i="9"/>
  <c r="AW184" i="9"/>
  <c r="AK184" i="9"/>
  <c r="Z184" i="9"/>
  <c r="O184" i="9"/>
  <c r="E184" i="9"/>
  <c r="G184" i="9" s="1"/>
  <c r="BE183" i="9"/>
  <c r="AT183" i="9"/>
  <c r="AI183" i="9"/>
  <c r="X183" i="9"/>
  <c r="AB183" i="9" s="1"/>
  <c r="K183" i="9"/>
  <c r="BK182" i="9"/>
  <c r="BA182" i="9"/>
  <c r="AQ182" i="9"/>
  <c r="AR182" i="9" s="1"/>
  <c r="AG182" i="9"/>
  <c r="AH182" i="9" s="1"/>
  <c r="X182" i="9"/>
  <c r="N182" i="9"/>
  <c r="D182" i="9"/>
  <c r="K180" i="9"/>
  <c r="AN179" i="9"/>
  <c r="M179" i="9"/>
  <c r="AB192" i="9"/>
  <c r="R192" i="9"/>
  <c r="L192" i="9"/>
  <c r="AR192" i="9"/>
  <c r="BH192" i="9"/>
  <c r="AR191" i="9"/>
  <c r="AB191" i="9"/>
  <c r="R191" i="9"/>
  <c r="G190" i="9"/>
  <c r="AR190" i="9"/>
  <c r="L190" i="9"/>
  <c r="W189" i="9"/>
  <c r="BH189" i="9"/>
  <c r="BC189" i="9"/>
  <c r="AM189" i="9"/>
  <c r="BM188" i="9"/>
  <c r="BD188" i="9"/>
  <c r="AT188" i="9"/>
  <c r="AJ188" i="9"/>
  <c r="Z188" i="9"/>
  <c r="P188" i="9"/>
  <c r="F188" i="9"/>
  <c r="BK188" i="9"/>
  <c r="BA188" i="9"/>
  <c r="AQ188" i="9"/>
  <c r="AG188" i="9"/>
  <c r="X188" i="9"/>
  <c r="N188" i="9"/>
  <c r="D188" i="9"/>
  <c r="BJ188" i="9"/>
  <c r="AZ188" i="9"/>
  <c r="AP188" i="9"/>
  <c r="AF188" i="9"/>
  <c r="V188" i="9"/>
  <c r="M188" i="9"/>
  <c r="C188" i="9"/>
  <c r="BI188" i="9"/>
  <c r="BN188" i="9" s="1"/>
  <c r="AY188" i="9"/>
  <c r="AO188" i="9"/>
  <c r="AE188" i="9"/>
  <c r="U188" i="9"/>
  <c r="K188" i="9"/>
  <c r="BG188" i="9"/>
  <c r="AW188" i="9"/>
  <c r="AN188" i="9"/>
  <c r="AR188" i="9" s="1"/>
  <c r="AD188" i="9"/>
  <c r="T188" i="9"/>
  <c r="J188" i="9"/>
  <c r="L188" i="9" s="1"/>
  <c r="BF188" i="9"/>
  <c r="AV188" i="9"/>
  <c r="AL188" i="9"/>
  <c r="AM188" i="9" s="1"/>
  <c r="AC188" i="9"/>
  <c r="S188" i="9"/>
  <c r="W188" i="9" s="1"/>
  <c r="BE187" i="9"/>
  <c r="AV187" i="9"/>
  <c r="AL187" i="9"/>
  <c r="AC187" i="9"/>
  <c r="S187" i="9"/>
  <c r="I187" i="9"/>
  <c r="BL187" i="9"/>
  <c r="AT187" i="9"/>
  <c r="AJ187" i="9"/>
  <c r="Z187" i="9"/>
  <c r="P187" i="9"/>
  <c r="F187" i="9"/>
  <c r="BK187" i="9"/>
  <c r="BB187" i="9"/>
  <c r="AS187" i="9"/>
  <c r="AI187" i="9"/>
  <c r="Y187" i="9"/>
  <c r="O187" i="9"/>
  <c r="E187" i="9"/>
  <c r="BJ187" i="9"/>
  <c r="BA187" i="9"/>
  <c r="AQ187" i="9"/>
  <c r="AG187" i="9"/>
  <c r="X187" i="9"/>
  <c r="N187" i="9"/>
  <c r="D187" i="9"/>
  <c r="BI187" i="9"/>
  <c r="AZ187" i="9"/>
  <c r="AP187" i="9"/>
  <c r="AF187" i="9"/>
  <c r="V187" i="9"/>
  <c r="M187" i="9"/>
  <c r="H186" i="9"/>
  <c r="Q185" i="9"/>
  <c r="I185" i="9"/>
  <c r="AY185" i="9"/>
  <c r="AQ185" i="9"/>
  <c r="AB184" i="9"/>
  <c r="G183" i="9"/>
  <c r="T183" i="9"/>
  <c r="J183" i="9"/>
  <c r="R182" i="9"/>
  <c r="W181" i="9"/>
  <c r="BG180" i="9"/>
  <c r="U180" i="9"/>
  <c r="W180" i="9" s="1"/>
  <c r="AD180" i="9"/>
  <c r="BE180" i="9"/>
  <c r="AU180" i="9"/>
  <c r="AL180" i="9"/>
  <c r="AC180" i="9"/>
  <c r="S180" i="9"/>
  <c r="I180" i="9"/>
  <c r="AE180" i="9"/>
  <c r="AH180" i="9" s="1"/>
  <c r="T180" i="9"/>
  <c r="BM180" i="9"/>
  <c r="BD180" i="9"/>
  <c r="AT180" i="9"/>
  <c r="AK180" i="9"/>
  <c r="AA180" i="9"/>
  <c r="Q180" i="9"/>
  <c r="H180" i="9"/>
  <c r="BF180" i="9"/>
  <c r="J180" i="9"/>
  <c r="BL180" i="9"/>
  <c r="BB180" i="9"/>
  <c r="AS180" i="9"/>
  <c r="AJ180" i="9"/>
  <c r="Z180" i="9"/>
  <c r="P180" i="9"/>
  <c r="F180" i="9"/>
  <c r="AW180" i="9"/>
  <c r="AV180" i="9"/>
  <c r="BK180" i="9"/>
  <c r="BA180" i="9"/>
  <c r="AQ180" i="9"/>
  <c r="AI180" i="9"/>
  <c r="Y180" i="9"/>
  <c r="O180" i="9"/>
  <c r="E180" i="9"/>
  <c r="AN180" i="9"/>
  <c r="BJ180" i="9"/>
  <c r="AZ180" i="9"/>
  <c r="AP180" i="9"/>
  <c r="AG180" i="9"/>
  <c r="X180" i="9"/>
  <c r="AB180" i="9" s="1"/>
  <c r="N180" i="9"/>
  <c r="D180" i="9"/>
  <c r="G180" i="9" s="1"/>
  <c r="BI180" i="9"/>
  <c r="AY180" i="9"/>
  <c r="AO180" i="9"/>
  <c r="AF180" i="9"/>
  <c r="V180" i="9"/>
  <c r="M180" i="9"/>
  <c r="R180" i="9" s="1"/>
  <c r="BE179" i="9"/>
  <c r="AV179" i="9"/>
  <c r="AL179" i="9"/>
  <c r="AD179" i="9"/>
  <c r="U179" i="9"/>
  <c r="K179" i="9"/>
  <c r="C179" i="9"/>
  <c r="G179" i="9" s="1"/>
  <c r="BM179" i="9"/>
  <c r="BD179" i="9"/>
  <c r="AU179" i="9"/>
  <c r="AK179" i="9"/>
  <c r="AC179" i="9"/>
  <c r="AH179" i="9" s="1"/>
  <c r="T179" i="9"/>
  <c r="W179" i="9" s="1"/>
  <c r="J179" i="9"/>
  <c r="BK179" i="9"/>
  <c r="BA179" i="9"/>
  <c r="AS179" i="9"/>
  <c r="AI179" i="9"/>
  <c r="Z179" i="9"/>
  <c r="Q179" i="9"/>
  <c r="H179" i="9"/>
  <c r="BJ179" i="9"/>
  <c r="AZ179" i="9"/>
  <c r="AQ179" i="9"/>
  <c r="Y179" i="9"/>
  <c r="P179" i="9"/>
  <c r="BI179" i="9"/>
  <c r="AY179" i="9"/>
  <c r="AP179" i="9"/>
  <c r="AG179" i="9"/>
  <c r="X179" i="9"/>
  <c r="O179" i="9"/>
  <c r="Y174" i="9"/>
  <c r="I174" i="9"/>
  <c r="BE174" i="9"/>
  <c r="C174" i="9"/>
  <c r="BA174" i="9"/>
  <c r="AK174" i="9"/>
  <c r="AA174" i="9"/>
  <c r="Z174" i="9"/>
  <c r="AO173" i="9"/>
  <c r="X173" i="9"/>
  <c r="P173" i="9"/>
  <c r="AY172" i="9"/>
  <c r="AW172" i="9"/>
  <c r="AU172" i="9"/>
  <c r="I172" i="9"/>
  <c r="V167" i="9"/>
  <c r="U167" i="9"/>
  <c r="AY163" i="9"/>
  <c r="AL163" i="9"/>
  <c r="AJ163" i="9"/>
  <c r="H163" i="9"/>
  <c r="N162" i="9"/>
  <c r="O159" i="9"/>
  <c r="AS157" i="9"/>
  <c r="BK153" i="9"/>
  <c r="AF153" i="9"/>
  <c r="AK153" i="9"/>
  <c r="P153" i="9"/>
  <c r="BB151" i="9"/>
  <c r="K151" i="9"/>
  <c r="BG151" i="9"/>
  <c r="X142" i="9"/>
  <c r="AC142" i="9"/>
  <c r="X134" i="9"/>
  <c r="Y133" i="9"/>
  <c r="AT133" i="9"/>
  <c r="S133" i="9"/>
  <c r="J133" i="9"/>
  <c r="F133" i="9"/>
  <c r="BI185" i="9"/>
  <c r="AZ185" i="9"/>
  <c r="AI185" i="9"/>
  <c r="AA185" i="9"/>
  <c r="J185" i="9"/>
  <c r="G192" i="9"/>
  <c r="G191" i="9"/>
  <c r="BG185" i="9"/>
  <c r="BG193" i="9" s="1"/>
  <c r="AP185" i="9"/>
  <c r="AG185" i="9"/>
  <c r="Y185" i="9"/>
  <c r="P185" i="9"/>
  <c r="H185" i="9"/>
  <c r="AM183" i="9"/>
  <c r="AX182" i="9"/>
  <c r="AH191" i="9"/>
  <c r="BN189" i="9"/>
  <c r="BF185" i="9"/>
  <c r="AW185" i="9"/>
  <c r="AO185" i="9"/>
  <c r="AF185" i="9"/>
  <c r="X185" i="9"/>
  <c r="O185" i="9"/>
  <c r="F185" i="9"/>
  <c r="BN183" i="9"/>
  <c r="BN182" i="9"/>
  <c r="BH181" i="9"/>
  <c r="R181" i="9"/>
  <c r="W192" i="9"/>
  <c r="W191" i="9"/>
  <c r="BM185" i="9"/>
  <c r="BE185" i="9"/>
  <c r="AV185" i="9"/>
  <c r="AN185" i="9"/>
  <c r="AE185" i="9"/>
  <c r="V185" i="9"/>
  <c r="N185" i="9"/>
  <c r="E185" i="9"/>
  <c r="BC184" i="9"/>
  <c r="BC183" i="9"/>
  <c r="BH179" i="9"/>
  <c r="AX192" i="9"/>
  <c r="AX191" i="9"/>
  <c r="R189" i="9"/>
  <c r="BL185" i="9"/>
  <c r="BD185" i="9"/>
  <c r="AU185" i="9"/>
  <c r="AL185" i="9"/>
  <c r="AD185" i="9"/>
  <c r="U185" i="9"/>
  <c r="M185" i="9"/>
  <c r="D185" i="9"/>
  <c r="R184" i="9"/>
  <c r="R183" i="9"/>
  <c r="L181" i="9"/>
  <c r="AM192" i="9"/>
  <c r="AM191" i="9"/>
  <c r="AX190" i="9"/>
  <c r="AM186" i="9"/>
  <c r="BK185" i="9"/>
  <c r="BB185" i="9"/>
  <c r="AT185" i="9"/>
  <c r="AK185" i="9"/>
  <c r="AC185" i="9"/>
  <c r="T185" i="9"/>
  <c r="C185" i="9"/>
  <c r="BF184" i="9"/>
  <c r="BH184" i="9" s="1"/>
  <c r="AV184" i="9"/>
  <c r="AX184" i="9" s="1"/>
  <c r="AN184" i="9"/>
  <c r="AR184" i="9" s="1"/>
  <c r="AD184" i="9"/>
  <c r="AH184" i="9" s="1"/>
  <c r="U184" i="9"/>
  <c r="W184" i="9" s="1"/>
  <c r="BF183" i="9"/>
  <c r="AV183" i="9"/>
  <c r="AN183" i="9"/>
  <c r="AR183" i="9" s="1"/>
  <c r="AD183" i="9"/>
  <c r="AH183" i="9" s="1"/>
  <c r="U183" i="9"/>
  <c r="BA181" i="9"/>
  <c r="AQ181" i="9"/>
  <c r="AI181" i="9"/>
  <c r="AM181" i="9" s="1"/>
  <c r="Y181" i="9"/>
  <c r="BN192" i="9"/>
  <c r="BN191" i="9"/>
  <c r="AH189" i="9"/>
  <c r="BJ185" i="9"/>
  <c r="BA185" i="9"/>
  <c r="AS185" i="9"/>
  <c r="AJ185" i="9"/>
  <c r="S185" i="9"/>
  <c r="BN181" i="9"/>
  <c r="AM178" i="9"/>
  <c r="AX178" i="9"/>
  <c r="AR178" i="9"/>
  <c r="AB178" i="9"/>
  <c r="W178" i="9"/>
  <c r="G178" i="9"/>
  <c r="R178" i="9"/>
  <c r="D109" i="9"/>
  <c r="K109" i="9"/>
  <c r="O109" i="9"/>
  <c r="M101" i="9"/>
  <c r="AC109" i="9"/>
  <c r="AP101" i="9"/>
  <c r="BE101" i="9"/>
  <c r="N141" i="9"/>
  <c r="H133" i="9"/>
  <c r="Q125" i="9"/>
  <c r="X133" i="9"/>
  <c r="AJ133" i="9"/>
  <c r="I101" i="9"/>
  <c r="T101" i="9"/>
  <c r="AS101" i="9"/>
  <c r="AI109" i="9"/>
  <c r="BG101" i="9"/>
  <c r="BD109" i="9"/>
  <c r="F141" i="9"/>
  <c r="O125" i="9"/>
  <c r="U125" i="9"/>
  <c r="AG133" i="9"/>
  <c r="V141" i="9"/>
  <c r="AN125" i="9"/>
  <c r="AU133" i="9"/>
  <c r="Q164" i="9"/>
  <c r="Z164" i="9"/>
  <c r="AA164" i="9"/>
  <c r="AY164" i="9"/>
  <c r="AP164" i="9"/>
  <c r="AW164" i="9"/>
  <c r="C158" i="9"/>
  <c r="AE158" i="9"/>
  <c r="AO158" i="9"/>
  <c r="BD158" i="9"/>
  <c r="AQ158" i="9"/>
  <c r="AT158" i="9"/>
  <c r="J101" i="9"/>
  <c r="Z101" i="9"/>
  <c r="AT101" i="9"/>
  <c r="AJ109" i="9"/>
  <c r="BM101" i="9"/>
  <c r="BE109" i="9"/>
  <c r="E141" i="9"/>
  <c r="N125" i="9"/>
  <c r="Y125" i="9"/>
  <c r="X141" i="9"/>
  <c r="AQ125" i="9"/>
  <c r="AV133" i="9"/>
  <c r="BF164" i="9"/>
  <c r="N158" i="9"/>
  <c r="AA101" i="9"/>
  <c r="AP109" i="9"/>
  <c r="BF109" i="9"/>
  <c r="D141" i="9"/>
  <c r="Q133" i="9"/>
  <c r="F125" i="9"/>
  <c r="Z125" i="9"/>
  <c r="AG141" i="9"/>
  <c r="BB133" i="9"/>
  <c r="BD141" i="9"/>
  <c r="BE111" i="9"/>
  <c r="AY111" i="9"/>
  <c r="AN111" i="9"/>
  <c r="BL103" i="9"/>
  <c r="BM103" i="9"/>
  <c r="AE103" i="9"/>
  <c r="AC103" i="9"/>
  <c r="AI123" i="9"/>
  <c r="AD123" i="9"/>
  <c r="AU131" i="9"/>
  <c r="AS131" i="9"/>
  <c r="I131" i="9"/>
  <c r="Z131" i="9"/>
  <c r="K131" i="9"/>
  <c r="AZ164" i="9"/>
  <c r="C109" i="9"/>
  <c r="C218" i="9" s="1"/>
  <c r="K101" i="9"/>
  <c r="S109" i="9"/>
  <c r="H109" i="9"/>
  <c r="Y109" i="9"/>
  <c r="AQ109" i="9"/>
  <c r="C141" i="9"/>
  <c r="E125" i="9"/>
  <c r="AJ141" i="9"/>
  <c r="BE110" i="9"/>
  <c r="AS110" i="9"/>
  <c r="AX110" i="9" s="1"/>
  <c r="AI110" i="9"/>
  <c r="AM110" i="9" s="1"/>
  <c r="AA110" i="9"/>
  <c r="N110" i="9"/>
  <c r="K110" i="9"/>
  <c r="E110" i="9"/>
  <c r="G110" i="9" s="1"/>
  <c r="BM110" i="9"/>
  <c r="BD110" i="9"/>
  <c r="BH110" i="9" s="1"/>
  <c r="AQ110" i="9"/>
  <c r="Z110" i="9"/>
  <c r="O110" i="9"/>
  <c r="J110" i="9"/>
  <c r="F110" i="9"/>
  <c r="BL110" i="9"/>
  <c r="BN110" i="9" s="1"/>
  <c r="BB110" i="9"/>
  <c r="AP110" i="9"/>
  <c r="Y110" i="9"/>
  <c r="P110" i="9"/>
  <c r="I110" i="9"/>
  <c r="BK110" i="9"/>
  <c r="BA110" i="9"/>
  <c r="AO110" i="9"/>
  <c r="AG110" i="9"/>
  <c r="AH110" i="9" s="1"/>
  <c r="X110" i="9"/>
  <c r="Q110" i="9"/>
  <c r="H110" i="9"/>
  <c r="BF102" i="9"/>
  <c r="AS102" i="9"/>
  <c r="AI102" i="9"/>
  <c r="AC102" i="9"/>
  <c r="AH102" i="9" s="1"/>
  <c r="S102" i="9"/>
  <c r="W102" i="9" s="1"/>
  <c r="K102" i="9"/>
  <c r="BE102" i="9"/>
  <c r="AQ102" i="9"/>
  <c r="AA102" i="9"/>
  <c r="J102" i="9"/>
  <c r="C102" i="9"/>
  <c r="BM102" i="9"/>
  <c r="BN102" i="9" s="1"/>
  <c r="BD102" i="9"/>
  <c r="AP102" i="9"/>
  <c r="Z102" i="9"/>
  <c r="I102" i="9"/>
  <c r="BL102" i="9"/>
  <c r="BB102" i="9"/>
  <c r="AO102" i="9"/>
  <c r="Y102" i="9"/>
  <c r="M102" i="9"/>
  <c r="H102" i="9"/>
  <c r="D102" i="9"/>
  <c r="BE124" i="9"/>
  <c r="BF124" i="9"/>
  <c r="AO124" i="9"/>
  <c r="Z124" i="9"/>
  <c r="D124" i="9"/>
  <c r="G124" i="9" s="1"/>
  <c r="N124" i="9"/>
  <c r="BD124" i="9"/>
  <c r="AN124" i="9"/>
  <c r="Y124" i="9"/>
  <c r="E124" i="9"/>
  <c r="O124" i="9"/>
  <c r="BK124" i="9"/>
  <c r="AT124" i="9"/>
  <c r="AZ124" i="9"/>
  <c r="AJ124" i="9"/>
  <c r="AG124" i="9"/>
  <c r="X124" i="9"/>
  <c r="F124" i="9"/>
  <c r="P124" i="9"/>
  <c r="AY124" i="9"/>
  <c r="AW124" i="9"/>
  <c r="AI124" i="9"/>
  <c r="AF124" i="9"/>
  <c r="V124" i="9"/>
  <c r="W124" i="9" s="1"/>
  <c r="H124" i="9"/>
  <c r="L124" i="9" s="1"/>
  <c r="Q124" i="9"/>
  <c r="BF132" i="9"/>
  <c r="BD132" i="9"/>
  <c r="AV132" i="9"/>
  <c r="AG132" i="9"/>
  <c r="V132" i="9"/>
  <c r="H132" i="9"/>
  <c r="Q132" i="9"/>
  <c r="R132" i="9" s="1"/>
  <c r="AO132" i="9"/>
  <c r="BB132" i="9"/>
  <c r="AS132" i="9"/>
  <c r="AF132" i="9"/>
  <c r="U132" i="9"/>
  <c r="I132" i="9"/>
  <c r="BA132" i="9"/>
  <c r="AQ132" i="9"/>
  <c r="AE132" i="9"/>
  <c r="T132" i="9"/>
  <c r="J132" i="9"/>
  <c r="AP132" i="9"/>
  <c r="AD132" i="9"/>
  <c r="K132" i="9"/>
  <c r="BG140" i="9"/>
  <c r="BM140" i="9"/>
  <c r="AU140" i="9"/>
  <c r="Y140" i="9"/>
  <c r="D140" i="9"/>
  <c r="N140" i="9"/>
  <c r="AN140" i="9"/>
  <c r="BL140" i="9"/>
  <c r="AQ140" i="9"/>
  <c r="X140" i="9"/>
  <c r="E140" i="9"/>
  <c r="O140" i="9"/>
  <c r="BD140" i="9"/>
  <c r="BK140" i="9"/>
  <c r="AP140" i="9"/>
  <c r="AG140" i="9"/>
  <c r="U140" i="9"/>
  <c r="F140" i="9"/>
  <c r="P140" i="9"/>
  <c r="S140" i="9"/>
  <c r="BE140" i="9"/>
  <c r="AO140" i="9"/>
  <c r="AE140" i="9"/>
  <c r="T140" i="9"/>
  <c r="H140" i="9"/>
  <c r="Q140" i="9"/>
  <c r="S164" i="9"/>
  <c r="E157" i="9"/>
  <c r="AT157" i="9"/>
  <c r="F157" i="9"/>
  <c r="BA157" i="9"/>
  <c r="X157" i="9"/>
  <c r="BL157" i="9"/>
  <c r="H157" i="9"/>
  <c r="BB157" i="9"/>
  <c r="U157" i="9"/>
  <c r="BK157" i="9"/>
  <c r="O164" i="9"/>
  <c r="Q162" i="9"/>
  <c r="S162" i="9"/>
  <c r="BB162" i="9"/>
  <c r="T162" i="9"/>
  <c r="BE162" i="9"/>
  <c r="AF162" i="9"/>
  <c r="BM162" i="9"/>
  <c r="AD162" i="9"/>
  <c r="BF162" i="9"/>
  <c r="AE162" i="9"/>
  <c r="BK162" i="9"/>
  <c r="BK109" i="9"/>
  <c r="BA109" i="9"/>
  <c r="AO109" i="9"/>
  <c r="AG109" i="9"/>
  <c r="X109" i="9"/>
  <c r="BJ109" i="9"/>
  <c r="AZ109" i="9"/>
  <c r="AW109" i="9"/>
  <c r="AN109" i="9"/>
  <c r="AF109" i="9"/>
  <c r="V109" i="9"/>
  <c r="BI109" i="9"/>
  <c r="AY109" i="9"/>
  <c r="AV109" i="9"/>
  <c r="AL109" i="9"/>
  <c r="AE109" i="9"/>
  <c r="U109" i="9"/>
  <c r="M109" i="9"/>
  <c r="BG109" i="9"/>
  <c r="AU109" i="9"/>
  <c r="AK109" i="9"/>
  <c r="AD109" i="9"/>
  <c r="T109" i="9"/>
  <c r="N109" i="9"/>
  <c r="BL101" i="9"/>
  <c r="BB101" i="9"/>
  <c r="AO101" i="9"/>
  <c r="Y101" i="9"/>
  <c r="O101" i="9"/>
  <c r="D101" i="9"/>
  <c r="C101" i="9"/>
  <c r="BK101" i="9"/>
  <c r="BA101" i="9"/>
  <c r="AW101" i="9"/>
  <c r="AN101" i="9"/>
  <c r="AG101" i="9"/>
  <c r="X101" i="9"/>
  <c r="P101" i="9"/>
  <c r="E101" i="9"/>
  <c r="BJ101" i="9"/>
  <c r="AZ101" i="9"/>
  <c r="AV101" i="9"/>
  <c r="AL101" i="9"/>
  <c r="AF101" i="9"/>
  <c r="V101" i="9"/>
  <c r="Q101" i="9"/>
  <c r="F101" i="9"/>
  <c r="BI101" i="9"/>
  <c r="AY101" i="9"/>
  <c r="AU101" i="9"/>
  <c r="AK101" i="9"/>
  <c r="AE101" i="9"/>
  <c r="U101" i="9"/>
  <c r="BB125" i="9"/>
  <c r="BF125" i="9"/>
  <c r="AW125" i="9"/>
  <c r="AK125" i="9"/>
  <c r="T125" i="9"/>
  <c r="H125" i="9"/>
  <c r="AS125" i="9"/>
  <c r="BE125" i="9"/>
  <c r="AV125" i="9"/>
  <c r="AJ125" i="9"/>
  <c r="AE125" i="9"/>
  <c r="S125" i="9"/>
  <c r="J125" i="9"/>
  <c r="BA125" i="9"/>
  <c r="AU125" i="9"/>
  <c r="AI125" i="9"/>
  <c r="AD125" i="9"/>
  <c r="K125" i="9"/>
  <c r="AZ125" i="9"/>
  <c r="AT125" i="9"/>
  <c r="AX125" i="9" s="1"/>
  <c r="AC125" i="9"/>
  <c r="M125" i="9"/>
  <c r="AZ133" i="9"/>
  <c r="AS133" i="9"/>
  <c r="AD133" i="9"/>
  <c r="K133" i="9"/>
  <c r="AQ133" i="9"/>
  <c r="AC133" i="9"/>
  <c r="C133" i="9"/>
  <c r="M133" i="9"/>
  <c r="BE133" i="9"/>
  <c r="AP133" i="9"/>
  <c r="AA133" i="9"/>
  <c r="D133" i="9"/>
  <c r="N133" i="9"/>
  <c r="AL133" i="9"/>
  <c r="Z133" i="9"/>
  <c r="E133" i="9"/>
  <c r="O133" i="9"/>
  <c r="AK133" i="9"/>
  <c r="BL141" i="9"/>
  <c r="AF141" i="9"/>
  <c r="T141" i="9"/>
  <c r="H141" i="9"/>
  <c r="Q141" i="9"/>
  <c r="AA141" i="9"/>
  <c r="AU141" i="9"/>
  <c r="AE141" i="9"/>
  <c r="S141" i="9"/>
  <c r="I141" i="9"/>
  <c r="AP141" i="9"/>
  <c r="AD141" i="9"/>
  <c r="J141" i="9"/>
  <c r="AK141" i="9"/>
  <c r="AO141" i="9"/>
  <c r="AC141" i="9"/>
  <c r="K141" i="9"/>
  <c r="E109" i="9"/>
  <c r="J109" i="9"/>
  <c r="P109" i="9"/>
  <c r="N101" i="9"/>
  <c r="AA109" i="9"/>
  <c r="AJ101" i="9"/>
  <c r="AT109" i="9"/>
  <c r="BD101" i="9"/>
  <c r="O141" i="9"/>
  <c r="I133" i="9"/>
  <c r="C125" i="9"/>
  <c r="T133" i="9"/>
  <c r="AI133" i="9"/>
  <c r="K164" i="9"/>
  <c r="AW162" i="9"/>
  <c r="AG157" i="9"/>
  <c r="Q142" i="9"/>
  <c r="O126" i="9"/>
  <c r="AO118" i="9"/>
  <c r="AK137" i="9"/>
  <c r="AT174" i="9"/>
  <c r="X174" i="9"/>
  <c r="BF173" i="9"/>
  <c r="H173" i="9"/>
  <c r="AC172" i="9"/>
  <c r="BD165" i="9"/>
  <c r="BM163" i="9"/>
  <c r="Z163" i="9"/>
  <c r="AZ161" i="9"/>
  <c r="AF154" i="9"/>
  <c r="O153" i="9"/>
  <c r="AY151" i="9"/>
  <c r="D118" i="9"/>
  <c r="I142" i="9"/>
  <c r="N126" i="9"/>
  <c r="AS174" i="9"/>
  <c r="V174" i="9"/>
  <c r="BA173" i="9"/>
  <c r="E173" i="9"/>
  <c r="V172" i="9"/>
  <c r="AU165" i="9"/>
  <c r="BI163" i="9"/>
  <c r="T163" i="9"/>
  <c r="AO161" i="9"/>
  <c r="AC154" i="9"/>
  <c r="AJ151" i="9"/>
  <c r="J173" i="9"/>
  <c r="AD163" i="9"/>
  <c r="E118" i="9"/>
  <c r="H142" i="9"/>
  <c r="E126" i="9"/>
  <c r="AO174" i="9"/>
  <c r="M174" i="9"/>
  <c r="AV173" i="9"/>
  <c r="M172" i="9"/>
  <c r="X165" i="9"/>
  <c r="BE163" i="9"/>
  <c r="J163" i="9"/>
  <c r="AG151" i="9"/>
  <c r="N118" i="9"/>
  <c r="D126" i="9"/>
  <c r="AE126" i="9"/>
  <c r="AU121" i="9"/>
  <c r="BJ174" i="9"/>
  <c r="AL174" i="9"/>
  <c r="K174" i="9"/>
  <c r="AP173" i="9"/>
  <c r="BB172" i="9"/>
  <c r="K172" i="9"/>
  <c r="O165" i="9"/>
  <c r="AZ163" i="9"/>
  <c r="I163" i="9"/>
  <c r="BL153" i="9"/>
  <c r="BM151" i="9"/>
  <c r="AA151" i="9"/>
  <c r="BJ118" i="9"/>
  <c r="BL118" i="9"/>
  <c r="AN118" i="9"/>
  <c r="BK118" i="9"/>
  <c r="AW118" i="9"/>
  <c r="AK118" i="9"/>
  <c r="BG118" i="9"/>
  <c r="AU118" i="9"/>
  <c r="AX118" i="9" s="1"/>
  <c r="AJ118" i="9"/>
  <c r="BE118" i="9"/>
  <c r="BD118" i="9"/>
  <c r="AQ118" i="9"/>
  <c r="BL134" i="9"/>
  <c r="BD134" i="9"/>
  <c r="AU134" i="9"/>
  <c r="AJ134" i="9"/>
  <c r="AE134" i="9"/>
  <c r="U134" i="9"/>
  <c r="AZ134" i="9"/>
  <c r="AT134" i="9"/>
  <c r="AD134" i="9"/>
  <c r="T134" i="9"/>
  <c r="AY134" i="9"/>
  <c r="AQ134" i="9"/>
  <c r="AC134" i="9"/>
  <c r="S134" i="9"/>
  <c r="BM134" i="9"/>
  <c r="AO134" i="9"/>
  <c r="BJ134" i="9"/>
  <c r="AN134" i="9"/>
  <c r="Y134" i="9"/>
  <c r="BE142" i="9"/>
  <c r="AY142" i="9"/>
  <c r="AU142" i="9"/>
  <c r="AI142" i="9"/>
  <c r="AA142" i="9"/>
  <c r="BL142" i="9"/>
  <c r="AT142" i="9"/>
  <c r="Z142" i="9"/>
  <c r="BK142" i="9"/>
  <c r="AS142" i="9"/>
  <c r="Y142" i="9"/>
  <c r="BI142" i="9"/>
  <c r="AN142" i="9"/>
  <c r="BG142" i="9"/>
  <c r="AL142" i="9"/>
  <c r="AE142" i="9"/>
  <c r="U142" i="9"/>
  <c r="F170" i="9"/>
  <c r="Z170" i="9"/>
  <c r="AT170" i="9"/>
  <c r="H170" i="9"/>
  <c r="AC170" i="9"/>
  <c r="BB170" i="9"/>
  <c r="K170" i="9"/>
  <c r="AF170" i="9"/>
  <c r="BD170" i="9"/>
  <c r="M170" i="9"/>
  <c r="AI170" i="9"/>
  <c r="BE170" i="9"/>
  <c r="N170" i="9"/>
  <c r="AL170" i="9"/>
  <c r="BG170" i="9"/>
  <c r="V170" i="9"/>
  <c r="AP170" i="9"/>
  <c r="BK170" i="9"/>
  <c r="AN169" i="9"/>
  <c r="BL160" i="9"/>
  <c r="F118" i="9"/>
  <c r="P118" i="9"/>
  <c r="P142" i="9"/>
  <c r="F142" i="9"/>
  <c r="I134" i="9"/>
  <c r="M126" i="9"/>
  <c r="C126" i="9"/>
  <c r="X118" i="9"/>
  <c r="AG118" i="9"/>
  <c r="T126" i="9"/>
  <c r="AG126" i="9"/>
  <c r="AA134" i="9"/>
  <c r="AD142" i="9"/>
  <c r="AP118" i="9"/>
  <c r="BA118" i="9"/>
  <c r="AI119" i="9"/>
  <c r="AF119" i="9"/>
  <c r="U119" i="9"/>
  <c r="BI119" i="9"/>
  <c r="BA119" i="9"/>
  <c r="AP119" i="9"/>
  <c r="AK127" i="9"/>
  <c r="Y127" i="9"/>
  <c r="BI127" i="9"/>
  <c r="AJ127" i="9"/>
  <c r="X127" i="9"/>
  <c r="BG127" i="9"/>
  <c r="AI127" i="9"/>
  <c r="V127" i="9"/>
  <c r="AZ127" i="9"/>
  <c r="AY127" i="9"/>
  <c r="AU127" i="9"/>
  <c r="AU135" i="9"/>
  <c r="AF135" i="9"/>
  <c r="BI135" i="9"/>
  <c r="AT135" i="9"/>
  <c r="AE135" i="9"/>
  <c r="BA135" i="9"/>
  <c r="AS135" i="9"/>
  <c r="AD135" i="9"/>
  <c r="AJ135" i="9"/>
  <c r="AI135" i="9"/>
  <c r="X135" i="9"/>
  <c r="BF143" i="9"/>
  <c r="AW143" i="9"/>
  <c r="X143" i="9"/>
  <c r="AV143" i="9"/>
  <c r="V143" i="9"/>
  <c r="AT143" i="9"/>
  <c r="U143" i="9"/>
  <c r="AN143" i="9"/>
  <c r="AJ143" i="9"/>
  <c r="AF143" i="9"/>
  <c r="BL170" i="9"/>
  <c r="AY160" i="9"/>
  <c r="AT149" i="9"/>
  <c r="AC88" i="9"/>
  <c r="BM126" i="9"/>
  <c r="BI126" i="9"/>
  <c r="AP126" i="9"/>
  <c r="AC126" i="9"/>
  <c r="S126" i="9"/>
  <c r="BG126" i="9"/>
  <c r="AO126" i="9"/>
  <c r="AA126" i="9"/>
  <c r="BF126" i="9"/>
  <c r="AN126" i="9"/>
  <c r="Z126" i="9"/>
  <c r="BA126" i="9"/>
  <c r="AZ126" i="9"/>
  <c r="AU126" i="9"/>
  <c r="AI126" i="9"/>
  <c r="AE88" i="9"/>
  <c r="H118" i="9"/>
  <c r="Q118" i="9"/>
  <c r="O142" i="9"/>
  <c r="E142" i="9"/>
  <c r="Q134" i="9"/>
  <c r="H134" i="9"/>
  <c r="K126" i="9"/>
  <c r="Y118" i="9"/>
  <c r="U126" i="9"/>
  <c r="AF134" i="9"/>
  <c r="AF142" i="9"/>
  <c r="AS118" i="9"/>
  <c r="AK126" i="9"/>
  <c r="AK134" i="9"/>
  <c r="BB118" i="9"/>
  <c r="BA127" i="9"/>
  <c r="AS170" i="9"/>
  <c r="AG168" i="9"/>
  <c r="I168" i="9"/>
  <c r="J168" i="9"/>
  <c r="Z168" i="9"/>
  <c r="AO168" i="9"/>
  <c r="AP168" i="9"/>
  <c r="BE168" i="9"/>
  <c r="AD166" i="9"/>
  <c r="S166" i="9"/>
  <c r="AL166" i="9"/>
  <c r="AU160" i="9"/>
  <c r="I149" i="9"/>
  <c r="Z149" i="9"/>
  <c r="BB149" i="9"/>
  <c r="AC149" i="9"/>
  <c r="BD149" i="9"/>
  <c r="AD149" i="9"/>
  <c r="BF149" i="9"/>
  <c r="H149" i="9"/>
  <c r="AL149" i="9"/>
  <c r="BI149" i="9"/>
  <c r="J149" i="9"/>
  <c r="AN149" i="9"/>
  <c r="BJ149" i="9"/>
  <c r="M149" i="9"/>
  <c r="AP149" i="9"/>
  <c r="BL149" i="9"/>
  <c r="I118" i="9"/>
  <c r="N142" i="9"/>
  <c r="D142" i="9"/>
  <c r="P134" i="9"/>
  <c r="F134" i="9"/>
  <c r="J126" i="9"/>
  <c r="Z118" i="9"/>
  <c r="V126" i="9"/>
  <c r="Z127" i="9"/>
  <c r="AG134" i="9"/>
  <c r="AG142" i="9"/>
  <c r="AT118" i="9"/>
  <c r="AL126" i="9"/>
  <c r="AL134" i="9"/>
  <c r="AJ142" i="9"/>
  <c r="BF118" i="9"/>
  <c r="AQ170" i="9"/>
  <c r="BF168" i="9"/>
  <c r="AO166" i="9"/>
  <c r="AF160" i="9"/>
  <c r="O150" i="9"/>
  <c r="F150" i="9"/>
  <c r="AL150" i="9"/>
  <c r="H150" i="9"/>
  <c r="AN150" i="9"/>
  <c r="K150" i="9"/>
  <c r="AQ150" i="9"/>
  <c r="U150" i="9"/>
  <c r="BA150" i="9"/>
  <c r="V150" i="9"/>
  <c r="BB150" i="9"/>
  <c r="X150" i="9"/>
  <c r="BD150" i="9"/>
  <c r="X149" i="9"/>
  <c r="J118" i="9"/>
  <c r="M142" i="9"/>
  <c r="C142" i="9"/>
  <c r="O134" i="9"/>
  <c r="E134" i="9"/>
  <c r="N127" i="9"/>
  <c r="C127" i="9"/>
  <c r="I126" i="9"/>
  <c r="N119" i="9"/>
  <c r="C119" i="9"/>
  <c r="AA118" i="9"/>
  <c r="X119" i="9"/>
  <c r="X126" i="9"/>
  <c r="AA127" i="9"/>
  <c r="Y135" i="9"/>
  <c r="S142" i="9"/>
  <c r="AD143" i="9"/>
  <c r="AJ119" i="9"/>
  <c r="AQ126" i="9"/>
  <c r="AP134" i="9"/>
  <c r="AK142" i="9"/>
  <c r="BM118" i="9"/>
  <c r="Y170" i="9"/>
  <c r="E167" i="9"/>
  <c r="C167" i="9"/>
  <c r="X167" i="9"/>
  <c r="AZ167" i="9"/>
  <c r="F167" i="9"/>
  <c r="AF167" i="9"/>
  <c r="BA167" i="9"/>
  <c r="K167" i="9"/>
  <c r="AG167" i="9"/>
  <c r="BB167" i="9"/>
  <c r="M167" i="9"/>
  <c r="AI167" i="9"/>
  <c r="BD167" i="9"/>
  <c r="Q167" i="9"/>
  <c r="AL167" i="9"/>
  <c r="BJ167" i="9"/>
  <c r="T167" i="9"/>
  <c r="AO167" i="9"/>
  <c r="BL167" i="9"/>
  <c r="BG150" i="9"/>
  <c r="N149" i="9"/>
  <c r="E160" i="9"/>
  <c r="H160" i="9"/>
  <c r="AI160" i="9"/>
  <c r="AZ160" i="9"/>
  <c r="O160" i="9"/>
  <c r="AJ160" i="9"/>
  <c r="BB160" i="9"/>
  <c r="P160" i="9"/>
  <c r="AL160" i="9"/>
  <c r="BD160" i="9"/>
  <c r="S160" i="9"/>
  <c r="AQ160" i="9"/>
  <c r="BF160" i="9"/>
  <c r="T160" i="9"/>
  <c r="AS160" i="9"/>
  <c r="BI160" i="9"/>
  <c r="Z160" i="9"/>
  <c r="AT160" i="9"/>
  <c r="BK160" i="9"/>
  <c r="BH112" i="9"/>
  <c r="K118" i="9"/>
  <c r="K142" i="9"/>
  <c r="Q135" i="9"/>
  <c r="H135" i="9"/>
  <c r="N134" i="9"/>
  <c r="D134" i="9"/>
  <c r="M127" i="9"/>
  <c r="Q126" i="9"/>
  <c r="H126" i="9"/>
  <c r="M119" i="9"/>
  <c r="S118" i="9"/>
  <c r="AC118" i="9"/>
  <c r="Y119" i="9"/>
  <c r="Y126" i="9"/>
  <c r="AC127" i="9"/>
  <c r="Z135" i="9"/>
  <c r="T142" i="9"/>
  <c r="AE143" i="9"/>
  <c r="AK119" i="9"/>
  <c r="AS126" i="9"/>
  <c r="AV134" i="9"/>
  <c r="AO142" i="9"/>
  <c r="AZ119" i="9"/>
  <c r="BE134" i="9"/>
  <c r="AZ142" i="9"/>
  <c r="X170" i="9"/>
  <c r="BM167" i="9"/>
  <c r="D160" i="9"/>
  <c r="AK150" i="9"/>
  <c r="K169" i="9"/>
  <c r="AS169" i="9"/>
  <c r="P169" i="9"/>
  <c r="AW169" i="9"/>
  <c r="S169" i="9"/>
  <c r="AZ169" i="9"/>
  <c r="T169" i="9"/>
  <c r="BD169" i="9"/>
  <c r="Y169" i="9"/>
  <c r="BE169" i="9"/>
  <c r="AE169" i="9"/>
  <c r="BI169" i="9"/>
  <c r="C118" i="9"/>
  <c r="M118" i="9"/>
  <c r="N143" i="9"/>
  <c r="R143" i="9" s="1"/>
  <c r="D143" i="9"/>
  <c r="G143" i="9" s="1"/>
  <c r="J142" i="9"/>
  <c r="P135" i="9"/>
  <c r="F135" i="9"/>
  <c r="M134" i="9"/>
  <c r="C134" i="9"/>
  <c r="K127" i="9"/>
  <c r="L127" i="9" s="1"/>
  <c r="P126" i="9"/>
  <c r="F126" i="9"/>
  <c r="K119" i="9"/>
  <c r="T118" i="9"/>
  <c r="AD118" i="9"/>
  <c r="Z119" i="9"/>
  <c r="AD126" i="9"/>
  <c r="AF127" i="9"/>
  <c r="V134" i="9"/>
  <c r="V142" i="9"/>
  <c r="AG143" i="9"/>
  <c r="AQ119" i="9"/>
  <c r="AV126" i="9"/>
  <c r="AW134" i="9"/>
  <c r="AV142" i="9"/>
  <c r="BJ119" i="9"/>
  <c r="AY126" i="9"/>
  <c r="BI134" i="9"/>
  <c r="BF142" i="9"/>
  <c r="E171" i="9"/>
  <c r="M171" i="9"/>
  <c r="X171" i="9"/>
  <c r="Y171" i="9"/>
  <c r="AN171" i="9"/>
  <c r="AO171" i="9"/>
  <c r="BA171" i="9"/>
  <c r="E170" i="9"/>
  <c r="AS167" i="9"/>
  <c r="C160" i="9"/>
  <c r="AA150" i="9"/>
  <c r="AP122" i="9"/>
  <c r="AR122" i="9" s="1"/>
  <c r="AW130" i="9"/>
  <c r="AN138" i="9"/>
  <c r="BG122" i="9"/>
  <c r="BH122" i="9" s="1"/>
  <c r="BD130" i="9"/>
  <c r="BE138" i="9"/>
  <c r="K147" i="9"/>
  <c r="AP165" i="9"/>
  <c r="J165" i="9"/>
  <c r="AV157" i="9"/>
  <c r="Y157" i="9"/>
  <c r="U153" i="9"/>
  <c r="BL122" i="9"/>
  <c r="BE130" i="9"/>
  <c r="BF138" i="9"/>
  <c r="AO165" i="9"/>
  <c r="I165" i="9"/>
  <c r="AN165" i="9"/>
  <c r="H165" i="9"/>
  <c r="X138" i="9"/>
  <c r="AW122" i="9"/>
  <c r="AN130" i="9"/>
  <c r="AQ138" i="9"/>
  <c r="BE121" i="9"/>
  <c r="BM130" i="9"/>
  <c r="AY174" i="9"/>
  <c r="AI174" i="9"/>
  <c r="U174" i="9"/>
  <c r="AG173" i="9"/>
  <c r="AG172" i="9"/>
  <c r="E172" i="9"/>
  <c r="BK165" i="9"/>
  <c r="AE165" i="9"/>
  <c r="AO164" i="9"/>
  <c r="J164" i="9"/>
  <c r="X161" i="9"/>
  <c r="AD158" i="9"/>
  <c r="BJ157" i="9"/>
  <c r="AP157" i="9"/>
  <c r="Q157" i="9"/>
  <c r="BA153" i="9"/>
  <c r="E153" i="9"/>
  <c r="AO130" i="9"/>
  <c r="AS138" i="9"/>
  <c r="BL121" i="9"/>
  <c r="BL174" i="9"/>
  <c r="AV174" i="9"/>
  <c r="AG174" i="9"/>
  <c r="O174" i="9"/>
  <c r="BM173" i="9"/>
  <c r="AE173" i="9"/>
  <c r="BK172" i="9"/>
  <c r="AE172" i="9"/>
  <c r="D172" i="9"/>
  <c r="BF165" i="9"/>
  <c r="Z165" i="9"/>
  <c r="BM164" i="9"/>
  <c r="AI164" i="9"/>
  <c r="I164" i="9"/>
  <c r="V161" i="9"/>
  <c r="BG158" i="9"/>
  <c r="AA158" i="9"/>
  <c r="BI157" i="9"/>
  <c r="AK157" i="9"/>
  <c r="P157" i="9"/>
  <c r="AV153" i="9"/>
  <c r="AP151" i="9"/>
  <c r="F151" i="9"/>
  <c r="S130" i="9"/>
  <c r="AF130" i="9"/>
  <c r="AD138" i="9"/>
  <c r="AI122" i="9"/>
  <c r="AP130" i="9"/>
  <c r="AW138" i="9"/>
  <c r="AY122" i="9"/>
  <c r="BE129" i="9"/>
  <c r="BE137" i="9"/>
  <c r="BK174" i="9"/>
  <c r="AU174" i="9"/>
  <c r="AF174" i="9"/>
  <c r="BK173" i="9"/>
  <c r="Y173" i="9"/>
  <c r="BF172" i="9"/>
  <c r="AD172" i="9"/>
  <c r="BE165" i="9"/>
  <c r="Y165" i="9"/>
  <c r="BK164" i="9"/>
  <c r="AG164" i="9"/>
  <c r="AI163" i="9"/>
  <c r="AO162" i="9"/>
  <c r="J162" i="9"/>
  <c r="U161" i="9"/>
  <c r="BE158" i="9"/>
  <c r="O158" i="9"/>
  <c r="BE157" i="9"/>
  <c r="AJ157" i="9"/>
  <c r="O157" i="9"/>
  <c r="AQ154" i="9"/>
  <c r="AL151" i="9"/>
  <c r="C151" i="9"/>
  <c r="X100" i="9"/>
  <c r="Y100" i="9"/>
  <c r="I107" i="9"/>
  <c r="P108" i="9"/>
  <c r="M107" i="9"/>
  <c r="S107" i="9"/>
  <c r="AJ108" i="9"/>
  <c r="M100" i="9"/>
  <c r="BA100" i="9"/>
  <c r="BL147" i="9"/>
  <c r="AT147" i="9"/>
  <c r="AJ147" i="9"/>
  <c r="Z147" i="9"/>
  <c r="Q147" i="9"/>
  <c r="BK147" i="9"/>
  <c r="BA147" i="9"/>
  <c r="AP147" i="9"/>
  <c r="AE147" i="9"/>
  <c r="U147" i="9"/>
  <c r="J147" i="9"/>
  <c r="BJ147" i="9"/>
  <c r="AZ147" i="9"/>
  <c r="AO147" i="9"/>
  <c r="AD147" i="9"/>
  <c r="T147" i="9"/>
  <c r="I147" i="9"/>
  <c r="BI147" i="9"/>
  <c r="AY147" i="9"/>
  <c r="AN147" i="9"/>
  <c r="AC147" i="9"/>
  <c r="S147" i="9"/>
  <c r="H147" i="9"/>
  <c r="BF147" i="9"/>
  <c r="AV147" i="9"/>
  <c r="AK147" i="9"/>
  <c r="Y147" i="9"/>
  <c r="O147" i="9"/>
  <c r="E147" i="9"/>
  <c r="BE147" i="9"/>
  <c r="AU147" i="9"/>
  <c r="AI147" i="9"/>
  <c r="X147" i="9"/>
  <c r="N147" i="9"/>
  <c r="D147" i="9"/>
  <c r="AW152" i="9"/>
  <c r="AE152" i="9"/>
  <c r="AJ152" i="9"/>
  <c r="AP152" i="9"/>
  <c r="I152" i="9"/>
  <c r="AZ152" i="9"/>
  <c r="J152" i="9"/>
  <c r="BD152" i="9"/>
  <c r="X152" i="9"/>
  <c r="Z152" i="9"/>
  <c r="BL152" i="9"/>
  <c r="O152" i="9"/>
  <c r="T111" i="9"/>
  <c r="AP111" i="9"/>
  <c r="BF111" i="9"/>
  <c r="Q139" i="9"/>
  <c r="O123" i="9"/>
  <c r="P147" i="9"/>
  <c r="AS147" i="9"/>
  <c r="BI123" i="9"/>
  <c r="BJ123" i="9"/>
  <c r="BI131" i="9"/>
  <c r="AE131" i="9"/>
  <c r="K111" i="9"/>
  <c r="V111" i="9"/>
  <c r="AW111" i="9"/>
  <c r="BI111" i="9"/>
  <c r="O139" i="9"/>
  <c r="M123" i="9"/>
  <c r="U139" i="9"/>
  <c r="AT123" i="9"/>
  <c r="BI125" i="9"/>
  <c r="BD125" i="9"/>
  <c r="BJ125" i="9"/>
  <c r="AP125" i="9"/>
  <c r="AG125" i="9"/>
  <c r="X125" i="9"/>
  <c r="I125" i="9"/>
  <c r="BG125" i="9"/>
  <c r="AO125" i="9"/>
  <c r="AR125" i="9" s="1"/>
  <c r="AF125" i="9"/>
  <c r="V125" i="9"/>
  <c r="BI133" i="9"/>
  <c r="BD133" i="9"/>
  <c r="BM133" i="9"/>
  <c r="BA133" i="9"/>
  <c r="BK133" i="9"/>
  <c r="AO133" i="9"/>
  <c r="AF133" i="9"/>
  <c r="V133" i="9"/>
  <c r="BJ133" i="9"/>
  <c r="AW133" i="9"/>
  <c r="AN133" i="9"/>
  <c r="AE133" i="9"/>
  <c r="U133" i="9"/>
  <c r="BK141" i="9"/>
  <c r="BM141" i="9"/>
  <c r="AY141" i="9"/>
  <c r="AS141" i="9"/>
  <c r="AI141" i="9"/>
  <c r="BI141" i="9"/>
  <c r="BF141" i="9"/>
  <c r="AW141" i="9"/>
  <c r="AN141" i="9"/>
  <c r="Z141" i="9"/>
  <c r="BE141" i="9"/>
  <c r="AV141" i="9"/>
  <c r="AL141" i="9"/>
  <c r="Y141" i="9"/>
  <c r="V147" i="9"/>
  <c r="AW147" i="9"/>
  <c r="AQ147" i="9"/>
  <c r="AD111" i="9"/>
  <c r="H139" i="9"/>
  <c r="E123" i="9"/>
  <c r="AE139" i="9"/>
  <c r="BB147" i="9"/>
  <c r="D166" i="9"/>
  <c r="H166" i="9"/>
  <c r="Q166" i="9"/>
  <c r="AC166" i="9"/>
  <c r="AN166" i="9"/>
  <c r="AW166" i="9"/>
  <c r="BI166" i="9"/>
  <c r="J166" i="9"/>
  <c r="U166" i="9"/>
  <c r="AE166" i="9"/>
  <c r="AP166" i="9"/>
  <c r="BA166" i="9"/>
  <c r="BK166" i="9"/>
  <c r="K166" i="9"/>
  <c r="V166" i="9"/>
  <c r="AF166" i="9"/>
  <c r="AQ166" i="9"/>
  <c r="BB166" i="9"/>
  <c r="BL166" i="9"/>
  <c r="M166" i="9"/>
  <c r="X166" i="9"/>
  <c r="AG166" i="9"/>
  <c r="C166" i="9"/>
  <c r="Y166" i="9"/>
  <c r="AS166" i="9"/>
  <c r="BG166" i="9"/>
  <c r="E166" i="9"/>
  <c r="Z166" i="9"/>
  <c r="AT166" i="9"/>
  <c r="BJ166" i="9"/>
  <c r="F166" i="9"/>
  <c r="AA166" i="9"/>
  <c r="AU166" i="9"/>
  <c r="BM166" i="9"/>
  <c r="N166" i="9"/>
  <c r="AI166" i="9"/>
  <c r="AY166" i="9"/>
  <c r="O166" i="9"/>
  <c r="AK166" i="9"/>
  <c r="BD166" i="9"/>
  <c r="P166" i="9"/>
  <c r="H88" i="9"/>
  <c r="AF111" i="9"/>
  <c r="AL103" i="9"/>
  <c r="E139" i="9"/>
  <c r="C123" i="9"/>
  <c r="AG139" i="9"/>
  <c r="BK125" i="9"/>
  <c r="BF133" i="9"/>
  <c r="AY119" i="9"/>
  <c r="BG119" i="9"/>
  <c r="AT119" i="9"/>
  <c r="AC119" i="9"/>
  <c r="AH119" i="9" s="1"/>
  <c r="S119" i="9"/>
  <c r="E119" i="9"/>
  <c r="O119" i="9"/>
  <c r="BF119" i="9"/>
  <c r="AS119" i="9"/>
  <c r="BF127" i="9"/>
  <c r="AQ127" i="9"/>
  <c r="AE127" i="9"/>
  <c r="U127" i="9"/>
  <c r="F127" i="9"/>
  <c r="G127" i="9" s="1"/>
  <c r="BJ127" i="9"/>
  <c r="AP127" i="9"/>
  <c r="AD127" i="9"/>
  <c r="T127" i="9"/>
  <c r="AY135" i="9"/>
  <c r="BJ135" i="9"/>
  <c r="BG135" i="9"/>
  <c r="AP135" i="9"/>
  <c r="V135" i="9"/>
  <c r="BF135" i="9"/>
  <c r="AK135" i="9"/>
  <c r="AG135" i="9"/>
  <c r="U135" i="9"/>
  <c r="AY143" i="9"/>
  <c r="BJ143" i="9"/>
  <c r="AU143" i="9"/>
  <c r="BG143" i="9"/>
  <c r="BA143" i="9"/>
  <c r="AL143" i="9"/>
  <c r="Z143" i="9"/>
  <c r="AZ143" i="9"/>
  <c r="AK143" i="9"/>
  <c r="Y143" i="9"/>
  <c r="AA147" i="9"/>
  <c r="BD147" i="9"/>
  <c r="BF166" i="9"/>
  <c r="I166" i="9"/>
  <c r="S103" i="9"/>
  <c r="AO103" i="9"/>
  <c r="BD103" i="9"/>
  <c r="T123" i="9"/>
  <c r="AQ141" i="9"/>
  <c r="BL125" i="9"/>
  <c r="BL133" i="9"/>
  <c r="C147" i="9"/>
  <c r="AF147" i="9"/>
  <c r="BG147" i="9"/>
  <c r="BE166" i="9"/>
  <c r="M147" i="9"/>
  <c r="C85" i="9"/>
  <c r="E111" i="9"/>
  <c r="N103" i="9"/>
  <c r="U103" i="9"/>
  <c r="AV103" i="9"/>
  <c r="BF103" i="9"/>
  <c r="V123" i="9"/>
  <c r="AQ139" i="9"/>
  <c r="AT141" i="9"/>
  <c r="AY123" i="9"/>
  <c r="BM125" i="9"/>
  <c r="BB141" i="9"/>
  <c r="F147" i="9"/>
  <c r="AG147" i="9"/>
  <c r="BM147" i="9"/>
  <c r="AV166" i="9"/>
  <c r="AK124" i="9"/>
  <c r="AU124" i="9"/>
  <c r="AJ132" i="9"/>
  <c r="AT132" i="9"/>
  <c r="AI140" i="9"/>
  <c r="AS140" i="9"/>
  <c r="AP142" i="9"/>
  <c r="AY118" i="9"/>
  <c r="BI118" i="9"/>
  <c r="BA124" i="9"/>
  <c r="BL124" i="9"/>
  <c r="BB126" i="9"/>
  <c r="BL126" i="9"/>
  <c r="AY132" i="9"/>
  <c r="BK132" i="9"/>
  <c r="BF134" i="9"/>
  <c r="BI140" i="9"/>
  <c r="BA142" i="9"/>
  <c r="D174" i="9"/>
  <c r="H174" i="9"/>
  <c r="Q174" i="9"/>
  <c r="AC174" i="9"/>
  <c r="AN174" i="9"/>
  <c r="AW174" i="9"/>
  <c r="BI174" i="9"/>
  <c r="BN174" i="9" s="1"/>
  <c r="BD174" i="9"/>
  <c r="AQ174" i="9"/>
  <c r="AE174" i="9"/>
  <c r="S174" i="9"/>
  <c r="F174" i="9"/>
  <c r="BE173" i="9"/>
  <c r="AN173" i="9"/>
  <c r="U173" i="9"/>
  <c r="T172" i="9"/>
  <c r="AL172" i="9"/>
  <c r="BG172" i="9"/>
  <c r="AS172" i="9"/>
  <c r="U172" i="9"/>
  <c r="D170" i="9"/>
  <c r="P170" i="9"/>
  <c r="AA170" i="9"/>
  <c r="AK170" i="9"/>
  <c r="AU170" i="9"/>
  <c r="BF170" i="9"/>
  <c r="I170" i="9"/>
  <c r="S170" i="9"/>
  <c r="AD170" i="9"/>
  <c r="AN170" i="9"/>
  <c r="AW170" i="9"/>
  <c r="BI170" i="9"/>
  <c r="J170" i="9"/>
  <c r="U170" i="9"/>
  <c r="AE170" i="9"/>
  <c r="AO170" i="9"/>
  <c r="AR170" i="9" s="1"/>
  <c r="AY170" i="9"/>
  <c r="BJ170" i="9"/>
  <c r="BA170" i="9"/>
  <c r="Q170" i="9"/>
  <c r="C170" i="9"/>
  <c r="S132" i="9"/>
  <c r="AC132" i="9"/>
  <c r="V140" i="9"/>
  <c r="AF140" i="9"/>
  <c r="AL118" i="9"/>
  <c r="AV118" i="9"/>
  <c r="AL124" i="9"/>
  <c r="AV124" i="9"/>
  <c r="AJ126" i="9"/>
  <c r="AT126" i="9"/>
  <c r="AK132" i="9"/>
  <c r="AM132" i="9" s="1"/>
  <c r="AU132" i="9"/>
  <c r="AI134" i="9"/>
  <c r="AS134" i="9"/>
  <c r="AJ140" i="9"/>
  <c r="AT140" i="9"/>
  <c r="AQ142" i="9"/>
  <c r="AZ118" i="9"/>
  <c r="BB124" i="9"/>
  <c r="BM124" i="9"/>
  <c r="BN124" i="9" s="1"/>
  <c r="BD126" i="9"/>
  <c r="AZ132" i="9"/>
  <c r="BL132" i="9"/>
  <c r="BG134" i="9"/>
  <c r="BJ140" i="9"/>
  <c r="BB142" i="9"/>
  <c r="BM174" i="9"/>
  <c r="BB174" i="9"/>
  <c r="AP174" i="9"/>
  <c r="AD174" i="9"/>
  <c r="P174" i="9"/>
  <c r="E174" i="9"/>
  <c r="BD173" i="9"/>
  <c r="AK173" i="9"/>
  <c r="BM172" i="9"/>
  <c r="AP172" i="9"/>
  <c r="N172" i="9"/>
  <c r="BM170" i="9"/>
  <c r="AV170" i="9"/>
  <c r="AG170" i="9"/>
  <c r="O170" i="9"/>
  <c r="E169" i="9"/>
  <c r="U169" i="9"/>
  <c r="AQ169" i="9"/>
  <c r="BF169" i="9"/>
  <c r="I169" i="9"/>
  <c r="AA169" i="9"/>
  <c r="AU169" i="9"/>
  <c r="BL169" i="9"/>
  <c r="J169" i="9"/>
  <c r="AC169" i="9"/>
  <c r="AV169" i="9"/>
  <c r="BM169" i="9"/>
  <c r="AK169" i="9"/>
  <c r="C169" i="9"/>
  <c r="C173" i="9"/>
  <c r="M173" i="9"/>
  <c r="AC173" i="9"/>
  <c r="AS173" i="9"/>
  <c r="BI173" i="9"/>
  <c r="AW173" i="9"/>
  <c r="AF173" i="9"/>
  <c r="O173" i="9"/>
  <c r="AJ159" i="9"/>
  <c r="AC159" i="9"/>
  <c r="AK159" i="9"/>
  <c r="AU159" i="9"/>
  <c r="AW159" i="9"/>
  <c r="BM159" i="9"/>
  <c r="BG132" i="9"/>
  <c r="BB140" i="9"/>
  <c r="BL173" i="9"/>
  <c r="AU173" i="9"/>
  <c r="Z173" i="9"/>
  <c r="I173" i="9"/>
  <c r="Q159" i="9"/>
  <c r="BB156" i="9"/>
  <c r="AJ156" i="9"/>
  <c r="AL156" i="9"/>
  <c r="BG156" i="9"/>
  <c r="BL156" i="9"/>
  <c r="BM156" i="9"/>
  <c r="I153" i="9"/>
  <c r="F153" i="9"/>
  <c r="V153" i="9"/>
  <c r="AL153" i="9"/>
  <c r="BB153" i="9"/>
  <c r="H153" i="9"/>
  <c r="X153" i="9"/>
  <c r="AN153" i="9"/>
  <c r="BD153" i="9"/>
  <c r="J153" i="9"/>
  <c r="Z153" i="9"/>
  <c r="AP153" i="9"/>
  <c r="BF153" i="9"/>
  <c r="M153" i="9"/>
  <c r="AC153" i="9"/>
  <c r="AS153" i="9"/>
  <c r="BI153" i="9"/>
  <c r="N153" i="9"/>
  <c r="AD153" i="9"/>
  <c r="AT153" i="9"/>
  <c r="BJ153" i="9"/>
  <c r="AE153" i="9"/>
  <c r="BA165" i="9"/>
  <c r="AK165" i="9"/>
  <c r="U165" i="9"/>
  <c r="E165" i="9"/>
  <c r="BB158" i="9"/>
  <c r="AN158" i="9"/>
  <c r="Y158" i="9"/>
  <c r="J158" i="9"/>
  <c r="X154" i="9"/>
  <c r="BM165" i="9"/>
  <c r="AW165" i="9"/>
  <c r="AG165" i="9"/>
  <c r="Q165" i="9"/>
  <c r="AU164" i="9"/>
  <c r="Y164" i="9"/>
  <c r="C164" i="9"/>
  <c r="AW163" i="9"/>
  <c r="X163" i="9"/>
  <c r="AV162" i="9"/>
  <c r="V162" i="9"/>
  <c r="C162" i="9"/>
  <c r="BA160" i="9"/>
  <c r="AP160" i="9"/>
  <c r="AC160" i="9"/>
  <c r="M160" i="9"/>
  <c r="BM158" i="9"/>
  <c r="AY158" i="9"/>
  <c r="AL158" i="9"/>
  <c r="X158" i="9"/>
  <c r="F158" i="9"/>
  <c r="BB154" i="9"/>
  <c r="T154" i="9"/>
  <c r="AY150" i="9"/>
  <c r="AI150" i="9"/>
  <c r="S150" i="9"/>
  <c r="C150" i="9"/>
  <c r="V149" i="9"/>
  <c r="F149" i="9"/>
  <c r="BL165" i="9"/>
  <c r="AV165" i="9"/>
  <c r="AF165" i="9"/>
  <c r="P165" i="9"/>
  <c r="T164" i="9"/>
  <c r="AT163" i="9"/>
  <c r="U163" i="9"/>
  <c r="AA160" i="9"/>
  <c r="J160" i="9"/>
  <c r="BL158" i="9"/>
  <c r="AW158" i="9"/>
  <c r="AI158" i="9"/>
  <c r="V158" i="9"/>
  <c r="E158" i="9"/>
  <c r="AY154" i="9"/>
  <c r="H154" i="9"/>
  <c r="AT151" i="9"/>
  <c r="Y151" i="9"/>
  <c r="BL150" i="9"/>
  <c r="AV150" i="9"/>
  <c r="AF150" i="9"/>
  <c r="P150" i="9"/>
  <c r="BA149" i="9"/>
  <c r="AK149" i="9"/>
  <c r="U149" i="9"/>
  <c r="E149" i="9"/>
  <c r="BK158" i="9"/>
  <c r="AV158" i="9"/>
  <c r="AG158" i="9"/>
  <c r="S158" i="9"/>
  <c r="D158" i="9"/>
  <c r="AT154" i="9"/>
  <c r="F154" i="9"/>
  <c r="S151" i="9"/>
  <c r="BJ150" i="9"/>
  <c r="AT150" i="9"/>
  <c r="AD150" i="9"/>
  <c r="N150" i="9"/>
  <c r="AV149" i="9"/>
  <c r="AF149" i="9"/>
  <c r="P149" i="9"/>
  <c r="K171" i="9"/>
  <c r="AW167" i="9"/>
  <c r="AD167" i="9"/>
  <c r="I167" i="9"/>
  <c r="BI165" i="9"/>
  <c r="AS165" i="9"/>
  <c r="AC165" i="9"/>
  <c r="M165" i="9"/>
  <c r="BG164" i="9"/>
  <c r="AJ164" i="9"/>
  <c r="BJ163" i="9"/>
  <c r="AK163" i="9"/>
  <c r="Q163" i="9"/>
  <c r="BG162" i="9"/>
  <c r="AL162" i="9"/>
  <c r="BJ160" i="9"/>
  <c r="AV160" i="9"/>
  <c r="AK160" i="9"/>
  <c r="X160" i="9"/>
  <c r="BJ158" i="9"/>
  <c r="AU158" i="9"/>
  <c r="AF158" i="9"/>
  <c r="P158" i="9"/>
  <c r="AZ157" i="9"/>
  <c r="AD157" i="9"/>
  <c r="I157" i="9"/>
  <c r="AS154" i="9"/>
  <c r="BJ151" i="9"/>
  <c r="AO151" i="9"/>
  <c r="Q151" i="9"/>
  <c r="BI150" i="9"/>
  <c r="AS150" i="9"/>
  <c r="AC150" i="9"/>
  <c r="M150" i="9"/>
  <c r="BK149" i="9"/>
  <c r="AU149" i="9"/>
  <c r="AE149" i="9"/>
  <c r="O149" i="9"/>
  <c r="E155" i="9"/>
  <c r="M155" i="9"/>
  <c r="U155" i="9"/>
  <c r="AC155" i="9"/>
  <c r="AK155" i="9"/>
  <c r="AS155" i="9"/>
  <c r="BA155" i="9"/>
  <c r="BI155" i="9"/>
  <c r="O155" i="9"/>
  <c r="AE155" i="9"/>
  <c r="AU155" i="9"/>
  <c r="BK155" i="9"/>
  <c r="H155" i="9"/>
  <c r="P155" i="9"/>
  <c r="X155" i="9"/>
  <c r="AF155" i="9"/>
  <c r="AN155" i="9"/>
  <c r="AV155" i="9"/>
  <c r="BD155" i="9"/>
  <c r="BL155" i="9"/>
  <c r="I155" i="9"/>
  <c r="T155" i="9"/>
  <c r="AT155" i="9"/>
  <c r="BG155" i="9"/>
  <c r="K155" i="9"/>
  <c r="Y155" i="9"/>
  <c r="AJ155" i="9"/>
  <c r="BJ155" i="9"/>
  <c r="Z155" i="9"/>
  <c r="AL155" i="9"/>
  <c r="AY155" i="9"/>
  <c r="BM155" i="9"/>
  <c r="J155" i="9"/>
  <c r="AD155" i="9"/>
  <c r="AZ155" i="9"/>
  <c r="N155" i="9"/>
  <c r="AG155" i="9"/>
  <c r="BB155" i="9"/>
  <c r="AO155" i="9"/>
  <c r="BF155" i="9"/>
  <c r="S155" i="9"/>
  <c r="AW155" i="9"/>
  <c r="V155" i="9"/>
  <c r="BE155" i="9"/>
  <c r="AA155" i="9"/>
  <c r="C155" i="9"/>
  <c r="AI155" i="9"/>
  <c r="AZ171" i="9"/>
  <c r="BB168" i="9"/>
  <c r="V171" i="9"/>
  <c r="AY168" i="9"/>
  <c r="D168" i="9"/>
  <c r="O161" i="9"/>
  <c r="AE161" i="9"/>
  <c r="AU161" i="9"/>
  <c r="BK161" i="9"/>
  <c r="H161" i="9"/>
  <c r="Q161" i="9"/>
  <c r="Z161" i="9"/>
  <c r="AI161" i="9"/>
  <c r="BA161" i="9"/>
  <c r="BJ161" i="9"/>
  <c r="I161" i="9"/>
  <c r="AA161" i="9"/>
  <c r="AJ161" i="9"/>
  <c r="AS161" i="9"/>
  <c r="BB161" i="9"/>
  <c r="BL161" i="9"/>
  <c r="K161" i="9"/>
  <c r="T161" i="9"/>
  <c r="AC161" i="9"/>
  <c r="AL161" i="9"/>
  <c r="AV161" i="9"/>
  <c r="BE161" i="9"/>
  <c r="M161" i="9"/>
  <c r="AP161" i="9"/>
  <c r="BF161" i="9"/>
  <c r="P161" i="9"/>
  <c r="AT161" i="9"/>
  <c r="N161" i="9"/>
  <c r="AD161" i="9"/>
  <c r="AQ161" i="9"/>
  <c r="BG161" i="9"/>
  <c r="C161" i="9"/>
  <c r="AF161" i="9"/>
  <c r="D161" i="9"/>
  <c r="S161" i="9"/>
  <c r="AG161" i="9"/>
  <c r="AW161" i="9"/>
  <c r="BI161" i="9"/>
  <c r="AP155" i="9"/>
  <c r="H172" i="9"/>
  <c r="P172" i="9"/>
  <c r="X172" i="9"/>
  <c r="AF172" i="9"/>
  <c r="AN172" i="9"/>
  <c r="AV172" i="9"/>
  <c r="BD172" i="9"/>
  <c r="F172" i="9"/>
  <c r="O172" i="9"/>
  <c r="Y172" i="9"/>
  <c r="AQ172" i="9"/>
  <c r="AZ172" i="9"/>
  <c r="BI172" i="9"/>
  <c r="Q172" i="9"/>
  <c r="Z172" i="9"/>
  <c r="AI172" i="9"/>
  <c r="BA172" i="9"/>
  <c r="BJ172" i="9"/>
  <c r="J172" i="9"/>
  <c r="S172" i="9"/>
  <c r="AK172" i="9"/>
  <c r="AT172" i="9"/>
  <c r="BL172" i="9"/>
  <c r="BE172" i="9"/>
  <c r="AO172" i="9"/>
  <c r="AA172" i="9"/>
  <c r="BJ171" i="9"/>
  <c r="AW171" i="9"/>
  <c r="AG171" i="9"/>
  <c r="T171" i="9"/>
  <c r="AJ168" i="9"/>
  <c r="S168" i="9"/>
  <c r="AN161" i="9"/>
  <c r="J161" i="9"/>
  <c r="Q155" i="9"/>
  <c r="J171" i="9"/>
  <c r="Z171" i="9"/>
  <c r="AP171" i="9"/>
  <c r="BF171" i="9"/>
  <c r="H171" i="9"/>
  <c r="Q171" i="9"/>
  <c r="AA171" i="9"/>
  <c r="AJ171" i="9"/>
  <c r="AS171" i="9"/>
  <c r="BB171" i="9"/>
  <c r="BK171" i="9"/>
  <c r="I171" i="9"/>
  <c r="S171" i="9"/>
  <c r="AK171" i="9"/>
  <c r="AT171" i="9"/>
  <c r="BL171" i="9"/>
  <c r="C171" i="9"/>
  <c r="U171" i="9"/>
  <c r="AD171" i="9"/>
  <c r="AV171" i="9"/>
  <c r="BE171" i="9"/>
  <c r="V168" i="9"/>
  <c r="AI171" i="9"/>
  <c r="AL168" i="9"/>
  <c r="BI171" i="9"/>
  <c r="AU171" i="9"/>
  <c r="AF171" i="9"/>
  <c r="P171" i="9"/>
  <c r="D171" i="9"/>
  <c r="BK168" i="9"/>
  <c r="AW168" i="9"/>
  <c r="BM161" i="9"/>
  <c r="AK161" i="9"/>
  <c r="F161" i="9"/>
  <c r="H159" i="9"/>
  <c r="P159" i="9"/>
  <c r="X159" i="9"/>
  <c r="AF159" i="9"/>
  <c r="AN159" i="9"/>
  <c r="AV159" i="9"/>
  <c r="BD159" i="9"/>
  <c r="BL159" i="9"/>
  <c r="J159" i="9"/>
  <c r="C159" i="9"/>
  <c r="K159" i="9"/>
  <c r="S159" i="9"/>
  <c r="AA159" i="9"/>
  <c r="AI159" i="9"/>
  <c r="AQ159" i="9"/>
  <c r="AY159" i="9"/>
  <c r="BG159" i="9"/>
  <c r="T159" i="9"/>
  <c r="AD159" i="9"/>
  <c r="AO159" i="9"/>
  <c r="AZ159" i="9"/>
  <c r="BJ159" i="9"/>
  <c r="I159" i="9"/>
  <c r="U159" i="9"/>
  <c r="AE159" i="9"/>
  <c r="AP159" i="9"/>
  <c r="BA159" i="9"/>
  <c r="BK159" i="9"/>
  <c r="M159" i="9"/>
  <c r="AS159" i="9"/>
  <c r="D159" i="9"/>
  <c r="V159" i="9"/>
  <c r="AL159" i="9"/>
  <c r="BE159" i="9"/>
  <c r="F159" i="9"/>
  <c r="E159" i="9"/>
  <c r="Y159" i="9"/>
  <c r="BF159" i="9"/>
  <c r="Z159" i="9"/>
  <c r="AT159" i="9"/>
  <c r="BI159" i="9"/>
  <c r="AG159" i="9"/>
  <c r="F155" i="9"/>
  <c r="E168" i="9"/>
  <c r="M168" i="9"/>
  <c r="U168" i="9"/>
  <c r="AC168" i="9"/>
  <c r="H168" i="9"/>
  <c r="P168" i="9"/>
  <c r="X168" i="9"/>
  <c r="AF168" i="9"/>
  <c r="AN168" i="9"/>
  <c r="AV168" i="9"/>
  <c r="BD168" i="9"/>
  <c r="BL168" i="9"/>
  <c r="AQ168" i="9"/>
  <c r="AZ168" i="9"/>
  <c r="BI168" i="9"/>
  <c r="C168" i="9"/>
  <c r="N168" i="9"/>
  <c r="Y168" i="9"/>
  <c r="AI168" i="9"/>
  <c r="BA168" i="9"/>
  <c r="BJ168" i="9"/>
  <c r="F168" i="9"/>
  <c r="Q168" i="9"/>
  <c r="AA168" i="9"/>
  <c r="AK168" i="9"/>
  <c r="AT168" i="9"/>
  <c r="BM168" i="9"/>
  <c r="AQ155" i="9"/>
  <c r="BM171" i="9"/>
  <c r="F171" i="9"/>
  <c r="AE171" i="9"/>
  <c r="O171" i="9"/>
  <c r="AU168" i="9"/>
  <c r="AE168" i="9"/>
  <c r="O168" i="9"/>
  <c r="E161" i="9"/>
  <c r="D155" i="9"/>
  <c r="AL171" i="9"/>
  <c r="AY171" i="9"/>
  <c r="T168" i="9"/>
  <c r="BG171" i="9"/>
  <c r="AQ171" i="9"/>
  <c r="AC171" i="9"/>
  <c r="N171" i="9"/>
  <c r="BG168" i="9"/>
  <c r="AS168" i="9"/>
  <c r="AD168" i="9"/>
  <c r="K168" i="9"/>
  <c r="BD161" i="9"/>
  <c r="Y161" i="9"/>
  <c r="BB159" i="9"/>
  <c r="AZ174" i="9"/>
  <c r="AJ174" i="9"/>
  <c r="T174" i="9"/>
  <c r="W174" i="9" s="1"/>
  <c r="BJ173" i="9"/>
  <c r="BB173" i="9"/>
  <c r="AT173" i="9"/>
  <c r="AL173" i="9"/>
  <c r="AD173" i="9"/>
  <c r="V173" i="9"/>
  <c r="N173" i="9"/>
  <c r="F173" i="9"/>
  <c r="BK169" i="9"/>
  <c r="BA169" i="9"/>
  <c r="AI169" i="9"/>
  <c r="Z169" i="9"/>
  <c r="Q169" i="9"/>
  <c r="H169" i="9"/>
  <c r="BI167" i="9"/>
  <c r="AY167" i="9"/>
  <c r="AN167" i="9"/>
  <c r="AC167" i="9"/>
  <c r="S167" i="9"/>
  <c r="H167" i="9"/>
  <c r="E164" i="9"/>
  <c r="M164" i="9"/>
  <c r="U164" i="9"/>
  <c r="AC164" i="9"/>
  <c r="AK164" i="9"/>
  <c r="AS164" i="9"/>
  <c r="BA164" i="9"/>
  <c r="BI164" i="9"/>
  <c r="F164" i="9"/>
  <c r="N164" i="9"/>
  <c r="V164" i="9"/>
  <c r="AD164" i="9"/>
  <c r="AL164" i="9"/>
  <c r="AT164" i="9"/>
  <c r="BB164" i="9"/>
  <c r="BJ164" i="9"/>
  <c r="H164" i="9"/>
  <c r="P164" i="9"/>
  <c r="X164" i="9"/>
  <c r="AF164" i="9"/>
  <c r="AN164" i="9"/>
  <c r="AV164" i="9"/>
  <c r="BD164" i="9"/>
  <c r="BL164" i="9"/>
  <c r="BE164" i="9"/>
  <c r="AQ164" i="9"/>
  <c r="AE164" i="9"/>
  <c r="D164" i="9"/>
  <c r="BG163" i="9"/>
  <c r="AS163" i="9"/>
  <c r="E162" i="9"/>
  <c r="M162" i="9"/>
  <c r="U162" i="9"/>
  <c r="AC162" i="9"/>
  <c r="AK162" i="9"/>
  <c r="AS162" i="9"/>
  <c r="BA162" i="9"/>
  <c r="BI162" i="9"/>
  <c r="F162" i="9"/>
  <c r="O162" i="9"/>
  <c r="X162" i="9"/>
  <c r="AG162" i="9"/>
  <c r="AP162" i="9"/>
  <c r="AY162" i="9"/>
  <c r="P162" i="9"/>
  <c r="Y162" i="9"/>
  <c r="AQ162" i="9"/>
  <c r="AZ162" i="9"/>
  <c r="BJ162" i="9"/>
  <c r="I162" i="9"/>
  <c r="AA162" i="9"/>
  <c r="AJ162" i="9"/>
  <c r="AT162" i="9"/>
  <c r="BL162" i="9"/>
  <c r="BD162" i="9"/>
  <c r="AN162" i="9"/>
  <c r="Z162" i="9"/>
  <c r="K162" i="9"/>
  <c r="O154" i="9"/>
  <c r="AE154" i="9"/>
  <c r="AU154" i="9"/>
  <c r="BK154" i="9"/>
  <c r="I154" i="9"/>
  <c r="Q154" i="9"/>
  <c r="Y154" i="9"/>
  <c r="AG154" i="9"/>
  <c r="AO154" i="9"/>
  <c r="AW154" i="9"/>
  <c r="BE154" i="9"/>
  <c r="BM154" i="9"/>
  <c r="J154" i="9"/>
  <c r="Z154" i="9"/>
  <c r="AP154" i="9"/>
  <c r="BF154" i="9"/>
  <c r="K154" i="9"/>
  <c r="V154" i="9"/>
  <c r="AJ154" i="9"/>
  <c r="AV154" i="9"/>
  <c r="BI154" i="9"/>
  <c r="M154" i="9"/>
  <c r="AA154" i="9"/>
  <c r="AL154" i="9"/>
  <c r="AZ154" i="9"/>
  <c r="BL154" i="9"/>
  <c r="C154" i="9"/>
  <c r="N154" i="9"/>
  <c r="AN154" i="9"/>
  <c r="BA154" i="9"/>
  <c r="P154" i="9"/>
  <c r="AI154" i="9"/>
  <c r="BD154" i="9"/>
  <c r="S154" i="9"/>
  <c r="AK154" i="9"/>
  <c r="BG154" i="9"/>
  <c r="D154" i="9"/>
  <c r="U154" i="9"/>
  <c r="BJ154" i="9"/>
  <c r="AD154" i="9"/>
  <c r="C148" i="9"/>
  <c r="K148" i="9"/>
  <c r="S148" i="9"/>
  <c r="AA148" i="9"/>
  <c r="AI148" i="9"/>
  <c r="AQ148" i="9"/>
  <c r="AY148" i="9"/>
  <c r="BG148" i="9"/>
  <c r="D148" i="9"/>
  <c r="T148" i="9"/>
  <c r="E148" i="9"/>
  <c r="M148" i="9"/>
  <c r="U148" i="9"/>
  <c r="AC148" i="9"/>
  <c r="AK148" i="9"/>
  <c r="AS148" i="9"/>
  <c r="BA148" i="9"/>
  <c r="BI148" i="9"/>
  <c r="F148" i="9"/>
  <c r="N148" i="9"/>
  <c r="V148" i="9"/>
  <c r="AD148" i="9"/>
  <c r="AL148" i="9"/>
  <c r="AT148" i="9"/>
  <c r="BB148" i="9"/>
  <c r="BJ148" i="9"/>
  <c r="O148" i="9"/>
  <c r="AE148" i="9"/>
  <c r="AU148" i="9"/>
  <c r="BK148" i="9"/>
  <c r="H148" i="9"/>
  <c r="P148" i="9"/>
  <c r="X148" i="9"/>
  <c r="AF148" i="9"/>
  <c r="AN148" i="9"/>
  <c r="AV148" i="9"/>
  <c r="BD148" i="9"/>
  <c r="BL148" i="9"/>
  <c r="I148" i="9"/>
  <c r="Q148" i="9"/>
  <c r="Y148" i="9"/>
  <c r="AG148" i="9"/>
  <c r="AO148" i="9"/>
  <c r="AW148" i="9"/>
  <c r="BE148" i="9"/>
  <c r="BM148" i="9"/>
  <c r="J148" i="9"/>
  <c r="AZ148" i="9"/>
  <c r="Z148" i="9"/>
  <c r="AJ148" i="9"/>
  <c r="AZ173" i="9"/>
  <c r="AJ173" i="9"/>
  <c r="T173" i="9"/>
  <c r="D173" i="9"/>
  <c r="AY169" i="9"/>
  <c r="AP169" i="9"/>
  <c r="AG169" i="9"/>
  <c r="X169" i="9"/>
  <c r="O169" i="9"/>
  <c r="BG167" i="9"/>
  <c r="AV167" i="9"/>
  <c r="AK167" i="9"/>
  <c r="AA167" i="9"/>
  <c r="P167" i="9"/>
  <c r="C163" i="9"/>
  <c r="K163" i="9"/>
  <c r="S163" i="9"/>
  <c r="AA163" i="9"/>
  <c r="D163" i="9"/>
  <c r="M163" i="9"/>
  <c r="V163" i="9"/>
  <c r="AE163" i="9"/>
  <c r="AU163" i="9"/>
  <c r="BK163" i="9"/>
  <c r="E163" i="9"/>
  <c r="N163" i="9"/>
  <c r="AF163" i="9"/>
  <c r="AN163" i="9"/>
  <c r="AV163" i="9"/>
  <c r="BD163" i="9"/>
  <c r="BL163" i="9"/>
  <c r="P163" i="9"/>
  <c r="Y163" i="9"/>
  <c r="AP163" i="9"/>
  <c r="BF163" i="9"/>
  <c r="BB163" i="9"/>
  <c r="AQ163" i="9"/>
  <c r="AC163" i="9"/>
  <c r="O163" i="9"/>
  <c r="C156" i="9"/>
  <c r="K156" i="9"/>
  <c r="S156" i="9"/>
  <c r="AA156" i="9"/>
  <c r="AI156" i="9"/>
  <c r="E156" i="9"/>
  <c r="M156" i="9"/>
  <c r="U156" i="9"/>
  <c r="AC156" i="9"/>
  <c r="AK156" i="9"/>
  <c r="AS156" i="9"/>
  <c r="BA156" i="9"/>
  <c r="BI156" i="9"/>
  <c r="F156" i="9"/>
  <c r="N156" i="9"/>
  <c r="AD156" i="9"/>
  <c r="AN156" i="9"/>
  <c r="AW156" i="9"/>
  <c r="BF156" i="9"/>
  <c r="I156" i="9"/>
  <c r="V156" i="9"/>
  <c r="AF156" i="9"/>
  <c r="AP156" i="9"/>
  <c r="AY156" i="9"/>
  <c r="J156" i="9"/>
  <c r="AG156" i="9"/>
  <c r="AQ156" i="9"/>
  <c r="AZ156" i="9"/>
  <c r="BJ156" i="9"/>
  <c r="D156" i="9"/>
  <c r="Y156" i="9"/>
  <c r="AO156" i="9"/>
  <c r="BD156" i="9"/>
  <c r="H156" i="9"/>
  <c r="Z156" i="9"/>
  <c r="BE156" i="9"/>
  <c r="O156" i="9"/>
  <c r="AE156" i="9"/>
  <c r="AU156" i="9"/>
  <c r="BK156" i="9"/>
  <c r="AV156" i="9"/>
  <c r="T156" i="9"/>
  <c r="BG173" i="9"/>
  <c r="AY173" i="9"/>
  <c r="AQ173" i="9"/>
  <c r="AI173" i="9"/>
  <c r="AA173" i="9"/>
  <c r="S173" i="9"/>
  <c r="K173" i="9"/>
  <c r="F169" i="9"/>
  <c r="N169" i="9"/>
  <c r="V169" i="9"/>
  <c r="AD169" i="9"/>
  <c r="AL169" i="9"/>
  <c r="AT169" i="9"/>
  <c r="BB169" i="9"/>
  <c r="BJ169" i="9"/>
  <c r="BG169" i="9"/>
  <c r="AO169" i="9"/>
  <c r="AF169" i="9"/>
  <c r="M169" i="9"/>
  <c r="D169" i="9"/>
  <c r="O167" i="9"/>
  <c r="AE167" i="9"/>
  <c r="AU167" i="9"/>
  <c r="BK167" i="9"/>
  <c r="J167" i="9"/>
  <c r="Z167" i="9"/>
  <c r="AP167" i="9"/>
  <c r="BF167" i="9"/>
  <c r="BE167" i="9"/>
  <c r="AT167" i="9"/>
  <c r="AJ167" i="9"/>
  <c r="Y167" i="9"/>
  <c r="N167" i="9"/>
  <c r="D167" i="9"/>
  <c r="BA163" i="9"/>
  <c r="AO163" i="9"/>
  <c r="AT156" i="9"/>
  <c r="Q156" i="9"/>
  <c r="C152" i="9"/>
  <c r="K152" i="9"/>
  <c r="S152" i="9"/>
  <c r="AA152" i="9"/>
  <c r="AI152" i="9"/>
  <c r="AQ152" i="9"/>
  <c r="AY152" i="9"/>
  <c r="BG152" i="9"/>
  <c r="E152" i="9"/>
  <c r="M152" i="9"/>
  <c r="U152" i="9"/>
  <c r="AC152" i="9"/>
  <c r="AK152" i="9"/>
  <c r="AS152" i="9"/>
  <c r="BA152" i="9"/>
  <c r="BI152" i="9"/>
  <c r="F152" i="9"/>
  <c r="N152" i="9"/>
  <c r="V152" i="9"/>
  <c r="AD152" i="9"/>
  <c r="AL152" i="9"/>
  <c r="AT152" i="9"/>
  <c r="BB152" i="9"/>
  <c r="BJ152" i="9"/>
  <c r="P152" i="9"/>
  <c r="AO152" i="9"/>
  <c r="AF152" i="9"/>
  <c r="BE152" i="9"/>
  <c r="H152" i="9"/>
  <c r="T152" i="9"/>
  <c r="AG152" i="9"/>
  <c r="AU152" i="9"/>
  <c r="BF152" i="9"/>
  <c r="Q152" i="9"/>
  <c r="AN152" i="9"/>
  <c r="BK152" i="9"/>
  <c r="D152" i="9"/>
  <c r="Y152" i="9"/>
  <c r="AV152" i="9"/>
  <c r="BM152" i="9"/>
  <c r="AP148" i="9"/>
  <c r="AZ170" i="9"/>
  <c r="AJ170" i="9"/>
  <c r="T170" i="9"/>
  <c r="AZ166" i="9"/>
  <c r="AJ166" i="9"/>
  <c r="T166" i="9"/>
  <c r="BJ165" i="9"/>
  <c r="BB165" i="9"/>
  <c r="AT165" i="9"/>
  <c r="AL165" i="9"/>
  <c r="AD165" i="9"/>
  <c r="V165" i="9"/>
  <c r="N165" i="9"/>
  <c r="F165" i="9"/>
  <c r="F160" i="9"/>
  <c r="N160" i="9"/>
  <c r="V160" i="9"/>
  <c r="I160" i="9"/>
  <c r="Q160" i="9"/>
  <c r="Y160" i="9"/>
  <c r="AG160" i="9"/>
  <c r="AO160" i="9"/>
  <c r="AW160" i="9"/>
  <c r="BE160" i="9"/>
  <c r="BM160" i="9"/>
  <c r="BG160" i="9"/>
  <c r="AN160" i="9"/>
  <c r="AE160" i="9"/>
  <c r="U160" i="9"/>
  <c r="K160" i="9"/>
  <c r="AZ165" i="9"/>
  <c r="AJ165" i="9"/>
  <c r="T165" i="9"/>
  <c r="D165" i="9"/>
  <c r="BG165" i="9"/>
  <c r="AY165" i="9"/>
  <c r="AQ165" i="9"/>
  <c r="AI165" i="9"/>
  <c r="AA165" i="9"/>
  <c r="S165" i="9"/>
  <c r="K165" i="9"/>
  <c r="BI158" i="9"/>
  <c r="BA158" i="9"/>
  <c r="AS158" i="9"/>
  <c r="AK158" i="9"/>
  <c r="AC158" i="9"/>
  <c r="U158" i="9"/>
  <c r="AO157" i="9"/>
  <c r="AF157" i="9"/>
  <c r="N157" i="9"/>
  <c r="AW151" i="9"/>
  <c r="AI151" i="9"/>
  <c r="V151" i="9"/>
  <c r="J151" i="9"/>
  <c r="I158" i="9"/>
  <c r="Q158" i="9"/>
  <c r="AZ158" i="9"/>
  <c r="AJ158" i="9"/>
  <c r="T158" i="9"/>
  <c r="K158" i="9"/>
  <c r="C157" i="9"/>
  <c r="K157" i="9"/>
  <c r="S157" i="9"/>
  <c r="AA157" i="9"/>
  <c r="AI157" i="9"/>
  <c r="AQ157" i="9"/>
  <c r="AY157" i="9"/>
  <c r="BG157" i="9"/>
  <c r="BF157" i="9"/>
  <c r="AW157" i="9"/>
  <c r="AN157" i="9"/>
  <c r="AE157" i="9"/>
  <c r="V157" i="9"/>
  <c r="M157" i="9"/>
  <c r="D157" i="9"/>
  <c r="T151" i="9"/>
  <c r="BF158" i="9"/>
  <c r="BH158" i="9" s="1"/>
  <c r="AP158" i="9"/>
  <c r="Z158" i="9"/>
  <c r="H158" i="9"/>
  <c r="BM157" i="9"/>
  <c r="BD157" i="9"/>
  <c r="AU157" i="9"/>
  <c r="AL157" i="9"/>
  <c r="AC157" i="9"/>
  <c r="T157" i="9"/>
  <c r="J157" i="9"/>
  <c r="E151" i="9"/>
  <c r="M151" i="9"/>
  <c r="U151" i="9"/>
  <c r="AC151" i="9"/>
  <c r="AK151" i="9"/>
  <c r="AS151" i="9"/>
  <c r="BA151" i="9"/>
  <c r="BC151" i="9" s="1"/>
  <c r="BI151" i="9"/>
  <c r="O151" i="9"/>
  <c r="AE151" i="9"/>
  <c r="AU151" i="9"/>
  <c r="BK151" i="9"/>
  <c r="H151" i="9"/>
  <c r="P151" i="9"/>
  <c r="X151" i="9"/>
  <c r="AF151" i="9"/>
  <c r="AN151" i="9"/>
  <c r="AV151" i="9"/>
  <c r="BD151" i="9"/>
  <c r="BL151" i="9"/>
  <c r="BE151" i="9"/>
  <c r="AQ151" i="9"/>
  <c r="AD151" i="9"/>
  <c r="D151" i="9"/>
  <c r="AZ150" i="9"/>
  <c r="AJ150" i="9"/>
  <c r="T150" i="9"/>
  <c r="D150" i="9"/>
  <c r="AZ153" i="9"/>
  <c r="AJ153" i="9"/>
  <c r="T153" i="9"/>
  <c r="D153" i="9"/>
  <c r="BF150" i="9"/>
  <c r="AP150" i="9"/>
  <c r="Z150" i="9"/>
  <c r="J150" i="9"/>
  <c r="AZ149" i="9"/>
  <c r="AJ149" i="9"/>
  <c r="T149" i="9"/>
  <c r="D149" i="9"/>
  <c r="BG153" i="9"/>
  <c r="AY153" i="9"/>
  <c r="AQ153" i="9"/>
  <c r="AI153" i="9"/>
  <c r="AA153" i="9"/>
  <c r="S153" i="9"/>
  <c r="K153" i="9"/>
  <c r="C153" i="9"/>
  <c r="BM150" i="9"/>
  <c r="BE150" i="9"/>
  <c r="AW150" i="9"/>
  <c r="AO150" i="9"/>
  <c r="AG150" i="9"/>
  <c r="Y150" i="9"/>
  <c r="Q150" i="9"/>
  <c r="I150" i="9"/>
  <c r="BG149" i="9"/>
  <c r="AY149" i="9"/>
  <c r="AQ149" i="9"/>
  <c r="AI149" i="9"/>
  <c r="AA149" i="9"/>
  <c r="S149" i="9"/>
  <c r="K149" i="9"/>
  <c r="C149" i="9"/>
  <c r="BM153" i="9"/>
  <c r="BE153" i="9"/>
  <c r="AW153" i="9"/>
  <c r="AO153" i="9"/>
  <c r="AG153" i="9"/>
  <c r="Y153" i="9"/>
  <c r="Q153" i="9"/>
  <c r="BK150" i="9"/>
  <c r="AU150" i="9"/>
  <c r="AE150" i="9"/>
  <c r="BM149" i="9"/>
  <c r="BE149" i="9"/>
  <c r="AW149" i="9"/>
  <c r="AO149" i="9"/>
  <c r="AG149" i="9"/>
  <c r="Y149" i="9"/>
  <c r="Q149" i="9"/>
  <c r="BJ131" i="9"/>
  <c r="F111" i="9"/>
  <c r="M111" i="9"/>
  <c r="M103" i="9"/>
  <c r="T103" i="9"/>
  <c r="AD103" i="9"/>
  <c r="U111" i="9"/>
  <c r="AE111" i="9"/>
  <c r="S113" i="9"/>
  <c r="AC113" i="9"/>
  <c r="AN103" i="9"/>
  <c r="AW103" i="9"/>
  <c r="AO111" i="9"/>
  <c r="AL113" i="9"/>
  <c r="AV113" i="9"/>
  <c r="BE103" i="9"/>
  <c r="BG111" i="9"/>
  <c r="BE113" i="9"/>
  <c r="P139" i="9"/>
  <c r="F139" i="9"/>
  <c r="J131" i="9"/>
  <c r="C129" i="9"/>
  <c r="N123" i="9"/>
  <c r="D123" i="9"/>
  <c r="M121" i="9"/>
  <c r="AG121" i="9"/>
  <c r="U123" i="9"/>
  <c r="AE123" i="9"/>
  <c r="U129" i="9"/>
  <c r="AD131" i="9"/>
  <c r="AB132" i="9"/>
  <c r="AF139" i="9"/>
  <c r="AP121" i="9"/>
  <c r="AU123" i="9"/>
  <c r="AK129" i="9"/>
  <c r="AT131" i="9"/>
  <c r="AS139" i="9"/>
  <c r="BF121" i="9"/>
  <c r="BL129" i="9"/>
  <c r="BF137" i="9"/>
  <c r="AY139" i="9"/>
  <c r="F113" i="9"/>
  <c r="D111" i="9"/>
  <c r="F103" i="9"/>
  <c r="Q113" i="9"/>
  <c r="V103" i="9"/>
  <c r="AF103" i="9"/>
  <c r="X111" i="9"/>
  <c r="AG111" i="9"/>
  <c r="U113" i="9"/>
  <c r="AE113" i="9"/>
  <c r="AP103" i="9"/>
  <c r="AQ111" i="9"/>
  <c r="AO113" i="9"/>
  <c r="BG103" i="9"/>
  <c r="AZ111" i="9"/>
  <c r="BJ111" i="9"/>
  <c r="BG113" i="9"/>
  <c r="N139" i="9"/>
  <c r="D139" i="9"/>
  <c r="M137" i="9"/>
  <c r="Q131" i="9"/>
  <c r="H131" i="9"/>
  <c r="K123" i="9"/>
  <c r="H121" i="9"/>
  <c r="X123" i="9"/>
  <c r="AG123" i="9"/>
  <c r="AF131" i="9"/>
  <c r="V139" i="9"/>
  <c r="AJ123" i="9"/>
  <c r="AP129" i="9"/>
  <c r="AI131" i="9"/>
  <c r="AP137" i="9"/>
  <c r="AU139" i="9"/>
  <c r="AZ123" i="9"/>
  <c r="AZ131" i="9"/>
  <c r="BA139" i="9"/>
  <c r="AY131" i="9"/>
  <c r="AZ139" i="9"/>
  <c r="E103" i="9"/>
  <c r="P113" i="9"/>
  <c r="X103" i="9"/>
  <c r="AG103" i="9"/>
  <c r="Y111" i="9"/>
  <c r="V113" i="9"/>
  <c r="AF113" i="9"/>
  <c r="AQ103" i="9"/>
  <c r="AI111" i="9"/>
  <c r="AS111" i="9"/>
  <c r="AP113" i="9"/>
  <c r="AY103" i="9"/>
  <c r="BI103" i="9"/>
  <c r="BA111" i="9"/>
  <c r="BK111" i="9"/>
  <c r="AY113" i="9"/>
  <c r="BI113" i="9"/>
  <c r="M139" i="9"/>
  <c r="C139" i="9"/>
  <c r="K137" i="9"/>
  <c r="P131" i="9"/>
  <c r="F131" i="9"/>
  <c r="J123" i="9"/>
  <c r="C121" i="9"/>
  <c r="T121" i="9"/>
  <c r="Y123" i="9"/>
  <c r="U131" i="9"/>
  <c r="AG131" i="9"/>
  <c r="X139" i="9"/>
  <c r="AK123" i="9"/>
  <c r="AJ131" i="9"/>
  <c r="AU137" i="9"/>
  <c r="AI139" i="9"/>
  <c r="BA123" i="9"/>
  <c r="BA131" i="9"/>
  <c r="BF139" i="9"/>
  <c r="C113" i="9"/>
  <c r="C221" i="9" s="1"/>
  <c r="C103" i="9"/>
  <c r="D113" i="9"/>
  <c r="D103" i="9"/>
  <c r="I103" i="9"/>
  <c r="H111" i="9"/>
  <c r="H113" i="9"/>
  <c r="O113" i="9"/>
  <c r="Q111" i="9"/>
  <c r="Q103" i="9"/>
  <c r="Y103" i="9"/>
  <c r="Z111" i="9"/>
  <c r="X113" i="9"/>
  <c r="AG113" i="9"/>
  <c r="AI103" i="9"/>
  <c r="AS103" i="9"/>
  <c r="AJ111" i="9"/>
  <c r="AT111" i="9"/>
  <c r="AQ113" i="9"/>
  <c r="AZ103" i="9"/>
  <c r="BJ103" i="9"/>
  <c r="BB111" i="9"/>
  <c r="BL111" i="9"/>
  <c r="AZ113" i="9"/>
  <c r="BJ113" i="9"/>
  <c r="K139" i="9"/>
  <c r="H137" i="9"/>
  <c r="O131" i="9"/>
  <c r="E131" i="9"/>
  <c r="Q129" i="9"/>
  <c r="I123" i="9"/>
  <c r="U121" i="9"/>
  <c r="Z123" i="9"/>
  <c r="V131" i="9"/>
  <c r="Y139" i="9"/>
  <c r="AP123" i="9"/>
  <c r="AK131" i="9"/>
  <c r="AJ139" i="9"/>
  <c r="BF123" i="9"/>
  <c r="BF131" i="9"/>
  <c r="BG139" i="9"/>
  <c r="R96" i="9"/>
  <c r="E113" i="9"/>
  <c r="H103" i="9"/>
  <c r="J103" i="9"/>
  <c r="I111" i="9"/>
  <c r="I113" i="9"/>
  <c r="N113" i="9"/>
  <c r="P111" i="9"/>
  <c r="P103" i="9"/>
  <c r="Z103" i="9"/>
  <c r="AA111" i="9"/>
  <c r="Y113" i="9"/>
  <c r="AJ103" i="9"/>
  <c r="AT103" i="9"/>
  <c r="AK111" i="9"/>
  <c r="AU111" i="9"/>
  <c r="AI113" i="9"/>
  <c r="AS113" i="9"/>
  <c r="BA103" i="9"/>
  <c r="BK103" i="9"/>
  <c r="BD111" i="9"/>
  <c r="BM111" i="9"/>
  <c r="BA113" i="9"/>
  <c r="BK113" i="9"/>
  <c r="J139" i="9"/>
  <c r="C137" i="9"/>
  <c r="N131" i="9"/>
  <c r="D131" i="9"/>
  <c r="M129" i="9"/>
  <c r="Q123" i="9"/>
  <c r="H123" i="9"/>
  <c r="Y121" i="9"/>
  <c r="AA123" i="9"/>
  <c r="AB125" i="9"/>
  <c r="X131" i="9"/>
  <c r="U137" i="9"/>
  <c r="Z139" i="9"/>
  <c r="AQ123" i="9"/>
  <c r="AP131" i="9"/>
  <c r="AK139" i="9"/>
  <c r="BG123" i="9"/>
  <c r="AY125" i="9"/>
  <c r="BC125" i="9" s="1"/>
  <c r="BF130" i="9"/>
  <c r="BH130" i="9" s="1"/>
  <c r="BG131" i="9"/>
  <c r="BE132" i="9"/>
  <c r="BM132" i="9"/>
  <c r="BG133" i="9"/>
  <c r="BA134" i="9"/>
  <c r="BK134" i="9"/>
  <c r="BG138" i="9"/>
  <c r="BH138" i="9" s="1"/>
  <c r="BI139" i="9"/>
  <c r="BF140" i="9"/>
  <c r="AZ141" i="9"/>
  <c r="BJ141" i="9"/>
  <c r="BD142" i="9"/>
  <c r="BM142" i="9"/>
  <c r="C111" i="9"/>
  <c r="K103" i="9"/>
  <c r="J111" i="9"/>
  <c r="J113" i="9"/>
  <c r="M113" i="9"/>
  <c r="O111" i="9"/>
  <c r="O103" i="9"/>
  <c r="AA103" i="9"/>
  <c r="S111" i="9"/>
  <c r="AC111" i="9"/>
  <c r="Z113" i="9"/>
  <c r="AK103" i="9"/>
  <c r="AU103" i="9"/>
  <c r="AL111" i="9"/>
  <c r="AV111" i="9"/>
  <c r="AJ113" i="9"/>
  <c r="AT113" i="9"/>
  <c r="BB103" i="9"/>
  <c r="BB113" i="9"/>
  <c r="I139" i="9"/>
  <c r="M131" i="9"/>
  <c r="C131" i="9"/>
  <c r="K129" i="9"/>
  <c r="P123" i="9"/>
  <c r="F123" i="9"/>
  <c r="S123" i="9"/>
  <c r="AC123" i="9"/>
  <c r="Y131" i="9"/>
  <c r="AD139" i="9"/>
  <c r="AS123" i="9"/>
  <c r="AQ131" i="9"/>
  <c r="AP139" i="9"/>
  <c r="BA129" i="9"/>
  <c r="AY133" i="9"/>
  <c r="BB134" i="9"/>
  <c r="BA141" i="9"/>
  <c r="BG128" i="9"/>
  <c r="AQ128" i="9"/>
  <c r="BF128" i="9"/>
  <c r="AP128" i="9"/>
  <c r="BM128" i="9"/>
  <c r="BE128" i="9"/>
  <c r="AO128" i="9"/>
  <c r="BK128" i="9"/>
  <c r="AY128" i="9"/>
  <c r="AW128" i="9"/>
  <c r="AJ128" i="9"/>
  <c r="Z128" i="9"/>
  <c r="J128" i="9"/>
  <c r="BJ128" i="9"/>
  <c r="AV128" i="9"/>
  <c r="AI128" i="9"/>
  <c r="AG128" i="9"/>
  <c r="Y128" i="9"/>
  <c r="K128" i="9"/>
  <c r="AT128" i="9"/>
  <c r="V128" i="9"/>
  <c r="BI128" i="9"/>
  <c r="AU128" i="9"/>
  <c r="AF128" i="9"/>
  <c r="X128" i="9"/>
  <c r="C128" i="9"/>
  <c r="M128" i="9"/>
  <c r="AE128" i="9"/>
  <c r="D128" i="9"/>
  <c r="N128" i="9"/>
  <c r="BD128" i="9"/>
  <c r="AS128" i="9"/>
  <c r="AD128" i="9"/>
  <c r="U128" i="9"/>
  <c r="E128" i="9"/>
  <c r="O128" i="9"/>
  <c r="S128" i="9"/>
  <c r="H128" i="9"/>
  <c r="Q128" i="9"/>
  <c r="BB128" i="9"/>
  <c r="AN128" i="9"/>
  <c r="AC128" i="9"/>
  <c r="T128" i="9"/>
  <c r="F128" i="9"/>
  <c r="P128" i="9"/>
  <c r="BA128" i="9"/>
  <c r="AL128" i="9"/>
  <c r="Y136" i="9"/>
  <c r="AA128" i="9"/>
  <c r="AZ128" i="9"/>
  <c r="AK128" i="9"/>
  <c r="BG136" i="9"/>
  <c r="AQ136" i="9"/>
  <c r="AE136" i="9"/>
  <c r="V136" i="9"/>
  <c r="BF136" i="9"/>
  <c r="AP136" i="9"/>
  <c r="AD136" i="9"/>
  <c r="U136" i="9"/>
  <c r="BM136" i="9"/>
  <c r="BE136" i="9"/>
  <c r="AO136" i="9"/>
  <c r="AC136" i="9"/>
  <c r="T136" i="9"/>
  <c r="BD136" i="9"/>
  <c r="AS136" i="9"/>
  <c r="X136" i="9"/>
  <c r="J136" i="9"/>
  <c r="BL136" i="9"/>
  <c r="D136" i="9"/>
  <c r="BB136" i="9"/>
  <c r="AN136" i="9"/>
  <c r="S136" i="9"/>
  <c r="K136" i="9"/>
  <c r="AZ136" i="9"/>
  <c r="AF136" i="9"/>
  <c r="N136" i="9"/>
  <c r="BA136" i="9"/>
  <c r="AL136" i="9"/>
  <c r="AG136" i="9"/>
  <c r="C136" i="9"/>
  <c r="M136" i="9"/>
  <c r="AK136" i="9"/>
  <c r="BK136" i="9"/>
  <c r="AY136" i="9"/>
  <c r="AW136" i="9"/>
  <c r="AJ136" i="9"/>
  <c r="E136" i="9"/>
  <c r="O136" i="9"/>
  <c r="BI136" i="9"/>
  <c r="Z136" i="9"/>
  <c r="BJ136" i="9"/>
  <c r="AV136" i="9"/>
  <c r="AI136" i="9"/>
  <c r="AA136" i="9"/>
  <c r="F136" i="9"/>
  <c r="P136" i="9"/>
  <c r="AU136" i="9"/>
  <c r="I128" i="9"/>
  <c r="Q136" i="9"/>
  <c r="BL128" i="9"/>
  <c r="BG120" i="9"/>
  <c r="AQ120" i="9"/>
  <c r="BF120" i="9"/>
  <c r="AP120" i="9"/>
  <c r="BM120" i="9"/>
  <c r="BE120" i="9"/>
  <c r="AO120" i="9"/>
  <c r="BD120" i="9"/>
  <c r="AS120" i="9"/>
  <c r="Z120" i="9"/>
  <c r="J120" i="9"/>
  <c r="V120" i="9"/>
  <c r="N120" i="9"/>
  <c r="BB120" i="9"/>
  <c r="AN120" i="9"/>
  <c r="AG120" i="9"/>
  <c r="Y120" i="9"/>
  <c r="K120" i="9"/>
  <c r="BL120" i="9"/>
  <c r="AZ120" i="9"/>
  <c r="AK120" i="9"/>
  <c r="BA120" i="9"/>
  <c r="AL120" i="9"/>
  <c r="AF120" i="9"/>
  <c r="X120" i="9"/>
  <c r="C120" i="9"/>
  <c r="M120" i="9"/>
  <c r="AE120" i="9"/>
  <c r="D120" i="9"/>
  <c r="BK120" i="9"/>
  <c r="AY120" i="9"/>
  <c r="AW120" i="9"/>
  <c r="AJ120" i="9"/>
  <c r="AD120" i="9"/>
  <c r="U120" i="9"/>
  <c r="E120" i="9"/>
  <c r="O120" i="9"/>
  <c r="BI120" i="9"/>
  <c r="H120" i="9"/>
  <c r="Q120" i="9"/>
  <c r="BJ120" i="9"/>
  <c r="AV120" i="9"/>
  <c r="AI120" i="9"/>
  <c r="AC120" i="9"/>
  <c r="T120" i="9"/>
  <c r="F120" i="9"/>
  <c r="P120" i="9"/>
  <c r="AU120" i="9"/>
  <c r="S120" i="9"/>
  <c r="AT120" i="9"/>
  <c r="I136" i="9"/>
  <c r="H136" i="9"/>
  <c r="I120" i="9"/>
  <c r="AA120" i="9"/>
  <c r="R119" i="9"/>
  <c r="BI121" i="9"/>
  <c r="AZ121" i="9"/>
  <c r="AT121" i="9"/>
  <c r="AJ121" i="9"/>
  <c r="AY121" i="9"/>
  <c r="AS121" i="9"/>
  <c r="AI121" i="9"/>
  <c r="BG121" i="9"/>
  <c r="AQ121" i="9"/>
  <c r="BI137" i="9"/>
  <c r="AZ137" i="9"/>
  <c r="AT137" i="9"/>
  <c r="AJ137" i="9"/>
  <c r="AG137" i="9"/>
  <c r="Y137" i="9"/>
  <c r="AY137" i="9"/>
  <c r="AS137" i="9"/>
  <c r="AI137" i="9"/>
  <c r="AF137" i="9"/>
  <c r="X137" i="9"/>
  <c r="BG137" i="9"/>
  <c r="AQ137" i="9"/>
  <c r="AE137" i="9"/>
  <c r="V137" i="9"/>
  <c r="J137" i="9"/>
  <c r="J129" i="9"/>
  <c r="R122" i="9"/>
  <c r="J121" i="9"/>
  <c r="V121" i="9"/>
  <c r="AE121" i="9"/>
  <c r="V129" i="9"/>
  <c r="AA137" i="9"/>
  <c r="AV121" i="9"/>
  <c r="AN129" i="9"/>
  <c r="AV137" i="9"/>
  <c r="BJ121" i="9"/>
  <c r="BJ137" i="9"/>
  <c r="BK122" i="9"/>
  <c r="BB122" i="9"/>
  <c r="AV122" i="9"/>
  <c r="AL122" i="9"/>
  <c r="BJ122" i="9"/>
  <c r="BA122" i="9"/>
  <c r="AU122" i="9"/>
  <c r="AK122" i="9"/>
  <c r="BI122" i="9"/>
  <c r="AZ122" i="9"/>
  <c r="AT122" i="9"/>
  <c r="AJ122" i="9"/>
  <c r="BK130" i="9"/>
  <c r="BB130" i="9"/>
  <c r="AV130" i="9"/>
  <c r="AL130" i="9"/>
  <c r="AA130" i="9"/>
  <c r="BJ130" i="9"/>
  <c r="BA130" i="9"/>
  <c r="AU130" i="9"/>
  <c r="AK130" i="9"/>
  <c r="Z130" i="9"/>
  <c r="BI130" i="9"/>
  <c r="AZ130" i="9"/>
  <c r="AT130" i="9"/>
  <c r="AJ130" i="9"/>
  <c r="AG130" i="9"/>
  <c r="AH130" i="9" s="1"/>
  <c r="Y130" i="9"/>
  <c r="BK138" i="9"/>
  <c r="BB138" i="9"/>
  <c r="AV138" i="9"/>
  <c r="AL138" i="9"/>
  <c r="AA138" i="9"/>
  <c r="BJ138" i="9"/>
  <c r="BA138" i="9"/>
  <c r="AU138" i="9"/>
  <c r="AK138" i="9"/>
  <c r="Z138" i="9"/>
  <c r="BI138" i="9"/>
  <c r="AZ138" i="9"/>
  <c r="AT138" i="9"/>
  <c r="AJ138" i="9"/>
  <c r="AG138" i="9"/>
  <c r="AH138" i="9" s="1"/>
  <c r="Y138" i="9"/>
  <c r="G132" i="9"/>
  <c r="BI129" i="9"/>
  <c r="AZ129" i="9"/>
  <c r="AT129" i="9"/>
  <c r="AJ129" i="9"/>
  <c r="AG129" i="9"/>
  <c r="Y129" i="9"/>
  <c r="AY129" i="9"/>
  <c r="AS129" i="9"/>
  <c r="AI129" i="9"/>
  <c r="AF129" i="9"/>
  <c r="X129" i="9"/>
  <c r="BG129" i="9"/>
  <c r="AQ129" i="9"/>
  <c r="AE129" i="9"/>
  <c r="I137" i="9"/>
  <c r="I129" i="9"/>
  <c r="I121" i="9"/>
  <c r="X121" i="9"/>
  <c r="AF121" i="9"/>
  <c r="Z129" i="9"/>
  <c r="AW121" i="9"/>
  <c r="AO129" i="9"/>
  <c r="AW137" i="9"/>
  <c r="BK121" i="9"/>
  <c r="BD129" i="9"/>
  <c r="BK137" i="9"/>
  <c r="BM123" i="9"/>
  <c r="BE123" i="9"/>
  <c r="AO123" i="9"/>
  <c r="BL123" i="9"/>
  <c r="BD123" i="9"/>
  <c r="AW123" i="9"/>
  <c r="AN123" i="9"/>
  <c r="BK123" i="9"/>
  <c r="BB123" i="9"/>
  <c r="AV123" i="9"/>
  <c r="AL123" i="9"/>
  <c r="BM131" i="9"/>
  <c r="BE131" i="9"/>
  <c r="AO131" i="9"/>
  <c r="AC131" i="9"/>
  <c r="T131" i="9"/>
  <c r="BL131" i="9"/>
  <c r="BD131" i="9"/>
  <c r="AW131" i="9"/>
  <c r="AN131" i="9"/>
  <c r="S131" i="9"/>
  <c r="BK131" i="9"/>
  <c r="BB131" i="9"/>
  <c r="AV131" i="9"/>
  <c r="AL131" i="9"/>
  <c r="AA131" i="9"/>
  <c r="BM139" i="9"/>
  <c r="BE139" i="9"/>
  <c r="AO139" i="9"/>
  <c r="AC139" i="9"/>
  <c r="T139" i="9"/>
  <c r="BL139" i="9"/>
  <c r="BD139" i="9"/>
  <c r="AW139" i="9"/>
  <c r="AN139" i="9"/>
  <c r="S139" i="9"/>
  <c r="BK139" i="9"/>
  <c r="BB139" i="9"/>
  <c r="AV139" i="9"/>
  <c r="AL139" i="9"/>
  <c r="AA139" i="9"/>
  <c r="L140" i="9"/>
  <c r="P137" i="9"/>
  <c r="F137" i="9"/>
  <c r="P129" i="9"/>
  <c r="F129" i="9"/>
  <c r="P121" i="9"/>
  <c r="F121" i="9"/>
  <c r="Z121" i="9"/>
  <c r="W126" i="9"/>
  <c r="AD137" i="9"/>
  <c r="AL121" i="9"/>
  <c r="AU129" i="9"/>
  <c r="AL137" i="9"/>
  <c r="BA121" i="9"/>
  <c r="BM121" i="9"/>
  <c r="BF129" i="9"/>
  <c r="BA137" i="9"/>
  <c r="BM137" i="9"/>
  <c r="L143" i="9"/>
  <c r="O137" i="9"/>
  <c r="E137" i="9"/>
  <c r="O129" i="9"/>
  <c r="E129" i="9"/>
  <c r="O121" i="9"/>
  <c r="E121" i="9"/>
  <c r="AA121" i="9"/>
  <c r="AC129" i="9"/>
  <c r="S137" i="9"/>
  <c r="AN121" i="9"/>
  <c r="AV129" i="9"/>
  <c r="AN137" i="9"/>
  <c r="BB121" i="9"/>
  <c r="BJ129" i="9"/>
  <c r="BB137" i="9"/>
  <c r="BL137" i="9"/>
  <c r="L138" i="9"/>
  <c r="N137" i="9"/>
  <c r="D137" i="9"/>
  <c r="L130" i="9"/>
  <c r="N129" i="9"/>
  <c r="D129" i="9"/>
  <c r="L122" i="9"/>
  <c r="N121" i="9"/>
  <c r="D121" i="9"/>
  <c r="S121" i="9"/>
  <c r="S129" i="9"/>
  <c r="AD129" i="9"/>
  <c r="T137" i="9"/>
  <c r="AO121" i="9"/>
  <c r="AW129" i="9"/>
  <c r="AO137" i="9"/>
  <c r="BD121" i="9"/>
  <c r="BK129" i="9"/>
  <c r="BD137" i="9"/>
  <c r="BM119" i="9"/>
  <c r="BE119" i="9"/>
  <c r="AO119" i="9"/>
  <c r="BL119" i="9"/>
  <c r="BD119" i="9"/>
  <c r="AW119" i="9"/>
  <c r="AN119" i="9"/>
  <c r="BK119" i="9"/>
  <c r="BB119" i="9"/>
  <c r="AV119" i="9"/>
  <c r="AL119" i="9"/>
  <c r="BM127" i="9"/>
  <c r="BE127" i="9"/>
  <c r="AO127" i="9"/>
  <c r="BL127" i="9"/>
  <c r="BD127" i="9"/>
  <c r="AW127" i="9"/>
  <c r="AN127" i="9"/>
  <c r="BK127" i="9"/>
  <c r="BB127" i="9"/>
  <c r="BC127" i="9" s="1"/>
  <c r="AV127" i="9"/>
  <c r="AL127" i="9"/>
  <c r="BM135" i="9"/>
  <c r="BE135" i="9"/>
  <c r="AO135" i="9"/>
  <c r="AC135" i="9"/>
  <c r="T135" i="9"/>
  <c r="BL135" i="9"/>
  <c r="BD135" i="9"/>
  <c r="AW135" i="9"/>
  <c r="AN135" i="9"/>
  <c r="S135" i="9"/>
  <c r="BK135" i="9"/>
  <c r="BB135" i="9"/>
  <c r="AV135" i="9"/>
  <c r="AL135" i="9"/>
  <c r="AA135" i="9"/>
  <c r="BM143" i="9"/>
  <c r="BE143" i="9"/>
  <c r="AS143" i="9"/>
  <c r="AI143" i="9"/>
  <c r="AC143" i="9"/>
  <c r="T143" i="9"/>
  <c r="BL143" i="9"/>
  <c r="BD143" i="9"/>
  <c r="AQ143" i="9"/>
  <c r="S143" i="9"/>
  <c r="BK143" i="9"/>
  <c r="BB143" i="9"/>
  <c r="AP143" i="9"/>
  <c r="AA143" i="9"/>
  <c r="F107" i="9"/>
  <c r="AG100" i="9"/>
  <c r="T107" i="9"/>
  <c r="BK100" i="9"/>
  <c r="BD107" i="9"/>
  <c r="AC107" i="9"/>
  <c r="BL100" i="9"/>
  <c r="BE107" i="9"/>
  <c r="AD107" i="9"/>
  <c r="BM107" i="9"/>
  <c r="E100" i="9"/>
  <c r="V108" i="9"/>
  <c r="AI100" i="9"/>
  <c r="BG108" i="9"/>
  <c r="D108" i="9"/>
  <c r="AT108" i="9"/>
  <c r="D100" i="9"/>
  <c r="AF108" i="9"/>
  <c r="AQ100" i="9"/>
  <c r="AP107" i="9"/>
  <c r="H107" i="9"/>
  <c r="AS100" i="9"/>
  <c r="AQ107" i="9"/>
  <c r="O108" i="9"/>
  <c r="AK108" i="9"/>
  <c r="E107" i="9"/>
  <c r="J107" i="9"/>
  <c r="N108" i="9"/>
  <c r="U107" i="9"/>
  <c r="AE107" i="9"/>
  <c r="Y108" i="9"/>
  <c r="AI107" i="9"/>
  <c r="AS107" i="9"/>
  <c r="AL108" i="9"/>
  <c r="AV108" i="9"/>
  <c r="BF107" i="9"/>
  <c r="AZ108" i="9"/>
  <c r="BJ108" i="9"/>
  <c r="AY108" i="9"/>
  <c r="D107" i="9"/>
  <c r="K107" i="9"/>
  <c r="M108" i="9"/>
  <c r="V107" i="9"/>
  <c r="AF107" i="9"/>
  <c r="Z108" i="9"/>
  <c r="W114" i="9"/>
  <c r="AJ107" i="9"/>
  <c r="AT107" i="9"/>
  <c r="AN108" i="9"/>
  <c r="AW108" i="9"/>
  <c r="BC102" i="9"/>
  <c r="BG107" i="9"/>
  <c r="BA108" i="9"/>
  <c r="BK108" i="9"/>
  <c r="X108" i="9"/>
  <c r="AU108" i="9"/>
  <c r="C108" i="9"/>
  <c r="C217" i="9" s="1"/>
  <c r="C39" i="10" s="1"/>
  <c r="H108" i="9"/>
  <c r="Q107" i="9"/>
  <c r="X107" i="9"/>
  <c r="AG107" i="9"/>
  <c r="AA108" i="9"/>
  <c r="AK107" i="9"/>
  <c r="AU107" i="9"/>
  <c r="AO108" i="9"/>
  <c r="AY107" i="9"/>
  <c r="BI107" i="9"/>
  <c r="BB108" i="9"/>
  <c r="BL108" i="9"/>
  <c r="BI108" i="9"/>
  <c r="C107" i="9"/>
  <c r="I108" i="9"/>
  <c r="P107" i="9"/>
  <c r="Y107" i="9"/>
  <c r="S108" i="9"/>
  <c r="AC108" i="9"/>
  <c r="AL107" i="9"/>
  <c r="AV107" i="9"/>
  <c r="AP108" i="9"/>
  <c r="AM112" i="9"/>
  <c r="AZ107" i="9"/>
  <c r="BJ107" i="9"/>
  <c r="BD108" i="9"/>
  <c r="BM108" i="9"/>
  <c r="F108" i="9"/>
  <c r="J108" i="9"/>
  <c r="O107" i="9"/>
  <c r="Z107" i="9"/>
  <c r="T108" i="9"/>
  <c r="AD108" i="9"/>
  <c r="AN107" i="9"/>
  <c r="AW107" i="9"/>
  <c r="AQ108" i="9"/>
  <c r="BA107" i="9"/>
  <c r="BK107" i="9"/>
  <c r="BE108" i="9"/>
  <c r="AG108" i="9"/>
  <c r="E108" i="9"/>
  <c r="K108" i="9"/>
  <c r="Q108" i="9"/>
  <c r="N107" i="9"/>
  <c r="AA107" i="9"/>
  <c r="U108" i="9"/>
  <c r="AE108" i="9"/>
  <c r="W110" i="9"/>
  <c r="AO107" i="9"/>
  <c r="AI108" i="9"/>
  <c r="AS108" i="9"/>
  <c r="AR112" i="9"/>
  <c r="BB107" i="9"/>
  <c r="BC114" i="9"/>
  <c r="H100" i="9"/>
  <c r="Q100" i="9"/>
  <c r="Z100" i="9"/>
  <c r="AJ100" i="9"/>
  <c r="AT100" i="9"/>
  <c r="BD100" i="9"/>
  <c r="BM100" i="9"/>
  <c r="I100" i="9"/>
  <c r="P100" i="9"/>
  <c r="AA100" i="9"/>
  <c r="AK100" i="9"/>
  <c r="AU100" i="9"/>
  <c r="BE100" i="9"/>
  <c r="J100" i="9"/>
  <c r="O100" i="9"/>
  <c r="S100" i="9"/>
  <c r="AC100" i="9"/>
  <c r="AL100" i="9"/>
  <c r="AV100" i="9"/>
  <c r="BF100" i="9"/>
  <c r="K100" i="9"/>
  <c r="N100" i="9"/>
  <c r="T100" i="9"/>
  <c r="AD100" i="9"/>
  <c r="AN100" i="9"/>
  <c r="AW100" i="9"/>
  <c r="BG100" i="9"/>
  <c r="C100" i="9"/>
  <c r="U100" i="9"/>
  <c r="AE100" i="9"/>
  <c r="AO100" i="9"/>
  <c r="AY100" i="9"/>
  <c r="BI100" i="9"/>
  <c r="F100" i="9"/>
  <c r="V100" i="9"/>
  <c r="AF100" i="9"/>
  <c r="AP100" i="9"/>
  <c r="AZ100" i="9"/>
  <c r="BH96" i="9"/>
  <c r="AT88" i="9"/>
  <c r="AX112" i="9"/>
  <c r="AV89" i="9"/>
  <c r="AA85" i="9"/>
  <c r="L96" i="9"/>
  <c r="AB96" i="9"/>
  <c r="AR96" i="9"/>
  <c r="BC96" i="9"/>
  <c r="BN96" i="9"/>
  <c r="W96" i="9"/>
  <c r="AH96" i="9"/>
  <c r="AM96" i="9"/>
  <c r="AX96" i="9"/>
  <c r="M85" i="9"/>
  <c r="Q78" i="9"/>
  <c r="BF85" i="9"/>
  <c r="AO85" i="9"/>
  <c r="BM85" i="9"/>
  <c r="S85" i="9"/>
  <c r="AQ85" i="9"/>
  <c r="Z85" i="9"/>
  <c r="AW85" i="9"/>
  <c r="Q88" i="9"/>
  <c r="BG88" i="9"/>
  <c r="P88" i="9"/>
  <c r="AC85" i="9"/>
  <c r="AG89" i="9"/>
  <c r="AI88" i="9"/>
  <c r="BA89" i="9"/>
  <c r="X89" i="9"/>
  <c r="S88" i="9"/>
  <c r="BK89" i="9"/>
  <c r="N85" i="9"/>
  <c r="AJ88" i="9"/>
  <c r="BB85" i="9"/>
  <c r="J85" i="9"/>
  <c r="T88" i="9"/>
  <c r="AQ88" i="9"/>
  <c r="BD85" i="9"/>
  <c r="K85" i="9"/>
  <c r="U88" i="9"/>
  <c r="AN85" i="9"/>
  <c r="AS88" i="9"/>
  <c r="BE85" i="9"/>
  <c r="AX102" i="9"/>
  <c r="K89" i="9"/>
  <c r="Y85" i="9"/>
  <c r="AD88" i="9"/>
  <c r="AP85" i="9"/>
  <c r="AL89" i="9"/>
  <c r="BL85" i="9"/>
  <c r="P78" i="9"/>
  <c r="BI78" i="9"/>
  <c r="J89" i="9"/>
  <c r="N89" i="9"/>
  <c r="V89" i="9"/>
  <c r="AF89" i="9"/>
  <c r="AK89" i="9"/>
  <c r="AU89" i="9"/>
  <c r="BF88" i="9"/>
  <c r="AZ89" i="9"/>
  <c r="BJ89" i="9"/>
  <c r="Y89" i="9"/>
  <c r="AN89" i="9"/>
  <c r="AW89" i="9"/>
  <c r="AY88" i="9"/>
  <c r="BI88" i="9"/>
  <c r="BB89" i="9"/>
  <c r="BL89" i="9"/>
  <c r="AX114" i="9"/>
  <c r="AL78" i="9"/>
  <c r="M88" i="9"/>
  <c r="O88" i="9"/>
  <c r="V88" i="9"/>
  <c r="AF88" i="9"/>
  <c r="Z89" i="9"/>
  <c r="AK88" i="9"/>
  <c r="AU88" i="9"/>
  <c r="AO89" i="9"/>
  <c r="AZ88" i="9"/>
  <c r="BJ88" i="9"/>
  <c r="BD89" i="9"/>
  <c r="BM89" i="9"/>
  <c r="AN78" i="9"/>
  <c r="J88" i="9"/>
  <c r="M89" i="9"/>
  <c r="N88" i="9"/>
  <c r="T85" i="9"/>
  <c r="AD85" i="9"/>
  <c r="X88" i="9"/>
  <c r="AG88" i="9"/>
  <c r="AA89" i="9"/>
  <c r="AI85" i="9"/>
  <c r="AS85" i="9"/>
  <c r="AL88" i="9"/>
  <c r="AV88" i="9"/>
  <c r="AP89" i="9"/>
  <c r="BG85" i="9"/>
  <c r="BA88" i="9"/>
  <c r="BK88" i="9"/>
  <c r="BE89" i="9"/>
  <c r="I88" i="9"/>
  <c r="AV78" i="9"/>
  <c r="K88" i="9"/>
  <c r="Q89" i="9"/>
  <c r="Q85" i="9"/>
  <c r="U85" i="9"/>
  <c r="AE85" i="9"/>
  <c r="Y88" i="9"/>
  <c r="S89" i="9"/>
  <c r="AC89" i="9"/>
  <c r="AJ85" i="9"/>
  <c r="AT85" i="9"/>
  <c r="AN88" i="9"/>
  <c r="AW88" i="9"/>
  <c r="AQ89" i="9"/>
  <c r="AY85" i="9"/>
  <c r="BI85" i="9"/>
  <c r="BB88" i="9"/>
  <c r="BL88" i="9"/>
  <c r="BF89" i="9"/>
  <c r="F78" i="9"/>
  <c r="AW78" i="9"/>
  <c r="H85" i="9"/>
  <c r="H89" i="9"/>
  <c r="P89" i="9"/>
  <c r="P85" i="9"/>
  <c r="V85" i="9"/>
  <c r="AF85" i="9"/>
  <c r="Z88" i="9"/>
  <c r="T89" i="9"/>
  <c r="AD89" i="9"/>
  <c r="AK85" i="9"/>
  <c r="AU85" i="9"/>
  <c r="AO88" i="9"/>
  <c r="AI89" i="9"/>
  <c r="AS89" i="9"/>
  <c r="AZ85" i="9"/>
  <c r="BJ85" i="9"/>
  <c r="BD88" i="9"/>
  <c r="BM88" i="9"/>
  <c r="BG89" i="9"/>
  <c r="L112" i="9"/>
  <c r="BN112" i="9"/>
  <c r="AA78" i="9"/>
  <c r="H78" i="9"/>
  <c r="BG78" i="9"/>
  <c r="I85" i="9"/>
  <c r="I89" i="9"/>
  <c r="O89" i="9"/>
  <c r="O85" i="9"/>
  <c r="X85" i="9"/>
  <c r="AG85" i="9"/>
  <c r="AA88" i="9"/>
  <c r="U89" i="9"/>
  <c r="AE89" i="9"/>
  <c r="AL85" i="9"/>
  <c r="AV85" i="9"/>
  <c r="AP88" i="9"/>
  <c r="AJ89" i="9"/>
  <c r="AT89" i="9"/>
  <c r="BA85" i="9"/>
  <c r="BE88" i="9"/>
  <c r="AY89" i="9"/>
  <c r="R102" i="9"/>
  <c r="G112" i="9"/>
  <c r="R112" i="9"/>
  <c r="AG90" i="9"/>
  <c r="S86" i="9"/>
  <c r="AF86" i="9"/>
  <c r="AU86" i="9"/>
  <c r="H86" i="9"/>
  <c r="AE90" i="9"/>
  <c r="BJ90" i="9"/>
  <c r="BL90" i="9"/>
  <c r="J86" i="9"/>
  <c r="P90" i="9"/>
  <c r="AI90" i="9"/>
  <c r="N90" i="9"/>
  <c r="AU90" i="9"/>
  <c r="J90" i="9"/>
  <c r="U90" i="9"/>
  <c r="AW90" i="9"/>
  <c r="BL86" i="9"/>
  <c r="M90" i="9"/>
  <c r="H90" i="9"/>
  <c r="T90" i="9"/>
  <c r="K90" i="9"/>
  <c r="X90" i="9"/>
  <c r="BM86" i="9"/>
  <c r="K86" i="9"/>
  <c r="X91" i="9"/>
  <c r="AK91" i="9"/>
  <c r="AZ91" i="9"/>
  <c r="O91" i="9"/>
  <c r="AG91" i="9"/>
  <c r="AJ86" i="9"/>
  <c r="AU91" i="9"/>
  <c r="AY86" i="9"/>
  <c r="BJ91" i="9"/>
  <c r="U86" i="9"/>
  <c r="AL86" i="9"/>
  <c r="AK90" i="9"/>
  <c r="BB86" i="9"/>
  <c r="AZ90" i="9"/>
  <c r="AP86" i="9"/>
  <c r="AN90" i="9"/>
  <c r="BD86" i="9"/>
  <c r="BB90" i="9"/>
  <c r="X86" i="9"/>
  <c r="I91" i="9"/>
  <c r="P86" i="9"/>
  <c r="AA86" i="9"/>
  <c r="Z90" i="9"/>
  <c r="AQ86" i="9"/>
  <c r="AQ90" i="9"/>
  <c r="BF86" i="9"/>
  <c r="BF90" i="9"/>
  <c r="N86" i="9"/>
  <c r="AD86" i="9"/>
  <c r="AD90" i="9"/>
  <c r="AS86" i="9"/>
  <c r="AS90" i="9"/>
  <c r="BI86" i="9"/>
  <c r="BG90" i="9"/>
  <c r="BF87" i="9"/>
  <c r="J87" i="9"/>
  <c r="J91" i="9"/>
  <c r="M91" i="9"/>
  <c r="N91" i="9"/>
  <c r="N87" i="9"/>
  <c r="U87" i="9"/>
  <c r="AE87" i="9"/>
  <c r="Y91" i="9"/>
  <c r="AJ87" i="9"/>
  <c r="AT87" i="9"/>
  <c r="AL91" i="9"/>
  <c r="AV91" i="9"/>
  <c r="BG87" i="9"/>
  <c r="BA91" i="9"/>
  <c r="BK91" i="9"/>
  <c r="K87" i="9"/>
  <c r="K91" i="9"/>
  <c r="Q90" i="9"/>
  <c r="Q86" i="9"/>
  <c r="T86" i="9"/>
  <c r="AC86" i="9"/>
  <c r="V87" i="9"/>
  <c r="AF87" i="9"/>
  <c r="V90" i="9"/>
  <c r="AF90" i="9"/>
  <c r="Z91" i="9"/>
  <c r="AI86" i="9"/>
  <c r="AK87" i="9"/>
  <c r="AU87" i="9"/>
  <c r="AJ90" i="9"/>
  <c r="AT90" i="9"/>
  <c r="AN91" i="9"/>
  <c r="AW91" i="9"/>
  <c r="BE86" i="9"/>
  <c r="AY87" i="9"/>
  <c r="BI87" i="9"/>
  <c r="AY90" i="9"/>
  <c r="BI90" i="9"/>
  <c r="BB91" i="9"/>
  <c r="BL91" i="9"/>
  <c r="I87" i="9"/>
  <c r="AD87" i="9"/>
  <c r="AS87" i="9"/>
  <c r="X87" i="9"/>
  <c r="AG87" i="9"/>
  <c r="AA91" i="9"/>
  <c r="AL87" i="9"/>
  <c r="AV87" i="9"/>
  <c r="AO91" i="9"/>
  <c r="AZ87" i="9"/>
  <c r="BJ87" i="9"/>
  <c r="BD91" i="9"/>
  <c r="BM91" i="9"/>
  <c r="I86" i="9"/>
  <c r="I90" i="9"/>
  <c r="M86" i="9"/>
  <c r="O90" i="9"/>
  <c r="O86" i="9"/>
  <c r="V86" i="9"/>
  <c r="AE86" i="9"/>
  <c r="Y87" i="9"/>
  <c r="Y90" i="9"/>
  <c r="S91" i="9"/>
  <c r="AC91" i="9"/>
  <c r="AK86" i="9"/>
  <c r="AT86" i="9"/>
  <c r="AN87" i="9"/>
  <c r="AW87" i="9"/>
  <c r="AL90" i="9"/>
  <c r="AV90" i="9"/>
  <c r="AP91" i="9"/>
  <c r="BG86" i="9"/>
  <c r="BA87" i="9"/>
  <c r="BK87" i="9"/>
  <c r="BA90" i="9"/>
  <c r="BK90" i="9"/>
  <c r="BE91" i="9"/>
  <c r="T87" i="9"/>
  <c r="AD91" i="9"/>
  <c r="AQ91" i="9"/>
  <c r="BB87" i="9"/>
  <c r="BF91" i="9"/>
  <c r="Q91" i="9"/>
  <c r="Q87" i="9"/>
  <c r="Y86" i="9"/>
  <c r="AG86" i="9"/>
  <c r="AA87" i="9"/>
  <c r="AA90" i="9"/>
  <c r="U91" i="9"/>
  <c r="AE91" i="9"/>
  <c r="AN86" i="9"/>
  <c r="AV86" i="9"/>
  <c r="AP87" i="9"/>
  <c r="AO90" i="9"/>
  <c r="AI91" i="9"/>
  <c r="AS91" i="9"/>
  <c r="AZ86" i="9"/>
  <c r="BJ86" i="9"/>
  <c r="BD87" i="9"/>
  <c r="BM87" i="9"/>
  <c r="BD90" i="9"/>
  <c r="BM90" i="9"/>
  <c r="BG91" i="9"/>
  <c r="O87" i="9"/>
  <c r="AI87" i="9"/>
  <c r="M87" i="9"/>
  <c r="Z87" i="9"/>
  <c r="T91" i="9"/>
  <c r="AO87" i="9"/>
  <c r="BL87" i="9"/>
  <c r="H87" i="9"/>
  <c r="H91" i="9"/>
  <c r="P91" i="9"/>
  <c r="P87" i="9"/>
  <c r="Z86" i="9"/>
  <c r="S87" i="9"/>
  <c r="AC87" i="9"/>
  <c r="S90" i="9"/>
  <c r="AC90" i="9"/>
  <c r="V91" i="9"/>
  <c r="AF91" i="9"/>
  <c r="AO86" i="9"/>
  <c r="AW86" i="9"/>
  <c r="AQ87" i="9"/>
  <c r="AP90" i="9"/>
  <c r="AJ91" i="9"/>
  <c r="AT91" i="9"/>
  <c r="BA86" i="9"/>
  <c r="AY91" i="9"/>
  <c r="BP84" i="9"/>
  <c r="C89" i="9"/>
  <c r="AC78" i="9"/>
  <c r="D89" i="9"/>
  <c r="J78" i="9"/>
  <c r="AP78" i="9"/>
  <c r="BA78" i="9"/>
  <c r="K78" i="9"/>
  <c r="V78" i="9"/>
  <c r="AF78" i="9"/>
  <c r="AQ78" i="9"/>
  <c r="BB78" i="9"/>
  <c r="BM78" i="9"/>
  <c r="C91" i="9"/>
  <c r="AO78" i="9"/>
  <c r="BK78" i="9"/>
  <c r="U78" i="9"/>
  <c r="BL78" i="9"/>
  <c r="M78" i="9"/>
  <c r="AG78" i="9"/>
  <c r="AZ78" i="9"/>
  <c r="D90" i="9"/>
  <c r="S78" i="9"/>
  <c r="X78" i="9"/>
  <c r="BD78" i="9"/>
  <c r="C78" i="9"/>
  <c r="C80" i="9" s="1"/>
  <c r="N78" i="9"/>
  <c r="Y78" i="9"/>
  <c r="AI78" i="9"/>
  <c r="AT78" i="9"/>
  <c r="BE78" i="9"/>
  <c r="F85" i="9"/>
  <c r="I78" i="9"/>
  <c r="AD78" i="9"/>
  <c r="AY78" i="9"/>
  <c r="AE78" i="9"/>
  <c r="AS78" i="9"/>
  <c r="E78" i="9"/>
  <c r="O78" i="9"/>
  <c r="Z78" i="9"/>
  <c r="AK78" i="9"/>
  <c r="AU78" i="9"/>
  <c r="BF78" i="9"/>
  <c r="C88" i="9"/>
  <c r="F88" i="9"/>
  <c r="E88" i="9"/>
  <c r="C87" i="9"/>
  <c r="E90" i="9"/>
  <c r="F90" i="9"/>
  <c r="C90" i="9"/>
  <c r="E89" i="9"/>
  <c r="F89" i="9"/>
  <c r="C86" i="9"/>
  <c r="F86" i="9"/>
  <c r="D87" i="9"/>
  <c r="E87" i="9"/>
  <c r="E86" i="9"/>
  <c r="F87" i="9"/>
  <c r="F91" i="9"/>
  <c r="D91" i="9"/>
  <c r="E91" i="9"/>
  <c r="D85" i="9"/>
  <c r="E85" i="9"/>
  <c r="D86" i="9"/>
  <c r="D78" i="9"/>
  <c r="T78" i="9"/>
  <c r="AJ78" i="9"/>
  <c r="AH132" i="9" l="1"/>
  <c r="K193" i="9"/>
  <c r="BN114" i="9"/>
  <c r="R114" i="9"/>
  <c r="G100" i="9"/>
  <c r="AR130" i="9"/>
  <c r="AR138" i="9"/>
  <c r="AR124" i="9"/>
  <c r="G102" i="9"/>
  <c r="AM102" i="9"/>
  <c r="BH180" i="9"/>
  <c r="L183" i="9"/>
  <c r="G182" i="9"/>
  <c r="AR179" i="9"/>
  <c r="R130" i="9"/>
  <c r="AH186" i="9"/>
  <c r="AB122" i="9"/>
  <c r="AR186" i="9"/>
  <c r="AB186" i="9"/>
  <c r="BN186" i="9"/>
  <c r="BH132" i="9"/>
  <c r="W118" i="9"/>
  <c r="AB127" i="9"/>
  <c r="AX142" i="9"/>
  <c r="L125" i="9"/>
  <c r="AM125" i="9"/>
  <c r="AM124" i="9"/>
  <c r="AF193" i="9"/>
  <c r="L187" i="9"/>
  <c r="R188" i="9"/>
  <c r="BC182" i="9"/>
  <c r="BN178" i="9"/>
  <c r="AB190" i="9"/>
  <c r="BN118" i="9"/>
  <c r="BM144" i="9"/>
  <c r="L134" i="9"/>
  <c r="AP193" i="9"/>
  <c r="H193" i="9"/>
  <c r="AX180" i="9"/>
  <c r="W187" i="9"/>
  <c r="AB182" i="9"/>
  <c r="W186" i="9"/>
  <c r="G138" i="9"/>
  <c r="G186" i="9"/>
  <c r="AH122" i="9"/>
  <c r="G135" i="9"/>
  <c r="AX186" i="9"/>
  <c r="AM182" i="9"/>
  <c r="L132" i="9"/>
  <c r="W143" i="9"/>
  <c r="AR119" i="9"/>
  <c r="AH137" i="9"/>
  <c r="G139" i="9"/>
  <c r="G118" i="9"/>
  <c r="R124" i="9"/>
  <c r="BC110" i="9"/>
  <c r="AU193" i="9"/>
  <c r="V193" i="9"/>
  <c r="BC179" i="9"/>
  <c r="AH188" i="9"/>
  <c r="AX188" i="9"/>
  <c r="L118" i="9"/>
  <c r="L186" i="9"/>
  <c r="BP191" i="9"/>
  <c r="BP189" i="9"/>
  <c r="AX127" i="9"/>
  <c r="C193" i="9"/>
  <c r="BL193" i="9"/>
  <c r="I193" i="9"/>
  <c r="E193" i="9"/>
  <c r="J193" i="9"/>
  <c r="BN180" i="9"/>
  <c r="AR187" i="9"/>
  <c r="AM135" i="9"/>
  <c r="BC167" i="9"/>
  <c r="BH174" i="9"/>
  <c r="BH133" i="9"/>
  <c r="R125" i="9"/>
  <c r="AB174" i="9"/>
  <c r="BC187" i="9"/>
  <c r="AH187" i="9"/>
  <c r="AM126" i="9"/>
  <c r="AX160" i="9"/>
  <c r="AB164" i="9"/>
  <c r="R173" i="9"/>
  <c r="BC160" i="9"/>
  <c r="AR141" i="9"/>
  <c r="W130" i="9"/>
  <c r="AB133" i="9"/>
  <c r="G133" i="9"/>
  <c r="R140" i="9"/>
  <c r="AX140" i="9"/>
  <c r="AH185" i="9"/>
  <c r="L180" i="9"/>
  <c r="AR110" i="9"/>
  <c r="AH143" i="9"/>
  <c r="G131" i="9"/>
  <c r="L149" i="9"/>
  <c r="BH126" i="9"/>
  <c r="AM118" i="9"/>
  <c r="AX174" i="9"/>
  <c r="AM141" i="9"/>
  <c r="BN134" i="9"/>
  <c r="R134" i="9"/>
  <c r="AH141" i="9"/>
  <c r="AB140" i="9"/>
  <c r="L102" i="9"/>
  <c r="R141" i="9"/>
  <c r="AB179" i="9"/>
  <c r="G187" i="9"/>
  <c r="Z193" i="9"/>
  <c r="AB143" i="9"/>
  <c r="W134" i="9"/>
  <c r="L135" i="9"/>
  <c r="L126" i="9"/>
  <c r="AH126" i="9"/>
  <c r="AB142" i="9"/>
  <c r="L174" i="9"/>
  <c r="L142" i="9"/>
  <c r="AH124" i="9"/>
  <c r="AB102" i="9"/>
  <c r="R110" i="9"/>
  <c r="AB110" i="9"/>
  <c r="G141" i="9"/>
  <c r="AT193" i="9"/>
  <c r="AO193" i="9"/>
  <c r="AB187" i="9"/>
  <c r="BH187" i="9"/>
  <c r="BC188" i="9"/>
  <c r="G188" i="9"/>
  <c r="BP192" i="9"/>
  <c r="BP190" i="9"/>
  <c r="AY193" i="9"/>
  <c r="AW193" i="9"/>
  <c r="P193" i="9"/>
  <c r="F193" i="9"/>
  <c r="AL193" i="9"/>
  <c r="BH188" i="9"/>
  <c r="BD193" i="9"/>
  <c r="AJ193" i="9"/>
  <c r="BN187" i="9"/>
  <c r="BJ193" i="9"/>
  <c r="AM187" i="9"/>
  <c r="BB193" i="9"/>
  <c r="R187" i="9"/>
  <c r="BK193" i="9"/>
  <c r="AX187" i="9"/>
  <c r="BP186" i="9"/>
  <c r="N193" i="9"/>
  <c r="O193" i="9"/>
  <c r="X193" i="9"/>
  <c r="AR185" i="9"/>
  <c r="AM185" i="9"/>
  <c r="L185" i="9"/>
  <c r="Q193" i="9"/>
  <c r="AX185" i="9"/>
  <c r="AV193" i="9"/>
  <c r="AD193" i="9"/>
  <c r="T193" i="9"/>
  <c r="AN193" i="9"/>
  <c r="D193" i="9"/>
  <c r="BA193" i="9"/>
  <c r="AA193" i="9"/>
  <c r="BC180" i="9"/>
  <c r="U193" i="9"/>
  <c r="AR180" i="9"/>
  <c r="M193" i="9"/>
  <c r="AE193" i="9"/>
  <c r="BM193" i="9"/>
  <c r="Y193" i="9"/>
  <c r="BF193" i="9"/>
  <c r="AM180" i="9"/>
  <c r="AK193" i="9"/>
  <c r="BE193" i="9"/>
  <c r="L179" i="9"/>
  <c r="BN179" i="9"/>
  <c r="AZ193" i="9"/>
  <c r="R179" i="9"/>
  <c r="AM179" i="9"/>
  <c r="AQ193" i="9"/>
  <c r="AG193" i="9"/>
  <c r="AX179" i="9"/>
  <c r="BP178" i="9"/>
  <c r="W173" i="9"/>
  <c r="AH172" i="9"/>
  <c r="G172" i="9"/>
  <c r="R170" i="9"/>
  <c r="W167" i="9"/>
  <c r="AB165" i="9"/>
  <c r="R161" i="9"/>
  <c r="BC161" i="9"/>
  <c r="AR158" i="9"/>
  <c r="R153" i="9"/>
  <c r="AB151" i="9"/>
  <c r="BN149" i="9"/>
  <c r="R142" i="9"/>
  <c r="G142" i="9"/>
  <c r="AB141" i="9"/>
  <c r="L141" i="9"/>
  <c r="W141" i="9"/>
  <c r="G140" i="9"/>
  <c r="AM140" i="9"/>
  <c r="AR140" i="9"/>
  <c r="BN140" i="9"/>
  <c r="G134" i="9"/>
  <c r="AH134" i="9"/>
  <c r="AX133" i="9"/>
  <c r="AM133" i="9"/>
  <c r="L133" i="9"/>
  <c r="R133" i="9"/>
  <c r="AR133" i="9"/>
  <c r="W132" i="9"/>
  <c r="AR132" i="9"/>
  <c r="AB126" i="9"/>
  <c r="AR126" i="9"/>
  <c r="G126" i="9"/>
  <c r="G125" i="9"/>
  <c r="AX124" i="9"/>
  <c r="AB124" i="9"/>
  <c r="BH124" i="9"/>
  <c r="W119" i="9"/>
  <c r="AH118" i="9"/>
  <c r="BH118" i="9"/>
  <c r="AB118" i="9"/>
  <c r="AR118" i="9"/>
  <c r="BH102" i="9"/>
  <c r="AR102" i="9"/>
  <c r="L110" i="9"/>
  <c r="L108" i="9"/>
  <c r="BP184" i="9"/>
  <c r="BH183" i="9"/>
  <c r="AB181" i="9"/>
  <c r="AX183" i="9"/>
  <c r="AI193" i="9"/>
  <c r="BN185" i="9"/>
  <c r="AR181" i="9"/>
  <c r="BH185" i="9"/>
  <c r="AB185" i="9"/>
  <c r="BC185" i="9"/>
  <c r="AS193" i="9"/>
  <c r="W183" i="9"/>
  <c r="BC181" i="9"/>
  <c r="BI193" i="9"/>
  <c r="W185" i="9"/>
  <c r="S193" i="9"/>
  <c r="G185" i="9"/>
  <c r="R185" i="9"/>
  <c r="AC193" i="9"/>
  <c r="AM142" i="9"/>
  <c r="W142" i="9"/>
  <c r="BN142" i="9"/>
  <c r="AB161" i="9"/>
  <c r="R126" i="9"/>
  <c r="R150" i="9"/>
  <c r="AS175" i="9"/>
  <c r="BC126" i="9"/>
  <c r="AX126" i="9"/>
  <c r="AR134" i="9"/>
  <c r="BN126" i="9"/>
  <c r="AH142" i="9"/>
  <c r="AB134" i="9"/>
  <c r="AX134" i="9"/>
  <c r="AM119" i="9"/>
  <c r="BN141" i="9"/>
  <c r="AB153" i="9"/>
  <c r="AH157" i="9"/>
  <c r="L169" i="9"/>
  <c r="AX161" i="9"/>
  <c r="W125" i="9"/>
  <c r="BN125" i="9"/>
  <c r="AH127" i="9"/>
  <c r="R118" i="9"/>
  <c r="AB154" i="9"/>
  <c r="W162" i="9"/>
  <c r="BC142" i="9"/>
  <c r="AX139" i="9"/>
  <c r="BH140" i="9"/>
  <c r="AH123" i="9"/>
  <c r="AR150" i="9"/>
  <c r="G150" i="9"/>
  <c r="BC157" i="9"/>
  <c r="BH165" i="9"/>
  <c r="AR160" i="9"/>
  <c r="G167" i="9"/>
  <c r="G158" i="9"/>
  <c r="AB170" i="9"/>
  <c r="AL175" i="9"/>
  <c r="L164" i="9"/>
  <c r="AX172" i="9"/>
  <c r="W123" i="9"/>
  <c r="R157" i="9"/>
  <c r="AM170" i="9"/>
  <c r="AR169" i="9"/>
  <c r="BH173" i="9"/>
  <c r="AM134" i="9"/>
  <c r="BN170" i="9"/>
  <c r="AX141" i="9"/>
  <c r="AH153" i="9"/>
  <c r="R174" i="9"/>
  <c r="AX131" i="9"/>
  <c r="AH120" i="9"/>
  <c r="BN157" i="9"/>
  <c r="AM157" i="9"/>
  <c r="AM163" i="9"/>
  <c r="AX169" i="9"/>
  <c r="AH140" i="9"/>
  <c r="AR142" i="9"/>
  <c r="AH125" i="9"/>
  <c r="L121" i="9"/>
  <c r="L131" i="9"/>
  <c r="L163" i="9"/>
  <c r="W140" i="9"/>
  <c r="BC132" i="9"/>
  <c r="G119" i="9"/>
  <c r="BE175" i="9"/>
  <c r="BH172" i="9"/>
  <c r="BN132" i="9"/>
  <c r="AC175" i="9"/>
  <c r="AM127" i="9"/>
  <c r="AK144" i="9"/>
  <c r="AM150" i="9"/>
  <c r="BC158" i="9"/>
  <c r="L165" i="9"/>
  <c r="BN160" i="9"/>
  <c r="AX165" i="9"/>
  <c r="BC170" i="9"/>
  <c r="AB167" i="9"/>
  <c r="BH169" i="9"/>
  <c r="W156" i="9"/>
  <c r="L161" i="9"/>
  <c r="AM160" i="9"/>
  <c r="BC124" i="9"/>
  <c r="AH174" i="9"/>
  <c r="BP174" i="9" s="1"/>
  <c r="AQ175" i="9"/>
  <c r="O175" i="9"/>
  <c r="AN175" i="9"/>
  <c r="BJ175" i="9"/>
  <c r="Z175" i="9"/>
  <c r="AO175" i="9"/>
  <c r="BI144" i="9"/>
  <c r="W150" i="9"/>
  <c r="R167" i="9"/>
  <c r="L168" i="9"/>
  <c r="AH170" i="9"/>
  <c r="P175" i="9"/>
  <c r="AB100" i="9"/>
  <c r="BH143" i="9"/>
  <c r="AB135" i="9"/>
  <c r="BH119" i="9"/>
  <c r="AX150" i="9"/>
  <c r="BC150" i="9"/>
  <c r="AB157" i="9"/>
  <c r="L173" i="9"/>
  <c r="AB171" i="9"/>
  <c r="L170" i="9"/>
  <c r="BM175" i="9"/>
  <c r="R147" i="9"/>
  <c r="M175" i="9"/>
  <c r="AW175" i="9"/>
  <c r="W133" i="9"/>
  <c r="BN133" i="9"/>
  <c r="D175" i="9"/>
  <c r="Y175" i="9"/>
  <c r="AY175" i="9"/>
  <c r="J175" i="9"/>
  <c r="AJ175" i="9"/>
  <c r="AZ175" i="9"/>
  <c r="BH121" i="9"/>
  <c r="BC122" i="9"/>
  <c r="G123" i="9"/>
  <c r="G153" i="9"/>
  <c r="G160" i="9"/>
  <c r="BN165" i="9"/>
  <c r="AB169" i="9"/>
  <c r="AH159" i="9"/>
  <c r="BH170" i="9"/>
  <c r="AX132" i="9"/>
  <c r="AG175" i="9"/>
  <c r="BD175" i="9"/>
  <c r="AR166" i="9"/>
  <c r="G166" i="9"/>
  <c r="V175" i="9"/>
  <c r="BH141" i="9"/>
  <c r="AH133" i="9"/>
  <c r="N175" i="9"/>
  <c r="AM147" i="9"/>
  <c r="AK175" i="9"/>
  <c r="BI175" i="9"/>
  <c r="U175" i="9"/>
  <c r="AT175" i="9"/>
  <c r="K175" i="9"/>
  <c r="BK175" i="9"/>
  <c r="BN158" i="9"/>
  <c r="E175" i="9"/>
  <c r="AM138" i="9"/>
  <c r="R139" i="9"/>
  <c r="L153" i="9"/>
  <c r="AH158" i="9"/>
  <c r="BH167" i="9"/>
  <c r="AB173" i="9"/>
  <c r="R158" i="9"/>
  <c r="BH134" i="9"/>
  <c r="G174" i="9"/>
  <c r="F175" i="9"/>
  <c r="BG175" i="9"/>
  <c r="AA175" i="9"/>
  <c r="BH166" i="9"/>
  <c r="AH166" i="9"/>
  <c r="L166" i="9"/>
  <c r="BB175" i="9"/>
  <c r="X175" i="9"/>
  <c r="AV175" i="9"/>
  <c r="I175" i="9"/>
  <c r="AE175" i="9"/>
  <c r="BL175" i="9"/>
  <c r="Q175" i="9"/>
  <c r="AB119" i="9"/>
  <c r="BC135" i="9"/>
  <c r="AH135" i="9"/>
  <c r="Z144" i="9"/>
  <c r="BC134" i="9"/>
  <c r="AR165" i="9"/>
  <c r="AM166" i="9"/>
  <c r="AM174" i="9"/>
  <c r="BC154" i="9"/>
  <c r="AF175" i="9"/>
  <c r="W127" i="9"/>
  <c r="BN166" i="9"/>
  <c r="AI175" i="9"/>
  <c r="BF175" i="9"/>
  <c r="T175" i="9"/>
  <c r="AP175" i="9"/>
  <c r="W147" i="9"/>
  <c r="S175" i="9"/>
  <c r="AR174" i="9"/>
  <c r="BC143" i="9"/>
  <c r="AM143" i="9"/>
  <c r="BC119" i="9"/>
  <c r="AH121" i="9"/>
  <c r="AX122" i="9"/>
  <c r="BH142" i="9"/>
  <c r="AM123" i="9"/>
  <c r="AU144" i="9"/>
  <c r="AX158" i="9"/>
  <c r="BC166" i="9"/>
  <c r="BC163" i="9"/>
  <c r="AR173" i="9"/>
  <c r="AH154" i="9"/>
  <c r="AB168" i="9"/>
  <c r="BC172" i="9"/>
  <c r="AH149" i="9"/>
  <c r="AX170" i="9"/>
  <c r="C175" i="9"/>
  <c r="AU175" i="9"/>
  <c r="L147" i="9"/>
  <c r="H175" i="9"/>
  <c r="AD175" i="9"/>
  <c r="BA175" i="9"/>
  <c r="W100" i="9"/>
  <c r="L123" i="9"/>
  <c r="G173" i="9"/>
  <c r="G108" i="9"/>
  <c r="BN127" i="9"/>
  <c r="AR131" i="9"/>
  <c r="AX149" i="9"/>
  <c r="L151" i="9"/>
  <c r="AM167" i="9"/>
  <c r="BN169" i="9"/>
  <c r="AB163" i="9"/>
  <c r="W163" i="9"/>
  <c r="BC174" i="9"/>
  <c r="R171" i="9"/>
  <c r="AR172" i="9"/>
  <c r="G147" i="9"/>
  <c r="AH147" i="9"/>
  <c r="BA144" i="9"/>
  <c r="BC141" i="9"/>
  <c r="AM165" i="9"/>
  <c r="AX147" i="9"/>
  <c r="W137" i="9"/>
  <c r="AZ144" i="9"/>
  <c r="AP144" i="9"/>
  <c r="BG144" i="9"/>
  <c r="L128" i="9"/>
  <c r="R128" i="9"/>
  <c r="BN128" i="9"/>
  <c r="AY144" i="9"/>
  <c r="L139" i="9"/>
  <c r="BN139" i="9"/>
  <c r="AB131" i="9"/>
  <c r="AB139" i="9"/>
  <c r="R131" i="9"/>
  <c r="BH149" i="9"/>
  <c r="AR153" i="9"/>
  <c r="AM149" i="9"/>
  <c r="AM153" i="9"/>
  <c r="AX157" i="9"/>
  <c r="W151" i="9"/>
  <c r="AM151" i="9"/>
  <c r="BC165" i="9"/>
  <c r="W166" i="9"/>
  <c r="AX167" i="9"/>
  <c r="G156" i="9"/>
  <c r="BN163" i="9"/>
  <c r="BH162" i="9"/>
  <c r="G162" i="9"/>
  <c r="AH173" i="9"/>
  <c r="BH159" i="9"/>
  <c r="W172" i="9"/>
  <c r="AR147" i="9"/>
  <c r="AR135" i="9"/>
  <c r="W129" i="9"/>
  <c r="AX123" i="9"/>
  <c r="AT144" i="9"/>
  <c r="AM120" i="9"/>
  <c r="U144" i="9"/>
  <c r="W128" i="9"/>
  <c r="AX153" i="9"/>
  <c r="AR149" i="9"/>
  <c r="AB150" i="9"/>
  <c r="BH157" i="9"/>
  <c r="W158" i="9"/>
  <c r="R165" i="9"/>
  <c r="AB152" i="9"/>
  <c r="AX163" i="9"/>
  <c r="AM169" i="9"/>
  <c r="AX159" i="9"/>
  <c r="AM159" i="9"/>
  <c r="G170" i="9"/>
  <c r="AX166" i="9"/>
  <c r="AB166" i="9"/>
  <c r="BC147" i="9"/>
  <c r="AX143" i="9"/>
  <c r="BN119" i="9"/>
  <c r="BN131" i="9"/>
  <c r="BC123" i="9"/>
  <c r="L137" i="9"/>
  <c r="AX138" i="9"/>
  <c r="AX130" i="9"/>
  <c r="AB130" i="9"/>
  <c r="AH150" i="9"/>
  <c r="BH153" i="9"/>
  <c r="BC149" i="9"/>
  <c r="BH150" i="9"/>
  <c r="BC153" i="9"/>
  <c r="AM158" i="9"/>
  <c r="AH160" i="9"/>
  <c r="AB160" i="9"/>
  <c r="L152" i="9"/>
  <c r="G154" i="9"/>
  <c r="AX154" i="9"/>
  <c r="AR164" i="9"/>
  <c r="AM164" i="9"/>
  <c r="AH167" i="9"/>
  <c r="AX173" i="9"/>
  <c r="R159" i="9"/>
  <c r="BH171" i="9"/>
  <c r="BN147" i="9"/>
  <c r="BH137" i="9"/>
  <c r="AM131" i="9"/>
  <c r="BC139" i="9"/>
  <c r="AB123" i="9"/>
  <c r="R149" i="9"/>
  <c r="BN153" i="9"/>
  <c r="L158" i="9"/>
  <c r="R160" i="9"/>
  <c r="AH165" i="9"/>
  <c r="W170" i="9"/>
  <c r="BH152" i="9"/>
  <c r="AH152" i="9"/>
  <c r="R169" i="9"/>
  <c r="AH169" i="9"/>
  <c r="G148" i="9"/>
  <c r="AM162" i="9"/>
  <c r="G164" i="9"/>
  <c r="AR167" i="9"/>
  <c r="BN168" i="9"/>
  <c r="R166" i="9"/>
  <c r="BH125" i="9"/>
  <c r="AB147" i="9"/>
  <c r="AB156" i="9"/>
  <c r="BN100" i="9"/>
  <c r="BH100" i="9"/>
  <c r="AW144" i="9"/>
  <c r="G121" i="9"/>
  <c r="G137" i="9"/>
  <c r="R123" i="9"/>
  <c r="AB149" i="9"/>
  <c r="BN150" i="9"/>
  <c r="G149" i="9"/>
  <c r="L150" i="9"/>
  <c r="G151" i="9"/>
  <c r="BN151" i="9"/>
  <c r="L157" i="9"/>
  <c r="AB158" i="9"/>
  <c r="G165" i="9"/>
  <c r="L160" i="9"/>
  <c r="W169" i="9"/>
  <c r="AR163" i="9"/>
  <c r="R163" i="9"/>
  <c r="BC169" i="9"/>
  <c r="AX148" i="9"/>
  <c r="BN173" i="9"/>
  <c r="BC171" i="9"/>
  <c r="AR171" i="9"/>
  <c r="AR155" i="9"/>
  <c r="BC118" i="9"/>
  <c r="BH147" i="9"/>
  <c r="BN161" i="9"/>
  <c r="AX151" i="9"/>
  <c r="W154" i="9"/>
  <c r="AX162" i="9"/>
  <c r="BN172" i="9"/>
  <c r="W155" i="9"/>
  <c r="AR152" i="9"/>
  <c r="W152" i="9"/>
  <c r="BH156" i="9"/>
  <c r="AR156" i="9"/>
  <c r="AH156" i="9"/>
  <c r="L148" i="9"/>
  <c r="BC148" i="9"/>
  <c r="BH154" i="9"/>
  <c r="W164" i="9"/>
  <c r="BH161" i="9"/>
  <c r="AH168" i="9"/>
  <c r="W159" i="9"/>
  <c r="AM171" i="9"/>
  <c r="G171" i="9"/>
  <c r="AX171" i="9"/>
  <c r="BN155" i="9"/>
  <c r="AM152" i="9"/>
  <c r="AB148" i="9"/>
  <c r="AH164" i="9"/>
  <c r="AR159" i="9"/>
  <c r="AH151" i="9"/>
  <c r="AR157" i="9"/>
  <c r="W157" i="9"/>
  <c r="BH160" i="9"/>
  <c r="R152" i="9"/>
  <c r="G169" i="9"/>
  <c r="AM173" i="9"/>
  <c r="BC156" i="9"/>
  <c r="AH148" i="9"/>
  <c r="AM154" i="9"/>
  <c r="L162" i="9"/>
  <c r="AH162" i="9"/>
  <c r="R164" i="9"/>
  <c r="BN167" i="9"/>
  <c r="AM168" i="9"/>
  <c r="BH168" i="9"/>
  <c r="AB159" i="9"/>
  <c r="BN171" i="9"/>
  <c r="AR161" i="9"/>
  <c r="AB172" i="9"/>
  <c r="W161" i="9"/>
  <c r="AH161" i="9"/>
  <c r="AM155" i="9"/>
  <c r="BC155" i="9"/>
  <c r="AB155" i="9"/>
  <c r="AX152" i="9"/>
  <c r="BN148" i="9"/>
  <c r="BN162" i="9"/>
  <c r="AX164" i="9"/>
  <c r="BC162" i="9"/>
  <c r="BH151" i="9"/>
  <c r="G152" i="9"/>
  <c r="R156" i="9"/>
  <c r="G163" i="9"/>
  <c r="BH148" i="9"/>
  <c r="AM148" i="9"/>
  <c r="AB162" i="9"/>
  <c r="R168" i="9"/>
  <c r="G159" i="9"/>
  <c r="G155" i="9"/>
  <c r="AX155" i="9"/>
  <c r="L156" i="9"/>
  <c r="W149" i="9"/>
  <c r="W153" i="9"/>
  <c r="R151" i="9"/>
  <c r="G157" i="9"/>
  <c r="BN152" i="9"/>
  <c r="BC173" i="9"/>
  <c r="AH163" i="9"/>
  <c r="BH163" i="9"/>
  <c r="R148" i="9"/>
  <c r="R154" i="9"/>
  <c r="AR162" i="9"/>
  <c r="R162" i="9"/>
  <c r="BN164" i="9"/>
  <c r="AR168" i="9"/>
  <c r="BN159" i="9"/>
  <c r="L159" i="9"/>
  <c r="R172" i="9"/>
  <c r="L172" i="9"/>
  <c r="L155" i="9"/>
  <c r="AX156" i="9"/>
  <c r="BC168" i="9"/>
  <c r="R155" i="9"/>
  <c r="AH171" i="9"/>
  <c r="AR151" i="9"/>
  <c r="W165" i="9"/>
  <c r="W160" i="9"/>
  <c r="BC152" i="9"/>
  <c r="BN156" i="9"/>
  <c r="AM156" i="9"/>
  <c r="AR148" i="9"/>
  <c r="W148" i="9"/>
  <c r="AR154" i="9"/>
  <c r="BN154" i="9"/>
  <c r="L154" i="9"/>
  <c r="BH164" i="9"/>
  <c r="BC164" i="9"/>
  <c r="L167" i="9"/>
  <c r="AX168" i="9"/>
  <c r="G168" i="9"/>
  <c r="BC159" i="9"/>
  <c r="W171" i="9"/>
  <c r="L171" i="9"/>
  <c r="W168" i="9"/>
  <c r="AM172" i="9"/>
  <c r="G161" i="9"/>
  <c r="AM161" i="9"/>
  <c r="AH155" i="9"/>
  <c r="BH155" i="9"/>
  <c r="BN143" i="9"/>
  <c r="AG144" i="9"/>
  <c r="BJ144" i="9"/>
  <c r="AH100" i="9"/>
  <c r="AX108" i="9"/>
  <c r="AN144" i="9"/>
  <c r="W121" i="9"/>
  <c r="AR139" i="9"/>
  <c r="AJ144" i="9"/>
  <c r="AB138" i="9"/>
  <c r="BC136" i="9"/>
  <c r="V144" i="9"/>
  <c r="AC144" i="9"/>
  <c r="BH135" i="9"/>
  <c r="AM130" i="9"/>
  <c r="BF144" i="9"/>
  <c r="AE144" i="9"/>
  <c r="BC133" i="9"/>
  <c r="BL144" i="9"/>
  <c r="AL144" i="9"/>
  <c r="T144" i="9"/>
  <c r="BN123" i="9"/>
  <c r="BN122" i="9"/>
  <c r="AM121" i="9"/>
  <c r="AX135" i="9"/>
  <c r="AO144" i="9"/>
  <c r="BC131" i="9"/>
  <c r="AH131" i="9"/>
  <c r="AR123" i="9"/>
  <c r="BC138" i="9"/>
  <c r="BC130" i="9"/>
  <c r="AM122" i="9"/>
  <c r="G136" i="9"/>
  <c r="W136" i="9"/>
  <c r="BH136" i="9"/>
  <c r="AH108" i="9"/>
  <c r="AR127" i="9"/>
  <c r="AX119" i="9"/>
  <c r="BE144" i="9"/>
  <c r="AD144" i="9"/>
  <c r="G129" i="9"/>
  <c r="AA144" i="9"/>
  <c r="AH139" i="9"/>
  <c r="BH129" i="9"/>
  <c r="AH128" i="9"/>
  <c r="AR128" i="9"/>
  <c r="BN135" i="9"/>
  <c r="R129" i="9"/>
  <c r="BH123" i="9"/>
  <c r="BK144" i="9"/>
  <c r="L129" i="9"/>
  <c r="Y144" i="9"/>
  <c r="W131" i="9"/>
  <c r="AB129" i="9"/>
  <c r="BB144" i="9"/>
  <c r="AH129" i="9"/>
  <c r="AR143" i="9"/>
  <c r="R121" i="9"/>
  <c r="R137" i="9"/>
  <c r="BH139" i="9"/>
  <c r="BC129" i="9"/>
  <c r="BC137" i="9"/>
  <c r="R120" i="9"/>
  <c r="BN136" i="9"/>
  <c r="AX136" i="9"/>
  <c r="BH128" i="9"/>
  <c r="S144" i="9"/>
  <c r="AM139" i="9"/>
  <c r="AB121" i="9"/>
  <c r="AR129" i="9"/>
  <c r="AR137" i="9"/>
  <c r="AX121" i="9"/>
  <c r="BD144" i="9"/>
  <c r="AV144" i="9"/>
  <c r="BN138" i="9"/>
  <c r="BN130" i="9"/>
  <c r="BC121" i="9"/>
  <c r="G120" i="9"/>
  <c r="AR120" i="9"/>
  <c r="AH136" i="9"/>
  <c r="AF144" i="9"/>
  <c r="AB137" i="9"/>
  <c r="W120" i="9"/>
  <c r="AB120" i="9"/>
  <c r="AX120" i="9"/>
  <c r="AM136" i="9"/>
  <c r="C144" i="9"/>
  <c r="BH120" i="9"/>
  <c r="R136" i="9"/>
  <c r="AR136" i="9"/>
  <c r="G128" i="9"/>
  <c r="AI144" i="9"/>
  <c r="W139" i="9"/>
  <c r="AQ144" i="9"/>
  <c r="W135" i="9"/>
  <c r="BH127" i="9"/>
  <c r="AS144" i="9"/>
  <c r="AM129" i="9"/>
  <c r="BN129" i="9"/>
  <c r="AM137" i="9"/>
  <c r="BN137" i="9"/>
  <c r="L120" i="9"/>
  <c r="BC120" i="9"/>
  <c r="AB128" i="9"/>
  <c r="BC128" i="9"/>
  <c r="BH131" i="9"/>
  <c r="AX129" i="9"/>
  <c r="AX137" i="9"/>
  <c r="AR121" i="9"/>
  <c r="BN121" i="9"/>
  <c r="X144" i="9"/>
  <c r="L136" i="9"/>
  <c r="BN120" i="9"/>
  <c r="AB136" i="9"/>
  <c r="AX128" i="9"/>
  <c r="AM128" i="9"/>
  <c r="AB108" i="9"/>
  <c r="R108" i="9"/>
  <c r="BN108" i="9"/>
  <c r="BC100" i="9"/>
  <c r="AR108" i="9"/>
  <c r="BC108" i="9"/>
  <c r="W108" i="9"/>
  <c r="AM108" i="9"/>
  <c r="BH108" i="9"/>
  <c r="L100" i="9"/>
  <c r="AX100" i="9"/>
  <c r="AM100" i="9"/>
  <c r="R100" i="9"/>
  <c r="AR100" i="9"/>
  <c r="AB85" i="9"/>
  <c r="BN78" i="9"/>
  <c r="W88" i="9"/>
  <c r="AR85" i="9"/>
  <c r="BH85" i="9"/>
  <c r="AX89" i="9"/>
  <c r="AB89" i="9"/>
  <c r="AM88" i="9"/>
  <c r="W89" i="9"/>
  <c r="AR88" i="9"/>
  <c r="BH89" i="9"/>
  <c r="BH88" i="9"/>
  <c r="BP114" i="9"/>
  <c r="BP102" i="9"/>
  <c r="BC85" i="9"/>
  <c r="AB88" i="9"/>
  <c r="BP112" i="9"/>
  <c r="W85" i="9"/>
  <c r="BC89" i="9"/>
  <c r="BC88" i="9"/>
  <c r="AM85" i="9"/>
  <c r="AM89" i="9"/>
  <c r="AR89" i="9"/>
  <c r="BH78" i="9"/>
  <c r="BE92" i="9"/>
  <c r="BL92" i="9"/>
  <c r="AU92" i="9"/>
  <c r="M92" i="9"/>
  <c r="AF92" i="9"/>
  <c r="AP92" i="9"/>
  <c r="P92" i="9"/>
  <c r="BD92" i="9"/>
  <c r="AD92" i="9"/>
  <c r="AW92" i="9"/>
  <c r="BF92" i="9"/>
  <c r="BC91" i="9"/>
  <c r="AT92" i="9"/>
  <c r="AE92" i="9"/>
  <c r="U92" i="9"/>
  <c r="BI92" i="9"/>
  <c r="AM90" i="9"/>
  <c r="AQ92" i="9"/>
  <c r="AZ92" i="9"/>
  <c r="AS92" i="9"/>
  <c r="AR90" i="9"/>
  <c r="AA92" i="9"/>
  <c r="N92" i="9"/>
  <c r="AC92" i="9"/>
  <c r="BH86" i="9"/>
  <c r="S92" i="9"/>
  <c r="T92" i="9"/>
  <c r="BM92" i="9"/>
  <c r="AV92" i="9"/>
  <c r="AB86" i="9"/>
  <c r="BK92" i="9"/>
  <c r="AB90" i="9"/>
  <c r="I92" i="9"/>
  <c r="AM87" i="9"/>
  <c r="K92" i="9"/>
  <c r="BA92" i="9"/>
  <c r="H92" i="9"/>
  <c r="BG92" i="9"/>
  <c r="AG92" i="9"/>
  <c r="AJ92" i="9"/>
  <c r="J92" i="9"/>
  <c r="AM86" i="9"/>
  <c r="V92" i="9"/>
  <c r="BN87" i="9"/>
  <c r="AB87" i="9"/>
  <c r="BC87" i="9"/>
  <c r="AY92" i="9"/>
  <c r="AR87" i="9"/>
  <c r="AR91" i="9"/>
  <c r="AL92" i="9"/>
  <c r="Z92" i="9"/>
  <c r="BH87" i="9"/>
  <c r="AR86" i="9"/>
  <c r="BB92" i="9"/>
  <c r="BH91" i="9"/>
  <c r="BC90" i="9"/>
  <c r="W87" i="9"/>
  <c r="AO92" i="9"/>
  <c r="BC86" i="9"/>
  <c r="AK92" i="9"/>
  <c r="W91" i="9"/>
  <c r="AB91" i="9"/>
  <c r="AN92" i="9"/>
  <c r="BJ92" i="9"/>
  <c r="X92" i="9"/>
  <c r="W86" i="9"/>
  <c r="BH90" i="9"/>
  <c r="Y92" i="9"/>
  <c r="W90" i="9"/>
  <c r="AM91" i="9"/>
  <c r="O92" i="9"/>
  <c r="AI92" i="9"/>
  <c r="Q92" i="9"/>
  <c r="AR78" i="9"/>
  <c r="AH78" i="9"/>
  <c r="BN85" i="9"/>
  <c r="BN89" i="9"/>
  <c r="L78" i="9"/>
  <c r="BC78" i="9"/>
  <c r="AM78" i="9"/>
  <c r="R89" i="9"/>
  <c r="C92" i="9"/>
  <c r="AB78" i="9"/>
  <c r="R78" i="9"/>
  <c r="W78" i="9"/>
  <c r="L89" i="9"/>
  <c r="AX78" i="9"/>
  <c r="G78" i="9"/>
  <c r="G89" i="9"/>
  <c r="AX87" i="9"/>
  <c r="AX88" i="9"/>
  <c r="BN88" i="9"/>
  <c r="AH88" i="9"/>
  <c r="G88" i="9"/>
  <c r="R88" i="9"/>
  <c r="L88" i="9"/>
  <c r="L87" i="9"/>
  <c r="AH87" i="9"/>
  <c r="G86" i="9"/>
  <c r="L85" i="9"/>
  <c r="G90" i="9"/>
  <c r="R90" i="9"/>
  <c r="AH90" i="9"/>
  <c r="L90" i="9"/>
  <c r="AX86" i="9"/>
  <c r="AX90" i="9"/>
  <c r="BN90" i="9"/>
  <c r="AH89" i="9"/>
  <c r="F92" i="9"/>
  <c r="D92" i="9"/>
  <c r="E92" i="9"/>
  <c r="R86" i="9"/>
  <c r="AH85" i="9"/>
  <c r="R85" i="9"/>
  <c r="AX85" i="9"/>
  <c r="G91" i="9"/>
  <c r="BN86" i="9"/>
  <c r="R87" i="9"/>
  <c r="G87" i="9"/>
  <c r="AH86" i="9"/>
  <c r="L86" i="9"/>
  <c r="AH91" i="9"/>
  <c r="R91" i="9"/>
  <c r="L91" i="9"/>
  <c r="BN91" i="9"/>
  <c r="AX91" i="9"/>
  <c r="G85" i="9"/>
  <c r="BP181" i="9" l="1"/>
  <c r="BP110" i="9"/>
  <c r="BP182" i="9"/>
  <c r="BP78" i="9"/>
  <c r="BP179" i="9"/>
  <c r="BP180" i="9"/>
  <c r="BP188" i="9"/>
  <c r="W193" i="9"/>
  <c r="BP187" i="9"/>
  <c r="BH193" i="9"/>
  <c r="AX193" i="9"/>
  <c r="BP185" i="9"/>
  <c r="AR193" i="9"/>
  <c r="AB193" i="9"/>
  <c r="AM193" i="9"/>
  <c r="BP165" i="9"/>
  <c r="BP154" i="9"/>
  <c r="BP153" i="9"/>
  <c r="BP150" i="9"/>
  <c r="BP183" i="9"/>
  <c r="G193" i="9"/>
  <c r="BC193" i="9"/>
  <c r="BP170" i="9"/>
  <c r="BP151" i="9"/>
  <c r="AB175" i="9"/>
  <c r="L175" i="9"/>
  <c r="BP166" i="9"/>
  <c r="BP160" i="9"/>
  <c r="BP172" i="9"/>
  <c r="BH175" i="9"/>
  <c r="AH175" i="9"/>
  <c r="R175" i="9"/>
  <c r="G175" i="9"/>
  <c r="BN175" i="9"/>
  <c r="BC175" i="9"/>
  <c r="BP149" i="9"/>
  <c r="BP158" i="9"/>
  <c r="AR175" i="9"/>
  <c r="AX175" i="9"/>
  <c r="W175" i="9"/>
  <c r="AM175" i="9"/>
  <c r="BP169" i="9"/>
  <c r="BP164" i="9"/>
  <c r="BN144" i="9"/>
  <c r="BP162" i="9"/>
  <c r="BP163" i="9"/>
  <c r="BP156" i="9"/>
  <c r="BP148" i="9"/>
  <c r="BP167" i="9"/>
  <c r="BP173" i="9"/>
  <c r="BP147" i="9"/>
  <c r="BP157" i="9"/>
  <c r="BP155" i="9"/>
  <c r="BP152" i="9"/>
  <c r="BP171" i="9"/>
  <c r="BP168" i="9"/>
  <c r="BP159" i="9"/>
  <c r="BP161" i="9"/>
  <c r="BH144" i="9"/>
  <c r="AH144" i="9"/>
  <c r="AR144" i="9"/>
  <c r="AX144" i="9"/>
  <c r="AM144" i="9"/>
  <c r="AB144" i="9"/>
  <c r="BC144" i="9"/>
  <c r="G144" i="9"/>
  <c r="W144" i="9"/>
  <c r="BP108" i="9"/>
  <c r="BP100" i="9"/>
  <c r="AY82" i="9"/>
  <c r="AY83" i="9" s="1"/>
  <c r="U82" i="9"/>
  <c r="U83" i="9" s="1"/>
  <c r="AE82" i="9"/>
  <c r="AE83" i="9" s="1"/>
  <c r="Z82" i="9"/>
  <c r="Z83" i="9" s="1"/>
  <c r="Q82" i="9"/>
  <c r="Q83" i="9" s="1"/>
  <c r="J82" i="9"/>
  <c r="J83" i="9" s="1"/>
  <c r="I82" i="9"/>
  <c r="I83" i="9" s="1"/>
  <c r="AD82" i="9"/>
  <c r="AD83" i="9" s="1"/>
  <c r="BE82" i="9"/>
  <c r="BE83" i="9" s="1"/>
  <c r="O82" i="9"/>
  <c r="O83" i="9" s="1"/>
  <c r="N82" i="9"/>
  <c r="N83" i="9" s="1"/>
  <c r="D82" i="9"/>
  <c r="D83" i="9" s="1"/>
  <c r="AP82" i="9"/>
  <c r="AP83" i="9" s="1"/>
  <c r="Y82" i="9"/>
  <c r="Y83" i="9" s="1"/>
  <c r="K82" i="9"/>
  <c r="K83" i="9" s="1"/>
  <c r="BJ82" i="9"/>
  <c r="BJ83" i="9" s="1"/>
  <c r="AJ82" i="9"/>
  <c r="AJ83" i="9" s="1"/>
  <c r="AC82" i="9"/>
  <c r="AC83" i="9" s="1"/>
  <c r="BI82" i="9"/>
  <c r="BI83" i="9" s="1"/>
  <c r="BD82" i="9"/>
  <c r="BD83" i="9" s="1"/>
  <c r="BK82" i="9"/>
  <c r="BK83" i="9" s="1"/>
  <c r="P82" i="9"/>
  <c r="P83" i="9" s="1"/>
  <c r="BG82" i="9"/>
  <c r="BG83" i="9" s="1"/>
  <c r="F82" i="9"/>
  <c r="F83" i="9" s="1"/>
  <c r="H82" i="9"/>
  <c r="H83" i="9" s="1"/>
  <c r="AV82" i="9"/>
  <c r="AV83" i="9" s="1"/>
  <c r="AT82" i="9"/>
  <c r="AT83" i="9" s="1"/>
  <c r="AF82" i="9"/>
  <c r="AF83" i="9" s="1"/>
  <c r="BA82" i="9"/>
  <c r="BA83" i="9" s="1"/>
  <c r="BM82" i="9"/>
  <c r="BM83" i="9" s="1"/>
  <c r="AS82" i="9"/>
  <c r="AS83" i="9" s="1"/>
  <c r="M82" i="9"/>
  <c r="M83" i="9" s="1"/>
  <c r="E82" i="9"/>
  <c r="E83" i="9" s="1"/>
  <c r="AG82" i="9"/>
  <c r="AG83" i="9" s="1"/>
  <c r="BB82" i="9"/>
  <c r="BB83" i="9" s="1"/>
  <c r="AA82" i="9"/>
  <c r="AA83" i="9" s="1"/>
  <c r="AK82" i="9"/>
  <c r="AK83" i="9" s="1"/>
  <c r="V82" i="9"/>
  <c r="V83" i="9" s="1"/>
  <c r="T82" i="9"/>
  <c r="T83" i="9" s="1"/>
  <c r="AZ82" i="9"/>
  <c r="AZ83" i="9" s="1"/>
  <c r="BF82" i="9"/>
  <c r="BF83" i="9" s="1"/>
  <c r="AU82" i="9"/>
  <c r="AU83" i="9" s="1"/>
  <c r="C82" i="9"/>
  <c r="C83" i="9" s="1"/>
  <c r="AO82" i="9"/>
  <c r="AO83" i="9" s="1"/>
  <c r="AL82" i="9"/>
  <c r="AL83" i="9" s="1"/>
  <c r="S82" i="9"/>
  <c r="S83" i="9" s="1"/>
  <c r="AQ82" i="9"/>
  <c r="AQ83" i="9" s="1"/>
  <c r="AW82" i="9"/>
  <c r="AW83" i="9" s="1"/>
  <c r="BL82" i="9"/>
  <c r="BL83" i="9" s="1"/>
  <c r="BH92" i="9"/>
  <c r="AH92" i="9"/>
  <c r="W92" i="9"/>
  <c r="BC92" i="9"/>
  <c r="AN82" i="9"/>
  <c r="AR92" i="9"/>
  <c r="AB92" i="9"/>
  <c r="X82" i="9"/>
  <c r="AM92" i="9"/>
  <c r="AI82" i="9"/>
  <c r="BP88" i="9"/>
  <c r="BP87" i="9"/>
  <c r="L92" i="9"/>
  <c r="BP86" i="9"/>
  <c r="BN92" i="9"/>
  <c r="BP91" i="9"/>
  <c r="BP89" i="9"/>
  <c r="BP90" i="9"/>
  <c r="BP85" i="9"/>
  <c r="AX92" i="9"/>
  <c r="G92" i="9"/>
  <c r="R92" i="9"/>
  <c r="BP175" i="9" l="1"/>
  <c r="BH82" i="9"/>
  <c r="BH83" i="9" s="1"/>
  <c r="AH82" i="9"/>
  <c r="AH83" i="9" s="1"/>
  <c r="L82" i="9"/>
  <c r="L83" i="9" s="1"/>
  <c r="BC82" i="9"/>
  <c r="BC83" i="9" s="1"/>
  <c r="AX82" i="9"/>
  <c r="AX83" i="9" s="1"/>
  <c r="G82" i="9"/>
  <c r="G83" i="9" s="1"/>
  <c r="W82" i="9"/>
  <c r="W83" i="9" s="1"/>
  <c r="R82" i="9"/>
  <c r="R83" i="9" s="1"/>
  <c r="BN82" i="9"/>
  <c r="BN83" i="9" s="1"/>
  <c r="X83" i="9"/>
  <c r="AB82" i="9"/>
  <c r="AB83" i="9" s="1"/>
  <c r="AN83" i="9"/>
  <c r="AR82" i="9"/>
  <c r="AR83" i="9" s="1"/>
  <c r="AM82" i="9"/>
  <c r="AM83" i="9" s="1"/>
  <c r="AI83" i="9"/>
  <c r="BP92" i="9"/>
  <c r="BP82" i="9" l="1"/>
  <c r="BP83" i="9" s="1"/>
  <c r="BQ71" i="9" l="1"/>
  <c r="Q71" i="9"/>
  <c r="P71" i="9"/>
  <c r="O71" i="9"/>
  <c r="N71" i="9"/>
  <c r="M71" i="9"/>
  <c r="I71" i="9"/>
  <c r="H71" i="9"/>
  <c r="F71" i="9"/>
  <c r="E71" i="9"/>
  <c r="D71" i="9"/>
  <c r="C71" i="9"/>
  <c r="BN62" i="9"/>
  <c r="BH62" i="9"/>
  <c r="BC62" i="9"/>
  <c r="AX62" i="9"/>
  <c r="AR62" i="9"/>
  <c r="AM62" i="9"/>
  <c r="AH62" i="9"/>
  <c r="AB62" i="9"/>
  <c r="W62" i="9"/>
  <c r="BN47" i="9"/>
  <c r="BH47" i="9"/>
  <c r="BC47" i="9"/>
  <c r="BM45" i="9"/>
  <c r="BM46" i="9" s="1"/>
  <c r="BL45" i="9"/>
  <c r="BK45" i="9"/>
  <c r="BK46" i="9" s="1"/>
  <c r="BJ45" i="9"/>
  <c r="BJ46" i="9" s="1"/>
  <c r="BI45" i="9"/>
  <c r="BI46" i="9" s="1"/>
  <c r="BG45" i="9"/>
  <c r="BG46" i="9" s="1"/>
  <c r="BF45" i="9"/>
  <c r="BE45" i="9"/>
  <c r="BD45" i="9"/>
  <c r="BD46" i="9" s="1"/>
  <c r="BB45" i="9"/>
  <c r="BB46" i="9" s="1"/>
  <c r="BA45" i="9"/>
  <c r="AZ45" i="9"/>
  <c r="AZ46" i="9" s="1"/>
  <c r="AY45" i="9"/>
  <c r="AY46" i="9" s="1"/>
  <c r="BN44" i="9"/>
  <c r="BH44" i="9"/>
  <c r="BC44" i="9"/>
  <c r="BM42" i="9"/>
  <c r="BL42" i="9"/>
  <c r="BL43" i="9" s="1"/>
  <c r="BK42" i="9"/>
  <c r="BK43" i="9" s="1"/>
  <c r="BJ42" i="9"/>
  <c r="BJ43" i="9" s="1"/>
  <c r="BI42" i="9"/>
  <c r="BI43" i="9" s="1"/>
  <c r="BG42" i="9"/>
  <c r="BG43" i="9" s="1"/>
  <c r="BF42" i="9"/>
  <c r="BF49" i="9" s="1"/>
  <c r="BE42" i="9"/>
  <c r="BE49" i="9" s="1"/>
  <c r="BD42" i="9"/>
  <c r="BD43" i="9" s="1"/>
  <c r="BB42" i="9"/>
  <c r="BB43" i="9" s="1"/>
  <c r="BA42" i="9"/>
  <c r="BA43" i="9" s="1"/>
  <c r="AZ42" i="9"/>
  <c r="AZ43" i="9" s="1"/>
  <c r="AY42" i="9"/>
  <c r="BN41" i="9"/>
  <c r="BH41" i="9"/>
  <c r="BC41" i="9"/>
  <c r="AX47" i="9"/>
  <c r="AR47" i="9"/>
  <c r="AM47" i="9"/>
  <c r="AW45" i="9"/>
  <c r="AW46" i="9" s="1"/>
  <c r="AV45" i="9"/>
  <c r="AV46" i="9" s="1"/>
  <c r="AU45" i="9"/>
  <c r="AU46" i="9" s="1"/>
  <c r="AT45" i="9"/>
  <c r="AT46" i="9" s="1"/>
  <c r="AS45" i="9"/>
  <c r="AS46" i="9" s="1"/>
  <c r="AQ45" i="9"/>
  <c r="AP45" i="9"/>
  <c r="AP46" i="9" s="1"/>
  <c r="AO45" i="9"/>
  <c r="AO46" i="9" s="1"/>
  <c r="AN45" i="9"/>
  <c r="AN46" i="9" s="1"/>
  <c r="AL45" i="9"/>
  <c r="AL46" i="9" s="1"/>
  <c r="AK45" i="9"/>
  <c r="AJ45" i="9"/>
  <c r="AJ46" i="9" s="1"/>
  <c r="AI45" i="9"/>
  <c r="AX44" i="9"/>
  <c r="AR44" i="9"/>
  <c r="AM44" i="9"/>
  <c r="AW42" i="9"/>
  <c r="AW49" i="9" s="1"/>
  <c r="AV42" i="9"/>
  <c r="AV43" i="9" s="1"/>
  <c r="AU42" i="9"/>
  <c r="AU43" i="9" s="1"/>
  <c r="AT42" i="9"/>
  <c r="AT43" i="9" s="1"/>
  <c r="AS42" i="9"/>
  <c r="AS43" i="9" s="1"/>
  <c r="AQ42" i="9"/>
  <c r="AQ43" i="9" s="1"/>
  <c r="AP42" i="9"/>
  <c r="AP49" i="9" s="1"/>
  <c r="AO42" i="9"/>
  <c r="AO43" i="9" s="1"/>
  <c r="AN42" i="9"/>
  <c r="AN43" i="9" s="1"/>
  <c r="AL42" i="9"/>
  <c r="AL43" i="9" s="1"/>
  <c r="AK42" i="9"/>
  <c r="AK43" i="9" s="1"/>
  <c r="AJ42" i="9"/>
  <c r="AJ43" i="9" s="1"/>
  <c r="AI42" i="9"/>
  <c r="AX41" i="9"/>
  <c r="AR41" i="9"/>
  <c r="AM41" i="9"/>
  <c r="W47" i="9"/>
  <c r="V45" i="9"/>
  <c r="U45" i="9"/>
  <c r="U46" i="9" s="1"/>
  <c r="T45" i="9"/>
  <c r="T46" i="9" s="1"/>
  <c r="S45" i="9"/>
  <c r="S46" i="9" s="1"/>
  <c r="W44" i="9"/>
  <c r="V42" i="9"/>
  <c r="V49" i="9" s="1"/>
  <c r="U42" i="9"/>
  <c r="U43" i="9" s="1"/>
  <c r="T42" i="9"/>
  <c r="T49" i="9" s="1"/>
  <c r="S42" i="9"/>
  <c r="W41" i="9"/>
  <c r="AH47" i="9"/>
  <c r="AB47" i="9"/>
  <c r="AB46" i="9" s="1"/>
  <c r="AG45" i="9"/>
  <c r="AF45" i="9"/>
  <c r="AF46" i="9" s="1"/>
  <c r="AE45" i="9"/>
  <c r="AD45" i="9"/>
  <c r="AC45" i="9"/>
  <c r="AC46" i="9" s="1"/>
  <c r="AA45" i="9"/>
  <c r="Z45" i="9"/>
  <c r="Y45" i="9"/>
  <c r="X45" i="9"/>
  <c r="AH44" i="9"/>
  <c r="AB44" i="9"/>
  <c r="AG42" i="9"/>
  <c r="AG49" i="9" s="1"/>
  <c r="AF42" i="9"/>
  <c r="AF49" i="9" s="1"/>
  <c r="AE42" i="9"/>
  <c r="AE49" i="9" s="1"/>
  <c r="AD42" i="9"/>
  <c r="AD49" i="9" s="1"/>
  <c r="AC42" i="9"/>
  <c r="AC49" i="9" s="1"/>
  <c r="AA42" i="9"/>
  <c r="AA49" i="9" s="1"/>
  <c r="Z42" i="9"/>
  <c r="Z49" i="9" s="1"/>
  <c r="Y42" i="9"/>
  <c r="Y49" i="9" s="1"/>
  <c r="X42" i="9"/>
  <c r="X43" i="9" s="1"/>
  <c r="AH41" i="9"/>
  <c r="AB41" i="9"/>
  <c r="BQ56" i="9"/>
  <c r="BF56" i="9" s="1"/>
  <c r="BQ55" i="9"/>
  <c r="E55" i="9" s="1"/>
  <c r="BQ54" i="9"/>
  <c r="F54" i="9" s="1"/>
  <c r="BQ51" i="9"/>
  <c r="C51" i="9" s="1"/>
  <c r="BQ52" i="9"/>
  <c r="E52" i="9" s="1"/>
  <c r="BQ50" i="9"/>
  <c r="BF50" i="9" s="1"/>
  <c r="R47" i="9"/>
  <c r="L47" i="9"/>
  <c r="G47" i="9"/>
  <c r="Q45" i="9"/>
  <c r="Q46" i="9" s="1"/>
  <c r="P45" i="9"/>
  <c r="O45" i="9"/>
  <c r="N45" i="9"/>
  <c r="N46" i="9" s="1"/>
  <c r="M45" i="9"/>
  <c r="M46" i="9" s="1"/>
  <c r="K45" i="9"/>
  <c r="J45" i="9"/>
  <c r="I45" i="9"/>
  <c r="H45" i="9"/>
  <c r="H46" i="9" s="1"/>
  <c r="F45" i="9"/>
  <c r="F46" i="9" s="1"/>
  <c r="E45" i="9"/>
  <c r="E46" i="9" s="1"/>
  <c r="D45" i="9"/>
  <c r="C45" i="9"/>
  <c r="C46" i="9" s="1"/>
  <c r="D50" i="9" l="1"/>
  <c r="BJ50" i="9"/>
  <c r="S50" i="9"/>
  <c r="H50" i="9"/>
  <c r="BK50" i="9"/>
  <c r="Z50" i="9"/>
  <c r="AT50" i="9"/>
  <c r="AF43" i="9"/>
  <c r="AU50" i="9"/>
  <c r="AA50" i="9"/>
  <c r="BL50" i="9"/>
  <c r="W42" i="9"/>
  <c r="W43" i="9" s="1"/>
  <c r="AI50" i="9"/>
  <c r="I50" i="9"/>
  <c r="AJ50" i="9"/>
  <c r="BC42" i="9"/>
  <c r="BC43" i="9" s="1"/>
  <c r="AZ50" i="9"/>
  <c r="U49" i="9"/>
  <c r="AK50" i="9"/>
  <c r="BA50" i="9"/>
  <c r="P50" i="9"/>
  <c r="Y50" i="9"/>
  <c r="V43" i="9"/>
  <c r="AM45" i="9"/>
  <c r="AM46" i="9" s="1"/>
  <c r="AS50" i="9"/>
  <c r="BB50" i="9"/>
  <c r="AY49" i="9"/>
  <c r="R45" i="9"/>
  <c r="R46" i="9" s="1"/>
  <c r="N50" i="9"/>
  <c r="AD43" i="9"/>
  <c r="AF50" i="9"/>
  <c r="T43" i="9"/>
  <c r="AQ49" i="9"/>
  <c r="AP50" i="9"/>
  <c r="BJ49" i="9"/>
  <c r="BG50" i="9"/>
  <c r="R71" i="9"/>
  <c r="BA49" i="9"/>
  <c r="O50" i="9"/>
  <c r="AE43" i="9"/>
  <c r="X50" i="9"/>
  <c r="AG50" i="9"/>
  <c r="AR45" i="9"/>
  <c r="AR46" i="9" s="1"/>
  <c r="AS49" i="9"/>
  <c r="AQ50" i="9"/>
  <c r="AY50" i="9"/>
  <c r="BI50" i="9"/>
  <c r="J50" i="9"/>
  <c r="Q50" i="9"/>
  <c r="X49" i="9"/>
  <c r="AB49" i="9" s="1"/>
  <c r="AC50" i="9"/>
  <c r="T50" i="9"/>
  <c r="AM42" i="9"/>
  <c r="AM43" i="9" s="1"/>
  <c r="AI49" i="9"/>
  <c r="AL50" i="9"/>
  <c r="AV50" i="9"/>
  <c r="BC45" i="9"/>
  <c r="BC46" i="9" s="1"/>
  <c r="BB49" i="9"/>
  <c r="BD50" i="9"/>
  <c r="BM50" i="9"/>
  <c r="BF71" i="9"/>
  <c r="AP71" i="9"/>
  <c r="Z71" i="9"/>
  <c r="BD71" i="9"/>
  <c r="AW71" i="9"/>
  <c r="BK71" i="9"/>
  <c r="AK71" i="9"/>
  <c r="AZ71" i="9"/>
  <c r="AJ71" i="9"/>
  <c r="AY71" i="9"/>
  <c r="BE71" i="9"/>
  <c r="AO71" i="9"/>
  <c r="Y71" i="9"/>
  <c r="BM71" i="9"/>
  <c r="AN71" i="9"/>
  <c r="X71" i="9"/>
  <c r="AT71" i="9"/>
  <c r="BI71" i="9"/>
  <c r="AS71" i="9"/>
  <c r="AC71" i="9"/>
  <c r="AG71" i="9"/>
  <c r="AU71" i="9"/>
  <c r="AE71" i="9"/>
  <c r="BJ71" i="9"/>
  <c r="T71" i="9"/>
  <c r="S71" i="9"/>
  <c r="BG71" i="9"/>
  <c r="AA71" i="9"/>
  <c r="BL71" i="9"/>
  <c r="BB71" i="9"/>
  <c r="AV71" i="9"/>
  <c r="AL71" i="9"/>
  <c r="AF71" i="9"/>
  <c r="V71" i="9"/>
  <c r="BA71" i="9"/>
  <c r="U71" i="9"/>
  <c r="AD71" i="9"/>
  <c r="AI71" i="9"/>
  <c r="AQ71" i="9"/>
  <c r="G45" i="9"/>
  <c r="G46" i="9" s="1"/>
  <c r="K50" i="9"/>
  <c r="AH42" i="9"/>
  <c r="AH43" i="9" s="1"/>
  <c r="AB45" i="9"/>
  <c r="AH45" i="9"/>
  <c r="AH46" i="9" s="1"/>
  <c r="AD50" i="9"/>
  <c r="U50" i="9"/>
  <c r="AJ49" i="9"/>
  <c r="AN50" i="9"/>
  <c r="AW50" i="9"/>
  <c r="BN42" i="9"/>
  <c r="BN43" i="9" s="1"/>
  <c r="BH45" i="9"/>
  <c r="BH46" i="9" s="1"/>
  <c r="BG49" i="9"/>
  <c r="BE50" i="9"/>
  <c r="J71" i="9"/>
  <c r="AZ49" i="9"/>
  <c r="L45" i="9"/>
  <c r="L46" i="9" s="1"/>
  <c r="M50" i="9"/>
  <c r="AE50" i="9"/>
  <c r="S43" i="9"/>
  <c r="V50" i="9"/>
  <c r="AK49" i="9"/>
  <c r="AO50" i="9"/>
  <c r="BI49" i="9"/>
  <c r="K71" i="9"/>
  <c r="F51" i="9"/>
  <c r="AE52" i="9"/>
  <c r="E51" i="9"/>
  <c r="I52" i="9"/>
  <c r="J52" i="9"/>
  <c r="D56" i="9"/>
  <c r="AC54" i="9"/>
  <c r="C56" i="9"/>
  <c r="Q56" i="9"/>
  <c r="E56" i="9"/>
  <c r="H56" i="9"/>
  <c r="M52" i="9"/>
  <c r="J54" i="9"/>
  <c r="O56" i="9"/>
  <c r="AD54" i="9"/>
  <c r="F56" i="9"/>
  <c r="Y56" i="9"/>
  <c r="T51" i="9"/>
  <c r="M54" i="9"/>
  <c r="D51" i="9"/>
  <c r="N52" i="9"/>
  <c r="O54" i="9"/>
  <c r="AE51" i="9"/>
  <c r="Z56" i="9"/>
  <c r="U51" i="9"/>
  <c r="J56" i="9"/>
  <c r="N54" i="9"/>
  <c r="C54" i="9"/>
  <c r="H54" i="9"/>
  <c r="O52" i="9"/>
  <c r="M56" i="9"/>
  <c r="AF51" i="9"/>
  <c r="U54" i="9"/>
  <c r="I56" i="9"/>
  <c r="AA55" i="9"/>
  <c r="D55" i="9"/>
  <c r="H52" i="9"/>
  <c r="I54" i="9"/>
  <c r="N56" i="9"/>
  <c r="AD52" i="9"/>
  <c r="T56" i="9"/>
  <c r="AD51" i="9"/>
  <c r="AC52" i="9"/>
  <c r="AA54" i="9"/>
  <c r="Z55" i="9"/>
  <c r="X56" i="9"/>
  <c r="AG56" i="9"/>
  <c r="S51" i="9"/>
  <c r="S54" i="9"/>
  <c r="AL51" i="9"/>
  <c r="AV51" i="9"/>
  <c r="AP52" i="9"/>
  <c r="AJ54" i="9"/>
  <c r="AT54" i="9"/>
  <c r="AN55" i="9"/>
  <c r="AW55" i="9"/>
  <c r="AQ56" i="9"/>
  <c r="BB51" i="9"/>
  <c r="BL51" i="9"/>
  <c r="BF52" i="9"/>
  <c r="AZ54" i="9"/>
  <c r="BJ54" i="9"/>
  <c r="BD55" i="9"/>
  <c r="BM55" i="9"/>
  <c r="BG56" i="9"/>
  <c r="T54" i="9"/>
  <c r="S56" i="9"/>
  <c r="AN51" i="9"/>
  <c r="AW51" i="9"/>
  <c r="AQ52" i="9"/>
  <c r="AK54" i="9"/>
  <c r="AU54" i="9"/>
  <c r="AO55" i="9"/>
  <c r="AI56" i="9"/>
  <c r="AS56" i="9"/>
  <c r="BD51" i="9"/>
  <c r="BM51" i="9"/>
  <c r="BG52" i="9"/>
  <c r="BA54" i="9"/>
  <c r="BK54" i="9"/>
  <c r="BE55" i="9"/>
  <c r="AY56" i="9"/>
  <c r="BI56" i="9"/>
  <c r="AO51" i="9"/>
  <c r="AI52" i="9"/>
  <c r="AS52" i="9"/>
  <c r="AL54" i="9"/>
  <c r="AV54" i="9"/>
  <c r="AP55" i="9"/>
  <c r="AJ56" i="9"/>
  <c r="AT56" i="9"/>
  <c r="BE51" i="9"/>
  <c r="AY52" i="9"/>
  <c r="BI52" i="9"/>
  <c r="BB54" i="9"/>
  <c r="BL54" i="9"/>
  <c r="BF55" i="9"/>
  <c r="AZ56" i="9"/>
  <c r="BJ56" i="9"/>
  <c r="K52" i="9"/>
  <c r="K54" i="9"/>
  <c r="K56" i="9"/>
  <c r="P52" i="9"/>
  <c r="P54" i="9"/>
  <c r="P56" i="9"/>
  <c r="Q51" i="9"/>
  <c r="X51" i="9"/>
  <c r="AG51" i="9"/>
  <c r="AF52" i="9"/>
  <c r="AE54" i="9"/>
  <c r="AC55" i="9"/>
  <c r="AA56" i="9"/>
  <c r="V51" i="9"/>
  <c r="V54" i="9"/>
  <c r="U56" i="9"/>
  <c r="AP51" i="9"/>
  <c r="AJ52" i="9"/>
  <c r="AT52" i="9"/>
  <c r="AN54" i="9"/>
  <c r="AW54" i="9"/>
  <c r="AQ55" i="9"/>
  <c r="AK56" i="9"/>
  <c r="AU56" i="9"/>
  <c r="BF51" i="9"/>
  <c r="AZ52" i="9"/>
  <c r="BJ52" i="9"/>
  <c r="BD54" i="9"/>
  <c r="BM54" i="9"/>
  <c r="BG55" i="9"/>
  <c r="BA56" i="9"/>
  <c r="BK56" i="9"/>
  <c r="H51" i="9"/>
  <c r="H55" i="9"/>
  <c r="M51" i="9"/>
  <c r="M55" i="9"/>
  <c r="Q52" i="9"/>
  <c r="Y51" i="9"/>
  <c r="X52" i="9"/>
  <c r="AG52" i="9"/>
  <c r="AF54" i="9"/>
  <c r="AD55" i="9"/>
  <c r="AC56" i="9"/>
  <c r="S52" i="9"/>
  <c r="S55" i="9"/>
  <c r="V56" i="9"/>
  <c r="AQ51" i="9"/>
  <c r="AK52" i="9"/>
  <c r="AU52" i="9"/>
  <c r="AO54" i="9"/>
  <c r="AI55" i="9"/>
  <c r="AS55" i="9"/>
  <c r="AL56" i="9"/>
  <c r="AV56" i="9"/>
  <c r="BG51" i="9"/>
  <c r="BA52" i="9"/>
  <c r="BK52" i="9"/>
  <c r="BE54" i="9"/>
  <c r="AY55" i="9"/>
  <c r="BI55" i="9"/>
  <c r="BB56" i="9"/>
  <c r="BL56" i="9"/>
  <c r="I51" i="9"/>
  <c r="I55" i="9"/>
  <c r="N51" i="9"/>
  <c r="N55" i="9"/>
  <c r="Z51" i="9"/>
  <c r="Y52" i="9"/>
  <c r="X54" i="9"/>
  <c r="AG54" i="9"/>
  <c r="AE55" i="9"/>
  <c r="AD56" i="9"/>
  <c r="T52" i="9"/>
  <c r="T55" i="9"/>
  <c r="AI51" i="9"/>
  <c r="AS51" i="9"/>
  <c r="AL52" i="9"/>
  <c r="AV52" i="9"/>
  <c r="AP54" i="9"/>
  <c r="AJ55" i="9"/>
  <c r="AT55" i="9"/>
  <c r="AN56" i="9"/>
  <c r="AW56" i="9"/>
  <c r="AY51" i="9"/>
  <c r="BI51" i="9"/>
  <c r="BB52" i="9"/>
  <c r="BL52" i="9"/>
  <c r="BF54" i="9"/>
  <c r="AZ55" i="9"/>
  <c r="BJ55" i="9"/>
  <c r="BD56" i="9"/>
  <c r="BM56" i="9"/>
  <c r="D52" i="9"/>
  <c r="J51" i="9"/>
  <c r="J55" i="9"/>
  <c r="O51" i="9"/>
  <c r="O55" i="9"/>
  <c r="Q54" i="9"/>
  <c r="AA51" i="9"/>
  <c r="Z52" i="9"/>
  <c r="Y54" i="9"/>
  <c r="X55" i="9"/>
  <c r="AF55" i="9"/>
  <c r="AE56" i="9"/>
  <c r="U52" i="9"/>
  <c r="U55" i="9"/>
  <c r="AJ51" i="9"/>
  <c r="AT51" i="9"/>
  <c r="AN52" i="9"/>
  <c r="AW52" i="9"/>
  <c r="AQ54" i="9"/>
  <c r="AK55" i="9"/>
  <c r="AU55" i="9"/>
  <c r="AO56" i="9"/>
  <c r="AZ51" i="9"/>
  <c r="BJ51" i="9"/>
  <c r="BD52" i="9"/>
  <c r="BM52" i="9"/>
  <c r="BG54" i="9"/>
  <c r="BA55" i="9"/>
  <c r="BK55" i="9"/>
  <c r="BE56" i="9"/>
  <c r="C52" i="9"/>
  <c r="K51" i="9"/>
  <c r="K55" i="9"/>
  <c r="P51" i="9"/>
  <c r="P55" i="9"/>
  <c r="Q55" i="9"/>
  <c r="AC51" i="9"/>
  <c r="AA52" i="9"/>
  <c r="Z54" i="9"/>
  <c r="Y55" i="9"/>
  <c r="AG55" i="9"/>
  <c r="AF56" i="9"/>
  <c r="V52" i="9"/>
  <c r="V55" i="9"/>
  <c r="AK51" i="9"/>
  <c r="AU51" i="9"/>
  <c r="AO52" i="9"/>
  <c r="AI54" i="9"/>
  <c r="AS54" i="9"/>
  <c r="AL55" i="9"/>
  <c r="AV55" i="9"/>
  <c r="AP56" i="9"/>
  <c r="BA51" i="9"/>
  <c r="BK51" i="9"/>
  <c r="BE52" i="9"/>
  <c r="AY54" i="9"/>
  <c r="BI54" i="9"/>
  <c r="BB55" i="9"/>
  <c r="BL55" i="9"/>
  <c r="G71" i="9"/>
  <c r="BM43" i="9"/>
  <c r="BF43" i="9"/>
  <c r="AY43" i="9"/>
  <c r="BN45" i="9"/>
  <c r="BN46" i="9" s="1"/>
  <c r="BK49" i="9"/>
  <c r="BE43" i="9"/>
  <c r="BH42" i="9"/>
  <c r="BH43" i="9" s="1"/>
  <c r="BD49" i="9"/>
  <c r="BL49" i="9"/>
  <c r="BM49" i="9"/>
  <c r="AI43" i="9"/>
  <c r="AX42" i="9"/>
  <c r="AX43" i="9" s="1"/>
  <c r="AR42" i="9"/>
  <c r="AR43" i="9" s="1"/>
  <c r="AL49" i="9"/>
  <c r="AT49" i="9"/>
  <c r="AP43" i="9"/>
  <c r="AX45" i="9"/>
  <c r="AX46" i="9" s="1"/>
  <c r="AU49" i="9"/>
  <c r="AN49" i="9"/>
  <c r="AV49" i="9"/>
  <c r="AW43" i="9"/>
  <c r="AO49" i="9"/>
  <c r="W45" i="9"/>
  <c r="W46" i="9" s="1"/>
  <c r="BP47" i="9"/>
  <c r="S49" i="9"/>
  <c r="W49" i="9" s="1"/>
  <c r="AH49" i="9"/>
  <c r="AG43" i="9"/>
  <c r="Y43" i="9"/>
  <c r="Z43" i="9"/>
  <c r="AB42" i="9"/>
  <c r="AB43" i="9" s="1"/>
  <c r="AA43" i="9"/>
  <c r="AC43" i="9"/>
  <c r="C55" i="9"/>
  <c r="F55" i="9"/>
  <c r="E54" i="9"/>
  <c r="F52" i="9"/>
  <c r="D54" i="9"/>
  <c r="F50" i="9"/>
  <c r="E50" i="9"/>
  <c r="C50" i="9"/>
  <c r="L71" i="9" l="1"/>
  <c r="BP71" i="9" s="1"/>
  <c r="AR50" i="9"/>
  <c r="BN50" i="9"/>
  <c r="AM50" i="9"/>
  <c r="BH50" i="9"/>
  <c r="W50" i="9"/>
  <c r="AB50" i="9"/>
  <c r="BC50" i="9"/>
  <c r="BH71" i="9"/>
  <c r="AX71" i="9"/>
  <c r="R50" i="9"/>
  <c r="AX50" i="9"/>
  <c r="L50" i="9"/>
  <c r="W71" i="9"/>
  <c r="BN71" i="9"/>
  <c r="AH50" i="9"/>
  <c r="BH49" i="9"/>
  <c r="BP45" i="9"/>
  <c r="BP46" i="9" s="1"/>
  <c r="AH71" i="9"/>
  <c r="BN49" i="9"/>
  <c r="G51" i="9"/>
  <c r="AB71" i="9"/>
  <c r="AM49" i="9"/>
  <c r="AR71" i="9"/>
  <c r="BC71" i="9"/>
  <c r="AX49" i="9"/>
  <c r="AM71" i="9"/>
  <c r="BC49" i="9"/>
  <c r="AX54" i="9"/>
  <c r="L52" i="9"/>
  <c r="L56" i="9"/>
  <c r="G54" i="9"/>
  <c r="R52" i="9"/>
  <c r="R54" i="9"/>
  <c r="L54" i="9"/>
  <c r="G52" i="9"/>
  <c r="L51" i="9"/>
  <c r="G56" i="9"/>
  <c r="R56" i="9"/>
  <c r="W52" i="9"/>
  <c r="AR54" i="9"/>
  <c r="AH54" i="9"/>
  <c r="AH51" i="9"/>
  <c r="AB55" i="9"/>
  <c r="BH51" i="9"/>
  <c r="AR51" i="9"/>
  <c r="AX56" i="9"/>
  <c r="W56" i="9"/>
  <c r="BC56" i="9"/>
  <c r="AM56" i="9"/>
  <c r="W54" i="9"/>
  <c r="AB56" i="9"/>
  <c r="BH54" i="9"/>
  <c r="BH56" i="9"/>
  <c r="BN54" i="9"/>
  <c r="BC54" i="9"/>
  <c r="AM54" i="9"/>
  <c r="L55" i="9"/>
  <c r="BN56" i="9"/>
  <c r="AB52" i="9"/>
  <c r="AB51" i="9"/>
  <c r="G55" i="9"/>
  <c r="BN51" i="9"/>
  <c r="AB54" i="9"/>
  <c r="W55" i="9"/>
  <c r="BN52" i="9"/>
  <c r="AX52" i="9"/>
  <c r="AR56" i="9"/>
  <c r="AH52" i="9"/>
  <c r="BC51" i="9"/>
  <c r="BN55" i="9"/>
  <c r="AX55" i="9"/>
  <c r="BH55" i="9"/>
  <c r="AR55" i="9"/>
  <c r="BC52" i="9"/>
  <c r="AM52" i="9"/>
  <c r="BH52" i="9"/>
  <c r="AR52" i="9"/>
  <c r="AX51" i="9"/>
  <c r="AM51" i="9"/>
  <c r="BC55" i="9"/>
  <c r="AM55" i="9"/>
  <c r="R55" i="9"/>
  <c r="AH56" i="9"/>
  <c r="R51" i="9"/>
  <c r="AH55" i="9"/>
  <c r="W51" i="9"/>
  <c r="AR49" i="9"/>
  <c r="G50" i="9"/>
  <c r="BP50" i="9" l="1"/>
  <c r="BP55" i="9"/>
  <c r="BP54" i="9"/>
  <c r="BP56" i="9"/>
  <c r="BP51" i="9"/>
  <c r="BP52" i="9"/>
  <c r="BH24" i="9"/>
  <c r="BH23" i="9" s="1"/>
  <c r="BC24" i="9"/>
  <c r="BC23" i="9" s="1"/>
  <c r="BM22" i="9"/>
  <c r="BL22" i="9"/>
  <c r="BK22" i="9"/>
  <c r="BJ22" i="9"/>
  <c r="BI22" i="9"/>
  <c r="BG22" i="9"/>
  <c r="BF22" i="9"/>
  <c r="BE22" i="9"/>
  <c r="BD22" i="9"/>
  <c r="BB22" i="9"/>
  <c r="BA22" i="9"/>
  <c r="AZ22" i="9"/>
  <c r="AY22" i="9"/>
  <c r="BH21" i="9"/>
  <c r="BC21" i="9"/>
  <c r="BM19" i="9"/>
  <c r="BM20" i="9" s="1"/>
  <c r="BL19" i="9"/>
  <c r="BL20" i="9" s="1"/>
  <c r="BK19" i="9"/>
  <c r="BK20" i="9" s="1"/>
  <c r="BJ19" i="9"/>
  <c r="BJ20" i="9" s="1"/>
  <c r="BI19" i="9"/>
  <c r="BI20" i="9" s="1"/>
  <c r="BG19" i="9"/>
  <c r="BG20" i="9" s="1"/>
  <c r="BF19" i="9"/>
  <c r="BF20" i="9" s="1"/>
  <c r="BE19" i="9"/>
  <c r="BE20" i="9" s="1"/>
  <c r="BD19" i="9"/>
  <c r="BD20" i="9" s="1"/>
  <c r="BB19" i="9"/>
  <c r="BB20" i="9" s="1"/>
  <c r="BA19" i="9"/>
  <c r="BA20" i="9" s="1"/>
  <c r="AZ19" i="9"/>
  <c r="AZ20" i="9" s="1"/>
  <c r="AY19" i="9"/>
  <c r="AY20" i="9" s="1"/>
  <c r="BH18" i="9"/>
  <c r="BC18" i="9"/>
  <c r="AR24" i="9"/>
  <c r="AR23" i="9" s="1"/>
  <c r="AM24" i="9"/>
  <c r="AM23" i="9" s="1"/>
  <c r="AW22" i="9"/>
  <c r="AV22" i="9"/>
  <c r="AU22" i="9"/>
  <c r="AT22" i="9"/>
  <c r="AS22" i="9"/>
  <c r="AQ22" i="9"/>
  <c r="AP22" i="9"/>
  <c r="AO22" i="9"/>
  <c r="AN22" i="9"/>
  <c r="AL22" i="9"/>
  <c r="AK22" i="9"/>
  <c r="AJ22" i="9"/>
  <c r="AI22" i="9"/>
  <c r="AR21" i="9"/>
  <c r="AM21" i="9"/>
  <c r="AW19" i="9"/>
  <c r="AW20" i="9" s="1"/>
  <c r="AV19" i="9"/>
  <c r="AV20" i="9" s="1"/>
  <c r="AU19" i="9"/>
  <c r="AU20" i="9" s="1"/>
  <c r="AT19" i="9"/>
  <c r="AT20" i="9" s="1"/>
  <c r="AS19" i="9"/>
  <c r="AS20" i="9" s="1"/>
  <c r="AQ19" i="9"/>
  <c r="AQ20" i="9" s="1"/>
  <c r="AP19" i="9"/>
  <c r="AP20" i="9" s="1"/>
  <c r="AO19" i="9"/>
  <c r="AO20" i="9" s="1"/>
  <c r="AN19" i="9"/>
  <c r="AL19" i="9"/>
  <c r="AL20" i="9" s="1"/>
  <c r="AK19" i="9"/>
  <c r="AK20" i="9" s="1"/>
  <c r="AJ19" i="9"/>
  <c r="AJ20" i="9" s="1"/>
  <c r="AI19" i="9"/>
  <c r="AI20" i="9" s="1"/>
  <c r="AR18" i="9"/>
  <c r="AM18" i="9"/>
  <c r="W24" i="9"/>
  <c r="V22" i="9"/>
  <c r="U22" i="9"/>
  <c r="T22" i="9"/>
  <c r="S22" i="9"/>
  <c r="S23" i="9" s="1"/>
  <c r="W21" i="9"/>
  <c r="V19" i="9"/>
  <c r="V20" i="9" s="1"/>
  <c r="U19" i="9"/>
  <c r="U20" i="9" s="1"/>
  <c r="T19" i="9"/>
  <c r="T20" i="9" s="1"/>
  <c r="S19" i="9"/>
  <c r="S20" i="9" s="1"/>
  <c r="W18" i="9"/>
  <c r="AB24" i="9"/>
  <c r="AB23" i="9" s="1"/>
  <c r="AG22" i="9"/>
  <c r="AF22" i="9"/>
  <c r="AE22" i="9"/>
  <c r="AD22" i="9"/>
  <c r="AC22" i="9"/>
  <c r="AA22" i="9"/>
  <c r="Z22" i="9"/>
  <c r="Y22" i="9"/>
  <c r="X22" i="9"/>
  <c r="AB21" i="9"/>
  <c r="AG19" i="9"/>
  <c r="AF19" i="9"/>
  <c r="AE19" i="9"/>
  <c r="AD19" i="9"/>
  <c r="AC19" i="9"/>
  <c r="AA19" i="9"/>
  <c r="AA20" i="9" s="1"/>
  <c r="Z19" i="9"/>
  <c r="Z20" i="9" s="1"/>
  <c r="Y19" i="9"/>
  <c r="Y20" i="9" s="1"/>
  <c r="X19" i="9"/>
  <c r="X20" i="9" s="1"/>
  <c r="AB18" i="9"/>
  <c r="BN33" i="9"/>
  <c r="BH33" i="9"/>
  <c r="BC33" i="9"/>
  <c r="AX33" i="9"/>
  <c r="AR33" i="9"/>
  <c r="AM33" i="9"/>
  <c r="AB33" i="9"/>
  <c r="R24" i="9"/>
  <c r="R23" i="9" s="1"/>
  <c r="L24" i="9"/>
  <c r="L23" i="9" s="1"/>
  <c r="G24" i="9"/>
  <c r="Q22" i="9"/>
  <c r="P22" i="9"/>
  <c r="O22" i="9"/>
  <c r="N22" i="9"/>
  <c r="M22" i="9"/>
  <c r="K22" i="9"/>
  <c r="J22" i="9"/>
  <c r="I22" i="9"/>
  <c r="H22" i="9"/>
  <c r="F22" i="9"/>
  <c r="E22" i="9"/>
  <c r="D22" i="9"/>
  <c r="C22" i="9"/>
  <c r="C23" i="9" s="1"/>
  <c r="M31" i="9"/>
  <c r="G12" i="10" s="1"/>
  <c r="Q31" i="9"/>
  <c r="Q34" i="9" s="1"/>
  <c r="P31" i="9"/>
  <c r="O31" i="9"/>
  <c r="I12" i="10" s="1"/>
  <c r="N31" i="9"/>
  <c r="H12" i="10" s="1"/>
  <c r="K31" i="9"/>
  <c r="K35" i="9" s="1"/>
  <c r="J31" i="9"/>
  <c r="I31" i="9"/>
  <c r="H31" i="9"/>
  <c r="AE20" i="9" l="1"/>
  <c r="M10" i="10"/>
  <c r="AF20" i="9"/>
  <c r="N10" i="10"/>
  <c r="P64" i="9"/>
  <c r="J12" i="10"/>
  <c r="AD20" i="9"/>
  <c r="L10" i="10"/>
  <c r="AC20" i="9"/>
  <c r="K10" i="10"/>
  <c r="AG20" i="9"/>
  <c r="O10" i="10"/>
  <c r="P36" i="9"/>
  <c r="AB22" i="9"/>
  <c r="P34" i="9"/>
  <c r="AR22" i="9"/>
  <c r="P35" i="9"/>
  <c r="H35" i="9"/>
  <c r="H64" i="9"/>
  <c r="I34" i="9"/>
  <c r="I64" i="9"/>
  <c r="H34" i="9"/>
  <c r="J35" i="9"/>
  <c r="J64" i="9"/>
  <c r="Q36" i="9"/>
  <c r="K36" i="9"/>
  <c r="K64" i="9"/>
  <c r="H36" i="9"/>
  <c r="O36" i="9"/>
  <c r="O64" i="9"/>
  <c r="N36" i="9"/>
  <c r="N64" i="9"/>
  <c r="N35" i="9"/>
  <c r="M36" i="9"/>
  <c r="M64" i="9"/>
  <c r="M34" i="9"/>
  <c r="Q35" i="9"/>
  <c r="Q64" i="9"/>
  <c r="O35" i="9"/>
  <c r="AR19" i="9"/>
  <c r="AR20" i="9" s="1"/>
  <c r="J34" i="9"/>
  <c r="I36" i="9"/>
  <c r="M35" i="9"/>
  <c r="AM19" i="9"/>
  <c r="AM20" i="9" s="1"/>
  <c r="AM22" i="9"/>
  <c r="J36" i="9"/>
  <c r="K34" i="9"/>
  <c r="N34" i="9"/>
  <c r="I35" i="9"/>
  <c r="O34" i="9"/>
  <c r="AN20" i="9"/>
  <c r="BH19" i="9"/>
  <c r="BH20" i="9" s="1"/>
  <c r="BH22" i="9"/>
  <c r="BC19" i="9"/>
  <c r="BC20" i="9" s="1"/>
  <c r="BC22" i="9"/>
  <c r="W22" i="9"/>
  <c r="W23" i="9" s="1"/>
  <c r="W19" i="9"/>
  <c r="W20" i="9" s="1"/>
  <c r="AB19" i="9"/>
  <c r="AB20" i="9" s="1"/>
  <c r="G22" i="9"/>
  <c r="G23" i="9" s="1"/>
  <c r="L22" i="9"/>
  <c r="AH24" i="9"/>
  <c r="AH23" i="9" s="1"/>
  <c r="R22" i="9"/>
  <c r="R31" i="9"/>
  <c r="L31" i="9"/>
  <c r="AH22" i="9"/>
  <c r="AX22" i="9"/>
  <c r="AX24" i="9"/>
  <c r="AX23" i="9" s="1"/>
  <c r="C70" i="9"/>
  <c r="C62" i="9"/>
  <c r="C44" i="9"/>
  <c r="C41" i="9"/>
  <c r="C21" i="9"/>
  <c r="P37" i="9" l="1"/>
  <c r="I37" i="9"/>
  <c r="C96" i="9"/>
  <c r="G96" i="9" s="1"/>
  <c r="L34" i="9"/>
  <c r="M37" i="9"/>
  <c r="L35" i="9"/>
  <c r="K37" i="9"/>
  <c r="R34" i="9"/>
  <c r="H37" i="9"/>
  <c r="R35" i="9"/>
  <c r="R64" i="9"/>
  <c r="L36" i="9"/>
  <c r="O37" i="9"/>
  <c r="R36" i="9"/>
  <c r="Q37" i="9"/>
  <c r="L64" i="9"/>
  <c r="J37" i="9"/>
  <c r="N37" i="9"/>
  <c r="BN22" i="9"/>
  <c r="BN24" i="9"/>
  <c r="BP120" i="9"/>
  <c r="BP140" i="9"/>
  <c r="BP134" i="9"/>
  <c r="BP130" i="9"/>
  <c r="BP138" i="9"/>
  <c r="BP24" i="9" l="1"/>
  <c r="BN23" i="9"/>
  <c r="L37" i="9"/>
  <c r="R37" i="9"/>
  <c r="BP22" i="9"/>
  <c r="M144" i="9"/>
  <c r="N144" i="9"/>
  <c r="O144" i="9"/>
  <c r="H144" i="9"/>
  <c r="P144" i="9"/>
  <c r="I144" i="9"/>
  <c r="Q144" i="9"/>
  <c r="J144" i="9"/>
  <c r="K144" i="9"/>
  <c r="BP23" i="9" l="1"/>
  <c r="BP132" i="9"/>
  <c r="BP127" i="9"/>
  <c r="BP128" i="9"/>
  <c r="BP135" i="9"/>
  <c r="BP133" i="9"/>
  <c r="BP125" i="9"/>
  <c r="BP122" i="9"/>
  <c r="BP123" i="9"/>
  <c r="BP136" i="9"/>
  <c r="BP129" i="9"/>
  <c r="BP131" i="9"/>
  <c r="BP124" i="9"/>
  <c r="BP141" i="9"/>
  <c r="BP139" i="9"/>
  <c r="BP137" i="9"/>
  <c r="BP143" i="9"/>
  <c r="BP126" i="9"/>
  <c r="R144" i="9"/>
  <c r="BP142" i="9"/>
  <c r="F144" i="9" l="1"/>
  <c r="E144" i="9"/>
  <c r="D144" i="9"/>
  <c r="BP121" i="9"/>
  <c r="BP119" i="9"/>
  <c r="L193" i="9"/>
  <c r="BN193" i="9"/>
  <c r="AH193" i="9"/>
  <c r="R193" i="9"/>
  <c r="L144" i="9"/>
  <c r="BP193" i="9" l="1"/>
  <c r="BP118" i="9"/>
  <c r="BP144" i="9" l="1"/>
  <c r="BQ219" i="9"/>
  <c r="BQ217" i="9"/>
  <c r="BM221" i="9" l="1"/>
  <c r="BL221" i="9"/>
  <c r="BK221" i="9"/>
  <c r="BJ221" i="9"/>
  <c r="BI221" i="9"/>
  <c r="BG221" i="9"/>
  <c r="BF221" i="9"/>
  <c r="BE221" i="9"/>
  <c r="BD221" i="9"/>
  <c r="BB221" i="9"/>
  <c r="BA221" i="9"/>
  <c r="AZ221" i="9"/>
  <c r="AY221" i="9"/>
  <c r="AW221" i="9"/>
  <c r="AV221" i="9"/>
  <c r="AU221" i="9"/>
  <c r="AT221" i="9"/>
  <c r="AS221" i="9"/>
  <c r="AQ221" i="9"/>
  <c r="AP221" i="9"/>
  <c r="AO221" i="9"/>
  <c r="AN221" i="9"/>
  <c r="AL221" i="9"/>
  <c r="AK221" i="9"/>
  <c r="AJ221" i="9"/>
  <c r="AI221" i="9"/>
  <c r="AG221" i="9"/>
  <c r="AF221" i="9"/>
  <c r="AE221" i="9"/>
  <c r="AD221" i="9"/>
  <c r="AC221" i="9"/>
  <c r="AA221" i="9"/>
  <c r="Z221" i="9"/>
  <c r="Y221" i="9"/>
  <c r="X221" i="9"/>
  <c r="V221" i="9"/>
  <c r="U221" i="9"/>
  <c r="T221" i="9"/>
  <c r="S221" i="9"/>
  <c r="Q221" i="9"/>
  <c r="P221" i="9"/>
  <c r="O221" i="9"/>
  <c r="N221" i="9"/>
  <c r="M221" i="9"/>
  <c r="K221" i="9"/>
  <c r="J221" i="9"/>
  <c r="I221" i="9"/>
  <c r="H221" i="9"/>
  <c r="F221" i="9"/>
  <c r="E221" i="9"/>
  <c r="D221" i="9"/>
  <c r="BK220" i="9"/>
  <c r="BM220" i="9"/>
  <c r="BL220" i="9"/>
  <c r="BG220" i="9"/>
  <c r="BF220" i="9"/>
  <c r="BE220" i="9"/>
  <c r="BD220" i="9"/>
  <c r="AZ220" i="9"/>
  <c r="AY220" i="9"/>
  <c r="AW220" i="9"/>
  <c r="AV220" i="9"/>
  <c r="AQ220" i="9"/>
  <c r="AP220" i="9"/>
  <c r="AO220" i="9"/>
  <c r="AN220" i="9"/>
  <c r="AJ220" i="9"/>
  <c r="AI220" i="9"/>
  <c r="AG220" i="9"/>
  <c r="O43" i="10" s="1"/>
  <c r="AF220" i="9"/>
  <c r="N43" i="10" s="1"/>
  <c r="AA220" i="9"/>
  <c r="Z220" i="9"/>
  <c r="Y220" i="9"/>
  <c r="X220" i="9"/>
  <c r="T220" i="9"/>
  <c r="S220" i="9"/>
  <c r="Q220" i="9"/>
  <c r="P220" i="9"/>
  <c r="J43" i="10" s="1"/>
  <c r="K220" i="9"/>
  <c r="J220" i="9"/>
  <c r="I220" i="9"/>
  <c r="H220" i="9"/>
  <c r="D220" i="9"/>
  <c r="D43" i="10" s="1"/>
  <c r="BM219" i="9"/>
  <c r="BI219" i="9"/>
  <c r="BF219" i="9"/>
  <c r="BA219" i="9"/>
  <c r="AZ219" i="9"/>
  <c r="AS219" i="9"/>
  <c r="AQ219" i="9"/>
  <c r="AP219" i="9"/>
  <c r="AK219" i="9"/>
  <c r="AJ219" i="9"/>
  <c r="AI219" i="9"/>
  <c r="AC219" i="9"/>
  <c r="K41" i="10" s="1"/>
  <c r="AA219" i="9"/>
  <c r="Z219" i="9"/>
  <c r="U219" i="9"/>
  <c r="T219" i="9"/>
  <c r="S219" i="9"/>
  <c r="M219" i="9"/>
  <c r="G41" i="10" s="1"/>
  <c r="K219" i="9"/>
  <c r="J219" i="9"/>
  <c r="E219" i="9"/>
  <c r="E41" i="10" s="1"/>
  <c r="D219" i="9"/>
  <c r="D41" i="10" s="1"/>
  <c r="BM218" i="9"/>
  <c r="BL218" i="9"/>
  <c r="BK218" i="9"/>
  <c r="BJ218" i="9"/>
  <c r="BI218" i="9"/>
  <c r="BG218" i="9"/>
  <c r="BF218" i="9"/>
  <c r="BE218" i="9"/>
  <c r="BD218" i="9"/>
  <c r="BB218" i="9"/>
  <c r="BA218" i="9"/>
  <c r="AZ218" i="9"/>
  <c r="AY218" i="9"/>
  <c r="AW218" i="9"/>
  <c r="AV218" i="9"/>
  <c r="AU218" i="9"/>
  <c r="AT218" i="9"/>
  <c r="AS218" i="9"/>
  <c r="AQ218" i="9"/>
  <c r="AP218" i="9"/>
  <c r="AO218" i="9"/>
  <c r="AN218" i="9"/>
  <c r="AL218" i="9"/>
  <c r="AK218" i="9"/>
  <c r="AJ218" i="9"/>
  <c r="AI218" i="9"/>
  <c r="AG218" i="9"/>
  <c r="AF218" i="9"/>
  <c r="AE218" i="9"/>
  <c r="AD218" i="9"/>
  <c r="AC218" i="9"/>
  <c r="AA218" i="9"/>
  <c r="Z218" i="9"/>
  <c r="Y218" i="9"/>
  <c r="X218" i="9"/>
  <c r="V218" i="9"/>
  <c r="U218" i="9"/>
  <c r="T218" i="9"/>
  <c r="S218" i="9"/>
  <c r="Q218" i="9"/>
  <c r="P218" i="9"/>
  <c r="O218" i="9"/>
  <c r="N218" i="9"/>
  <c r="M218" i="9"/>
  <c r="K218" i="9"/>
  <c r="J218" i="9"/>
  <c r="I218" i="9"/>
  <c r="H218" i="9"/>
  <c r="F218" i="9"/>
  <c r="E218" i="9"/>
  <c r="D218" i="9"/>
  <c r="BM217" i="9"/>
  <c r="BL217" i="9"/>
  <c r="BK217" i="9"/>
  <c r="BJ217" i="9"/>
  <c r="BI217" i="9"/>
  <c r="BG217" i="9"/>
  <c r="BF217" i="9"/>
  <c r="BE217" i="9"/>
  <c r="BD217" i="9"/>
  <c r="BB217" i="9"/>
  <c r="BA217" i="9"/>
  <c r="AZ217" i="9"/>
  <c r="AY217" i="9"/>
  <c r="AW217" i="9"/>
  <c r="AV217" i="9"/>
  <c r="AU217" i="9"/>
  <c r="AT217" i="9"/>
  <c r="AS217" i="9"/>
  <c r="AQ217" i="9"/>
  <c r="AP217" i="9"/>
  <c r="AO217" i="9"/>
  <c r="AN217" i="9"/>
  <c r="AL217" i="9"/>
  <c r="AK217" i="9"/>
  <c r="AJ217" i="9"/>
  <c r="AI217" i="9"/>
  <c r="AG217" i="9"/>
  <c r="O39" i="10" s="1"/>
  <c r="AF217" i="9"/>
  <c r="N39" i="10" s="1"/>
  <c r="AE217" i="9"/>
  <c r="M39" i="10" s="1"/>
  <c r="AD217" i="9"/>
  <c r="L39" i="10" s="1"/>
  <c r="AC217" i="9"/>
  <c r="K39" i="10" s="1"/>
  <c r="AA217" i="9"/>
  <c r="Z217" i="9"/>
  <c r="Y217" i="9"/>
  <c r="X217" i="9"/>
  <c r="V217" i="9"/>
  <c r="U217" i="9"/>
  <c r="T217" i="9"/>
  <c r="S217" i="9"/>
  <c r="Q217" i="9"/>
  <c r="P217" i="9"/>
  <c r="J39" i="10" s="1"/>
  <c r="O217" i="9"/>
  <c r="I39" i="10" s="1"/>
  <c r="N217" i="9"/>
  <c r="H39" i="10" s="1"/>
  <c r="M217" i="9"/>
  <c r="G39" i="10" s="1"/>
  <c r="K217" i="9"/>
  <c r="J217" i="9"/>
  <c r="I217" i="9"/>
  <c r="H217" i="9"/>
  <c r="F217" i="9"/>
  <c r="F39" i="10" s="1"/>
  <c r="E217" i="9"/>
  <c r="E39" i="10" s="1"/>
  <c r="D217" i="9"/>
  <c r="D39" i="10" s="1"/>
  <c r="Q39" i="10" s="1"/>
  <c r="T40" i="10" s="1"/>
  <c r="U40" i="10" s="1"/>
  <c r="BG75" i="9"/>
  <c r="BA75" i="9"/>
  <c r="AW75" i="9"/>
  <c r="AV75" i="9"/>
  <c r="AS75" i="9"/>
  <c r="AP75" i="9"/>
  <c r="AN75" i="9"/>
  <c r="AN79" i="9" s="1"/>
  <c r="AJ75" i="9"/>
  <c r="AG75" i="9"/>
  <c r="Y75" i="9"/>
  <c r="BM75" i="9"/>
  <c r="BL75" i="9"/>
  <c r="BK75" i="9"/>
  <c r="BJ75" i="9"/>
  <c r="BI75" i="9"/>
  <c r="BF75" i="9"/>
  <c r="BE75" i="9"/>
  <c r="BD75" i="9"/>
  <c r="BB75" i="9"/>
  <c r="AZ75" i="9"/>
  <c r="AY75" i="9"/>
  <c r="AY79" i="9" s="1"/>
  <c r="AU75" i="9"/>
  <c r="AT75" i="9"/>
  <c r="AQ75" i="9"/>
  <c r="AL75" i="9"/>
  <c r="AK75" i="9"/>
  <c r="AI75" i="9"/>
  <c r="AE75" i="9"/>
  <c r="AD75" i="9"/>
  <c r="AC75" i="9"/>
  <c r="AA75" i="9"/>
  <c r="Z75" i="9"/>
  <c r="V75" i="9"/>
  <c r="U75" i="9"/>
  <c r="T75" i="9"/>
  <c r="S75" i="9"/>
  <c r="S79" i="9" s="1"/>
  <c r="Q75" i="9"/>
  <c r="O75" i="9"/>
  <c r="N75" i="9"/>
  <c r="M75" i="9"/>
  <c r="K75" i="9"/>
  <c r="J75" i="9"/>
  <c r="I75" i="9"/>
  <c r="F75" i="9"/>
  <c r="E75" i="9"/>
  <c r="D75" i="9"/>
  <c r="BF68" i="9"/>
  <c r="BB68" i="9"/>
  <c r="BA68" i="9"/>
  <c r="AU68" i="9"/>
  <c r="AT68" i="9"/>
  <c r="AS68" i="9"/>
  <c r="AP68" i="9"/>
  <c r="AL68" i="9"/>
  <c r="AK68" i="9"/>
  <c r="AD68" i="9"/>
  <c r="L25" i="10" s="1"/>
  <c r="AC68" i="9"/>
  <c r="K25" i="10" s="1"/>
  <c r="Z68" i="9"/>
  <c r="V68" i="9"/>
  <c r="U68" i="9"/>
  <c r="O68" i="9"/>
  <c r="I25" i="10" s="1"/>
  <c r="M68" i="9"/>
  <c r="G25" i="10" s="1"/>
  <c r="J68" i="9"/>
  <c r="L70" i="9"/>
  <c r="E68" i="9"/>
  <c r="E25" i="10" s="1"/>
  <c r="BM68" i="9"/>
  <c r="BL68" i="9"/>
  <c r="BK68" i="9"/>
  <c r="BJ68" i="9"/>
  <c r="BI68" i="9"/>
  <c r="BG68" i="9"/>
  <c r="BE68" i="9"/>
  <c r="BD68" i="9"/>
  <c r="AZ68" i="9"/>
  <c r="AY68" i="9"/>
  <c r="AW68" i="9"/>
  <c r="AV68" i="9"/>
  <c r="AQ68" i="9"/>
  <c r="AO68" i="9"/>
  <c r="AN68" i="9"/>
  <c r="AJ68" i="9"/>
  <c r="AI68" i="9"/>
  <c r="AG68" i="9"/>
  <c r="O25" i="10" s="1"/>
  <c r="AF68" i="9"/>
  <c r="N25" i="10" s="1"/>
  <c r="AA68" i="9"/>
  <c r="Y68" i="9"/>
  <c r="X68" i="9"/>
  <c r="T68" i="9"/>
  <c r="S68" i="9"/>
  <c r="Q68" i="9"/>
  <c r="P68" i="9"/>
  <c r="J25" i="10" s="1"/>
  <c r="K68" i="9"/>
  <c r="I68" i="9"/>
  <c r="H68" i="9"/>
  <c r="D68" i="9"/>
  <c r="D25" i="10" s="1"/>
  <c r="C68" i="9"/>
  <c r="C25" i="10" s="1"/>
  <c r="BG60" i="9"/>
  <c r="BD60" i="9"/>
  <c r="BA60" i="9"/>
  <c r="AY60" i="9"/>
  <c r="AV60" i="9"/>
  <c r="AQ60" i="9"/>
  <c r="AN60" i="9"/>
  <c r="AK60" i="9"/>
  <c r="AI60" i="9"/>
  <c r="AF60" i="9"/>
  <c r="N19" i="10" s="1"/>
  <c r="AA60" i="9"/>
  <c r="X60" i="9"/>
  <c r="U60" i="9"/>
  <c r="S60" i="9"/>
  <c r="P60" i="9"/>
  <c r="J19" i="10" s="1"/>
  <c r="K60" i="9"/>
  <c r="E60" i="9"/>
  <c r="E19" i="10" s="1"/>
  <c r="C60" i="9"/>
  <c r="C19" i="10" s="1"/>
  <c r="BM60" i="9"/>
  <c r="BL60" i="9"/>
  <c r="BK60" i="9"/>
  <c r="BJ60" i="9"/>
  <c r="BI60" i="9"/>
  <c r="BF60" i="9"/>
  <c r="BE60" i="9"/>
  <c r="BB60" i="9"/>
  <c r="AW60" i="9"/>
  <c r="AU60" i="9"/>
  <c r="AT60" i="9"/>
  <c r="AP60" i="9"/>
  <c r="AO60" i="9"/>
  <c r="AL60" i="9"/>
  <c r="AG60" i="9"/>
  <c r="O19" i="10" s="1"/>
  <c r="AE60" i="9"/>
  <c r="M19" i="10" s="1"/>
  <c r="AD60" i="9"/>
  <c r="L19" i="10" s="1"/>
  <c r="Z60" i="9"/>
  <c r="Y60" i="9"/>
  <c r="V60" i="9"/>
  <c r="Q60" i="9"/>
  <c r="O60" i="9"/>
  <c r="I19" i="10" s="1"/>
  <c r="N60" i="9"/>
  <c r="H19" i="10" s="1"/>
  <c r="J60" i="9"/>
  <c r="I60" i="9"/>
  <c r="F60" i="9"/>
  <c r="F19" i="10" s="1"/>
  <c r="BG204" i="9"/>
  <c r="AQ204" i="9"/>
  <c r="U204" i="9"/>
  <c r="Q42" i="9"/>
  <c r="Q49" i="9" s="1"/>
  <c r="R44" i="9"/>
  <c r="J42" i="9"/>
  <c r="J49" i="9" s="1"/>
  <c r="I42" i="9"/>
  <c r="I49" i="9" s="1"/>
  <c r="F42" i="9"/>
  <c r="E42" i="9"/>
  <c r="E49" i="9" s="1"/>
  <c r="E204" i="9" s="1"/>
  <c r="BM204" i="9"/>
  <c r="BK204" i="9"/>
  <c r="BB204" i="9"/>
  <c r="BA204" i="9"/>
  <c r="AZ204" i="9"/>
  <c r="AT204" i="9"/>
  <c r="AL204" i="9"/>
  <c r="AE204" i="9"/>
  <c r="AD204" i="9"/>
  <c r="T204" i="9"/>
  <c r="S204" i="9"/>
  <c r="P42" i="9"/>
  <c r="P49" i="9" s="1"/>
  <c r="O42" i="9"/>
  <c r="O49" i="9" s="1"/>
  <c r="M42" i="9"/>
  <c r="M49" i="9" s="1"/>
  <c r="K42" i="9"/>
  <c r="H42" i="9"/>
  <c r="H49" i="9" s="1"/>
  <c r="D42" i="9"/>
  <c r="D49" i="9" s="1"/>
  <c r="D204" i="9" s="1"/>
  <c r="C42" i="9"/>
  <c r="AV39" i="9"/>
  <c r="AQ39" i="9"/>
  <c r="AP39" i="9"/>
  <c r="AO39" i="9"/>
  <c r="AG39" i="9"/>
  <c r="O14" i="10" s="1"/>
  <c r="AF39" i="9"/>
  <c r="N14" i="10" s="1"/>
  <c r="P39" i="9"/>
  <c r="J14" i="10" s="1"/>
  <c r="K39" i="9"/>
  <c r="J39" i="9"/>
  <c r="I39" i="9"/>
  <c r="G41" i="9"/>
  <c r="C39" i="9"/>
  <c r="C14" i="10" s="1"/>
  <c r="BM39" i="9"/>
  <c r="BL39" i="9"/>
  <c r="BK39" i="9"/>
  <c r="BJ39" i="9"/>
  <c r="BI39" i="9"/>
  <c r="BG39" i="9"/>
  <c r="BF39" i="9"/>
  <c r="BE39" i="9"/>
  <c r="BB39" i="9"/>
  <c r="BA39" i="9"/>
  <c r="AZ39" i="9"/>
  <c r="AY39" i="9"/>
  <c r="AW39" i="9"/>
  <c r="AT39" i="9"/>
  <c r="AS39" i="9"/>
  <c r="AL39" i="9"/>
  <c r="AK39" i="9"/>
  <c r="AJ39" i="9"/>
  <c r="AI39" i="9"/>
  <c r="AD39" i="9"/>
  <c r="L14" i="10" s="1"/>
  <c r="AC39" i="9"/>
  <c r="K14" i="10" s="1"/>
  <c r="AA39" i="9"/>
  <c r="Z39" i="9"/>
  <c r="Y39" i="9"/>
  <c r="V39" i="9"/>
  <c r="U39" i="9"/>
  <c r="T39" i="9"/>
  <c r="S39" i="9"/>
  <c r="Q39" i="9"/>
  <c r="N39" i="9"/>
  <c r="H14" i="10" s="1"/>
  <c r="M39" i="9"/>
  <c r="G14" i="10" s="1"/>
  <c r="F39" i="9"/>
  <c r="F14" i="10" s="1"/>
  <c r="E39" i="9"/>
  <c r="E14" i="10" s="1"/>
  <c r="D39" i="9"/>
  <c r="D14" i="10" s="1"/>
  <c r="BF31" i="9"/>
  <c r="BF64" i="9" s="1"/>
  <c r="BE31" i="9"/>
  <c r="BE64" i="9" s="1"/>
  <c r="AW31" i="9"/>
  <c r="AW64" i="9" s="1"/>
  <c r="AV31" i="9"/>
  <c r="AV64" i="9" s="1"/>
  <c r="AP31" i="9"/>
  <c r="AP64" i="9" s="1"/>
  <c r="AO31" i="9"/>
  <c r="AO64" i="9" s="1"/>
  <c r="AL31" i="9"/>
  <c r="AL64" i="9" s="1"/>
  <c r="AG31" i="9"/>
  <c r="AF31" i="9"/>
  <c r="AE31" i="9"/>
  <c r="Y31" i="9"/>
  <c r="Y64" i="9" s="1"/>
  <c r="V31" i="9"/>
  <c r="V64" i="9" s="1"/>
  <c r="W33" i="9"/>
  <c r="L33" i="9"/>
  <c r="G33" i="9"/>
  <c r="BM31" i="9"/>
  <c r="BM64" i="9" s="1"/>
  <c r="BL31" i="9"/>
  <c r="BL64" i="9" s="1"/>
  <c r="BK31" i="9"/>
  <c r="BK64" i="9" s="1"/>
  <c r="BJ31" i="9"/>
  <c r="BJ64" i="9" s="1"/>
  <c r="BI31" i="9"/>
  <c r="BI64" i="9" s="1"/>
  <c r="BG31" i="9"/>
  <c r="BG64" i="9" s="1"/>
  <c r="BB31" i="9"/>
  <c r="BB64" i="9" s="1"/>
  <c r="BA31" i="9"/>
  <c r="BA64" i="9" s="1"/>
  <c r="AZ31" i="9"/>
  <c r="AZ64" i="9" s="1"/>
  <c r="AY31" i="9"/>
  <c r="AY64" i="9" s="1"/>
  <c r="AT31" i="9"/>
  <c r="AT64" i="9" s="1"/>
  <c r="AS31" i="9"/>
  <c r="AS64" i="9" s="1"/>
  <c r="AQ31" i="9"/>
  <c r="AQ64" i="9" s="1"/>
  <c r="AK31" i="9"/>
  <c r="AK64" i="9" s="1"/>
  <c r="AJ31" i="9"/>
  <c r="AJ64" i="9" s="1"/>
  <c r="AI31" i="9"/>
  <c r="AI64" i="9" s="1"/>
  <c r="AC31" i="9"/>
  <c r="AA31" i="9"/>
  <c r="AA64" i="9" s="1"/>
  <c r="Z31" i="9"/>
  <c r="Z64" i="9" s="1"/>
  <c r="U31" i="9"/>
  <c r="U64" i="9" s="1"/>
  <c r="T31" i="9"/>
  <c r="T64" i="9" s="1"/>
  <c r="S31" i="9"/>
  <c r="S64" i="9" s="1"/>
  <c r="O202" i="9"/>
  <c r="I33" i="10" s="1"/>
  <c r="K32" i="9"/>
  <c r="J32" i="9"/>
  <c r="F31" i="9"/>
  <c r="D31" i="9"/>
  <c r="C31" i="9"/>
  <c r="BN21" i="9"/>
  <c r="Q19" i="9"/>
  <c r="O19" i="9"/>
  <c r="I10" i="10" s="1"/>
  <c r="I19" i="9"/>
  <c r="G21" i="9"/>
  <c r="AY27" i="9"/>
  <c r="AI27" i="9"/>
  <c r="S27" i="9"/>
  <c r="N19" i="9"/>
  <c r="H10" i="10" s="1"/>
  <c r="H16" i="10" s="1"/>
  <c r="H21" i="10" s="1"/>
  <c r="H29" i="10" s="1"/>
  <c r="M19" i="9"/>
  <c r="G10" i="10" s="1"/>
  <c r="G16" i="10" s="1"/>
  <c r="K19" i="9"/>
  <c r="J19" i="9"/>
  <c r="F19" i="9"/>
  <c r="F10" i="10" s="1"/>
  <c r="E19" i="9"/>
  <c r="E10" i="10" s="1"/>
  <c r="D19" i="9"/>
  <c r="D10" i="10" s="1"/>
  <c r="C19" i="9"/>
  <c r="AC16" i="9"/>
  <c r="K8" i="10" s="1"/>
  <c r="BM16" i="9"/>
  <c r="BL16" i="9"/>
  <c r="BK16" i="9"/>
  <c r="BJ16" i="9"/>
  <c r="BI16" i="9"/>
  <c r="BG16" i="9"/>
  <c r="BF16" i="9"/>
  <c r="BE16" i="9"/>
  <c r="BD16" i="9"/>
  <c r="AZ16" i="9"/>
  <c r="AY16" i="9"/>
  <c r="AW16" i="9"/>
  <c r="AV16" i="9"/>
  <c r="AQ16" i="9"/>
  <c r="AP16" i="9"/>
  <c r="AO16" i="9"/>
  <c r="AN16" i="9"/>
  <c r="AJ16" i="9"/>
  <c r="AI16" i="9"/>
  <c r="AG16" i="9"/>
  <c r="O8" i="10" s="1"/>
  <c r="AF16" i="9"/>
  <c r="N8" i="10" s="1"/>
  <c r="AA16" i="9"/>
  <c r="Z16" i="9"/>
  <c r="Y16" i="9"/>
  <c r="X16" i="9"/>
  <c r="T16" i="9"/>
  <c r="S16" i="9"/>
  <c r="Q16" i="9"/>
  <c r="P16" i="9"/>
  <c r="J8" i="10" s="1"/>
  <c r="K16" i="9"/>
  <c r="J16" i="9"/>
  <c r="I16" i="9"/>
  <c r="H16" i="9"/>
  <c r="D16" i="9"/>
  <c r="D8" i="10" s="1"/>
  <c r="C16" i="9"/>
  <c r="C8" i="10" s="1"/>
  <c r="BL4" i="9"/>
  <c r="D3" i="9"/>
  <c r="E3" i="9" s="1"/>
  <c r="F3" i="9" s="1"/>
  <c r="H3" i="9" s="1"/>
  <c r="I3" i="9" s="1"/>
  <c r="J3" i="9" s="1"/>
  <c r="K3" i="9" s="1"/>
  <c r="M3" i="9" s="1"/>
  <c r="N3" i="9" s="1"/>
  <c r="O3" i="9" s="1"/>
  <c r="P3" i="9" s="1"/>
  <c r="Q3" i="9" s="1"/>
  <c r="S3" i="9" s="1"/>
  <c r="T3" i="9" s="1"/>
  <c r="U3" i="9" s="1"/>
  <c r="V3" i="9" s="1"/>
  <c r="X3" i="9" s="1"/>
  <c r="Y3" i="9" s="1"/>
  <c r="Z3" i="9" s="1"/>
  <c r="AA3" i="9" s="1"/>
  <c r="AC3" i="9" s="1"/>
  <c r="AD3" i="9" s="1"/>
  <c r="AE3" i="9" s="1"/>
  <c r="AF3" i="9" s="1"/>
  <c r="AG3" i="9" s="1"/>
  <c r="AI3" i="9" s="1"/>
  <c r="AJ3" i="9" s="1"/>
  <c r="AK3" i="9" s="1"/>
  <c r="AL3" i="9" s="1"/>
  <c r="AN3" i="9" s="1"/>
  <c r="AO3" i="9" s="1"/>
  <c r="AP3" i="9" s="1"/>
  <c r="AQ3" i="9" s="1"/>
  <c r="AS3" i="9" s="1"/>
  <c r="AT3" i="9" s="1"/>
  <c r="AU3" i="9" s="1"/>
  <c r="AV3" i="9" s="1"/>
  <c r="AW3" i="9" s="1"/>
  <c r="AY3" i="9" s="1"/>
  <c r="AZ3" i="9" s="1"/>
  <c r="BA3" i="9" s="1"/>
  <c r="BB3" i="9" s="1"/>
  <c r="BD3" i="9" s="1"/>
  <c r="BE3" i="9" s="1"/>
  <c r="BF3" i="9" s="1"/>
  <c r="BG3" i="9" s="1"/>
  <c r="BI3" i="9" s="1"/>
  <c r="BJ3" i="9" s="1"/>
  <c r="BK3" i="9" s="1"/>
  <c r="BL3" i="9" s="1"/>
  <c r="BM3" i="9" s="1"/>
  <c r="I1" i="9"/>
  <c r="N1" i="9" s="1"/>
  <c r="T1" i="9" s="1"/>
  <c r="Y1" i="9" s="1"/>
  <c r="AD1" i="9" s="1"/>
  <c r="AI1" i="9" s="1"/>
  <c r="AN1" i="9" s="1"/>
  <c r="AS1" i="9" s="1"/>
  <c r="AY1" i="9" s="1"/>
  <c r="BD1" i="9" s="1"/>
  <c r="BI1" i="9" s="1"/>
  <c r="F64" i="9" l="1"/>
  <c r="F12" i="10"/>
  <c r="F16" i="10" s="1"/>
  <c r="F21" i="10" s="1"/>
  <c r="F29" i="10" s="1"/>
  <c r="AF64" i="9"/>
  <c r="N12" i="10"/>
  <c r="N16" i="10" s="1"/>
  <c r="N21" i="10" s="1"/>
  <c r="N29" i="10" s="1"/>
  <c r="AC64" i="9"/>
  <c r="K12" i="10"/>
  <c r="K16" i="10" s="1"/>
  <c r="AG64" i="9"/>
  <c r="O12" i="10"/>
  <c r="O16" i="10" s="1"/>
  <c r="O21" i="10" s="1"/>
  <c r="O29" i="10" s="1"/>
  <c r="C27" i="9"/>
  <c r="C10" i="10"/>
  <c r="C64" i="9"/>
  <c r="C12" i="10"/>
  <c r="D16" i="10"/>
  <c r="D64" i="9"/>
  <c r="D12" i="10"/>
  <c r="AE64" i="9"/>
  <c r="M12" i="10"/>
  <c r="AQ94" i="9"/>
  <c r="AQ95" i="9" s="1"/>
  <c r="BM94" i="9"/>
  <c r="BM95" i="9" s="1"/>
  <c r="BE94" i="9"/>
  <c r="BE95" i="9" s="1"/>
  <c r="Y94" i="9"/>
  <c r="Y95" i="9" s="1"/>
  <c r="AP94" i="9"/>
  <c r="AP95" i="9" s="1"/>
  <c r="BF94" i="9"/>
  <c r="BF95" i="9" s="1"/>
  <c r="AA94" i="9"/>
  <c r="AA95" i="9" s="1"/>
  <c r="BJ94" i="9"/>
  <c r="BJ95" i="9" s="1"/>
  <c r="C94" i="9"/>
  <c r="BG94" i="9"/>
  <c r="BG95" i="9" s="1"/>
  <c r="BL94" i="9"/>
  <c r="BL95" i="9" s="1"/>
  <c r="I94" i="9"/>
  <c r="I95" i="9" s="1"/>
  <c r="Z94" i="9"/>
  <c r="Z95" i="9" s="1"/>
  <c r="J94" i="9"/>
  <c r="J95" i="9" s="1"/>
  <c r="AV94" i="9"/>
  <c r="AV95" i="9" s="1"/>
  <c r="BI94" i="9"/>
  <c r="K94" i="9"/>
  <c r="K95" i="9" s="1"/>
  <c r="Q94" i="9"/>
  <c r="Q95" i="9" s="1"/>
  <c r="AG94" i="9"/>
  <c r="AG95" i="9" s="1"/>
  <c r="AW94" i="9"/>
  <c r="AW95" i="9" s="1"/>
  <c r="S94" i="9"/>
  <c r="AI94" i="9"/>
  <c r="AY94" i="9"/>
  <c r="BK94" i="9"/>
  <c r="BK95" i="9" s="1"/>
  <c r="AM64" i="9"/>
  <c r="W64" i="9"/>
  <c r="D53" i="9"/>
  <c r="D48" i="9"/>
  <c r="D203" i="9" s="1"/>
  <c r="D57" i="9"/>
  <c r="I69" i="9"/>
  <c r="I72" i="9"/>
  <c r="I73" i="9" s="1"/>
  <c r="O69" i="9"/>
  <c r="O72" i="9"/>
  <c r="O73" i="9" s="1"/>
  <c r="E76" i="9"/>
  <c r="E79" i="9"/>
  <c r="E80" i="9" s="1"/>
  <c r="Q76" i="9"/>
  <c r="Q79" i="9"/>
  <c r="Q80" i="9" s="1"/>
  <c r="E53" i="9"/>
  <c r="E48" i="9"/>
  <c r="E203" i="9" s="1"/>
  <c r="E57" i="9"/>
  <c r="E212" i="9" s="1"/>
  <c r="E35" i="10" s="1"/>
  <c r="K204" i="9"/>
  <c r="K49" i="9"/>
  <c r="L49" i="9" s="1"/>
  <c r="F49" i="9"/>
  <c r="F204" i="9" s="1"/>
  <c r="F65" i="9"/>
  <c r="F213" i="9" s="1"/>
  <c r="F63" i="9"/>
  <c r="F205" i="9" s="1"/>
  <c r="F37" i="10" s="1"/>
  <c r="K69" i="9"/>
  <c r="K72" i="9"/>
  <c r="K73" i="9" s="1"/>
  <c r="F76" i="9"/>
  <c r="F79" i="9"/>
  <c r="F80" i="9" s="1"/>
  <c r="M57" i="9"/>
  <c r="M48" i="9"/>
  <c r="M53" i="9"/>
  <c r="N53" i="9"/>
  <c r="N48" i="9"/>
  <c r="I48" i="9"/>
  <c r="I53" i="9"/>
  <c r="I57" i="9"/>
  <c r="N61" i="9"/>
  <c r="N63" i="9"/>
  <c r="N65" i="9"/>
  <c r="E65" i="9"/>
  <c r="E213" i="9" s="1"/>
  <c r="E63" i="9"/>
  <c r="E69" i="9"/>
  <c r="E72" i="9"/>
  <c r="E73" i="9" s="1"/>
  <c r="K76" i="9"/>
  <c r="K79" i="9"/>
  <c r="K80" i="9" s="1"/>
  <c r="I61" i="9"/>
  <c r="I63" i="9"/>
  <c r="I65" i="9"/>
  <c r="BN64" i="9"/>
  <c r="Q57" i="9"/>
  <c r="Q53" i="9"/>
  <c r="Q48" i="9"/>
  <c r="J40" i="9"/>
  <c r="J57" i="9"/>
  <c r="J48" i="9"/>
  <c r="J53" i="9"/>
  <c r="O65" i="9"/>
  <c r="O63" i="9"/>
  <c r="K65" i="9"/>
  <c r="K63" i="9"/>
  <c r="C69" i="9"/>
  <c r="C72" i="9"/>
  <c r="C73" i="9" s="1"/>
  <c r="M76" i="9"/>
  <c r="M79" i="9"/>
  <c r="M80" i="9" s="1"/>
  <c r="F53" i="9"/>
  <c r="F57" i="9"/>
  <c r="F212" i="9" s="1"/>
  <c r="F35" i="10" s="1"/>
  <c r="F48" i="9"/>
  <c r="F203" i="9" s="1"/>
  <c r="C53" i="9"/>
  <c r="C48" i="9"/>
  <c r="C203" i="9" s="1"/>
  <c r="C57" i="9"/>
  <c r="C212" i="9" s="1"/>
  <c r="C35" i="10" s="1"/>
  <c r="P69" i="9"/>
  <c r="P72" i="9"/>
  <c r="P73" i="9" s="1"/>
  <c r="J63" i="9"/>
  <c r="J65" i="9"/>
  <c r="C63" i="9"/>
  <c r="C205" i="9" s="1"/>
  <c r="C37" i="10" s="1"/>
  <c r="C65" i="9"/>
  <c r="C213" i="9" s="1"/>
  <c r="K57" i="9"/>
  <c r="K48" i="9"/>
  <c r="K53" i="9"/>
  <c r="C49" i="9"/>
  <c r="C204" i="9" s="1"/>
  <c r="Q61" i="9"/>
  <c r="Q65" i="9"/>
  <c r="Q63" i="9"/>
  <c r="P65" i="9"/>
  <c r="P63" i="9"/>
  <c r="D69" i="9"/>
  <c r="D72" i="9"/>
  <c r="D73" i="9" s="1"/>
  <c r="J69" i="9"/>
  <c r="J72" i="9"/>
  <c r="J73" i="9" s="1"/>
  <c r="N76" i="9"/>
  <c r="N79" i="9"/>
  <c r="N80" i="9" s="1"/>
  <c r="I76" i="9"/>
  <c r="I79" i="9"/>
  <c r="I80" i="9" s="1"/>
  <c r="Q69" i="9"/>
  <c r="Q72" i="9"/>
  <c r="J76" i="9"/>
  <c r="J79" i="9"/>
  <c r="J80" i="9" s="1"/>
  <c r="BC64" i="9"/>
  <c r="P53" i="9"/>
  <c r="P48" i="9"/>
  <c r="P57" i="9"/>
  <c r="H69" i="9"/>
  <c r="H72" i="9"/>
  <c r="H73" i="9" s="1"/>
  <c r="M72" i="9"/>
  <c r="M73" i="9" s="1"/>
  <c r="D76" i="9"/>
  <c r="D79" i="9"/>
  <c r="D80" i="9" s="1"/>
  <c r="O76" i="9"/>
  <c r="O79" i="9"/>
  <c r="O80" i="9" s="1"/>
  <c r="BF79" i="9"/>
  <c r="BF80" i="9" s="1"/>
  <c r="BI76" i="9"/>
  <c r="BI79" i="9"/>
  <c r="BI80" i="9" s="1"/>
  <c r="BG76" i="9"/>
  <c r="BG79" i="9"/>
  <c r="BG80" i="9" s="1"/>
  <c r="BJ76" i="9"/>
  <c r="BJ79" i="9"/>
  <c r="AY80" i="9"/>
  <c r="BK76" i="9"/>
  <c r="BK79" i="9"/>
  <c r="BK80" i="9" s="1"/>
  <c r="AZ76" i="9"/>
  <c r="AZ79" i="9"/>
  <c r="AZ80" i="9" s="1"/>
  <c r="BL76" i="9"/>
  <c r="BL79" i="9"/>
  <c r="BL80" i="9" s="1"/>
  <c r="BB76" i="9"/>
  <c r="BB79" i="9"/>
  <c r="BB80" i="9" s="1"/>
  <c r="BM76" i="9"/>
  <c r="BM79" i="9"/>
  <c r="BM80" i="9" s="1"/>
  <c r="BE76" i="9"/>
  <c r="BE79" i="9"/>
  <c r="BE80" i="9" s="1"/>
  <c r="BD76" i="9"/>
  <c r="BD79" i="9"/>
  <c r="BD80" i="9" s="1"/>
  <c r="BA76" i="9"/>
  <c r="BA79" i="9"/>
  <c r="BA80" i="9" s="1"/>
  <c r="AQ76" i="9"/>
  <c r="AQ79" i="9"/>
  <c r="AQ80" i="9" s="1"/>
  <c r="AJ76" i="9"/>
  <c r="AJ79" i="9"/>
  <c r="AJ80" i="9" s="1"/>
  <c r="AT79" i="9"/>
  <c r="AU76" i="9"/>
  <c r="AU79" i="9"/>
  <c r="AU80" i="9" s="1"/>
  <c r="AP76" i="9"/>
  <c r="AP79" i="9"/>
  <c r="AP80" i="9" s="1"/>
  <c r="AN80" i="9"/>
  <c r="AS76" i="9"/>
  <c r="AS79" i="9"/>
  <c r="AS80" i="9" s="1"/>
  <c r="AV76" i="9"/>
  <c r="AV79" i="9"/>
  <c r="AV80" i="9" s="1"/>
  <c r="AI79" i="9"/>
  <c r="AI80" i="9" s="1"/>
  <c r="AW76" i="9"/>
  <c r="AW79" i="9"/>
  <c r="AW80" i="9" s="1"/>
  <c r="AK76" i="9"/>
  <c r="AK79" i="9"/>
  <c r="AK80" i="9" s="1"/>
  <c r="AL76" i="9"/>
  <c r="AL79" i="9"/>
  <c r="AL80" i="9" s="1"/>
  <c r="AA76" i="9"/>
  <c r="AA79" i="9"/>
  <c r="AA80" i="9" s="1"/>
  <c r="AC76" i="9"/>
  <c r="AC79" i="9"/>
  <c r="AC80" i="9" s="1"/>
  <c r="S80" i="9"/>
  <c r="AE76" i="9"/>
  <c r="AE79" i="9"/>
  <c r="AE80" i="9" s="1"/>
  <c r="T76" i="9"/>
  <c r="T79" i="9"/>
  <c r="T80" i="9" s="1"/>
  <c r="U76" i="9"/>
  <c r="U79" i="9"/>
  <c r="U80" i="9" s="1"/>
  <c r="Y76" i="9"/>
  <c r="Y79" i="9"/>
  <c r="Y80" i="9" s="1"/>
  <c r="AD79" i="9"/>
  <c r="AD80" i="9" s="1"/>
  <c r="V76" i="9"/>
  <c r="V79" i="9"/>
  <c r="AG76" i="9"/>
  <c r="AG79" i="9"/>
  <c r="AG80" i="9" s="1"/>
  <c r="Z76" i="9"/>
  <c r="Z79" i="9"/>
  <c r="Z80" i="9" s="1"/>
  <c r="BJ69" i="9"/>
  <c r="BJ72" i="9"/>
  <c r="BJ73" i="9" s="1"/>
  <c r="BL72" i="9"/>
  <c r="BL73" i="9" s="1"/>
  <c r="BM69" i="9"/>
  <c r="BM72" i="9"/>
  <c r="BM73" i="9" s="1"/>
  <c r="BD69" i="9"/>
  <c r="BD72" i="9"/>
  <c r="BA69" i="9"/>
  <c r="BA72" i="9"/>
  <c r="BA73" i="9" s="1"/>
  <c r="BK69" i="9"/>
  <c r="BK72" i="9"/>
  <c r="BK73" i="9" s="1"/>
  <c r="AZ69" i="9"/>
  <c r="AZ72" i="9"/>
  <c r="AZ73" i="9" s="1"/>
  <c r="BE69" i="9"/>
  <c r="BE72" i="9"/>
  <c r="BE73" i="9" s="1"/>
  <c r="BB69" i="9"/>
  <c r="BB72" i="9"/>
  <c r="BB73" i="9" s="1"/>
  <c r="AY72" i="9"/>
  <c r="AY73" i="9" s="1"/>
  <c r="BG69" i="9"/>
  <c r="BG72" i="9"/>
  <c r="BG73" i="9" s="1"/>
  <c r="BF69" i="9"/>
  <c r="BF72" i="9"/>
  <c r="BF73" i="9" s="1"/>
  <c r="BI69" i="9"/>
  <c r="BI72" i="9"/>
  <c r="BI73" i="9" s="1"/>
  <c r="AJ69" i="9"/>
  <c r="AJ72" i="9"/>
  <c r="AJ73" i="9" s="1"/>
  <c r="AN69" i="9"/>
  <c r="AN72" i="9"/>
  <c r="AN73" i="9" s="1"/>
  <c r="AU69" i="9"/>
  <c r="AU72" i="9"/>
  <c r="AU73" i="9" s="1"/>
  <c r="AK69" i="9"/>
  <c r="AK72" i="9"/>
  <c r="AK73" i="9" s="1"/>
  <c r="AQ69" i="9"/>
  <c r="AQ72" i="9"/>
  <c r="AQ73" i="9" s="1"/>
  <c r="AL69" i="9"/>
  <c r="AL72" i="9"/>
  <c r="AL73" i="9" s="1"/>
  <c r="AO69" i="9"/>
  <c r="AO72" i="9"/>
  <c r="AO73" i="9" s="1"/>
  <c r="AV69" i="9"/>
  <c r="AV72" i="9"/>
  <c r="AV73" i="9" s="1"/>
  <c r="AP69" i="9"/>
  <c r="AP72" i="9"/>
  <c r="AP73" i="9" s="1"/>
  <c r="AW69" i="9"/>
  <c r="AW72" i="9"/>
  <c r="AW73" i="9" s="1"/>
  <c r="AS72" i="9"/>
  <c r="AS73" i="9" s="1"/>
  <c r="AI69" i="9"/>
  <c r="AI72" i="9"/>
  <c r="AT69" i="9"/>
  <c r="AT72" i="9"/>
  <c r="AT73" i="9" s="1"/>
  <c r="Y69" i="9"/>
  <c r="Y72" i="9"/>
  <c r="Y73" i="9" s="1"/>
  <c r="AA69" i="9"/>
  <c r="AA72" i="9"/>
  <c r="AA73" i="9" s="1"/>
  <c r="AF69" i="9"/>
  <c r="AF72" i="9"/>
  <c r="AF73" i="9" s="1"/>
  <c r="U69" i="9"/>
  <c r="U72" i="9"/>
  <c r="U73" i="9" s="1"/>
  <c r="AG69" i="9"/>
  <c r="AG72" i="9"/>
  <c r="AG73" i="9" s="1"/>
  <c r="V69" i="9"/>
  <c r="V72" i="9"/>
  <c r="V73" i="9" s="1"/>
  <c r="X72" i="9"/>
  <c r="X73" i="9" s="1"/>
  <c r="Z69" i="9"/>
  <c r="Z72" i="9"/>
  <c r="Z73" i="9" s="1"/>
  <c r="S72" i="9"/>
  <c r="AC72" i="9"/>
  <c r="AC73" i="9" s="1"/>
  <c r="T69" i="9"/>
  <c r="T72" i="9"/>
  <c r="T73" i="9" s="1"/>
  <c r="AD69" i="9"/>
  <c r="AD72" i="9"/>
  <c r="BK65" i="9"/>
  <c r="BK63" i="9"/>
  <c r="BJ65" i="9"/>
  <c r="BJ63" i="9"/>
  <c r="BL65" i="9"/>
  <c r="BL63" i="9"/>
  <c r="AY65" i="9"/>
  <c r="AY63" i="9"/>
  <c r="BA65" i="9"/>
  <c r="BA63" i="9"/>
  <c r="BB61" i="9"/>
  <c r="BB65" i="9"/>
  <c r="BB63" i="9"/>
  <c r="BD63" i="9"/>
  <c r="BD65" i="9"/>
  <c r="BE61" i="9"/>
  <c r="BE65" i="9"/>
  <c r="BE63" i="9"/>
  <c r="BG65" i="9"/>
  <c r="BG63" i="9"/>
  <c r="BM61" i="9"/>
  <c r="BM65" i="9"/>
  <c r="BM63" i="9"/>
  <c r="BF65" i="9"/>
  <c r="BF63" i="9"/>
  <c r="BI213" i="9"/>
  <c r="BI65" i="9"/>
  <c r="BI63" i="9"/>
  <c r="AV205" i="9"/>
  <c r="AV65" i="9"/>
  <c r="AV63" i="9"/>
  <c r="AI65" i="9"/>
  <c r="AI63" i="9"/>
  <c r="AW61" i="9"/>
  <c r="AW65" i="9"/>
  <c r="AW63" i="9"/>
  <c r="AL65" i="9"/>
  <c r="AL63" i="9"/>
  <c r="AK65" i="9"/>
  <c r="AK63" i="9"/>
  <c r="AO65" i="9"/>
  <c r="AO63" i="9"/>
  <c r="AN65" i="9"/>
  <c r="AN63" i="9"/>
  <c r="AT213" i="9"/>
  <c r="AT63" i="9"/>
  <c r="AT65" i="9"/>
  <c r="AU65" i="9"/>
  <c r="AU63" i="9"/>
  <c r="AP65" i="9"/>
  <c r="AP63" i="9"/>
  <c r="AQ65" i="9"/>
  <c r="AQ63" i="9"/>
  <c r="Z65" i="9"/>
  <c r="Z63" i="9"/>
  <c r="X65" i="9"/>
  <c r="X63" i="9"/>
  <c r="AF65" i="9"/>
  <c r="AF63" i="9"/>
  <c r="AA65" i="9"/>
  <c r="AA63" i="9"/>
  <c r="AG65" i="9"/>
  <c r="AG63" i="9"/>
  <c r="AE65" i="9"/>
  <c r="AE63" i="9"/>
  <c r="V65" i="9"/>
  <c r="V63" i="9"/>
  <c r="S65" i="9"/>
  <c r="S63" i="9"/>
  <c r="AD65" i="9"/>
  <c r="AD63" i="9"/>
  <c r="Y61" i="9"/>
  <c r="Y65" i="9"/>
  <c r="Y63" i="9"/>
  <c r="U61" i="9"/>
  <c r="U65" i="9"/>
  <c r="U63" i="9"/>
  <c r="AO61" i="9"/>
  <c r="AL61" i="9"/>
  <c r="AK61" i="9"/>
  <c r="AG213" i="9"/>
  <c r="O37" i="10" s="1"/>
  <c r="BE57" i="9"/>
  <c r="BE53" i="9"/>
  <c r="BE48" i="9"/>
  <c r="BF57" i="9"/>
  <c r="BF53" i="9"/>
  <c r="BF48" i="9"/>
  <c r="AY40" i="9"/>
  <c r="AY53" i="9"/>
  <c r="AY57" i="9"/>
  <c r="AY48" i="9"/>
  <c r="BJ57" i="9"/>
  <c r="BJ53" i="9"/>
  <c r="BJ48" i="9"/>
  <c r="AZ203" i="9"/>
  <c r="AZ48" i="9"/>
  <c r="AZ57" i="9"/>
  <c r="AZ53" i="9"/>
  <c r="BK57" i="9"/>
  <c r="BK53" i="9"/>
  <c r="BK48" i="9"/>
  <c r="BA40" i="9"/>
  <c r="BA57" i="9"/>
  <c r="BA53" i="9"/>
  <c r="BA48" i="9"/>
  <c r="BL40" i="9"/>
  <c r="BL57" i="9"/>
  <c r="BL53" i="9"/>
  <c r="BL48" i="9"/>
  <c r="BG57" i="9"/>
  <c r="BG53" i="9"/>
  <c r="BG48" i="9"/>
  <c r="BI40" i="9"/>
  <c r="BI53" i="9"/>
  <c r="BI48" i="9"/>
  <c r="BI57" i="9"/>
  <c r="BB53" i="9"/>
  <c r="BB48" i="9"/>
  <c r="BB57" i="9"/>
  <c r="BM57" i="9"/>
  <c r="BM53" i="9"/>
  <c r="BM48" i="9"/>
  <c r="AO57" i="9"/>
  <c r="AO53" i="9"/>
  <c r="AO48" i="9"/>
  <c r="AS57" i="9"/>
  <c r="AS53" i="9"/>
  <c r="AS48" i="9"/>
  <c r="AP40" i="9"/>
  <c r="AP57" i="9"/>
  <c r="AP53" i="9"/>
  <c r="AP48" i="9"/>
  <c r="AT57" i="9"/>
  <c r="AT53" i="9"/>
  <c r="AT48" i="9"/>
  <c r="AQ40" i="9"/>
  <c r="AQ57" i="9"/>
  <c r="AQ48" i="9"/>
  <c r="AQ53" i="9"/>
  <c r="AV57" i="9"/>
  <c r="AV53" i="9"/>
  <c r="AV48" i="9"/>
  <c r="AL57" i="9"/>
  <c r="AL53" i="9"/>
  <c r="AL48" i="9"/>
  <c r="AI57" i="9"/>
  <c r="AI53" i="9"/>
  <c r="AI48" i="9"/>
  <c r="AW57" i="9"/>
  <c r="AW53" i="9"/>
  <c r="AW48" i="9"/>
  <c r="AJ57" i="9"/>
  <c r="AJ53" i="9"/>
  <c r="AJ48" i="9"/>
  <c r="AK57" i="9"/>
  <c r="AK53" i="9"/>
  <c r="AK48" i="9"/>
  <c r="U40" i="9"/>
  <c r="U53" i="9"/>
  <c r="U57" i="9"/>
  <c r="U48" i="9"/>
  <c r="V53" i="9"/>
  <c r="V48" i="9"/>
  <c r="V57" i="9"/>
  <c r="S40" i="9"/>
  <c r="S57" i="9"/>
  <c r="S53" i="9"/>
  <c r="S48" i="9"/>
  <c r="T40" i="9"/>
  <c r="T57" i="9"/>
  <c r="T53" i="9"/>
  <c r="T48" i="9"/>
  <c r="AF40" i="9"/>
  <c r="AF48" i="9"/>
  <c r="AF53" i="9"/>
  <c r="AF57" i="9"/>
  <c r="AG40" i="9"/>
  <c r="AG53" i="9"/>
  <c r="AG57" i="9"/>
  <c r="AG48" i="9"/>
  <c r="Z57" i="9"/>
  <c r="Z48" i="9"/>
  <c r="Z53" i="9"/>
  <c r="AA57" i="9"/>
  <c r="AA53" i="9"/>
  <c r="AA48" i="9"/>
  <c r="AC40" i="9"/>
  <c r="AC57" i="9"/>
  <c r="AC53" i="9"/>
  <c r="AC48" i="9"/>
  <c r="Y53" i="9"/>
  <c r="Y57" i="9"/>
  <c r="Y48" i="9"/>
  <c r="AD48" i="9"/>
  <c r="AD53" i="9"/>
  <c r="AD57" i="9"/>
  <c r="D32" i="9"/>
  <c r="D34" i="9"/>
  <c r="D202" i="9" s="1"/>
  <c r="D35" i="9"/>
  <c r="D36" i="9"/>
  <c r="D211" i="9" s="1"/>
  <c r="D33" i="10" s="1"/>
  <c r="BK4" i="9"/>
  <c r="F32" i="9"/>
  <c r="F36" i="9"/>
  <c r="F211" i="9" s="1"/>
  <c r="F33" i="10" s="1"/>
  <c r="F35" i="9"/>
  <c r="F34" i="9"/>
  <c r="F202" i="9" s="1"/>
  <c r="C32" i="9"/>
  <c r="C36" i="9"/>
  <c r="C211" i="9" s="1"/>
  <c r="C33" i="10" s="1"/>
  <c r="C34" i="9"/>
  <c r="C202" i="9" s="1"/>
  <c r="C35" i="9"/>
  <c r="AY32" i="9"/>
  <c r="AY35" i="9"/>
  <c r="AY36" i="9"/>
  <c r="AY34" i="9"/>
  <c r="BL32" i="9"/>
  <c r="BL36" i="9"/>
  <c r="BL34" i="9"/>
  <c r="BL35" i="9"/>
  <c r="BF34" i="9"/>
  <c r="BF35" i="9"/>
  <c r="BF36" i="9"/>
  <c r="BE34" i="9"/>
  <c r="BE35" i="9"/>
  <c r="BE36" i="9"/>
  <c r="AZ32" i="9"/>
  <c r="AZ36" i="9"/>
  <c r="AZ34" i="9"/>
  <c r="AZ35" i="9"/>
  <c r="BM32" i="9"/>
  <c r="BM34" i="9"/>
  <c r="BM35" i="9"/>
  <c r="BM36" i="9"/>
  <c r="BA36" i="9"/>
  <c r="BA34" i="9"/>
  <c r="BA35" i="9"/>
  <c r="BB36" i="9"/>
  <c r="BB34" i="9"/>
  <c r="BB35" i="9"/>
  <c r="BK32" i="9"/>
  <c r="BK34" i="9"/>
  <c r="BK36" i="9"/>
  <c r="BK35" i="9"/>
  <c r="BG35" i="9"/>
  <c r="BG36" i="9"/>
  <c r="BG34" i="9"/>
  <c r="BJ32" i="9"/>
  <c r="BJ35" i="9"/>
  <c r="BJ36" i="9"/>
  <c r="BJ34" i="9"/>
  <c r="BI35" i="9"/>
  <c r="BI36" i="9"/>
  <c r="BI34" i="9"/>
  <c r="AI32" i="9"/>
  <c r="AI36" i="9"/>
  <c r="AI34" i="9"/>
  <c r="AI35" i="9"/>
  <c r="AL35" i="9"/>
  <c r="AL36" i="9"/>
  <c r="AL34" i="9"/>
  <c r="AO35" i="9"/>
  <c r="AO36" i="9"/>
  <c r="AO34" i="9"/>
  <c r="AQ32" i="9"/>
  <c r="AQ36" i="9"/>
  <c r="AQ34" i="9"/>
  <c r="AQ35" i="9"/>
  <c r="AV35" i="9"/>
  <c r="AV34" i="9"/>
  <c r="AV36" i="9"/>
  <c r="AP36" i="9"/>
  <c r="AP35" i="9"/>
  <c r="AP34" i="9"/>
  <c r="AS36" i="9"/>
  <c r="AS34" i="9"/>
  <c r="AS35" i="9"/>
  <c r="AW35" i="9"/>
  <c r="AW36" i="9"/>
  <c r="AW34" i="9"/>
  <c r="AK34" i="9"/>
  <c r="AK35" i="9"/>
  <c r="AK36" i="9"/>
  <c r="AT32" i="9"/>
  <c r="AT34" i="9"/>
  <c r="AT36" i="9"/>
  <c r="AT35" i="9"/>
  <c r="AJ34" i="9"/>
  <c r="AJ35" i="9"/>
  <c r="AJ36" i="9"/>
  <c r="V36" i="9"/>
  <c r="V34" i="9"/>
  <c r="V35" i="9"/>
  <c r="U36" i="9"/>
  <c r="U34" i="9"/>
  <c r="U35" i="9"/>
  <c r="S32" i="9"/>
  <c r="S36" i="9"/>
  <c r="S34" i="9"/>
  <c r="S35" i="9"/>
  <c r="T32" i="9"/>
  <c r="T34" i="9"/>
  <c r="T36" i="9"/>
  <c r="T35" i="9"/>
  <c r="AG36" i="9"/>
  <c r="AG35" i="9"/>
  <c r="AG34" i="9"/>
  <c r="Y35" i="9"/>
  <c r="Y36" i="9"/>
  <c r="Y34" i="9"/>
  <c r="AC202" i="9"/>
  <c r="AC35" i="9"/>
  <c r="AC34" i="9"/>
  <c r="AC36" i="9"/>
  <c r="Z32" i="9"/>
  <c r="Z35" i="9"/>
  <c r="Z36" i="9"/>
  <c r="Z34" i="9"/>
  <c r="AE34" i="9"/>
  <c r="AE36" i="9"/>
  <c r="AE35" i="9"/>
  <c r="AA32" i="9"/>
  <c r="AA36" i="9"/>
  <c r="AA35" i="9"/>
  <c r="AA34" i="9"/>
  <c r="AF34" i="9"/>
  <c r="AF36" i="9"/>
  <c r="AF35" i="9"/>
  <c r="AO25" i="9"/>
  <c r="AO28" i="9"/>
  <c r="AO26" i="9"/>
  <c r="F25" i="9"/>
  <c r="F201" i="9" s="1"/>
  <c r="F28" i="9"/>
  <c r="F210" i="9" s="1"/>
  <c r="F31" i="10" s="1"/>
  <c r="F45" i="10" s="1"/>
  <c r="F26" i="9"/>
  <c r="AC27" i="9"/>
  <c r="AS27" i="9"/>
  <c r="AW27" i="9"/>
  <c r="J28" i="9"/>
  <c r="J26" i="9"/>
  <c r="J25" i="9"/>
  <c r="Z17" i="9"/>
  <c r="Z26" i="9"/>
  <c r="Z25" i="9"/>
  <c r="Z28" i="9"/>
  <c r="AP17" i="9"/>
  <c r="AP25" i="9"/>
  <c r="AP28" i="9"/>
  <c r="AP26" i="9"/>
  <c r="BF17" i="9"/>
  <c r="BF26" i="9"/>
  <c r="BF25" i="9"/>
  <c r="BF28" i="9"/>
  <c r="N20" i="9"/>
  <c r="N27" i="9"/>
  <c r="AD27" i="9"/>
  <c r="AT27" i="9"/>
  <c r="BJ27" i="9"/>
  <c r="I25" i="9"/>
  <c r="I28" i="9"/>
  <c r="I26" i="9"/>
  <c r="BE26" i="9"/>
  <c r="BE25" i="9"/>
  <c r="BE28" i="9"/>
  <c r="M20" i="9"/>
  <c r="M27" i="9"/>
  <c r="BI27" i="9"/>
  <c r="K28" i="9"/>
  <c r="K26" i="9"/>
  <c r="K25" i="9"/>
  <c r="AA25" i="9"/>
  <c r="AA28" i="9"/>
  <c r="AA26" i="9"/>
  <c r="AQ25" i="9"/>
  <c r="AQ28" i="9"/>
  <c r="AQ26" i="9"/>
  <c r="BG25" i="9"/>
  <c r="BG28" i="9"/>
  <c r="BG26" i="9"/>
  <c r="AC25" i="9"/>
  <c r="AC26" i="9"/>
  <c r="AC28" i="9"/>
  <c r="BK27" i="9"/>
  <c r="Y27" i="9"/>
  <c r="BE27" i="9"/>
  <c r="Y26" i="9"/>
  <c r="Y25" i="9"/>
  <c r="Y28" i="9"/>
  <c r="Q20" i="9"/>
  <c r="Q27" i="9"/>
  <c r="P26" i="9"/>
  <c r="AF25" i="9"/>
  <c r="AF26" i="9"/>
  <c r="AV17" i="9"/>
  <c r="AV26" i="9"/>
  <c r="BI25" i="9"/>
  <c r="BI26" i="9"/>
  <c r="BI28" i="9"/>
  <c r="D20" i="9"/>
  <c r="D27" i="9"/>
  <c r="T27" i="9"/>
  <c r="AJ27" i="9"/>
  <c r="AZ27" i="9"/>
  <c r="BL27" i="9"/>
  <c r="AE27" i="9"/>
  <c r="E20" i="9"/>
  <c r="E27" i="9"/>
  <c r="AW28" i="9"/>
  <c r="AW25" i="9"/>
  <c r="AW26" i="9"/>
  <c r="U27" i="9"/>
  <c r="BA27" i="9"/>
  <c r="AG27" i="9"/>
  <c r="C26" i="9"/>
  <c r="C28" i="9"/>
  <c r="C210" i="9" s="1"/>
  <c r="C31" i="10" s="1"/>
  <c r="S25" i="9"/>
  <c r="S28" i="9"/>
  <c r="S26" i="9"/>
  <c r="AI17" i="9"/>
  <c r="AI28" i="9"/>
  <c r="AI26" i="9"/>
  <c r="AI25" i="9"/>
  <c r="AY28" i="9"/>
  <c r="AY25" i="9"/>
  <c r="AY26" i="9"/>
  <c r="BK17" i="9"/>
  <c r="BK25" i="9"/>
  <c r="BK26" i="9"/>
  <c r="BK28" i="9"/>
  <c r="F20" i="9"/>
  <c r="F27" i="9"/>
  <c r="V27" i="9"/>
  <c r="AL27" i="9"/>
  <c r="BB27" i="9"/>
  <c r="Q28" i="9"/>
  <c r="Q26" i="9"/>
  <c r="Q25" i="9"/>
  <c r="AG28" i="9"/>
  <c r="AG26" i="9"/>
  <c r="AG25" i="9"/>
  <c r="BM27" i="9"/>
  <c r="AJ26" i="9"/>
  <c r="AJ25" i="9"/>
  <c r="AJ28" i="9"/>
  <c r="Z27" i="9"/>
  <c r="I20" i="9"/>
  <c r="I27" i="9"/>
  <c r="BJ17" i="9"/>
  <c r="BJ25" i="9"/>
  <c r="BJ28" i="9"/>
  <c r="BJ26" i="9"/>
  <c r="AK27" i="9"/>
  <c r="D26" i="9"/>
  <c r="D28" i="9"/>
  <c r="D210" i="9" s="1"/>
  <c r="D31" i="10" s="1"/>
  <c r="T25" i="9"/>
  <c r="T26" i="9"/>
  <c r="T28" i="9"/>
  <c r="AZ17" i="9"/>
  <c r="AZ25" i="9"/>
  <c r="AZ28" i="9"/>
  <c r="AZ26" i="9"/>
  <c r="BL17" i="9"/>
  <c r="BL25" i="9"/>
  <c r="BL28" i="9"/>
  <c r="BL26" i="9"/>
  <c r="J20" i="9"/>
  <c r="J27" i="9"/>
  <c r="AP27" i="9"/>
  <c r="BF27" i="9"/>
  <c r="AO27" i="9"/>
  <c r="H26" i="9"/>
  <c r="X17" i="9"/>
  <c r="X26" i="9"/>
  <c r="AN17" i="9"/>
  <c r="AN28" i="9"/>
  <c r="AN26" i="9"/>
  <c r="BD26" i="9"/>
  <c r="BM28" i="9"/>
  <c r="BM26" i="9"/>
  <c r="BM25" i="9"/>
  <c r="BM29" i="9" s="1"/>
  <c r="K20" i="9"/>
  <c r="K27" i="9"/>
  <c r="AA27" i="9"/>
  <c r="AQ27" i="9"/>
  <c r="BG27" i="9"/>
  <c r="O20" i="9"/>
  <c r="O27" i="9"/>
  <c r="AU27" i="9"/>
  <c r="J17" i="9"/>
  <c r="D17" i="9"/>
  <c r="D25" i="9"/>
  <c r="D201" i="9" s="1"/>
  <c r="G217" i="9"/>
  <c r="C17" i="9"/>
  <c r="C25" i="9"/>
  <c r="C201" i="9" s="1"/>
  <c r="L217" i="9"/>
  <c r="G218" i="9"/>
  <c r="BN221" i="9"/>
  <c r="BI201" i="9"/>
  <c r="AR217" i="9"/>
  <c r="AM218" i="9"/>
  <c r="AH221" i="9"/>
  <c r="AR221" i="9"/>
  <c r="R218" i="9"/>
  <c r="AW212" i="9"/>
  <c r="AH217" i="9"/>
  <c r="AR218" i="9"/>
  <c r="AM221" i="9"/>
  <c r="BN217" i="9"/>
  <c r="AB218" i="9"/>
  <c r="W221" i="9"/>
  <c r="AB221" i="9"/>
  <c r="BH218" i="9"/>
  <c r="BC221" i="9"/>
  <c r="L218" i="9"/>
  <c r="BC218" i="9"/>
  <c r="BN218" i="9"/>
  <c r="G221" i="9"/>
  <c r="W217" i="9"/>
  <c r="R217" i="9"/>
  <c r="AM217" i="9"/>
  <c r="AB217" i="9"/>
  <c r="BC217" i="9"/>
  <c r="BH217" i="9"/>
  <c r="AB68" i="9"/>
  <c r="AB69" i="9" s="1"/>
  <c r="AG61" i="9"/>
  <c r="BN39" i="9"/>
  <c r="BN40" i="9" s="1"/>
  <c r="BH68" i="9"/>
  <c r="BH69" i="9" s="1"/>
  <c r="BC75" i="9"/>
  <c r="BC68" i="9"/>
  <c r="BC69" i="9" s="1"/>
  <c r="AZ40" i="9"/>
  <c r="AY76" i="9"/>
  <c r="AY69" i="9"/>
  <c r="AR68" i="9"/>
  <c r="AR69" i="9" s="1"/>
  <c r="AM68" i="9"/>
  <c r="AM69" i="9" s="1"/>
  <c r="W75" i="9"/>
  <c r="W76" i="9" s="1"/>
  <c r="W68" i="9"/>
  <c r="S69" i="9"/>
  <c r="K43" i="9"/>
  <c r="L32" i="9"/>
  <c r="BN68" i="9"/>
  <c r="BN69" i="9" s="1"/>
  <c r="BI61" i="9"/>
  <c r="BN19" i="9"/>
  <c r="BN20" i="9" s="1"/>
  <c r="BN75" i="9"/>
  <c r="BN76" i="9" s="1"/>
  <c r="L220" i="9"/>
  <c r="AB220" i="9"/>
  <c r="AR220" i="9"/>
  <c r="BH220" i="9"/>
  <c r="E43" i="9"/>
  <c r="AK211" i="9"/>
  <c r="AK202" i="9"/>
  <c r="AK32" i="9"/>
  <c r="D40" i="9"/>
  <c r="AC210" i="9"/>
  <c r="K31" i="10" s="1"/>
  <c r="AC201" i="9"/>
  <c r="AC17" i="9"/>
  <c r="N42" i="9"/>
  <c r="N57" i="9" s="1"/>
  <c r="AU213" i="9"/>
  <c r="AU205" i="9"/>
  <c r="AU61" i="9"/>
  <c r="K210" i="9"/>
  <c r="K201" i="9"/>
  <c r="K17" i="9"/>
  <c r="BB16" i="9"/>
  <c r="BB94" i="9" s="1"/>
  <c r="BB95" i="9" s="1"/>
  <c r="G19" i="9"/>
  <c r="C20" i="9"/>
  <c r="P19" i="9"/>
  <c r="J10" i="10" s="1"/>
  <c r="J16" i="10" s="1"/>
  <c r="J21" i="10" s="1"/>
  <c r="J29" i="10" s="1"/>
  <c r="R21" i="9"/>
  <c r="BD28" i="9"/>
  <c r="AJ211" i="9"/>
  <c r="AJ202" i="9"/>
  <c r="AM31" i="9"/>
  <c r="BA211" i="9"/>
  <c r="BA202" i="9"/>
  <c r="BA32" i="9"/>
  <c r="N202" i="9"/>
  <c r="H33" i="10" s="1"/>
  <c r="N211" i="9"/>
  <c r="N32" i="9"/>
  <c r="AG202" i="9"/>
  <c r="AG211" i="9"/>
  <c r="O33" i="10" s="1"/>
  <c r="AG32" i="9"/>
  <c r="AP211" i="9"/>
  <c r="AP202" i="9"/>
  <c r="AP32" i="9"/>
  <c r="AI203" i="9"/>
  <c r="AM39" i="9"/>
  <c r="AM40" i="9" s="1"/>
  <c r="AI40" i="9"/>
  <c r="C40" i="9"/>
  <c r="G39" i="9"/>
  <c r="K203" i="9"/>
  <c r="K212" i="9"/>
  <c r="AV212" i="9"/>
  <c r="AV203" i="9"/>
  <c r="AV40" i="9"/>
  <c r="AA204" i="9"/>
  <c r="BI204" i="9"/>
  <c r="V204" i="9"/>
  <c r="W204" i="9" s="1"/>
  <c r="AO204" i="9"/>
  <c r="BJ213" i="9"/>
  <c r="BJ205" i="9"/>
  <c r="BN60" i="9"/>
  <c r="BN61" i="9" s="1"/>
  <c r="BJ61" i="9"/>
  <c r="AT76" i="9"/>
  <c r="AX75" i="9"/>
  <c r="AX76" i="9" s="1"/>
  <c r="AO75" i="9"/>
  <c r="AO94" i="9" s="1"/>
  <c r="AO95" i="9" s="1"/>
  <c r="H19" i="9"/>
  <c r="L21" i="9"/>
  <c r="AE39" i="9"/>
  <c r="M14" i="10" s="1"/>
  <c r="AU16" i="9"/>
  <c r="E40" i="9"/>
  <c r="AU204" i="9"/>
  <c r="S210" i="9"/>
  <c r="S201" i="9"/>
  <c r="S17" i="9"/>
  <c r="AD16" i="9"/>
  <c r="L8" i="10" s="1"/>
  <c r="AH18" i="9"/>
  <c r="Q202" i="9"/>
  <c r="Q211" i="9"/>
  <c r="Q32" i="9"/>
  <c r="Y212" i="9"/>
  <c r="Y203" i="9"/>
  <c r="Y40" i="9"/>
  <c r="BE212" i="9"/>
  <c r="BE203" i="9"/>
  <c r="BE40" i="9"/>
  <c r="O39" i="9"/>
  <c r="I14" i="10" s="1"/>
  <c r="I16" i="10" s="1"/>
  <c r="I21" i="10" s="1"/>
  <c r="I29" i="10" s="1"/>
  <c r="R41" i="9"/>
  <c r="X39" i="9"/>
  <c r="AG212" i="9"/>
  <c r="AG203" i="9"/>
  <c r="AP203" i="9"/>
  <c r="O204" i="9"/>
  <c r="O43" i="9"/>
  <c r="AV204" i="9"/>
  <c r="AS204" i="9"/>
  <c r="AE68" i="9"/>
  <c r="M25" i="10" s="1"/>
  <c r="AH70" i="9"/>
  <c r="AT16" i="9"/>
  <c r="AT94" i="9" s="1"/>
  <c r="AT95" i="9" s="1"/>
  <c r="AX18" i="9"/>
  <c r="AJ212" i="9"/>
  <c r="AJ203" i="9"/>
  <c r="AJ40" i="9"/>
  <c r="BK213" i="9"/>
  <c r="BK205" i="9"/>
  <c r="BK61" i="9"/>
  <c r="AF75" i="9"/>
  <c r="AF94" i="9" s="1"/>
  <c r="AF95" i="9" s="1"/>
  <c r="AW210" i="9"/>
  <c r="AW201" i="9"/>
  <c r="AW17" i="9"/>
  <c r="AL16" i="9"/>
  <c r="AL94" i="9" s="1"/>
  <c r="AL95" i="9" s="1"/>
  <c r="BM212" i="9"/>
  <c r="BM203" i="9"/>
  <c r="BI211" i="9"/>
  <c r="BI202" i="9"/>
  <c r="BI32" i="9"/>
  <c r="BN31" i="9"/>
  <c r="BN32" i="9" s="1"/>
  <c r="AL211" i="9"/>
  <c r="AL202" i="9"/>
  <c r="AL32" i="9"/>
  <c r="M203" i="9"/>
  <c r="M212" i="9"/>
  <c r="G35" i="10" s="1"/>
  <c r="M40" i="9"/>
  <c r="Z203" i="9"/>
  <c r="Z40" i="9"/>
  <c r="AS212" i="9"/>
  <c r="AS203" i="9"/>
  <c r="AS40" i="9"/>
  <c r="BF203" i="9"/>
  <c r="BF40" i="9"/>
  <c r="P212" i="9"/>
  <c r="J35" i="10" s="1"/>
  <c r="P203" i="9"/>
  <c r="P40" i="9"/>
  <c r="AQ212" i="9"/>
  <c r="AQ203" i="9"/>
  <c r="AE213" i="9"/>
  <c r="M37" i="10" s="1"/>
  <c r="AE205" i="9"/>
  <c r="AE61" i="9"/>
  <c r="AQ205" i="9"/>
  <c r="AQ213" i="9"/>
  <c r="AQ61" i="9"/>
  <c r="AZ60" i="9"/>
  <c r="AZ94" i="9" s="1"/>
  <c r="AZ95" i="9" s="1"/>
  <c r="N68" i="9"/>
  <c r="H25" i="10" s="1"/>
  <c r="R70" i="9"/>
  <c r="T211" i="9"/>
  <c r="T202" i="9"/>
  <c r="W31" i="9"/>
  <c r="W32" i="9" s="1"/>
  <c r="Y202" i="9"/>
  <c r="Y211" i="9"/>
  <c r="Y32" i="9"/>
  <c r="AN39" i="9"/>
  <c r="P211" i="9"/>
  <c r="P202" i="9"/>
  <c r="J33" i="10" s="1"/>
  <c r="P32" i="9"/>
  <c r="AF212" i="9"/>
  <c r="O35" i="10" s="1"/>
  <c r="AF203" i="9"/>
  <c r="AE16" i="9"/>
  <c r="M8" i="10" s="1"/>
  <c r="BH16" i="9"/>
  <c r="N16" i="9"/>
  <c r="H8" i="10" s="1"/>
  <c r="AF28" i="9"/>
  <c r="AH21" i="9"/>
  <c r="V11" i="10" s="1"/>
  <c r="X11" i="10" s="1"/>
  <c r="Y11" i="10" s="1"/>
  <c r="AJ32" i="9"/>
  <c r="AH33" i="9"/>
  <c r="AD31" i="9"/>
  <c r="AV211" i="9"/>
  <c r="AV202" i="9"/>
  <c r="AV32" i="9"/>
  <c r="BE202" i="9"/>
  <c r="BE211" i="9"/>
  <c r="BE32" i="9"/>
  <c r="N203" i="9"/>
  <c r="N40" i="9"/>
  <c r="AT212" i="9"/>
  <c r="AT203" i="9"/>
  <c r="AT40" i="9"/>
  <c r="K40" i="9"/>
  <c r="H39" i="9"/>
  <c r="L41" i="9"/>
  <c r="V15" i="10" s="1"/>
  <c r="D43" i="9"/>
  <c r="G42" i="9"/>
  <c r="AJ204" i="9"/>
  <c r="F43" i="9"/>
  <c r="P213" i="9"/>
  <c r="P205" i="9"/>
  <c r="J37" i="10" s="1"/>
  <c r="P61" i="9"/>
  <c r="AI205" i="9"/>
  <c r="AI61" i="9"/>
  <c r="AI213" i="9"/>
  <c r="BA213" i="9"/>
  <c r="BA205" i="9"/>
  <c r="BA61" i="9"/>
  <c r="AG204" i="9"/>
  <c r="AG201" i="9"/>
  <c r="AG210" i="9"/>
  <c r="O31" i="10" s="1"/>
  <c r="O45" i="10" s="1"/>
  <c r="AG17" i="9"/>
  <c r="P17" i="9"/>
  <c r="AV28" i="9"/>
  <c r="AX21" i="9"/>
  <c r="U211" i="9"/>
  <c r="U202" i="9"/>
  <c r="U32" i="9"/>
  <c r="BL210" i="9"/>
  <c r="BL201" i="9"/>
  <c r="BN16" i="9"/>
  <c r="V16" i="9"/>
  <c r="V94" i="9" s="1"/>
  <c r="V95" i="9" s="1"/>
  <c r="BD31" i="9"/>
  <c r="BD64" i="9" s="1"/>
  <c r="BH64" i="9" s="1"/>
  <c r="L16" i="9"/>
  <c r="AB16" i="9"/>
  <c r="BM201" i="9"/>
  <c r="BM210" i="9"/>
  <c r="BM17" i="9"/>
  <c r="I201" i="9"/>
  <c r="I210" i="9"/>
  <c r="I17" i="9"/>
  <c r="AO201" i="9"/>
  <c r="AO210" i="9"/>
  <c r="AO17" i="9"/>
  <c r="BE210" i="9"/>
  <c r="BE201" i="9"/>
  <c r="BE17" i="9"/>
  <c r="BD17" i="9"/>
  <c r="F17" i="9"/>
  <c r="O16" i="9"/>
  <c r="X28" i="9"/>
  <c r="M202" i="9"/>
  <c r="G33" i="10" s="1"/>
  <c r="M211" i="9"/>
  <c r="M32" i="9"/>
  <c r="AC211" i="9"/>
  <c r="K33" i="10" s="1"/>
  <c r="AC32" i="9"/>
  <c r="AE211" i="9"/>
  <c r="M33" i="10" s="1"/>
  <c r="AE202" i="9"/>
  <c r="AE32" i="9"/>
  <c r="AW202" i="9"/>
  <c r="AW211" i="9"/>
  <c r="AW32" i="9"/>
  <c r="BF211" i="9"/>
  <c r="BF202" i="9"/>
  <c r="BF32" i="9"/>
  <c r="I212" i="9"/>
  <c r="I203" i="9"/>
  <c r="I40" i="9"/>
  <c r="AK204" i="9"/>
  <c r="O213" i="9"/>
  <c r="O205" i="9"/>
  <c r="I37" i="10" s="1"/>
  <c r="O61" i="9"/>
  <c r="H60" i="9"/>
  <c r="L62" i="9"/>
  <c r="F68" i="9"/>
  <c r="G70" i="9"/>
  <c r="BJ204" i="9"/>
  <c r="Q201" i="9"/>
  <c r="Q210" i="9"/>
  <c r="Q17" i="9"/>
  <c r="AO212" i="9"/>
  <c r="AO203" i="9"/>
  <c r="AO40" i="9"/>
  <c r="AD76" i="9"/>
  <c r="AS211" i="9"/>
  <c r="AS202" i="9"/>
  <c r="AS32" i="9"/>
  <c r="AU31" i="9"/>
  <c r="AU64" i="9" s="1"/>
  <c r="AX64" i="9" s="1"/>
  <c r="AR16" i="9"/>
  <c r="Y201" i="9"/>
  <c r="Y210" i="9"/>
  <c r="Y17" i="9"/>
  <c r="H17" i="9"/>
  <c r="AF17" i="9"/>
  <c r="G18" i="9"/>
  <c r="E31" i="9"/>
  <c r="AZ211" i="9"/>
  <c r="AZ202" i="9"/>
  <c r="BC31" i="9"/>
  <c r="BC32" i="9" s="1"/>
  <c r="R33" i="9"/>
  <c r="V211" i="9"/>
  <c r="V202" i="9"/>
  <c r="V32" i="9"/>
  <c r="AF202" i="9"/>
  <c r="AF211" i="9"/>
  <c r="N33" i="10" s="1"/>
  <c r="AF32" i="9"/>
  <c r="AO202" i="9"/>
  <c r="AO211" i="9"/>
  <c r="AO32" i="9"/>
  <c r="BM40" i="9"/>
  <c r="J212" i="9"/>
  <c r="J203" i="9"/>
  <c r="AU39" i="9"/>
  <c r="BD39" i="9"/>
  <c r="X204" i="9"/>
  <c r="BF76" i="9"/>
  <c r="BH75" i="9"/>
  <c r="AY210" i="9"/>
  <c r="AY201" i="9"/>
  <c r="BK210" i="9"/>
  <c r="BK201" i="9"/>
  <c r="K211" i="9"/>
  <c r="K202" i="9"/>
  <c r="S211" i="9"/>
  <c r="S202" i="9"/>
  <c r="AA211" i="9"/>
  <c r="AA202" i="9"/>
  <c r="AI211" i="9"/>
  <c r="AI202" i="9"/>
  <c r="AQ211" i="9"/>
  <c r="AQ202" i="9"/>
  <c r="AY211" i="9"/>
  <c r="AY202" i="9"/>
  <c r="BG211" i="9"/>
  <c r="BG202" i="9"/>
  <c r="BG32" i="9"/>
  <c r="V203" i="9"/>
  <c r="V212" i="9"/>
  <c r="V40" i="9"/>
  <c r="BB203" i="9"/>
  <c r="BB212" i="9"/>
  <c r="BB40" i="9"/>
  <c r="M204" i="9"/>
  <c r="AI212" i="9"/>
  <c r="AW204" i="9"/>
  <c r="BF212" i="9"/>
  <c r="N213" i="9"/>
  <c r="N205" i="9"/>
  <c r="H37" i="10" s="1"/>
  <c r="AD213" i="9"/>
  <c r="L37" i="10" s="1"/>
  <c r="AD205" i="9"/>
  <c r="AD61" i="9"/>
  <c r="X213" i="9"/>
  <c r="AB60" i="9"/>
  <c r="AB61" i="9" s="1"/>
  <c r="X205" i="9"/>
  <c r="X61" i="9"/>
  <c r="AF213" i="9"/>
  <c r="N37" i="10" s="1"/>
  <c r="AF205" i="9"/>
  <c r="AF61" i="9"/>
  <c r="AY205" i="9"/>
  <c r="AY213" i="9"/>
  <c r="AY61" i="9"/>
  <c r="M69" i="9"/>
  <c r="AN76" i="9"/>
  <c r="Y204" i="9"/>
  <c r="J201" i="9"/>
  <c r="J210" i="9"/>
  <c r="Z201" i="9"/>
  <c r="Z210" i="9"/>
  <c r="AP201" i="9"/>
  <c r="AP210" i="9"/>
  <c r="BF210" i="9"/>
  <c r="BF201" i="9"/>
  <c r="AT202" i="9"/>
  <c r="AT211" i="9"/>
  <c r="BB211" i="9"/>
  <c r="BB202" i="9"/>
  <c r="BJ211" i="9"/>
  <c r="BJ202" i="9"/>
  <c r="BB32" i="9"/>
  <c r="F40" i="9"/>
  <c r="Q212" i="9"/>
  <c r="K35" i="10" s="1"/>
  <c r="Q203" i="9"/>
  <c r="AA203" i="9"/>
  <c r="AA212" i="9"/>
  <c r="AK212" i="9"/>
  <c r="AK203" i="9"/>
  <c r="BG212" i="9"/>
  <c r="BG203" i="9"/>
  <c r="P43" i="9"/>
  <c r="P204" i="9"/>
  <c r="AA205" i="9"/>
  <c r="AA213" i="9"/>
  <c r="AA61" i="9"/>
  <c r="AJ60" i="9"/>
  <c r="AJ94" i="9" s="1"/>
  <c r="AJ95" i="9" s="1"/>
  <c r="AS60" i="9"/>
  <c r="X75" i="9"/>
  <c r="BK202" i="9"/>
  <c r="BK211" i="9"/>
  <c r="AL203" i="9"/>
  <c r="AL212" i="9"/>
  <c r="AL40" i="9"/>
  <c r="AC204" i="9"/>
  <c r="BL204" i="9"/>
  <c r="I204" i="9"/>
  <c r="I43" i="9"/>
  <c r="Q204" i="9"/>
  <c r="Q43" i="9"/>
  <c r="Z212" i="9"/>
  <c r="V213" i="9"/>
  <c r="V205" i="9"/>
  <c r="AL213" i="9"/>
  <c r="AL205" i="9"/>
  <c r="BB213" i="9"/>
  <c r="BB205" i="9"/>
  <c r="S213" i="9"/>
  <c r="S205" i="9"/>
  <c r="S61" i="9"/>
  <c r="AK213" i="9"/>
  <c r="AK205" i="9"/>
  <c r="BD213" i="9"/>
  <c r="BD205" i="9"/>
  <c r="BH60" i="9"/>
  <c r="BD61" i="9"/>
  <c r="AT205" i="9"/>
  <c r="AA210" i="9"/>
  <c r="AA201" i="9"/>
  <c r="BG210" i="9"/>
  <c r="BG201" i="9"/>
  <c r="T210" i="9"/>
  <c r="T201" i="9"/>
  <c r="AA17" i="9"/>
  <c r="AY17" i="9"/>
  <c r="H211" i="9"/>
  <c r="H202" i="9"/>
  <c r="X31" i="9"/>
  <c r="X64" i="9" s="1"/>
  <c r="AB64" i="9" s="1"/>
  <c r="AN31" i="9"/>
  <c r="AN64" i="9" s="1"/>
  <c r="AR64" i="9" s="1"/>
  <c r="BL202" i="9"/>
  <c r="BL211" i="9"/>
  <c r="O32" i="9"/>
  <c r="S212" i="9"/>
  <c r="S203" i="9"/>
  <c r="W39" i="9"/>
  <c r="W40" i="9" s="1"/>
  <c r="AC212" i="9"/>
  <c r="L35" i="10" s="1"/>
  <c r="AC203" i="9"/>
  <c r="AY203" i="9"/>
  <c r="BC39" i="9"/>
  <c r="BC40" i="9" s="1"/>
  <c r="BI212" i="9"/>
  <c r="BI203" i="9"/>
  <c r="H204" i="9"/>
  <c r="H43" i="9"/>
  <c r="AN204" i="9"/>
  <c r="M43" i="9"/>
  <c r="J204" i="9"/>
  <c r="J43" i="9"/>
  <c r="V61" i="9"/>
  <c r="K205" i="9"/>
  <c r="K61" i="9"/>
  <c r="K213" i="9"/>
  <c r="T60" i="9"/>
  <c r="T94" i="9" s="1"/>
  <c r="T95" i="9" s="1"/>
  <c r="AC60" i="9"/>
  <c r="X69" i="9"/>
  <c r="BL69" i="9"/>
  <c r="AM75" i="9"/>
  <c r="AI76" i="9"/>
  <c r="P75" i="9"/>
  <c r="O211" i="9"/>
  <c r="AQ210" i="9"/>
  <c r="AQ201" i="9"/>
  <c r="AJ210" i="9"/>
  <c r="AJ201" i="9"/>
  <c r="BG17" i="9"/>
  <c r="R18" i="9"/>
  <c r="E16" i="9"/>
  <c r="E8" i="10" s="1"/>
  <c r="M16" i="9"/>
  <c r="G8" i="10" s="1"/>
  <c r="U16" i="9"/>
  <c r="U94" i="9" s="1"/>
  <c r="U95" i="9" s="1"/>
  <c r="AK16" i="9"/>
  <c r="AK94" i="9" s="1"/>
  <c r="AK95" i="9" s="1"/>
  <c r="AS16" i="9"/>
  <c r="BA16" i="9"/>
  <c r="BA94" i="9" s="1"/>
  <c r="BA95" i="9" s="1"/>
  <c r="BI210" i="9"/>
  <c r="T17" i="9"/>
  <c r="AJ17" i="9"/>
  <c r="I211" i="9"/>
  <c r="I202" i="9"/>
  <c r="BM202" i="9"/>
  <c r="BM211" i="9"/>
  <c r="H32" i="9"/>
  <c r="T212" i="9"/>
  <c r="T203" i="9"/>
  <c r="AD203" i="9"/>
  <c r="AD212" i="9"/>
  <c r="M35" i="10" s="1"/>
  <c r="AD40" i="9"/>
  <c r="BJ203" i="9"/>
  <c r="BJ212" i="9"/>
  <c r="BJ40" i="9"/>
  <c r="Q40" i="9"/>
  <c r="AA40" i="9"/>
  <c r="AK40" i="9"/>
  <c r="AW40" i="9"/>
  <c r="BG40" i="9"/>
  <c r="C43" i="9"/>
  <c r="E61" i="9"/>
  <c r="AT61" i="9"/>
  <c r="C61" i="9"/>
  <c r="U205" i="9"/>
  <c r="U213" i="9"/>
  <c r="AN213" i="9"/>
  <c r="AN205" i="9"/>
  <c r="AR60" i="9"/>
  <c r="AR61" i="9" s="1"/>
  <c r="AN61" i="9"/>
  <c r="AV213" i="9"/>
  <c r="AV61" i="9"/>
  <c r="AS69" i="9"/>
  <c r="AX68" i="9"/>
  <c r="AX69" i="9" s="1"/>
  <c r="S76" i="9"/>
  <c r="H75" i="9"/>
  <c r="L77" i="9"/>
  <c r="AW203" i="9"/>
  <c r="AI210" i="9"/>
  <c r="AI201" i="9"/>
  <c r="AZ210" i="9"/>
  <c r="AZ201" i="9"/>
  <c r="AQ17" i="9"/>
  <c r="BJ210" i="9"/>
  <c r="BJ201" i="9"/>
  <c r="BI17" i="9"/>
  <c r="L18" i="9"/>
  <c r="J211" i="9"/>
  <c r="J202" i="9"/>
  <c r="Z211" i="9"/>
  <c r="Z202" i="9"/>
  <c r="I32" i="9"/>
  <c r="U212" i="9"/>
  <c r="U203" i="9"/>
  <c r="BA212" i="9"/>
  <c r="BA203" i="9"/>
  <c r="L42" i="9"/>
  <c r="AF204" i="9"/>
  <c r="BD204" i="9"/>
  <c r="G44" i="9"/>
  <c r="L44" i="9"/>
  <c r="BE204" i="9"/>
  <c r="J205" i="9"/>
  <c r="J61" i="9"/>
  <c r="J213" i="9"/>
  <c r="Z205" i="9"/>
  <c r="Z213" i="9"/>
  <c r="Z61" i="9"/>
  <c r="AP205" i="9"/>
  <c r="AP213" i="9"/>
  <c r="AP61" i="9"/>
  <c r="BF213" i="9"/>
  <c r="BF205" i="9"/>
  <c r="BF61" i="9"/>
  <c r="F61" i="9"/>
  <c r="D60" i="9"/>
  <c r="G62" i="9"/>
  <c r="R62" i="9"/>
  <c r="M60" i="9"/>
  <c r="G19" i="10" s="1"/>
  <c r="G21" i="10" s="1"/>
  <c r="G29" i="10" s="1"/>
  <c r="BG205" i="9"/>
  <c r="BG213" i="9"/>
  <c r="BG61" i="9"/>
  <c r="L68" i="9"/>
  <c r="L69" i="9" s="1"/>
  <c r="AC69" i="9"/>
  <c r="G75" i="9"/>
  <c r="C76" i="9"/>
  <c r="AZ212" i="9"/>
  <c r="BL213" i="9"/>
  <c r="BL205" i="9"/>
  <c r="I205" i="9"/>
  <c r="I213" i="9"/>
  <c r="Q205" i="9"/>
  <c r="Q213" i="9"/>
  <c r="Y213" i="9"/>
  <c r="Y205" i="9"/>
  <c r="AO213" i="9"/>
  <c r="AO205" i="9"/>
  <c r="AW213" i="9"/>
  <c r="AW205" i="9"/>
  <c r="BE213" i="9"/>
  <c r="BE205" i="9"/>
  <c r="BM213" i="9"/>
  <c r="BM205" i="9"/>
  <c r="BL61" i="9"/>
  <c r="BI205" i="9"/>
  <c r="BK203" i="9"/>
  <c r="BK212" i="9"/>
  <c r="G77" i="9"/>
  <c r="BL212" i="9"/>
  <c r="BL203" i="9"/>
  <c r="BK40" i="9"/>
  <c r="AG205" i="9"/>
  <c r="L221" i="9"/>
  <c r="AX218" i="9"/>
  <c r="R221" i="9"/>
  <c r="AX217" i="9"/>
  <c r="W218" i="9"/>
  <c r="AH218" i="9"/>
  <c r="AX221" i="9"/>
  <c r="BH221" i="9"/>
  <c r="AY219" i="9"/>
  <c r="BG219" i="9"/>
  <c r="F219" i="9"/>
  <c r="N219" i="9"/>
  <c r="H41" i="10" s="1"/>
  <c r="V219" i="9"/>
  <c r="W219" i="9" s="1"/>
  <c r="AD219" i="9"/>
  <c r="L41" i="10" s="1"/>
  <c r="AL219" i="9"/>
  <c r="AM219" i="9" s="1"/>
  <c r="AT219" i="9"/>
  <c r="BB219" i="9"/>
  <c r="BJ219" i="9"/>
  <c r="O219" i="9"/>
  <c r="I41" i="10" s="1"/>
  <c r="AE219" i="9"/>
  <c r="M41" i="10" s="1"/>
  <c r="AU219" i="9"/>
  <c r="BK219" i="9"/>
  <c r="E220" i="9"/>
  <c r="E43" i="10" s="1"/>
  <c r="Q43" i="10" s="1"/>
  <c r="T44" i="10" s="1"/>
  <c r="U44" i="10" s="1"/>
  <c r="M220" i="9"/>
  <c r="G43" i="10" s="1"/>
  <c r="U220" i="9"/>
  <c r="AC220" i="9"/>
  <c r="K43" i="10" s="1"/>
  <c r="AK220" i="9"/>
  <c r="AS220" i="9"/>
  <c r="BA220" i="9"/>
  <c r="BI220" i="9"/>
  <c r="H219" i="9"/>
  <c r="P219" i="9"/>
  <c r="J41" i="10" s="1"/>
  <c r="X219" i="9"/>
  <c r="AF219" i="9"/>
  <c r="N41" i="10" s="1"/>
  <c r="AN219" i="9"/>
  <c r="AV219" i="9"/>
  <c r="BD219" i="9"/>
  <c r="BL219" i="9"/>
  <c r="F220" i="9"/>
  <c r="F43" i="10" s="1"/>
  <c r="N220" i="9"/>
  <c r="H43" i="10" s="1"/>
  <c r="V220" i="9"/>
  <c r="AD220" i="9"/>
  <c r="L43" i="10" s="1"/>
  <c r="AL220" i="9"/>
  <c r="AT220" i="9"/>
  <c r="BB220" i="9"/>
  <c r="BJ220" i="9"/>
  <c r="I219" i="9"/>
  <c r="Q219" i="9"/>
  <c r="Y219" i="9"/>
  <c r="AG219" i="9"/>
  <c r="O41" i="10" s="1"/>
  <c r="AO219" i="9"/>
  <c r="AW219" i="9"/>
  <c r="BE219" i="9"/>
  <c r="O220" i="9"/>
  <c r="I43" i="10" s="1"/>
  <c r="AE220" i="9"/>
  <c r="M43" i="10" s="1"/>
  <c r="AU220" i="9"/>
  <c r="X15" i="10" l="1"/>
  <c r="Y15" i="10" s="1"/>
  <c r="G219" i="9"/>
  <c r="F41" i="10"/>
  <c r="Q41" i="10" s="1"/>
  <c r="T42" i="10" s="1"/>
  <c r="U42" i="10" s="1"/>
  <c r="O94" i="9"/>
  <c r="O95" i="9" s="1"/>
  <c r="I8" i="10"/>
  <c r="Q8" i="10" s="1"/>
  <c r="Q14" i="10"/>
  <c r="T15" i="10" s="1"/>
  <c r="U15" i="10" s="1"/>
  <c r="C16" i="10"/>
  <c r="C21" i="10" s="1"/>
  <c r="C29" i="10" s="1"/>
  <c r="Q10" i="10"/>
  <c r="T11" i="10" s="1"/>
  <c r="U11" i="10" s="1"/>
  <c r="M16" i="10"/>
  <c r="M21" i="10" s="1"/>
  <c r="M29" i="10" s="1"/>
  <c r="AC94" i="9"/>
  <c r="K19" i="10"/>
  <c r="E64" i="9"/>
  <c r="G64" i="9" s="1"/>
  <c r="BP64" i="9" s="1"/>
  <c r="E12" i="10"/>
  <c r="E16" i="10" s="1"/>
  <c r="E21" i="10" s="1"/>
  <c r="E29" i="10" s="1"/>
  <c r="C45" i="10"/>
  <c r="D94" i="9"/>
  <c r="D19" i="10"/>
  <c r="Q19" i="10" s="1"/>
  <c r="T20" i="10" s="1"/>
  <c r="U20" i="10" s="1"/>
  <c r="V9" i="10"/>
  <c r="X9" i="10" s="1"/>
  <c r="F94" i="9"/>
  <c r="F25" i="10"/>
  <c r="Q25" i="10" s="1"/>
  <c r="AD64" i="9"/>
  <c r="AH64" i="9" s="1"/>
  <c r="L12" i="10"/>
  <c r="L16" i="10" s="1"/>
  <c r="L21" i="10" s="1"/>
  <c r="L29" i="10" s="1"/>
  <c r="K21" i="10"/>
  <c r="K29" i="10" s="1"/>
  <c r="U66" i="9"/>
  <c r="AA66" i="9"/>
  <c r="N94" i="9"/>
  <c r="N95" i="9" s="1"/>
  <c r="AR75" i="9"/>
  <c r="BE66" i="9"/>
  <c r="M94" i="9"/>
  <c r="Z66" i="9"/>
  <c r="P94" i="9"/>
  <c r="P95" i="9" s="1"/>
  <c r="H94" i="9"/>
  <c r="AC95" i="9"/>
  <c r="E94" i="9"/>
  <c r="AL66" i="9"/>
  <c r="K66" i="9"/>
  <c r="Q58" i="9"/>
  <c r="AU94" i="9"/>
  <c r="AU95" i="9" s="1"/>
  <c r="BD94" i="9"/>
  <c r="AE94" i="9"/>
  <c r="AE95" i="9" s="1"/>
  <c r="E58" i="9"/>
  <c r="BC94" i="9"/>
  <c r="BC95" i="9" s="1"/>
  <c r="AY95" i="9"/>
  <c r="AD94" i="9"/>
  <c r="AD95" i="9" s="1"/>
  <c r="AI95" i="9"/>
  <c r="AM94" i="9"/>
  <c r="AM95" i="9" s="1"/>
  <c r="BK37" i="9"/>
  <c r="Y58" i="9"/>
  <c r="U58" i="9"/>
  <c r="W94" i="9"/>
  <c r="W95" i="9" s="1"/>
  <c r="S95" i="9"/>
  <c r="BN94" i="9"/>
  <c r="BN95" i="9" s="1"/>
  <c r="BI95" i="9"/>
  <c r="AN94" i="9"/>
  <c r="AS94" i="9"/>
  <c r="P58" i="9"/>
  <c r="P66" i="9"/>
  <c r="X94" i="9"/>
  <c r="AV66" i="9"/>
  <c r="BM66" i="9"/>
  <c r="AF66" i="9"/>
  <c r="BG66" i="9"/>
  <c r="N66" i="9"/>
  <c r="AV58" i="9"/>
  <c r="AO58" i="9"/>
  <c r="BL58" i="9"/>
  <c r="BK58" i="9"/>
  <c r="AP58" i="9"/>
  <c r="BB66" i="9"/>
  <c r="O66" i="9"/>
  <c r="Q66" i="9"/>
  <c r="F58" i="9"/>
  <c r="AC29" i="9"/>
  <c r="J66" i="9"/>
  <c r="AI37" i="9"/>
  <c r="BF58" i="9"/>
  <c r="G49" i="9"/>
  <c r="G204" i="9"/>
  <c r="D58" i="9"/>
  <c r="D212" i="9"/>
  <c r="I58" i="9"/>
  <c r="AG29" i="9"/>
  <c r="G27" i="9"/>
  <c r="E66" i="9"/>
  <c r="E205" i="9"/>
  <c r="E37" i="10" s="1"/>
  <c r="AQ58" i="9"/>
  <c r="J58" i="9"/>
  <c r="BN36" i="9"/>
  <c r="AJ58" i="9"/>
  <c r="AP66" i="9"/>
  <c r="AO66" i="9"/>
  <c r="G53" i="9"/>
  <c r="F66" i="9"/>
  <c r="S29" i="9"/>
  <c r="T29" i="9"/>
  <c r="Z29" i="9"/>
  <c r="AO37" i="9"/>
  <c r="BN57" i="9"/>
  <c r="BE58" i="9"/>
  <c r="I66" i="9"/>
  <c r="AF37" i="9"/>
  <c r="T37" i="9"/>
  <c r="Y66" i="9"/>
  <c r="BN25" i="9"/>
  <c r="AA29" i="9"/>
  <c r="BN35" i="9"/>
  <c r="BI66" i="9"/>
  <c r="M58" i="9"/>
  <c r="Y29" i="9"/>
  <c r="AF58" i="9"/>
  <c r="AE66" i="9"/>
  <c r="BA66" i="9"/>
  <c r="BK66" i="9"/>
  <c r="K58" i="9"/>
  <c r="AC58" i="9"/>
  <c r="AG66" i="9"/>
  <c r="BF66" i="9"/>
  <c r="G48" i="9"/>
  <c r="R39" i="9"/>
  <c r="R40" i="9" s="1"/>
  <c r="O53" i="9"/>
  <c r="O57" i="9"/>
  <c r="R57" i="9" s="1"/>
  <c r="O48" i="9"/>
  <c r="R48" i="9" s="1"/>
  <c r="BN28" i="9"/>
  <c r="BN27" i="9"/>
  <c r="Y37" i="9"/>
  <c r="AD58" i="9"/>
  <c r="AK58" i="9"/>
  <c r="D63" i="9"/>
  <c r="D65" i="9"/>
  <c r="H79" i="9"/>
  <c r="L79" i="9" s="1"/>
  <c r="F69" i="9"/>
  <c r="F72" i="9"/>
  <c r="F73" i="9" s="1"/>
  <c r="G73" i="9" s="1"/>
  <c r="BN26" i="9"/>
  <c r="BJ29" i="9"/>
  <c r="V37" i="9"/>
  <c r="BN34" i="9"/>
  <c r="T58" i="9"/>
  <c r="AT58" i="9"/>
  <c r="BB58" i="9"/>
  <c r="AU66" i="9"/>
  <c r="BN63" i="9"/>
  <c r="BN79" i="9"/>
  <c r="L72" i="9"/>
  <c r="L73" i="9"/>
  <c r="H65" i="9"/>
  <c r="L65" i="9" s="1"/>
  <c r="H63" i="9"/>
  <c r="AX65" i="9"/>
  <c r="S37" i="9"/>
  <c r="AA58" i="9"/>
  <c r="AM57" i="9"/>
  <c r="AX79" i="9"/>
  <c r="G80" i="9"/>
  <c r="BJ58" i="9"/>
  <c r="AK66" i="9"/>
  <c r="H53" i="9"/>
  <c r="L53" i="9" s="1"/>
  <c r="H48" i="9"/>
  <c r="L48" i="9" s="1"/>
  <c r="H57" i="9"/>
  <c r="L57" i="9" s="1"/>
  <c r="N69" i="9"/>
  <c r="N72" i="9"/>
  <c r="R72" i="9" s="1"/>
  <c r="AE37" i="9"/>
  <c r="AK37" i="9"/>
  <c r="D37" i="9"/>
  <c r="W48" i="9"/>
  <c r="AL58" i="9"/>
  <c r="BM58" i="9"/>
  <c r="AQ66" i="9"/>
  <c r="G79" i="9"/>
  <c r="R65" i="9"/>
  <c r="P79" i="9"/>
  <c r="R79" i="9" s="1"/>
  <c r="BA37" i="9"/>
  <c r="AG58" i="9"/>
  <c r="AX73" i="9"/>
  <c r="M63" i="9"/>
  <c r="M65" i="9"/>
  <c r="AW37" i="9"/>
  <c r="BA58" i="9"/>
  <c r="AR63" i="9"/>
  <c r="BH65" i="9"/>
  <c r="C66" i="9"/>
  <c r="C58" i="9"/>
  <c r="R63" i="9"/>
  <c r="V58" i="9"/>
  <c r="R42" i="9"/>
  <c r="R43" i="9" s="1"/>
  <c r="N49" i="9"/>
  <c r="R49" i="9" s="1"/>
  <c r="U37" i="9"/>
  <c r="AV37" i="9"/>
  <c r="BM37" i="9"/>
  <c r="BE37" i="9"/>
  <c r="Z58" i="9"/>
  <c r="AW58" i="9"/>
  <c r="BG58" i="9"/>
  <c r="AZ58" i="9"/>
  <c r="AW66" i="9"/>
  <c r="BL66" i="9"/>
  <c r="Q73" i="9"/>
  <c r="BC79" i="9"/>
  <c r="BH80" i="9"/>
  <c r="BC80" i="9"/>
  <c r="BJ80" i="9"/>
  <c r="BH79" i="9"/>
  <c r="AT80" i="9"/>
  <c r="AM79" i="9"/>
  <c r="AM80" i="9"/>
  <c r="AO76" i="9"/>
  <c r="AO79" i="9"/>
  <c r="W79" i="9"/>
  <c r="V80" i="9"/>
  <c r="AF76" i="9"/>
  <c r="AF79" i="9"/>
  <c r="AF80" i="9" s="1"/>
  <c r="X79" i="9"/>
  <c r="AB79" i="9" s="1"/>
  <c r="BC73" i="9"/>
  <c r="BN73" i="9"/>
  <c r="BC72" i="9"/>
  <c r="BH72" i="9"/>
  <c r="BD73" i="9"/>
  <c r="BH73" i="9" s="1"/>
  <c r="BN72" i="9"/>
  <c r="AR73" i="9"/>
  <c r="AR72" i="9"/>
  <c r="AM72" i="9"/>
  <c r="AX72" i="9"/>
  <c r="AI73" i="9"/>
  <c r="AM73" i="9" s="1"/>
  <c r="W72" i="9"/>
  <c r="AE69" i="9"/>
  <c r="AE72" i="9"/>
  <c r="AH72" i="9" s="1"/>
  <c r="AB73" i="9"/>
  <c r="AB72" i="9"/>
  <c r="AD73" i="9"/>
  <c r="S73" i="9"/>
  <c r="W73" i="9" s="1"/>
  <c r="AZ65" i="9"/>
  <c r="BC65" i="9" s="1"/>
  <c r="AZ63" i="9"/>
  <c r="BC63" i="9" s="1"/>
  <c r="BD66" i="9"/>
  <c r="BN65" i="9"/>
  <c r="BH63" i="9"/>
  <c r="BJ66" i="9"/>
  <c r="AY66" i="9"/>
  <c r="AR65" i="9"/>
  <c r="AN66" i="9"/>
  <c r="AI66" i="9"/>
  <c r="AJ65" i="9"/>
  <c r="AM65" i="9" s="1"/>
  <c r="AJ63" i="9"/>
  <c r="AM63" i="9" s="1"/>
  <c r="AT66" i="9"/>
  <c r="AS65" i="9"/>
  <c r="AS63" i="9"/>
  <c r="AX63" i="9"/>
  <c r="V66" i="9"/>
  <c r="S66" i="9"/>
  <c r="AB63" i="9"/>
  <c r="AB65" i="9"/>
  <c r="X66" i="9"/>
  <c r="AC65" i="9"/>
  <c r="AC63" i="9"/>
  <c r="AH63" i="9"/>
  <c r="T65" i="9"/>
  <c r="W65" i="9" s="1"/>
  <c r="T63" i="9"/>
  <c r="W63" i="9" s="1"/>
  <c r="AH65" i="9"/>
  <c r="AD66" i="9"/>
  <c r="BN48" i="9"/>
  <c r="BC57" i="9"/>
  <c r="BC48" i="9"/>
  <c r="BD57" i="9"/>
  <c r="BH57" i="9" s="1"/>
  <c r="BD53" i="9"/>
  <c r="BH53" i="9" s="1"/>
  <c r="BD48" i="9"/>
  <c r="BH48" i="9" s="1"/>
  <c r="BN53" i="9"/>
  <c r="BC53" i="9"/>
  <c r="BI58" i="9"/>
  <c r="AY58" i="9"/>
  <c r="AM53" i="9"/>
  <c r="AS58" i="9"/>
  <c r="AU57" i="9"/>
  <c r="AX57" i="9" s="1"/>
  <c r="AU53" i="9"/>
  <c r="AX53" i="9" s="1"/>
  <c r="AU48" i="9"/>
  <c r="AX48" i="9" s="1"/>
  <c r="AN57" i="9"/>
  <c r="AR57" i="9" s="1"/>
  <c r="AN53" i="9"/>
  <c r="AR53" i="9" s="1"/>
  <c r="AN48" i="9"/>
  <c r="AR48" i="9" s="1"/>
  <c r="AM48" i="9"/>
  <c r="AI58" i="9"/>
  <c r="W53" i="9"/>
  <c r="S58" i="9"/>
  <c r="W57" i="9"/>
  <c r="X48" i="9"/>
  <c r="AB48" i="9" s="1"/>
  <c r="X53" i="9"/>
  <c r="AB53" i="9" s="1"/>
  <c r="X57" i="9"/>
  <c r="AB57" i="9" s="1"/>
  <c r="AH39" i="9"/>
  <c r="AH40" i="9" s="1"/>
  <c r="AE48" i="9"/>
  <c r="AE53" i="9"/>
  <c r="AH53" i="9" s="1"/>
  <c r="AE57" i="9"/>
  <c r="AH57" i="9" s="1"/>
  <c r="BL37" i="9"/>
  <c r="Z37" i="9"/>
  <c r="E34" i="9"/>
  <c r="E36" i="9"/>
  <c r="E35" i="9"/>
  <c r="AA37" i="9"/>
  <c r="AG37" i="9"/>
  <c r="BJ4" i="9"/>
  <c r="AC37" i="9"/>
  <c r="AL37" i="9"/>
  <c r="BI37" i="9"/>
  <c r="BG37" i="9"/>
  <c r="C37" i="9"/>
  <c r="BC34" i="9"/>
  <c r="BB37" i="9"/>
  <c r="D29" i="9"/>
  <c r="AP37" i="9"/>
  <c r="BJ37" i="9"/>
  <c r="BF37" i="9"/>
  <c r="F37" i="9"/>
  <c r="AM27" i="9"/>
  <c r="AZ37" i="9"/>
  <c r="AY37" i="9"/>
  <c r="BD34" i="9"/>
  <c r="BH34" i="9" s="1"/>
  <c r="BD35" i="9"/>
  <c r="BH35" i="9" s="1"/>
  <c r="BD36" i="9"/>
  <c r="BH36" i="9" s="1"/>
  <c r="BC36" i="9"/>
  <c r="BC35" i="9"/>
  <c r="AQ37" i="9"/>
  <c r="AN35" i="9"/>
  <c r="AR35" i="9" s="1"/>
  <c r="AN36" i="9"/>
  <c r="AR36" i="9" s="1"/>
  <c r="AN34" i="9"/>
  <c r="AR34" i="9" s="1"/>
  <c r="AS37" i="9"/>
  <c r="AM35" i="9"/>
  <c r="AJ37" i="9"/>
  <c r="AM34" i="9"/>
  <c r="AX31" i="9"/>
  <c r="AX32" i="9" s="1"/>
  <c r="AU34" i="9"/>
  <c r="AX34" i="9" s="1"/>
  <c r="AU35" i="9"/>
  <c r="AX35" i="9" s="1"/>
  <c r="AU36" i="9"/>
  <c r="AX36" i="9" s="1"/>
  <c r="AT37" i="9"/>
  <c r="AM36" i="9"/>
  <c r="W35" i="9"/>
  <c r="W34" i="9"/>
  <c r="W36" i="9"/>
  <c r="AH31" i="9"/>
  <c r="AH32" i="9" s="1"/>
  <c r="AD35" i="9"/>
  <c r="AH35" i="9" s="1"/>
  <c r="AD34" i="9"/>
  <c r="AH34" i="9" s="1"/>
  <c r="AD36" i="9"/>
  <c r="AH36" i="9" s="1"/>
  <c r="X35" i="9"/>
  <c r="AB35" i="9" s="1"/>
  <c r="X36" i="9"/>
  <c r="AB36" i="9" s="1"/>
  <c r="X34" i="9"/>
  <c r="AB34" i="9" s="1"/>
  <c r="BC27" i="9"/>
  <c r="W27" i="9"/>
  <c r="Q29" i="9"/>
  <c r="BK29" i="9"/>
  <c r="AZ29" i="9"/>
  <c r="F29" i="9"/>
  <c r="C29" i="9"/>
  <c r="L26" i="9"/>
  <c r="N25" i="9"/>
  <c r="N26" i="9"/>
  <c r="N28" i="9"/>
  <c r="AS28" i="9"/>
  <c r="AS26" i="9"/>
  <c r="AS25" i="9"/>
  <c r="V25" i="9"/>
  <c r="V28" i="9"/>
  <c r="V26" i="9"/>
  <c r="AL25" i="9"/>
  <c r="AL28" i="9"/>
  <c r="AL26" i="9"/>
  <c r="P210" i="9"/>
  <c r="J31" i="10" s="1"/>
  <c r="J45" i="10" s="1"/>
  <c r="P27" i="9"/>
  <c r="R27" i="9" s="1"/>
  <c r="X25" i="9"/>
  <c r="AR26" i="9"/>
  <c r="J29" i="9"/>
  <c r="AK26" i="9"/>
  <c r="AK25" i="9"/>
  <c r="AK28" i="9"/>
  <c r="AE25" i="9"/>
  <c r="AE28" i="9"/>
  <c r="AE26" i="9"/>
  <c r="AU26" i="9"/>
  <c r="AU25" i="9"/>
  <c r="AU28" i="9"/>
  <c r="BD25" i="9"/>
  <c r="AY29" i="9"/>
  <c r="P28" i="9"/>
  <c r="AR28" i="9"/>
  <c r="U25" i="9"/>
  <c r="U28" i="9"/>
  <c r="W28" i="9" s="1"/>
  <c r="U26" i="9"/>
  <c r="AV27" i="9"/>
  <c r="AX27" i="9" s="1"/>
  <c r="AN210" i="9"/>
  <c r="AR210" i="9" s="1"/>
  <c r="AN27" i="9"/>
  <c r="AR27" i="9" s="1"/>
  <c r="BL29" i="9"/>
  <c r="AJ29" i="9"/>
  <c r="AV25" i="9"/>
  <c r="AP29" i="9"/>
  <c r="M26" i="9"/>
  <c r="M28" i="9"/>
  <c r="M25" i="9"/>
  <c r="BB25" i="9"/>
  <c r="BB28" i="9"/>
  <c r="BB26" i="9"/>
  <c r="AI29" i="9"/>
  <c r="I29" i="9"/>
  <c r="E26" i="9"/>
  <c r="G26" i="9" s="1"/>
  <c r="E28" i="9"/>
  <c r="BH26" i="9"/>
  <c r="AB26" i="9"/>
  <c r="H210" i="9"/>
  <c r="L210" i="9" s="1"/>
  <c r="H27" i="9"/>
  <c r="L27" i="9" s="1"/>
  <c r="X210" i="9"/>
  <c r="AB210" i="9" s="1"/>
  <c r="X27" i="9"/>
  <c r="AB27" i="9" s="1"/>
  <c r="AF210" i="9"/>
  <c r="AF27" i="9"/>
  <c r="AH27" i="9" s="1"/>
  <c r="AN25" i="9"/>
  <c r="AW29" i="9"/>
  <c r="BH28" i="9"/>
  <c r="AB28" i="9"/>
  <c r="BF29" i="9"/>
  <c r="O26" i="9"/>
  <c r="O28" i="9"/>
  <c r="O25" i="9"/>
  <c r="BD201" i="9"/>
  <c r="BH201" i="9" s="1"/>
  <c r="BD27" i="9"/>
  <c r="BH27" i="9" s="1"/>
  <c r="H28" i="9"/>
  <c r="L28" i="9" s="1"/>
  <c r="BG29" i="9"/>
  <c r="BA25" i="9"/>
  <c r="BA28" i="9"/>
  <c r="BA26" i="9"/>
  <c r="AT26" i="9"/>
  <c r="AT25" i="9"/>
  <c r="AT28" i="9"/>
  <c r="AD25" i="9"/>
  <c r="AD26" i="9"/>
  <c r="AD28" i="9"/>
  <c r="H25" i="9"/>
  <c r="L25" i="9" s="1"/>
  <c r="BI29" i="9"/>
  <c r="BN29" i="9" s="1"/>
  <c r="P25" i="9"/>
  <c r="AQ29" i="9"/>
  <c r="K29" i="9"/>
  <c r="BE29" i="9"/>
  <c r="AO29" i="9"/>
  <c r="G16" i="9"/>
  <c r="G17" i="9" s="1"/>
  <c r="E25" i="9"/>
  <c r="E201" i="9" s="1"/>
  <c r="BC76" i="9"/>
  <c r="H201" i="9"/>
  <c r="L201" i="9" s="1"/>
  <c r="BP218" i="9"/>
  <c r="P201" i="9"/>
  <c r="P206" i="9" s="1"/>
  <c r="BP221" i="9"/>
  <c r="AH219" i="9"/>
  <c r="R219" i="9"/>
  <c r="BC220" i="9"/>
  <c r="BP217" i="9"/>
  <c r="BH219" i="9"/>
  <c r="AX219" i="9"/>
  <c r="AH68" i="9"/>
  <c r="AH69" i="9" s="1"/>
  <c r="W69" i="9"/>
  <c r="BN213" i="9"/>
  <c r="R202" i="9"/>
  <c r="AF201" i="9"/>
  <c r="AF206" i="9" s="1"/>
  <c r="X201" i="9"/>
  <c r="AB201" i="9" s="1"/>
  <c r="AN201" i="9"/>
  <c r="AR201" i="9" s="1"/>
  <c r="AV201" i="9"/>
  <c r="AV206" i="9" s="1"/>
  <c r="BH61" i="9"/>
  <c r="BE206" i="9"/>
  <c r="BE207" i="9" s="1"/>
  <c r="BG206" i="9"/>
  <c r="BG207" i="9" s="1"/>
  <c r="BG214" i="9"/>
  <c r="BG215" i="9" s="1"/>
  <c r="BD210" i="9"/>
  <c r="BH210" i="9" s="1"/>
  <c r="BC16" i="9"/>
  <c r="BC17" i="9" s="1"/>
  <c r="AY212" i="9"/>
  <c r="BC212" i="9" s="1"/>
  <c r="AX204" i="9"/>
  <c r="AQ214" i="9"/>
  <c r="AQ215" i="9" s="1"/>
  <c r="AQ206" i="9"/>
  <c r="AQ207" i="9" s="1"/>
  <c r="AR76" i="9"/>
  <c r="AM202" i="9"/>
  <c r="AM76" i="9"/>
  <c r="AG206" i="9"/>
  <c r="AG207" i="9" s="1"/>
  <c r="AA206" i="9"/>
  <c r="AA207" i="9" s="1"/>
  <c r="BP41" i="9"/>
  <c r="Q214" i="9"/>
  <c r="Q215" i="9" s="1"/>
  <c r="BP62" i="9"/>
  <c r="R32" i="9"/>
  <c r="BP33" i="9"/>
  <c r="BP21" i="9"/>
  <c r="G68" i="9"/>
  <c r="F95" i="9"/>
  <c r="BN205" i="9"/>
  <c r="BN201" i="9"/>
  <c r="AM220" i="9"/>
  <c r="W220" i="9"/>
  <c r="G220" i="9"/>
  <c r="D61" i="9"/>
  <c r="G60" i="9"/>
  <c r="BN212" i="9"/>
  <c r="AJ213" i="9"/>
  <c r="AM213" i="9" s="1"/>
  <c r="AJ205" i="9"/>
  <c r="AJ206" i="9" s="1"/>
  <c r="AJ61" i="9"/>
  <c r="E32" i="9"/>
  <c r="BN220" i="9"/>
  <c r="AX220" i="9"/>
  <c r="R220" i="9"/>
  <c r="BI214" i="9"/>
  <c r="BN210" i="9"/>
  <c r="T205" i="9"/>
  <c r="W205" i="9" s="1"/>
  <c r="T213" i="9"/>
  <c r="T214" i="9" s="1"/>
  <c r="T61" i="9"/>
  <c r="BN203" i="9"/>
  <c r="W212" i="9"/>
  <c r="BK206" i="9"/>
  <c r="BH76" i="9"/>
  <c r="AU203" i="9"/>
  <c r="AX203" i="9" s="1"/>
  <c r="AU212" i="9"/>
  <c r="AX212" i="9" s="1"/>
  <c r="AU40" i="9"/>
  <c r="Y206" i="9"/>
  <c r="Y207" i="9" s="1"/>
  <c r="O210" i="9"/>
  <c r="I31" i="10" s="1"/>
  <c r="O201" i="9"/>
  <c r="O17" i="9"/>
  <c r="I214" i="9"/>
  <c r="AB17" i="9"/>
  <c r="H212" i="9"/>
  <c r="L212" i="9" s="1"/>
  <c r="H40" i="9"/>
  <c r="H203" i="9"/>
  <c r="L203" i="9" s="1"/>
  <c r="L39" i="9"/>
  <c r="L40" i="9" s="1"/>
  <c r="C214" i="9"/>
  <c r="C223" i="9" s="1"/>
  <c r="C105" i="9" s="1"/>
  <c r="C115" i="9" s="1"/>
  <c r="AT210" i="9"/>
  <c r="AT214" i="9" s="1"/>
  <c r="AT201" i="9"/>
  <c r="AT206" i="9" s="1"/>
  <c r="AT17" i="9"/>
  <c r="AX19" i="9"/>
  <c r="AX20" i="9" s="1"/>
  <c r="P214" i="9"/>
  <c r="BB210" i="9"/>
  <c r="BB214" i="9" s="1"/>
  <c r="BB201" i="9"/>
  <c r="BB206" i="9" s="1"/>
  <c r="BB17" i="9"/>
  <c r="BK214" i="9"/>
  <c r="H213" i="9"/>
  <c r="L213" i="9" s="1"/>
  <c r="H205" i="9"/>
  <c r="L205" i="9" s="1"/>
  <c r="L60" i="9"/>
  <c r="L61" i="9" s="1"/>
  <c r="H61" i="9"/>
  <c r="BE214" i="9"/>
  <c r="AK210" i="9"/>
  <c r="AK214" i="9" s="1"/>
  <c r="AK201" i="9"/>
  <c r="AK206" i="9" s="1"/>
  <c r="AK17" i="9"/>
  <c r="BC203" i="9"/>
  <c r="R68" i="9"/>
  <c r="R69" i="9" s="1"/>
  <c r="AM16" i="9"/>
  <c r="G31" i="9"/>
  <c r="BN17" i="9"/>
  <c r="AH19" i="9"/>
  <c r="AH20" i="9" s="1"/>
  <c r="BI206" i="9"/>
  <c r="X212" i="9"/>
  <c r="AB212" i="9" s="1"/>
  <c r="X203" i="9"/>
  <c r="AB203" i="9" s="1"/>
  <c r="AB39" i="9"/>
  <c r="AB40" i="9" s="1"/>
  <c r="X40" i="9"/>
  <c r="BN204" i="9"/>
  <c r="G40" i="9"/>
  <c r="V210" i="9"/>
  <c r="V214" i="9" s="1"/>
  <c r="V201" i="9"/>
  <c r="V206" i="9" s="1"/>
  <c r="V17" i="9"/>
  <c r="S206" i="9"/>
  <c r="S207" i="9" s="1"/>
  <c r="N204" i="9"/>
  <c r="R204" i="9" s="1"/>
  <c r="N43" i="9"/>
  <c r="L43" i="9"/>
  <c r="AI214" i="9"/>
  <c r="BP18" i="9"/>
  <c r="S214" i="9"/>
  <c r="AM212" i="9"/>
  <c r="U210" i="9"/>
  <c r="U214" i="9" s="1"/>
  <c r="U201" i="9"/>
  <c r="U206" i="9" s="1"/>
  <c r="U17" i="9"/>
  <c r="BH205" i="9"/>
  <c r="Z204" i="9"/>
  <c r="Z206" i="9" s="1"/>
  <c r="AH204" i="9"/>
  <c r="Q206" i="9"/>
  <c r="Q207" i="9" s="1"/>
  <c r="F206" i="9"/>
  <c r="AO214" i="9"/>
  <c r="L17" i="9"/>
  <c r="G43" i="9"/>
  <c r="AE203" i="9"/>
  <c r="AH203" i="9" s="1"/>
  <c r="AE212" i="9"/>
  <c r="AE40" i="9"/>
  <c r="K206" i="9"/>
  <c r="K207" i="9" s="1"/>
  <c r="R211" i="9"/>
  <c r="AS210" i="9"/>
  <c r="AS201" i="9"/>
  <c r="AS17" i="9"/>
  <c r="AX16" i="9"/>
  <c r="Z214" i="9"/>
  <c r="AM211" i="9"/>
  <c r="AM60" i="9"/>
  <c r="AM61" i="9" s="1"/>
  <c r="AE210" i="9"/>
  <c r="M31" i="10" s="1"/>
  <c r="M45" i="10" s="1"/>
  <c r="AE201" i="9"/>
  <c r="AE17" i="9"/>
  <c r="AH16" i="9"/>
  <c r="M210" i="9"/>
  <c r="G31" i="10" s="1"/>
  <c r="M201" i="9"/>
  <c r="M17" i="9"/>
  <c r="R16" i="9"/>
  <c r="R17" i="9" s="1"/>
  <c r="AC213" i="9"/>
  <c r="AC205" i="9"/>
  <c r="AH205" i="9" s="1"/>
  <c r="AC61" i="9"/>
  <c r="AH60" i="9"/>
  <c r="AH61" i="9" s="1"/>
  <c r="W60" i="9"/>
  <c r="W61" i="9" s="1"/>
  <c r="X202" i="9"/>
  <c r="AB202" i="9" s="1"/>
  <c r="X211" i="9"/>
  <c r="AB211" i="9" s="1"/>
  <c r="X32" i="9"/>
  <c r="AB31" i="9"/>
  <c r="AB32" i="9" s="1"/>
  <c r="AA214" i="9"/>
  <c r="BH213" i="9"/>
  <c r="X76" i="9"/>
  <c r="AB75" i="9"/>
  <c r="AB76" i="9" s="1"/>
  <c r="BF214" i="9"/>
  <c r="J214" i="9"/>
  <c r="AB205" i="9"/>
  <c r="BC202" i="9"/>
  <c r="W202" i="9"/>
  <c r="AU211" i="9"/>
  <c r="AX211" i="9" s="1"/>
  <c r="AU202" i="9"/>
  <c r="AX202" i="9" s="1"/>
  <c r="AU32" i="9"/>
  <c r="AV210" i="9"/>
  <c r="AV214" i="9" s="1"/>
  <c r="F214" i="9"/>
  <c r="AO206" i="9"/>
  <c r="BM214" i="9"/>
  <c r="BL206" i="9"/>
  <c r="N210" i="9"/>
  <c r="H31" i="10" s="1"/>
  <c r="N201" i="9"/>
  <c r="N17" i="9"/>
  <c r="AZ213" i="9"/>
  <c r="AZ214" i="9" s="1"/>
  <c r="AZ205" i="9"/>
  <c r="AZ206" i="9" s="1"/>
  <c r="AZ61" i="9"/>
  <c r="BC60" i="9"/>
  <c r="BC61" i="9" s="1"/>
  <c r="AX39" i="9"/>
  <c r="AX40" i="9" s="1"/>
  <c r="BN202" i="9"/>
  <c r="AW206" i="9"/>
  <c r="O203" i="9"/>
  <c r="R203" i="9" s="1"/>
  <c r="O212" i="9"/>
  <c r="I35" i="10" s="1"/>
  <c r="O40" i="9"/>
  <c r="AD210" i="9"/>
  <c r="L31" i="10" s="1"/>
  <c r="AD201" i="9"/>
  <c r="AD17" i="9"/>
  <c r="G203" i="9"/>
  <c r="P20" i="9"/>
  <c r="R19" i="9"/>
  <c r="R20" i="9" s="1"/>
  <c r="K214" i="9"/>
  <c r="L219" i="9"/>
  <c r="BA210" i="9"/>
  <c r="BA214" i="9" s="1"/>
  <c r="BA201" i="9"/>
  <c r="BA206" i="9" s="1"/>
  <c r="BA17" i="9"/>
  <c r="BF204" i="9"/>
  <c r="BH204" i="9" s="1"/>
  <c r="AU210" i="9"/>
  <c r="AU201" i="9"/>
  <c r="AU17" i="9"/>
  <c r="AM203" i="9"/>
  <c r="BP44" i="9"/>
  <c r="AR17" i="9"/>
  <c r="AR219" i="9"/>
  <c r="BP77" i="9"/>
  <c r="M213" i="9"/>
  <c r="R213" i="9" s="1"/>
  <c r="M205" i="9"/>
  <c r="R60" i="9"/>
  <c r="R61" i="9" s="1"/>
  <c r="M61" i="9"/>
  <c r="BJ206" i="9"/>
  <c r="D95" i="9"/>
  <c r="H76" i="9"/>
  <c r="L75" i="9"/>
  <c r="L76" i="9" s="1"/>
  <c r="AR205" i="9"/>
  <c r="E17" i="9"/>
  <c r="L202" i="9"/>
  <c r="AS213" i="9"/>
  <c r="AX213" i="9" s="1"/>
  <c r="AS205" i="9"/>
  <c r="AX205" i="9" s="1"/>
  <c r="AS61" i="9"/>
  <c r="AX60" i="9"/>
  <c r="AX61" i="9" s="1"/>
  <c r="J206" i="9"/>
  <c r="J207" i="9" s="1"/>
  <c r="AI204" i="9"/>
  <c r="AM204" i="9" s="1"/>
  <c r="BC211" i="9"/>
  <c r="W211" i="9"/>
  <c r="BD212" i="9"/>
  <c r="BH212" i="9" s="1"/>
  <c r="BD203" i="9"/>
  <c r="BH203" i="9" s="1"/>
  <c r="BH39" i="9"/>
  <c r="BH40" i="9" s="1"/>
  <c r="BD40" i="9"/>
  <c r="AP204" i="9"/>
  <c r="AP206" i="9" s="1"/>
  <c r="AP207" i="9" s="1"/>
  <c r="BP70" i="9"/>
  <c r="BM206" i="9"/>
  <c r="BL214" i="9"/>
  <c r="N212" i="9"/>
  <c r="H35" i="10" s="1"/>
  <c r="C95" i="9"/>
  <c r="BN211" i="9"/>
  <c r="AW214" i="9"/>
  <c r="W16" i="9"/>
  <c r="L19" i="9"/>
  <c r="L20" i="9" s="1"/>
  <c r="H20" i="9"/>
  <c r="I206" i="9"/>
  <c r="I207" i="9" s="1"/>
  <c r="AN212" i="9"/>
  <c r="AN203" i="9"/>
  <c r="AR203" i="9" s="1"/>
  <c r="AN40" i="9"/>
  <c r="AR39" i="9"/>
  <c r="AR40" i="9" s="1"/>
  <c r="AL210" i="9"/>
  <c r="AL214" i="9" s="1"/>
  <c r="AL201" i="9"/>
  <c r="AL206" i="9" s="1"/>
  <c r="AL17" i="9"/>
  <c r="AN202" i="9"/>
  <c r="AR202" i="9" s="1"/>
  <c r="AN211" i="9"/>
  <c r="AR211" i="9" s="1"/>
  <c r="AN32" i="9"/>
  <c r="AR31" i="9"/>
  <c r="AR32" i="9" s="1"/>
  <c r="AH220" i="9"/>
  <c r="BN219" i="9"/>
  <c r="AB219" i="9"/>
  <c r="BC219" i="9"/>
  <c r="G76" i="9"/>
  <c r="BJ214" i="9"/>
  <c r="AR213" i="9"/>
  <c r="P76" i="9"/>
  <c r="R75" i="9"/>
  <c r="R76" i="9" s="1"/>
  <c r="L204" i="9"/>
  <c r="W203" i="9"/>
  <c r="L211" i="9"/>
  <c r="AB213" i="9"/>
  <c r="Y214" i="9"/>
  <c r="BD202" i="9"/>
  <c r="BH202" i="9" s="1"/>
  <c r="BD211" i="9"/>
  <c r="BH211" i="9" s="1"/>
  <c r="BD32" i="9"/>
  <c r="BH31" i="9"/>
  <c r="BH32" i="9" s="1"/>
  <c r="AH75" i="9"/>
  <c r="AH76" i="9" s="1"/>
  <c r="AG214" i="9"/>
  <c r="AD211" i="9"/>
  <c r="AD32" i="9"/>
  <c r="AD202" i="9"/>
  <c r="AH202" i="9" s="1"/>
  <c r="BH17" i="9"/>
  <c r="AP212" i="9"/>
  <c r="AP214" i="9" s="1"/>
  <c r="AM32" i="9"/>
  <c r="G20" i="9"/>
  <c r="AY204" i="9"/>
  <c r="BC204" i="9" s="1"/>
  <c r="T9" i="10" l="1"/>
  <c r="AH211" i="9"/>
  <c r="L33" i="10"/>
  <c r="R205" i="9"/>
  <c r="G37" i="10"/>
  <c r="AH213" i="9"/>
  <c r="K37" i="10"/>
  <c r="K45" i="10" s="1"/>
  <c r="G45" i="10"/>
  <c r="V20" i="10"/>
  <c r="X20" i="10" s="1"/>
  <c r="Y20" i="10" s="1"/>
  <c r="G69" i="9"/>
  <c r="V26" i="10"/>
  <c r="X26" i="10" s="1"/>
  <c r="AF214" i="9"/>
  <c r="AF223" i="9" s="1"/>
  <c r="AF105" i="9" s="1"/>
  <c r="AF115" i="9" s="1"/>
  <c r="AF195" i="9" s="1"/>
  <c r="N31" i="10"/>
  <c r="BP27" i="9"/>
  <c r="T26" i="10"/>
  <c r="U26" i="10" s="1"/>
  <c r="L45" i="10"/>
  <c r="G94" i="9"/>
  <c r="Q12" i="10"/>
  <c r="T13" i="10" s="1"/>
  <c r="U13" i="10" s="1"/>
  <c r="H45" i="10"/>
  <c r="I45" i="10"/>
  <c r="Y9" i="10"/>
  <c r="D21" i="10"/>
  <c r="D29" i="10" s="1"/>
  <c r="AH212" i="9"/>
  <c r="N35" i="10"/>
  <c r="G212" i="9"/>
  <c r="D35" i="10"/>
  <c r="E95" i="9"/>
  <c r="M95" i="9"/>
  <c r="L94" i="9"/>
  <c r="L95" i="9" s="1"/>
  <c r="H95" i="9"/>
  <c r="Y97" i="9"/>
  <c r="BM97" i="9"/>
  <c r="R94" i="9"/>
  <c r="R95" i="9" s="1"/>
  <c r="AQ97" i="9"/>
  <c r="BG97" i="9"/>
  <c r="AY97" i="9"/>
  <c r="Z97" i="9"/>
  <c r="M66" i="9"/>
  <c r="R66" i="9" s="1"/>
  <c r="AA97" i="9"/>
  <c r="BF97" i="9"/>
  <c r="AG97" i="9"/>
  <c r="I97" i="9"/>
  <c r="Q97" i="9"/>
  <c r="C97" i="9"/>
  <c r="BI97" i="9"/>
  <c r="BE97" i="9"/>
  <c r="BL97" i="9"/>
  <c r="K97" i="9"/>
  <c r="AP97" i="9"/>
  <c r="J97" i="9"/>
  <c r="AB66" i="9"/>
  <c r="AW97" i="9"/>
  <c r="BK97" i="9"/>
  <c r="AI97" i="9"/>
  <c r="BD95" i="9"/>
  <c r="BH94" i="9"/>
  <c r="BH95" i="9" s="1"/>
  <c r="X95" i="9"/>
  <c r="AB94" i="9"/>
  <c r="AB95" i="9" s="1"/>
  <c r="S97" i="9"/>
  <c r="AH80" i="9"/>
  <c r="AX80" i="9"/>
  <c r="F97" i="9"/>
  <c r="AH94" i="9"/>
  <c r="AH95" i="9" s="1"/>
  <c r="AX94" i="9"/>
  <c r="AX95" i="9" s="1"/>
  <c r="AS95" i="9"/>
  <c r="W80" i="9"/>
  <c r="BN80" i="9"/>
  <c r="BJ97" i="9"/>
  <c r="AN95" i="9"/>
  <c r="AR94" i="9"/>
  <c r="AR95" i="9" s="1"/>
  <c r="BP49" i="9"/>
  <c r="C206" i="9"/>
  <c r="C207" i="9" s="1"/>
  <c r="AN29" i="9"/>
  <c r="AR29" i="9" s="1"/>
  <c r="BH66" i="9"/>
  <c r="AE73" i="9"/>
  <c r="AH73" i="9" s="1"/>
  <c r="AM28" i="9"/>
  <c r="G34" i="9"/>
  <c r="BP34" i="9" s="1"/>
  <c r="E202" i="9"/>
  <c r="G202" i="9" s="1"/>
  <c r="BP202" i="9" s="1"/>
  <c r="P80" i="9"/>
  <c r="AC66" i="9"/>
  <c r="G28" i="9"/>
  <c r="E210" i="9"/>
  <c r="N58" i="9"/>
  <c r="G65" i="9"/>
  <c r="BP65" i="9" s="1"/>
  <c r="D213" i="9"/>
  <c r="D214" i="9" s="1"/>
  <c r="D223" i="9" s="1"/>
  <c r="G63" i="9"/>
  <c r="D205" i="9"/>
  <c r="T66" i="9"/>
  <c r="AH79" i="9"/>
  <c r="H58" i="9"/>
  <c r="L58" i="9" s="1"/>
  <c r="AH28" i="9"/>
  <c r="BC25" i="9"/>
  <c r="AE29" i="9"/>
  <c r="G36" i="9"/>
  <c r="BP36" i="9" s="1"/>
  <c r="E211" i="9"/>
  <c r="W37" i="9"/>
  <c r="BC58" i="9"/>
  <c r="AN37" i="9"/>
  <c r="AR37" i="9" s="1"/>
  <c r="BN66" i="9"/>
  <c r="D66" i="9"/>
  <c r="O58" i="9"/>
  <c r="AD29" i="9"/>
  <c r="U29" i="9"/>
  <c r="U97" i="9" s="1"/>
  <c r="V29" i="9"/>
  <c r="V97" i="9" s="1"/>
  <c r="E37" i="9"/>
  <c r="AR66" i="9"/>
  <c r="BN58" i="9"/>
  <c r="AS66" i="9"/>
  <c r="G72" i="9"/>
  <c r="BP72" i="9" s="1"/>
  <c r="N73" i="9"/>
  <c r="H80" i="9"/>
  <c r="R53" i="9"/>
  <c r="BP53" i="9" s="1"/>
  <c r="W58" i="9"/>
  <c r="AF29" i="9"/>
  <c r="AF97" i="9" s="1"/>
  <c r="AF196" i="9" s="1"/>
  <c r="AF197" i="9" s="1"/>
  <c r="AX25" i="9"/>
  <c r="AE58" i="9"/>
  <c r="AH58" i="9" s="1"/>
  <c r="AM58" i="9"/>
  <c r="AB25" i="9"/>
  <c r="X29" i="9"/>
  <c r="AB29" i="9" s="1"/>
  <c r="AM25" i="9"/>
  <c r="BD37" i="9"/>
  <c r="BH37" i="9" s="1"/>
  <c r="BN37" i="9"/>
  <c r="H66" i="9"/>
  <c r="L66" i="9" s="1"/>
  <c r="L63" i="9"/>
  <c r="AO80" i="9"/>
  <c r="AR79" i="9"/>
  <c r="X80" i="9"/>
  <c r="AZ207" i="9"/>
  <c r="AZ66" i="9"/>
  <c r="AJ66" i="9"/>
  <c r="AJ97" i="9" s="1"/>
  <c r="BD58" i="9"/>
  <c r="BH58" i="9" s="1"/>
  <c r="AU58" i="9"/>
  <c r="AN58" i="9"/>
  <c r="AR58" i="9" s="1"/>
  <c r="AH48" i="9"/>
  <c r="BP48" i="9" s="1"/>
  <c r="X58" i="9"/>
  <c r="AB58" i="9" s="1"/>
  <c r="AR25" i="9"/>
  <c r="AH25" i="9"/>
  <c r="X37" i="9"/>
  <c r="AB37" i="9" s="1"/>
  <c r="M29" i="9"/>
  <c r="BC37" i="9"/>
  <c r="R25" i="9"/>
  <c r="AM37" i="9"/>
  <c r="BI4" i="9"/>
  <c r="BC28" i="9"/>
  <c r="AX26" i="9"/>
  <c r="AV29" i="9"/>
  <c r="AV97" i="9" s="1"/>
  <c r="AM26" i="9"/>
  <c r="AS29" i="9"/>
  <c r="AU37" i="9"/>
  <c r="AX37" i="9" s="1"/>
  <c r="AD37" i="9"/>
  <c r="AH37" i="9" s="1"/>
  <c r="E29" i="9"/>
  <c r="G29" i="9" s="1"/>
  <c r="BC26" i="9"/>
  <c r="W26" i="9"/>
  <c r="AH26" i="9"/>
  <c r="AL29" i="9"/>
  <c r="AL97" i="9" s="1"/>
  <c r="R26" i="9"/>
  <c r="G25" i="9"/>
  <c r="AX28" i="9"/>
  <c r="N29" i="9"/>
  <c r="O29" i="9"/>
  <c r="BD29" i="9"/>
  <c r="BH29" i="9" s="1"/>
  <c r="BH25" i="9"/>
  <c r="AK29" i="9"/>
  <c r="AK97" i="9" s="1"/>
  <c r="BA29" i="9"/>
  <c r="BA97" i="9" s="1"/>
  <c r="BB29" i="9"/>
  <c r="BB97" i="9" s="1"/>
  <c r="AU29" i="9"/>
  <c r="R28" i="9"/>
  <c r="H29" i="9"/>
  <c r="L29" i="9" s="1"/>
  <c r="P29" i="9"/>
  <c r="AT29" i="9"/>
  <c r="AT97" i="9" s="1"/>
  <c r="W25" i="9"/>
  <c r="AW207" i="9"/>
  <c r="BM207" i="9"/>
  <c r="BL207" i="9"/>
  <c r="BJ207" i="9"/>
  <c r="BI207" i="9"/>
  <c r="BK207" i="9"/>
  <c r="AY214" i="9"/>
  <c r="AY215" i="9" s="1"/>
  <c r="W213" i="9"/>
  <c r="AM205" i="9"/>
  <c r="T206" i="9"/>
  <c r="R212" i="9"/>
  <c r="AU214" i="9"/>
  <c r="AU215" i="9" s="1"/>
  <c r="BP219" i="9"/>
  <c r="AC214" i="9"/>
  <c r="AC223" i="9" s="1"/>
  <c r="AC105" i="9" s="1"/>
  <c r="AQ223" i="9"/>
  <c r="AY206" i="9"/>
  <c r="AE206" i="9"/>
  <c r="Q223" i="9"/>
  <c r="AV207" i="9"/>
  <c r="Z207" i="9"/>
  <c r="BN206" i="9"/>
  <c r="BG223" i="9"/>
  <c r="BC213" i="9"/>
  <c r="BB207" i="9"/>
  <c r="BC201" i="9"/>
  <c r="AT207" i="9"/>
  <c r="AJ207" i="9"/>
  <c r="AL207" i="9"/>
  <c r="BP42" i="9"/>
  <c r="BP43" i="9" s="1"/>
  <c r="AE214" i="9"/>
  <c r="AE215" i="9" s="1"/>
  <c r="AD214" i="9"/>
  <c r="AD223" i="9" s="1"/>
  <c r="AH201" i="9"/>
  <c r="AH206" i="9" s="1"/>
  <c r="AC206" i="9"/>
  <c r="AB204" i="9"/>
  <c r="AB206" i="9" s="1"/>
  <c r="U207" i="9"/>
  <c r="W201" i="9"/>
  <c r="W206" i="9" s="1"/>
  <c r="N206" i="9"/>
  <c r="BP96" i="9"/>
  <c r="H214" i="9"/>
  <c r="H215" i="9" s="1"/>
  <c r="F207" i="9"/>
  <c r="BP220" i="9"/>
  <c r="AZ223" i="9"/>
  <c r="AZ215" i="9"/>
  <c r="AP223" i="9"/>
  <c r="AP215" i="9"/>
  <c r="AH210" i="9"/>
  <c r="AU206" i="9"/>
  <c r="AD206" i="9"/>
  <c r="BF223" i="9"/>
  <c r="BF215" i="9"/>
  <c r="AF215" i="9"/>
  <c r="AL223" i="9"/>
  <c r="AL215" i="9"/>
  <c r="X214" i="9"/>
  <c r="K223" i="9"/>
  <c r="K215" i="9"/>
  <c r="L206" i="9"/>
  <c r="AX17" i="9"/>
  <c r="BP39" i="9"/>
  <c r="BP40" i="9" s="1"/>
  <c r="G32" i="9"/>
  <c r="BP31" i="9"/>
  <c r="P215" i="9"/>
  <c r="P223" i="9"/>
  <c r="AT223" i="9"/>
  <c r="AT105" i="9" s="1"/>
  <c r="AT115" i="9" s="1"/>
  <c r="AT195" i="9" s="1"/>
  <c r="AT215" i="9"/>
  <c r="BH206" i="9"/>
  <c r="BL223" i="9"/>
  <c r="BL215" i="9"/>
  <c r="BA207" i="9"/>
  <c r="H206" i="9"/>
  <c r="H207" i="9" s="1"/>
  <c r="AR204" i="9"/>
  <c r="AR206" i="9" s="1"/>
  <c r="M206" i="9"/>
  <c r="R201" i="9"/>
  <c r="R206" i="9" s="1"/>
  <c r="BF206" i="9"/>
  <c r="U215" i="9"/>
  <c r="U223" i="9"/>
  <c r="AM210" i="9"/>
  <c r="BP68" i="9"/>
  <c r="BP69" i="9" s="1"/>
  <c r="O206" i="9"/>
  <c r="BC205" i="9"/>
  <c r="BD206" i="9"/>
  <c r="BP16" i="9"/>
  <c r="BP17" i="9" s="1"/>
  <c r="BM223" i="9"/>
  <c r="BM215" i="9"/>
  <c r="AA223" i="9"/>
  <c r="AA105" i="9" s="1"/>
  <c r="AA115" i="9" s="1"/>
  <c r="AA195" i="9" s="1"/>
  <c r="AA215" i="9"/>
  <c r="AS206" i="9"/>
  <c r="AX201" i="9"/>
  <c r="AX206" i="9" s="1"/>
  <c r="AO223" i="9"/>
  <c r="AO215" i="9"/>
  <c r="AI223" i="9"/>
  <c r="AI215" i="9"/>
  <c r="V207" i="9"/>
  <c r="BK223" i="9"/>
  <c r="BK215" i="9"/>
  <c r="O214" i="9"/>
  <c r="AK215" i="9"/>
  <c r="AK223" i="9"/>
  <c r="AF224" i="9"/>
  <c r="BJ223" i="9"/>
  <c r="BJ215" i="9"/>
  <c r="BP19" i="9"/>
  <c r="G201" i="9"/>
  <c r="Y223" i="9"/>
  <c r="Y215" i="9"/>
  <c r="AF207" i="9"/>
  <c r="W17" i="9"/>
  <c r="T223" i="9"/>
  <c r="T215" i="9"/>
  <c r="BA215" i="9"/>
  <c r="BA223" i="9"/>
  <c r="BP203" i="9"/>
  <c r="AO207" i="9"/>
  <c r="M214" i="9"/>
  <c r="R210" i="9"/>
  <c r="V223" i="9"/>
  <c r="V215" i="9"/>
  <c r="AJ214" i="9"/>
  <c r="C224" i="9"/>
  <c r="C215" i="9"/>
  <c r="BP60" i="9"/>
  <c r="G61" i="9"/>
  <c r="BB223" i="9"/>
  <c r="BB215" i="9"/>
  <c r="BC210" i="9"/>
  <c r="BP75" i="9"/>
  <c r="BP76" i="9" s="1"/>
  <c r="P207" i="9"/>
  <c r="AR212" i="9"/>
  <c r="AW223" i="9"/>
  <c r="AW215" i="9"/>
  <c r="AI206" i="9"/>
  <c r="F223" i="9"/>
  <c r="F215" i="9"/>
  <c r="AS214" i="9"/>
  <c r="AX210" i="9"/>
  <c r="W210" i="9"/>
  <c r="AN206" i="9"/>
  <c r="BD214" i="9"/>
  <c r="X206" i="9"/>
  <c r="AG223" i="9"/>
  <c r="AG215" i="9"/>
  <c r="AM201" i="9"/>
  <c r="N214" i="9"/>
  <c r="AV215" i="9"/>
  <c r="AV223" i="9"/>
  <c r="J223" i="9"/>
  <c r="J215" i="9"/>
  <c r="AH17" i="9"/>
  <c r="Z223" i="9"/>
  <c r="Z215" i="9"/>
  <c r="AN214" i="9"/>
  <c r="S223" i="9"/>
  <c r="S215" i="9"/>
  <c r="W214" i="9"/>
  <c r="AM17" i="9"/>
  <c r="AK207" i="9"/>
  <c r="BE223" i="9"/>
  <c r="BE215" i="9"/>
  <c r="I223" i="9"/>
  <c r="I215" i="9"/>
  <c r="BI215" i="9"/>
  <c r="BI223" i="9"/>
  <c r="BI105" i="9" s="1"/>
  <c r="BN214" i="9"/>
  <c r="BN215" i="9" s="1"/>
  <c r="Y26" i="10" l="1"/>
  <c r="BP26" i="9"/>
  <c r="G211" i="9"/>
  <c r="BP211" i="9" s="1"/>
  <c r="E33" i="10"/>
  <c r="Q33" i="10" s="1"/>
  <c r="T34" i="10" s="1"/>
  <c r="U34" i="10" s="1"/>
  <c r="G205" i="9"/>
  <c r="D37" i="10"/>
  <c r="Q37" i="10" s="1"/>
  <c r="T38" i="10" s="1"/>
  <c r="U38" i="10" s="1"/>
  <c r="Q196" i="9"/>
  <c r="Q197" i="9" s="1"/>
  <c r="N45" i="10"/>
  <c r="Q16" i="10"/>
  <c r="Q21" i="10" s="1"/>
  <c r="G210" i="9"/>
  <c r="E31" i="10"/>
  <c r="Q35" i="10"/>
  <c r="T36" i="10" s="1"/>
  <c r="U36" i="10" s="1"/>
  <c r="D45" i="10"/>
  <c r="T16" i="10"/>
  <c r="U9" i="10"/>
  <c r="AA196" i="9"/>
  <c r="AA197" i="9" s="1"/>
  <c r="F224" i="9"/>
  <c r="F105" i="9"/>
  <c r="F115" i="9" s="1"/>
  <c r="F195" i="9" s="1"/>
  <c r="F196" i="9" s="1"/>
  <c r="F197" i="9" s="1"/>
  <c r="D224" i="9"/>
  <c r="D105" i="9"/>
  <c r="AT196" i="9"/>
  <c r="AT197" i="9" s="1"/>
  <c r="BM224" i="9"/>
  <c r="BM105" i="9"/>
  <c r="BM115" i="9" s="1"/>
  <c r="BM195" i="9" s="1"/>
  <c r="BM196" i="9" s="1"/>
  <c r="BM197" i="9" s="1"/>
  <c r="BL224" i="9"/>
  <c r="BL105" i="9"/>
  <c r="BL115" i="9" s="1"/>
  <c r="BL195" i="9" s="1"/>
  <c r="BL196" i="9" s="1"/>
  <c r="BL197" i="9" s="1"/>
  <c r="BK224" i="9"/>
  <c r="BK105" i="9"/>
  <c r="BK115" i="9" s="1"/>
  <c r="BK195" i="9" s="1"/>
  <c r="BK196" i="9" s="1"/>
  <c r="BK197" i="9" s="1"/>
  <c r="BJ224" i="9"/>
  <c r="BJ105" i="9"/>
  <c r="BJ115" i="9" s="1"/>
  <c r="BJ195" i="9" s="1"/>
  <c r="BJ196" i="9" s="1"/>
  <c r="BJ197" i="9" s="1"/>
  <c r="BI115" i="9"/>
  <c r="BG224" i="9"/>
  <c r="BG105" i="9"/>
  <c r="BF224" i="9"/>
  <c r="BF105" i="9"/>
  <c r="BF115" i="9" s="1"/>
  <c r="BF195" i="9" s="1"/>
  <c r="BF196" i="9" s="1"/>
  <c r="BF197" i="9" s="1"/>
  <c r="BE224" i="9"/>
  <c r="BE105" i="9"/>
  <c r="BE115" i="9" s="1"/>
  <c r="BE195" i="9" s="1"/>
  <c r="BE196" i="9" s="1"/>
  <c r="BE197" i="9" s="1"/>
  <c r="BB224" i="9"/>
  <c r="BB105" i="9"/>
  <c r="BB115" i="9" s="1"/>
  <c r="BB195" i="9" s="1"/>
  <c r="BB196" i="9" s="1"/>
  <c r="BB197" i="9" s="1"/>
  <c r="BA224" i="9"/>
  <c r="BA105" i="9"/>
  <c r="BA115" i="9" s="1"/>
  <c r="BA195" i="9" s="1"/>
  <c r="BA196" i="9" s="1"/>
  <c r="BA197" i="9" s="1"/>
  <c r="AZ224" i="9"/>
  <c r="AZ105" i="9"/>
  <c r="AZ115" i="9" s="1"/>
  <c r="AZ195" i="9" s="1"/>
  <c r="AW224" i="9"/>
  <c r="AW105" i="9"/>
  <c r="AW115" i="9" s="1"/>
  <c r="AW195" i="9" s="1"/>
  <c r="AW196" i="9" s="1"/>
  <c r="AW197" i="9" s="1"/>
  <c r="AV224" i="9"/>
  <c r="AV105" i="9"/>
  <c r="AV115" i="9" s="1"/>
  <c r="AV195" i="9" s="1"/>
  <c r="AV196" i="9" s="1"/>
  <c r="AV197" i="9" s="1"/>
  <c r="AQ224" i="9"/>
  <c r="AQ105" i="9"/>
  <c r="AQ115" i="9" s="1"/>
  <c r="AQ195" i="9" s="1"/>
  <c r="AQ196" i="9" s="1"/>
  <c r="AQ197" i="9" s="1"/>
  <c r="AP224" i="9"/>
  <c r="AP105" i="9"/>
  <c r="AP115" i="9" s="1"/>
  <c r="AP195" i="9" s="1"/>
  <c r="AP196" i="9" s="1"/>
  <c r="AP197" i="9" s="1"/>
  <c r="AO224" i="9"/>
  <c r="AO105" i="9"/>
  <c r="AO115" i="9" s="1"/>
  <c r="AO195" i="9" s="1"/>
  <c r="AL224" i="9"/>
  <c r="AL105" i="9"/>
  <c r="AL115" i="9" s="1"/>
  <c r="AL195" i="9" s="1"/>
  <c r="AL196" i="9" s="1"/>
  <c r="AL197" i="9" s="1"/>
  <c r="AK224" i="9"/>
  <c r="AK105" i="9"/>
  <c r="AK115" i="9" s="1"/>
  <c r="AK195" i="9" s="1"/>
  <c r="AK196" i="9" s="1"/>
  <c r="AK197" i="9" s="1"/>
  <c r="AI224" i="9"/>
  <c r="AI105" i="9"/>
  <c r="AG224" i="9"/>
  <c r="AG105" i="9"/>
  <c r="AG115" i="9" s="1"/>
  <c r="AD224" i="9"/>
  <c r="AD105" i="9"/>
  <c r="AD115" i="9" s="1"/>
  <c r="AD195" i="9" s="1"/>
  <c r="AC115" i="9"/>
  <c r="Z224" i="9"/>
  <c r="Z105" i="9"/>
  <c r="Z115" i="9" s="1"/>
  <c r="Z195" i="9" s="1"/>
  <c r="Z196" i="9" s="1"/>
  <c r="Z197" i="9" s="1"/>
  <c r="Y224" i="9"/>
  <c r="Y105" i="9"/>
  <c r="Y115" i="9" s="1"/>
  <c r="Y195" i="9" s="1"/>
  <c r="Y196" i="9" s="1"/>
  <c r="Y197" i="9" s="1"/>
  <c r="V224" i="9"/>
  <c r="V105" i="9"/>
  <c r="V115" i="9" s="1"/>
  <c r="V195" i="9" s="1"/>
  <c r="V196" i="9" s="1"/>
  <c r="V197" i="9" s="1"/>
  <c r="U224" i="9"/>
  <c r="U105" i="9"/>
  <c r="U115" i="9" s="1"/>
  <c r="U195" i="9" s="1"/>
  <c r="U196" i="9" s="1"/>
  <c r="U197" i="9" s="1"/>
  <c r="T224" i="9"/>
  <c r="T105" i="9"/>
  <c r="T115" i="9" s="1"/>
  <c r="T195" i="9" s="1"/>
  <c r="S224" i="9"/>
  <c r="S105" i="9"/>
  <c r="Q224" i="9"/>
  <c r="Q105" i="9"/>
  <c r="Q115" i="9" s="1"/>
  <c r="Q195" i="9" s="1"/>
  <c r="P224" i="9"/>
  <c r="P105" i="9"/>
  <c r="P115" i="9" s="1"/>
  <c r="P195" i="9" s="1"/>
  <c r="C195" i="9"/>
  <c r="K224" i="9"/>
  <c r="K105" i="9"/>
  <c r="K115" i="9" s="1"/>
  <c r="K195" i="9" s="1"/>
  <c r="K196" i="9" s="1"/>
  <c r="K197" i="9" s="1"/>
  <c r="J224" i="9"/>
  <c r="J105" i="9"/>
  <c r="J115" i="9" s="1"/>
  <c r="J195" i="9" s="1"/>
  <c r="J196" i="9" s="1"/>
  <c r="J197" i="9" s="1"/>
  <c r="I224" i="9"/>
  <c r="I105" i="9"/>
  <c r="I115" i="9" s="1"/>
  <c r="I195" i="9" s="1"/>
  <c r="I196" i="9" s="1"/>
  <c r="I197" i="9" s="1"/>
  <c r="O97" i="9"/>
  <c r="D215" i="9"/>
  <c r="M97" i="9"/>
  <c r="D206" i="9"/>
  <c r="D207" i="9" s="1"/>
  <c r="BP63" i="9"/>
  <c r="BN97" i="9"/>
  <c r="E97" i="9"/>
  <c r="L80" i="9"/>
  <c r="H97" i="9"/>
  <c r="R73" i="9"/>
  <c r="BP73" i="9" s="1"/>
  <c r="N97" i="9"/>
  <c r="R80" i="9"/>
  <c r="P97" i="9"/>
  <c r="BD97" i="9"/>
  <c r="AB80" i="9"/>
  <c r="X97" i="9"/>
  <c r="AB97" i="9" s="1"/>
  <c r="AX58" i="9"/>
  <c r="AU97" i="9"/>
  <c r="AR80" i="9"/>
  <c r="AO97" i="9"/>
  <c r="W66" i="9"/>
  <c r="T97" i="9"/>
  <c r="W97" i="9" s="1"/>
  <c r="AH66" i="9"/>
  <c r="AC97" i="9"/>
  <c r="AX66" i="9"/>
  <c r="AS97" i="9"/>
  <c r="G66" i="9"/>
  <c r="D97" i="9"/>
  <c r="AN97" i="9"/>
  <c r="AM66" i="9"/>
  <c r="AD97" i="9"/>
  <c r="AM97" i="9"/>
  <c r="BC66" i="9"/>
  <c r="AZ97" i="9"/>
  <c r="BC97" i="9" s="1"/>
  <c r="AE97" i="9"/>
  <c r="E206" i="9"/>
  <c r="E207" i="9" s="1"/>
  <c r="E214" i="9"/>
  <c r="G214" i="9" s="1"/>
  <c r="G223" i="9" s="1"/>
  <c r="G213" i="9"/>
  <c r="BP213" i="9" s="1"/>
  <c r="AU223" i="9"/>
  <c r="BP79" i="9"/>
  <c r="R58" i="9"/>
  <c r="W29" i="9"/>
  <c r="AH29" i="9"/>
  <c r="AX29" i="9"/>
  <c r="BP25" i="9"/>
  <c r="R29" i="9"/>
  <c r="BP61" i="9"/>
  <c r="BP32" i="9"/>
  <c r="AY223" i="9"/>
  <c r="BG4" i="9"/>
  <c r="BC29" i="9"/>
  <c r="BP28" i="9"/>
  <c r="BC214" i="9"/>
  <c r="BC223" i="9" s="1"/>
  <c r="BC224" i="9" s="1"/>
  <c r="AM29" i="9"/>
  <c r="BP20" i="9"/>
  <c r="AC207" i="9"/>
  <c r="AE207" i="9"/>
  <c r="AU207" i="9"/>
  <c r="BD207" i="9"/>
  <c r="O207" i="9"/>
  <c r="AY207" i="9"/>
  <c r="T207" i="9"/>
  <c r="BF207" i="9"/>
  <c r="AT224" i="9"/>
  <c r="AN207" i="9"/>
  <c r="AA224" i="9"/>
  <c r="N207" i="9"/>
  <c r="BN207" i="9"/>
  <c r="M207" i="9"/>
  <c r="X207" i="9"/>
  <c r="AI207" i="9"/>
  <c r="AS207" i="9"/>
  <c r="AD207" i="9"/>
  <c r="AC215" i="9"/>
  <c r="AM206" i="9"/>
  <c r="AM207" i="9" s="1"/>
  <c r="BP205" i="9"/>
  <c r="BP212" i="9"/>
  <c r="AE223" i="9"/>
  <c r="L214" i="9"/>
  <c r="L223" i="9" s="1"/>
  <c r="L224" i="9" s="1"/>
  <c r="H223" i="9"/>
  <c r="BH207" i="9"/>
  <c r="BC206" i="9"/>
  <c r="AX207" i="9"/>
  <c r="AR207" i="9"/>
  <c r="AH214" i="9"/>
  <c r="AH215" i="9" s="1"/>
  <c r="AD215" i="9"/>
  <c r="AB207" i="9"/>
  <c r="BP210" i="9"/>
  <c r="R207" i="9"/>
  <c r="AB214" i="9"/>
  <c r="X223" i="9"/>
  <c r="X215" i="9"/>
  <c r="BP201" i="9"/>
  <c r="G206" i="9"/>
  <c r="BN223" i="9"/>
  <c r="BN224" i="9" s="1"/>
  <c r="BI224" i="9"/>
  <c r="O223" i="9"/>
  <c r="O215" i="9"/>
  <c r="AS215" i="9"/>
  <c r="AX214" i="9"/>
  <c r="AX215" i="9" s="1"/>
  <c r="AS223" i="9"/>
  <c r="AS105" i="9" s="1"/>
  <c r="M215" i="9"/>
  <c r="M223" i="9"/>
  <c r="M105" i="9" s="1"/>
  <c r="R214" i="9"/>
  <c r="R215" i="9" s="1"/>
  <c r="AC224" i="9"/>
  <c r="BP204" i="9"/>
  <c r="BP94" i="9"/>
  <c r="BP95" i="9" s="1"/>
  <c r="G95" i="9"/>
  <c r="L207" i="9"/>
  <c r="W207" i="9"/>
  <c r="W223" i="9"/>
  <c r="W224" i="9" s="1"/>
  <c r="W215" i="9"/>
  <c r="AR214" i="9"/>
  <c r="AN215" i="9"/>
  <c r="AN223" i="9"/>
  <c r="N223" i="9"/>
  <c r="N215" i="9"/>
  <c r="BH214" i="9"/>
  <c r="BD223" i="9"/>
  <c r="BD215" i="9"/>
  <c r="AJ223" i="9"/>
  <c r="AJ105" i="9" s="1"/>
  <c r="AJ115" i="9" s="1"/>
  <c r="AJ195" i="9" s="1"/>
  <c r="AJ196" i="9" s="1"/>
  <c r="AJ197" i="9" s="1"/>
  <c r="AJ215" i="9"/>
  <c r="AM214" i="9"/>
  <c r="AH207" i="9"/>
  <c r="AG195" i="9" l="1"/>
  <c r="AG196" i="9" s="1"/>
  <c r="AG197" i="9" s="1"/>
  <c r="BG115" i="9"/>
  <c r="BG195" i="9" s="1"/>
  <c r="BG196" i="9" s="1"/>
  <c r="BG197" i="9" s="1"/>
  <c r="E45" i="10"/>
  <c r="Q31" i="10"/>
  <c r="BN115" i="9"/>
  <c r="T21" i="10"/>
  <c r="U16" i="10"/>
  <c r="BP29" i="9"/>
  <c r="Z38" i="10"/>
  <c r="Q29" i="10"/>
  <c r="Z37" i="10" s="1"/>
  <c r="D115" i="9"/>
  <c r="AO196" i="9"/>
  <c r="AO197" i="9" s="1"/>
  <c r="AZ196" i="9"/>
  <c r="AZ197" i="9" s="1"/>
  <c r="AD196" i="9"/>
  <c r="AD197" i="9" s="1"/>
  <c r="BN105" i="9"/>
  <c r="BI195" i="9"/>
  <c r="BD224" i="9"/>
  <c r="BD105" i="9"/>
  <c r="BH97" i="9"/>
  <c r="AY224" i="9"/>
  <c r="AY105" i="9"/>
  <c r="AU224" i="9"/>
  <c r="AU105" i="9"/>
  <c r="AU115" i="9" s="1"/>
  <c r="AU195" i="9" s="1"/>
  <c r="AU196" i="9" s="1"/>
  <c r="AU197" i="9" s="1"/>
  <c r="AS115" i="9"/>
  <c r="AX97" i="9"/>
  <c r="AN224" i="9"/>
  <c r="AN105" i="9"/>
  <c r="AM105" i="9"/>
  <c r="AI115" i="9"/>
  <c r="AE224" i="9"/>
  <c r="AE105" i="9"/>
  <c r="AC195" i="9"/>
  <c r="X224" i="9"/>
  <c r="X105" i="9"/>
  <c r="T196" i="9"/>
  <c r="T197" i="9" s="1"/>
  <c r="W105" i="9"/>
  <c r="S115" i="9"/>
  <c r="P196" i="9"/>
  <c r="P197" i="9" s="1"/>
  <c r="O224" i="9"/>
  <c r="O105" i="9"/>
  <c r="O115" i="9" s="1"/>
  <c r="O195" i="9" s="1"/>
  <c r="O196" i="9" s="1"/>
  <c r="O197" i="9" s="1"/>
  <c r="N224" i="9"/>
  <c r="N105" i="9"/>
  <c r="N115" i="9" s="1"/>
  <c r="N195" i="9" s="1"/>
  <c r="N196" i="9" s="1"/>
  <c r="N197" i="9" s="1"/>
  <c r="M115" i="9"/>
  <c r="R115" i="9" s="1"/>
  <c r="C196" i="9"/>
  <c r="C197" i="9" s="1"/>
  <c r="H224" i="9"/>
  <c r="H105" i="9"/>
  <c r="L97" i="9"/>
  <c r="E215" i="9"/>
  <c r="G97" i="9"/>
  <c r="BP80" i="9"/>
  <c r="E223" i="9"/>
  <c r="BP66" i="9"/>
  <c r="R97" i="9"/>
  <c r="AR97" i="9"/>
  <c r="G215" i="9"/>
  <c r="AH97" i="9"/>
  <c r="BC215" i="9"/>
  <c r="BF4" i="9"/>
  <c r="AJ224" i="9"/>
  <c r="BC207" i="9"/>
  <c r="G207" i="9"/>
  <c r="L215" i="9"/>
  <c r="AH223" i="9"/>
  <c r="BP214" i="9"/>
  <c r="BP215" i="9" s="1"/>
  <c r="AX223" i="9"/>
  <c r="AS224" i="9"/>
  <c r="AM223" i="9"/>
  <c r="AM224" i="9" s="1"/>
  <c r="AM215" i="9"/>
  <c r="G224" i="9"/>
  <c r="BH223" i="9"/>
  <c r="BH215" i="9"/>
  <c r="BP206" i="9"/>
  <c r="BP207" i="9" s="1"/>
  <c r="R223" i="9"/>
  <c r="M224" i="9"/>
  <c r="AR223" i="9"/>
  <c r="AR215" i="9"/>
  <c r="AB223" i="9"/>
  <c r="AB215" i="9"/>
  <c r="T29" i="10" l="1"/>
  <c r="U29" i="10" s="1"/>
  <c r="U21" i="10"/>
  <c r="T32" i="10"/>
  <c r="Q45" i="10"/>
  <c r="R105" i="9"/>
  <c r="E224" i="9"/>
  <c r="E105" i="9"/>
  <c r="D195" i="9"/>
  <c r="BN195" i="9"/>
  <c r="BI196" i="9"/>
  <c r="BI197" i="9" s="1"/>
  <c r="BH105" i="9"/>
  <c r="BD115" i="9"/>
  <c r="BC105" i="9"/>
  <c r="AY115" i="9"/>
  <c r="AX105" i="9"/>
  <c r="AS195" i="9"/>
  <c r="AX115" i="9"/>
  <c r="AR105" i="9"/>
  <c r="AN115" i="9"/>
  <c r="AI195" i="9"/>
  <c r="AM115" i="9"/>
  <c r="AE115" i="9"/>
  <c r="AH115" i="9" s="1"/>
  <c r="AH105" i="9"/>
  <c r="AC196" i="9"/>
  <c r="AC197" i="9" s="1"/>
  <c r="AB105" i="9"/>
  <c r="X115" i="9"/>
  <c r="S195" i="9"/>
  <c r="W115" i="9"/>
  <c r="M195" i="9"/>
  <c r="H115" i="9"/>
  <c r="L105" i="9"/>
  <c r="BP97" i="9"/>
  <c r="BE4" i="9"/>
  <c r="AH224" i="9"/>
  <c r="BH224" i="9"/>
  <c r="AB224" i="9"/>
  <c r="AX224" i="9"/>
  <c r="AR224" i="9"/>
  <c r="R224" i="9"/>
  <c r="BP223" i="9"/>
  <c r="BP224" i="9" s="1"/>
  <c r="U32" i="10" l="1"/>
  <c r="T45" i="10"/>
  <c r="U45" i="10" s="1"/>
  <c r="D196" i="9"/>
  <c r="E115" i="9"/>
  <c r="G105" i="9"/>
  <c r="BP105" i="9" s="1"/>
  <c r="BN196" i="9"/>
  <c r="BN197" i="9" s="1"/>
  <c r="BD195" i="9"/>
  <c r="BH115" i="9"/>
  <c r="AY195" i="9"/>
  <c r="BC115" i="9"/>
  <c r="AX195" i="9"/>
  <c r="AS196" i="9"/>
  <c r="AS197" i="9" s="1"/>
  <c r="AN195" i="9"/>
  <c r="AR115" i="9"/>
  <c r="AM195" i="9"/>
  <c r="AI196" i="9"/>
  <c r="AI197" i="9" s="1"/>
  <c r="AE195" i="9"/>
  <c r="X195" i="9"/>
  <c r="AB115" i="9"/>
  <c r="W195" i="9"/>
  <c r="S196" i="9"/>
  <c r="S197" i="9" s="1"/>
  <c r="R195" i="9"/>
  <c r="M196" i="9"/>
  <c r="M197" i="9" s="1"/>
  <c r="L115" i="9"/>
  <c r="H195" i="9"/>
  <c r="BD4" i="9"/>
  <c r="G35" i="9"/>
  <c r="G37" i="9"/>
  <c r="BP37" i="9" l="1"/>
  <c r="V13" i="10"/>
  <c r="BP115" i="9"/>
  <c r="E195" i="9"/>
  <c r="G115" i="9"/>
  <c r="D197" i="9"/>
  <c r="BH195" i="9"/>
  <c r="BD196" i="9"/>
  <c r="BD197" i="9" s="1"/>
  <c r="AY196" i="9"/>
  <c r="AY197" i="9" s="1"/>
  <c r="BC195" i="9"/>
  <c r="AX196" i="9"/>
  <c r="AX197" i="9" s="1"/>
  <c r="AR195" i="9"/>
  <c r="AN196" i="9"/>
  <c r="AN197" i="9" s="1"/>
  <c r="AM196" i="9"/>
  <c r="AM197" i="9" s="1"/>
  <c r="AE196" i="9"/>
  <c r="AE197" i="9" s="1"/>
  <c r="AH195" i="9"/>
  <c r="X196" i="9"/>
  <c r="X197" i="9" s="1"/>
  <c r="AB195" i="9"/>
  <c r="W196" i="9"/>
  <c r="W197" i="9" s="1"/>
  <c r="R196" i="9"/>
  <c r="R197" i="9" s="1"/>
  <c r="L195" i="9"/>
  <c r="H196" i="9"/>
  <c r="H197" i="9" s="1"/>
  <c r="BB4" i="9"/>
  <c r="X13" i="10" l="1"/>
  <c r="V16" i="10"/>
  <c r="V21" i="10" s="1"/>
  <c r="E196" i="9"/>
  <c r="G195" i="9"/>
  <c r="BH196" i="9"/>
  <c r="BH197" i="9" s="1"/>
  <c r="BC196" i="9"/>
  <c r="BC197" i="9" s="1"/>
  <c r="AR196" i="9"/>
  <c r="AR197" i="9" s="1"/>
  <c r="BP195" i="9"/>
  <c r="AH196" i="9"/>
  <c r="AH197" i="9" s="1"/>
  <c r="AB196" i="9"/>
  <c r="AB197" i="9" s="1"/>
  <c r="L196" i="9"/>
  <c r="L197" i="9" s="1"/>
  <c r="BA4" i="9"/>
  <c r="V29" i="10" l="1"/>
  <c r="X21" i="10"/>
  <c r="Y13" i="10"/>
  <c r="X16" i="10"/>
  <c r="Y16" i="10" s="1"/>
  <c r="E197" i="9"/>
  <c r="G196" i="9"/>
  <c r="G197" i="9" s="1"/>
  <c r="AZ4" i="9"/>
  <c r="Y21" i="10" l="1"/>
  <c r="X29" i="10"/>
  <c r="Y29" i="10" s="1"/>
  <c r="BP196" i="9"/>
  <c r="BP197" i="9" s="1"/>
  <c r="AY4" i="9"/>
  <c r="AW4" i="9" l="1"/>
  <c r="AV4" i="9" l="1"/>
  <c r="AU4" i="9" l="1"/>
  <c r="AT4" i="9" l="1"/>
  <c r="AS4" i="9" l="1"/>
  <c r="AQ4" i="9" l="1"/>
  <c r="AP4" i="9" l="1"/>
  <c r="AO4" i="9" l="1"/>
  <c r="AN4" i="9" l="1"/>
  <c r="AL4" i="9" l="1"/>
  <c r="AK4" i="9" l="1"/>
  <c r="AJ4" i="9" l="1"/>
  <c r="AI4" i="9" l="1"/>
  <c r="AG4" i="9" l="1"/>
  <c r="AF4" i="9" l="1"/>
  <c r="AE4" i="9" l="1"/>
  <c r="AD4" i="9" l="1"/>
  <c r="AC4" i="9" l="1"/>
  <c r="AA4" i="9" l="1"/>
  <c r="Z4" i="9" l="1"/>
  <c r="Y4" i="9" l="1"/>
  <c r="X4" i="9" l="1"/>
  <c r="V4" i="9" l="1"/>
  <c r="U4" i="9" l="1"/>
  <c r="T4" i="9" l="1"/>
  <c r="S4" i="9" l="1"/>
  <c r="Q4" i="9" l="1"/>
  <c r="P4" i="9" l="1"/>
  <c r="O4" i="9" l="1"/>
  <c r="N4" i="9" l="1"/>
  <c r="M4" i="9" l="1"/>
  <c r="K4" i="9" l="1"/>
  <c r="J4" i="9" l="1"/>
  <c r="I4" i="9" l="1"/>
  <c r="H4" i="9" l="1"/>
  <c r="F4" i="9" l="1"/>
  <c r="E4" i="9" l="1"/>
  <c r="D4" i="9" l="1"/>
  <c r="C4" i="9" l="1"/>
  <c r="G58" i="9"/>
  <c r="BP58" i="9" s="1"/>
  <c r="G57" i="9" l="1"/>
  <c r="BP57" i="9" s="1"/>
</calcChain>
</file>

<file path=xl/sharedStrings.xml><?xml version="1.0" encoding="utf-8"?>
<sst xmlns="http://schemas.openxmlformats.org/spreadsheetml/2006/main" count="535" uniqueCount="371">
  <si>
    <t>Land Tax</t>
  </si>
  <si>
    <t>Superannuation</t>
  </si>
  <si>
    <t>Cigarettes</t>
  </si>
  <si>
    <t>Payroll Tax</t>
  </si>
  <si>
    <t>Interest - Bank</t>
  </si>
  <si>
    <t>Accounting Fees</t>
  </si>
  <si>
    <t>Administration</t>
  </si>
  <si>
    <t>Cash Discrepancy</t>
  </si>
  <si>
    <t>Depreciation</t>
  </si>
  <si>
    <t>As a % of total sales</t>
  </si>
  <si>
    <t>Repairs &amp; Maintenance</t>
  </si>
  <si>
    <t>Trade Waste</t>
  </si>
  <si>
    <t>Administration Abnormal/Set Up</t>
  </si>
  <si>
    <t>Advertising &amp; Promo (General)</t>
  </si>
  <si>
    <t>Beer Gas</t>
  </si>
  <si>
    <t>Cleaing Materials</t>
  </si>
  <si>
    <t>Cleaning Contract</t>
  </si>
  <si>
    <t>Electricity</t>
  </si>
  <si>
    <t>Entertaining of Patrons</t>
  </si>
  <si>
    <t>Gas</t>
  </si>
  <si>
    <t>Glass/Crockery/Replacements</t>
  </si>
  <si>
    <t>Hire of Lighting</t>
  </si>
  <si>
    <t>Insurances - General</t>
  </si>
  <si>
    <t>Leasing - Plant &amp; Equipment</t>
  </si>
  <si>
    <t>Postage Printing &amp; Stationery</t>
  </si>
  <si>
    <t>Rent</t>
  </si>
  <si>
    <t>Security</t>
  </si>
  <si>
    <t>Telephones/Internet</t>
  </si>
  <si>
    <t>Bad Debts</t>
  </si>
  <si>
    <t>Bank Charges - Trading Account</t>
  </si>
  <si>
    <t>Bus Hire</t>
  </si>
  <si>
    <t>Consultancy Fees</t>
  </si>
  <si>
    <t>Credit Card Commission</t>
  </si>
  <si>
    <t>Display Materials</t>
  </si>
  <si>
    <t>Donations</t>
  </si>
  <si>
    <t>Filing Fees</t>
  </si>
  <si>
    <t>Firewood</t>
  </si>
  <si>
    <t>Flowers/Decorations</t>
  </si>
  <si>
    <t>Freight/Courier</t>
  </si>
  <si>
    <t>Ice</t>
  </si>
  <si>
    <t>Laundry</t>
  </si>
  <si>
    <t>Legal Expenses</t>
  </si>
  <si>
    <t>Loss/Damage</t>
  </si>
  <si>
    <t>Motor Vehicle Expenses</t>
  </si>
  <si>
    <t>Newspapers</t>
  </si>
  <si>
    <t>Penalties &amp; Fines</t>
  </si>
  <si>
    <t>Permits &amp; Licences</t>
  </si>
  <si>
    <t>Pest Control</t>
  </si>
  <si>
    <t>Recycling</t>
  </si>
  <si>
    <t>Software &amp; Support</t>
  </si>
  <si>
    <t>Staff Amenities/First Aid</t>
  </si>
  <si>
    <t>Stocktaking Fees</t>
  </si>
  <si>
    <t>Subscriptions</t>
  </si>
  <si>
    <t>Travel Expenses</t>
  </si>
  <si>
    <t>R &amp; M - Air Con/Exhaust</t>
  </si>
  <si>
    <t>R &amp; M - Buildings</t>
  </si>
  <si>
    <t>R &amp; M - Carpark</t>
  </si>
  <si>
    <t>R &amp; M - Carpets &amp; Floor Cover</t>
  </si>
  <si>
    <t>R &amp; M - Cash Registers</t>
  </si>
  <si>
    <t>R &amp; M - Computers</t>
  </si>
  <si>
    <t>R &amp; M - Electricial</t>
  </si>
  <si>
    <t>R &amp; M - Furniture &amp; Fittings</t>
  </si>
  <si>
    <t>R &amp; M - Gardens &amp; Grounds</t>
  </si>
  <si>
    <t>R &amp; M - Glazing</t>
  </si>
  <si>
    <t>R &amp; M - Motor Vehicles</t>
  </si>
  <si>
    <t>R &amp; M - Painting</t>
  </si>
  <si>
    <t>R &amp; M - Plant &amp; Equipment</t>
  </si>
  <si>
    <t>R &amp; M - Plumbing</t>
  </si>
  <si>
    <t>R &amp; M - Refrigeration</t>
  </si>
  <si>
    <t>Annual Leave + Loading</t>
  </si>
  <si>
    <t>Entertainment\Marketing Wages</t>
  </si>
  <si>
    <t>Long Service Leave</t>
  </si>
  <si>
    <t>Staff Training</t>
  </si>
  <si>
    <t>Temporary Staff</t>
  </si>
  <si>
    <t>Uniforms</t>
  </si>
  <si>
    <t>Wages - Administration</t>
  </si>
  <si>
    <t>Wages - Cleaning/Cellar</t>
  </si>
  <si>
    <t>Wages - Entertain of Guests</t>
  </si>
  <si>
    <t>Wages - Maintenance</t>
  </si>
  <si>
    <t>Wages - Management</t>
  </si>
  <si>
    <t>Wages - Marketing</t>
  </si>
  <si>
    <t>Workers Compensation</t>
  </si>
  <si>
    <t>Interest-Finance</t>
  </si>
  <si>
    <t>Rental Outgoings</t>
  </si>
  <si>
    <t>Hire of Pant &amp; Equipment</t>
  </si>
  <si>
    <t>% Sales</t>
  </si>
  <si>
    <t>Total All Wages</t>
  </si>
  <si>
    <t>Marketing</t>
  </si>
  <si>
    <t>6-5145</t>
  </si>
  <si>
    <t>Management</t>
  </si>
  <si>
    <t>6-5150</t>
  </si>
  <si>
    <t>Entertain of Guests</t>
  </si>
  <si>
    <t>Cleaning /Cellar</t>
  </si>
  <si>
    <t>TOTAL All Bars Wages % Sales</t>
  </si>
  <si>
    <t xml:space="preserve">TOTAL ALL Bars Wages </t>
  </si>
  <si>
    <t>5-3100</t>
  </si>
  <si>
    <t xml:space="preserve">Restaurant Food </t>
  </si>
  <si>
    <t>5-1200</t>
  </si>
  <si>
    <t>Bottle Shop &amp; Cigarettes</t>
  </si>
  <si>
    <t>5-4200</t>
  </si>
  <si>
    <t>5-2200</t>
  </si>
  <si>
    <t>Total COGS</t>
  </si>
  <si>
    <t>5-1100</t>
  </si>
  <si>
    <t xml:space="preserve">Bottle Shop </t>
  </si>
  <si>
    <t>Annual Total</t>
  </si>
  <si>
    <t>Total</t>
  </si>
  <si>
    <t>% increase over last year</t>
  </si>
  <si>
    <t>% incr\decr over last year</t>
  </si>
  <si>
    <t>4-7100</t>
  </si>
  <si>
    <t>4-6100</t>
  </si>
  <si>
    <t>4-3400</t>
  </si>
  <si>
    <t>4-1200</t>
  </si>
  <si>
    <t>4-1100</t>
  </si>
  <si>
    <t>4-4100</t>
  </si>
  <si>
    <t>4-2200</t>
  </si>
  <si>
    <t>4-2100</t>
  </si>
  <si>
    <t>Year No</t>
  </si>
  <si>
    <t>TOTAL</t>
  </si>
  <si>
    <t>Week No</t>
  </si>
  <si>
    <t xml:space="preserve">Week </t>
  </si>
  <si>
    <t>MYOB Acct</t>
  </si>
  <si>
    <t>EX GST</t>
  </si>
  <si>
    <t>Week Ending: BUD18</t>
  </si>
  <si>
    <t>Week Ending:LYR:2017</t>
  </si>
  <si>
    <t>Wages (BUDGET FY 19)</t>
  </si>
  <si>
    <t>LYR18:Sales - Nellies</t>
  </si>
  <si>
    <t xml:space="preserve">LYR18:Sales - Bottle Shop </t>
  </si>
  <si>
    <t>LYR18:Sales - Cigarettes</t>
  </si>
  <si>
    <t>LYR18:Sales - Restaurant Food</t>
  </si>
  <si>
    <t>LYR18:Sales - Gaming</t>
  </si>
  <si>
    <t>LYR18:Accommodation</t>
  </si>
  <si>
    <t>LYR18:Other</t>
  </si>
  <si>
    <t>LYR18:Total</t>
  </si>
  <si>
    <t>BUD19:Sales -Butch Bar</t>
  </si>
  <si>
    <t>BUD19:Sales - Nellies</t>
  </si>
  <si>
    <t>BUD19:Sales - Bunker Bar</t>
  </si>
  <si>
    <t xml:space="preserve">BUD19:Sales - Bottle Shop </t>
  </si>
  <si>
    <t>BUD19:Sales - Cigarettes</t>
  </si>
  <si>
    <t>BUD19: Sales - Restaurant Food</t>
  </si>
  <si>
    <t>BUD19:Sales - Gaming</t>
  </si>
  <si>
    <t>BUD19:Accommodation</t>
  </si>
  <si>
    <t>BUD19:Total Sales</t>
  </si>
  <si>
    <t>Rates - Council</t>
  </si>
  <si>
    <t>Rates - water</t>
  </si>
  <si>
    <t>5-2100</t>
  </si>
  <si>
    <t>5-4100</t>
  </si>
  <si>
    <t>5-1110</t>
  </si>
  <si>
    <t>Bars - Butch and Nellies</t>
  </si>
  <si>
    <t>Bars - Bunker</t>
  </si>
  <si>
    <t>Butch and Nellies</t>
  </si>
  <si>
    <t>Bunker</t>
  </si>
  <si>
    <t>5-3200</t>
  </si>
  <si>
    <t>6-5135</t>
  </si>
  <si>
    <t>6-5152</t>
  </si>
  <si>
    <t>6-5151</t>
  </si>
  <si>
    <t>6-1005</t>
  </si>
  <si>
    <t>6-1010</t>
  </si>
  <si>
    <t>6-1015</t>
  </si>
  <si>
    <t>6-1025</t>
  </si>
  <si>
    <t>6-1125</t>
  </si>
  <si>
    <t>6-1155</t>
  </si>
  <si>
    <t>6-1150</t>
  </si>
  <si>
    <t>6-1200</t>
  </si>
  <si>
    <t>6-1310</t>
  </si>
  <si>
    <t>6-1315</t>
  </si>
  <si>
    <t>6-1345</t>
  </si>
  <si>
    <t>6-1350</t>
  </si>
  <si>
    <t>6-1355</t>
  </si>
  <si>
    <t>6-1360</t>
  </si>
  <si>
    <t>6-1380</t>
  </si>
  <si>
    <t>6-1395</t>
  </si>
  <si>
    <t>6-1420</t>
  </si>
  <si>
    <t>6-1470</t>
  </si>
  <si>
    <t>6-1386</t>
  </si>
  <si>
    <t>6-1475</t>
  </si>
  <si>
    <t>6-1480</t>
  </si>
  <si>
    <t>6-1490</t>
  </si>
  <si>
    <t>6-1495</t>
  </si>
  <si>
    <t>6-1700</t>
  </si>
  <si>
    <t>6-1727</t>
  </si>
  <si>
    <t>6-1730</t>
  </si>
  <si>
    <t>6-1100</t>
  </si>
  <si>
    <t>6-1105</t>
  </si>
  <si>
    <t>6-1140</t>
  </si>
  <si>
    <t>6-1145</t>
  </si>
  <si>
    <t>6-1160</t>
  </si>
  <si>
    <t>6-1170</t>
  </si>
  <si>
    <t>6-1300</t>
  </si>
  <si>
    <t>6-1305</t>
  </si>
  <si>
    <t>6-1325</t>
  </si>
  <si>
    <t>6-1320</t>
  </si>
  <si>
    <t>6-1328</t>
  </si>
  <si>
    <t>6-1335</t>
  </si>
  <si>
    <t>6-1375</t>
  </si>
  <si>
    <t>6-1385</t>
  </si>
  <si>
    <t>6-1400</t>
  </si>
  <si>
    <t>6-1415</t>
  </si>
  <si>
    <t>6-1435</t>
  </si>
  <si>
    <t>6-1445</t>
  </si>
  <si>
    <t>6-1450</t>
  </si>
  <si>
    <t>6-1455</t>
  </si>
  <si>
    <t>6-1460</t>
  </si>
  <si>
    <t>6-1465</t>
  </si>
  <si>
    <t>6-1485</t>
  </si>
  <si>
    <t>6-1705</t>
  </si>
  <si>
    <t>6-1710</t>
  </si>
  <si>
    <t>6-1715</t>
  </si>
  <si>
    <t>6-1720</t>
  </si>
  <si>
    <t>6-1735</t>
  </si>
  <si>
    <t>6-1605</t>
  </si>
  <si>
    <t>6-1610</t>
  </si>
  <si>
    <t>6-1615</t>
  </si>
  <si>
    <t>6-1620</t>
  </si>
  <si>
    <t>6-1625</t>
  </si>
  <si>
    <t>6-1630</t>
  </si>
  <si>
    <t>6-1635</t>
  </si>
  <si>
    <t>6-1640</t>
  </si>
  <si>
    <t>6-1645</t>
  </si>
  <si>
    <t>6-1650</t>
  </si>
  <si>
    <t>6-1655</t>
  </si>
  <si>
    <t>6-1660</t>
  </si>
  <si>
    <t>6-1665</t>
  </si>
  <si>
    <t>6-1670</t>
  </si>
  <si>
    <t>6-1675</t>
  </si>
  <si>
    <t>6-5105</t>
  </si>
  <si>
    <t>6-5170</t>
  </si>
  <si>
    <t>6-5110</t>
  </si>
  <si>
    <t>6-5115</t>
  </si>
  <si>
    <t>6-5120</t>
  </si>
  <si>
    <t>6-5125</t>
  </si>
  <si>
    <t>6-5130</t>
  </si>
  <si>
    <t>6-5160</t>
  </si>
  <si>
    <t>6-5140</t>
  </si>
  <si>
    <t>6-5155</t>
  </si>
  <si>
    <t>LYR18:Sales - Butch</t>
  </si>
  <si>
    <t>COGS- Bev</t>
  </si>
  <si>
    <t>Promotion Bev - Butch</t>
  </si>
  <si>
    <t>Promotion Bev - Nellies</t>
  </si>
  <si>
    <t>Wages - Butch and Nellies</t>
  </si>
  <si>
    <t>BUD19:GOP Butch &amp; Nellies</t>
  </si>
  <si>
    <t>BUD19:Hotel Rebates</t>
  </si>
  <si>
    <t>LYR18:Hotel Rebates</t>
  </si>
  <si>
    <t>BUD19:GOP Bunker Bar</t>
  </si>
  <si>
    <t>Promotion Bev - Bunker</t>
  </si>
  <si>
    <t>Wages - Bunker</t>
  </si>
  <si>
    <t>COGS - Bunker</t>
  </si>
  <si>
    <t>5-2350</t>
  </si>
  <si>
    <t>5-3360</t>
  </si>
  <si>
    <t>LYR18:Sales - Bunker</t>
  </si>
  <si>
    <t xml:space="preserve">COGS - Bottle Shop </t>
  </si>
  <si>
    <t>COGS - Cigarettes</t>
  </si>
  <si>
    <t>5-1470</t>
  </si>
  <si>
    <t>5-1400</t>
  </si>
  <si>
    <t>5-1420</t>
  </si>
  <si>
    <t>5-1350</t>
  </si>
  <si>
    <t>5-1430</t>
  </si>
  <si>
    <t>5-1435</t>
  </si>
  <si>
    <t>5-1450</t>
  </si>
  <si>
    <t>Wages Bottle Shop &amp; Cigarettes</t>
  </si>
  <si>
    <t>BUD19:GOP Bottleshop</t>
  </si>
  <si>
    <t>Discounts Received/ALM Fee</t>
  </si>
  <si>
    <t>Electricity - Bottle Shop</t>
  </si>
  <si>
    <t>Promotion - Bottle Shop</t>
  </si>
  <si>
    <t>Rent - Bottle Shop</t>
  </si>
  <si>
    <t>Rent - Outgoings</t>
  </si>
  <si>
    <t>4-8600</t>
  </si>
  <si>
    <t>BUD19:BShop Rebates</t>
  </si>
  <si>
    <t>Annual Budget/52</t>
  </si>
  <si>
    <t>Weeks</t>
  </si>
  <si>
    <t>COGS - Food</t>
  </si>
  <si>
    <t>Promotion Bev - Food</t>
  </si>
  <si>
    <t>Wages - Food</t>
  </si>
  <si>
    <t>BUD19:GOP Food</t>
  </si>
  <si>
    <t>5-3110</t>
  </si>
  <si>
    <t>5-3400</t>
  </si>
  <si>
    <t>DMA Monitoring</t>
  </si>
  <si>
    <t>Gaming Tax</t>
  </si>
  <si>
    <t>BUD19:GOP Gaming</t>
  </si>
  <si>
    <t>BUD19:GOP Accommodation</t>
  </si>
  <si>
    <t>Wages - Accommodation</t>
  </si>
  <si>
    <t>Cleaning - Accommodation</t>
  </si>
  <si>
    <t>5-6450</t>
  </si>
  <si>
    <t>5-6400</t>
  </si>
  <si>
    <t>5-7200</t>
  </si>
  <si>
    <t>5-7300</t>
  </si>
  <si>
    <t>Amusement Machines</t>
  </si>
  <si>
    <t>Commision - Cigarettes</t>
  </si>
  <si>
    <t>Commission - Other</t>
  </si>
  <si>
    <t>Pool Tables</t>
  </si>
  <si>
    <t>Sundry Income</t>
  </si>
  <si>
    <t>4-8200</t>
  </si>
  <si>
    <t>4-8250</t>
  </si>
  <si>
    <t>4-8300</t>
  </si>
  <si>
    <t>4-8400</t>
  </si>
  <si>
    <t>4-8550</t>
  </si>
  <si>
    <t>4-8850</t>
  </si>
  <si>
    <t>BUD19:  Total Other Income</t>
  </si>
  <si>
    <t>Room Hire</t>
  </si>
  <si>
    <t>Door Cover</t>
  </si>
  <si>
    <t xml:space="preserve">BUD19:Other Income </t>
  </si>
  <si>
    <t>Total Cost of Goods (BUDGET FY 19)</t>
  </si>
  <si>
    <t>BUD19: Employee On Costs</t>
  </si>
  <si>
    <t>BUD19:  GOP - All Activities</t>
  </si>
  <si>
    <t>BUD19:  Employee on Costs</t>
  </si>
  <si>
    <t>BUD19: Major Expenses</t>
  </si>
  <si>
    <t>Trading Statement (Act FY18 vs Budget FY19)</t>
  </si>
  <si>
    <t xml:space="preserve">BUD19: Total Major Expenses </t>
  </si>
  <si>
    <t>BUD19: Minor Expenses</t>
  </si>
  <si>
    <t>BUD19: Total Minor Expenses</t>
  </si>
  <si>
    <t>BUD19: Repairs &amp; Maintenance</t>
  </si>
  <si>
    <t>BUD19: Total Repairs &amp; Maintenance</t>
  </si>
  <si>
    <t>Bud19: Total Other Expenses</t>
  </si>
  <si>
    <t>BUD19 : Net Profit</t>
  </si>
  <si>
    <t>9.5% of Tota Wages</t>
  </si>
  <si>
    <t>Notes</t>
  </si>
  <si>
    <t>Quarter  2019-2020</t>
  </si>
  <si>
    <t>Performance Report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</si>
  <si>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</si>
  <si>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</si>
  <si>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</si>
  <si>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</si>
  <si>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</si>
  <si>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</si>
  <si>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</si>
  <si>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</si>
  <si>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</si>
  <si>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</si>
  <si>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</si>
  <si>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</si>
  <si>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</si>
  <si>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Quarterly</t>
  </si>
  <si>
    <t>Average</t>
  </si>
  <si>
    <t>Ex GST</t>
  </si>
  <si>
    <t>J</t>
  </si>
  <si>
    <t>L</t>
  </si>
  <si>
    <t>Total liquor Sales</t>
  </si>
  <si>
    <t>Total Food and Beverage</t>
  </si>
  <si>
    <t>Gaming  Revenue (excluding GST)</t>
  </si>
  <si>
    <t>Poker machine turnover</t>
  </si>
  <si>
    <t>Poker machine return %</t>
  </si>
  <si>
    <t>Total Revenue</t>
  </si>
  <si>
    <t>Total wages</t>
  </si>
  <si>
    <t>Wages as a % of revenue</t>
  </si>
  <si>
    <t>Wages as a % of revenue exc Gaming</t>
  </si>
  <si>
    <t>Wages</t>
  </si>
  <si>
    <t>Butch Bar - Budget</t>
  </si>
  <si>
    <t>Nellies - Budget</t>
  </si>
  <si>
    <t>Bottle Shop - Budget</t>
  </si>
  <si>
    <t>Bistro Budget</t>
  </si>
  <si>
    <t>Poker Machine Revenue - Budget</t>
  </si>
  <si>
    <t>Bunker - Budget</t>
  </si>
  <si>
    <t>Entertain Guest - Budget</t>
  </si>
  <si>
    <t>Management - Budget</t>
  </si>
  <si>
    <t>Actual</t>
  </si>
  <si>
    <r>
      <rPr>
        <b/>
        <sz val="10"/>
        <rFont val="Arial"/>
        <family val="2"/>
      </rPr>
      <t>Butch and Nellies</t>
    </r>
    <r>
      <rPr>
        <sz val="10"/>
        <rFont val="Arial"/>
        <family val="2"/>
      </rPr>
      <t xml:space="preserve"> - Budget</t>
    </r>
  </si>
  <si>
    <r>
      <rPr>
        <b/>
        <sz val="10"/>
        <rFont val="Arial"/>
        <family val="2"/>
      </rPr>
      <t>Bunker</t>
    </r>
    <r>
      <rPr>
        <sz val="10"/>
        <rFont val="Arial"/>
        <family val="2"/>
      </rPr>
      <t xml:space="preserve"> - Budget</t>
    </r>
  </si>
  <si>
    <r>
      <rPr>
        <b/>
        <sz val="10"/>
        <rFont val="Arial"/>
        <family val="2"/>
      </rPr>
      <t>Bottle Shop</t>
    </r>
    <r>
      <rPr>
        <sz val="10"/>
        <rFont val="Arial"/>
        <family val="2"/>
      </rPr>
      <t xml:space="preserve"> - Budget</t>
    </r>
  </si>
  <si>
    <r>
      <rPr>
        <b/>
        <sz val="10"/>
        <rFont val="Arial"/>
        <family val="2"/>
      </rPr>
      <t>Restaurant</t>
    </r>
    <r>
      <rPr>
        <sz val="10"/>
        <rFont val="Arial"/>
        <family val="2"/>
      </rPr>
      <t xml:space="preserve"> - Budget</t>
    </r>
  </si>
  <si>
    <r>
      <rPr>
        <b/>
        <sz val="10"/>
        <rFont val="Arial"/>
        <family val="2"/>
      </rPr>
      <t>Administration</t>
    </r>
    <r>
      <rPr>
        <sz val="10"/>
        <rFont val="Arial"/>
        <family val="2"/>
      </rPr>
      <t xml:space="preserve"> - Budget</t>
    </r>
  </si>
  <si>
    <t>Sportsman  Hotel</t>
  </si>
  <si>
    <t>Budget</t>
  </si>
  <si>
    <r>
      <rPr>
        <b/>
        <sz val="11"/>
        <color theme="1"/>
        <rFont val="Calibri Light"/>
        <family val="2"/>
      </rPr>
      <t>Beverage</t>
    </r>
    <r>
      <rPr>
        <sz val="11"/>
        <color theme="1"/>
        <rFont val="Calibri Light"/>
        <family val="2"/>
      </rPr>
      <t xml:space="preserve"> Revenue (excluding GST)</t>
    </r>
  </si>
  <si>
    <r>
      <rPr>
        <b/>
        <sz val="11"/>
        <color theme="1"/>
        <rFont val="Calibri Light"/>
        <family val="2"/>
      </rPr>
      <t>Food</t>
    </r>
    <r>
      <rPr>
        <sz val="11"/>
        <color theme="1"/>
        <rFont val="Calibri Light"/>
        <family val="2"/>
      </rPr>
      <t xml:space="preserve">  Revenue (excluding GST)</t>
    </r>
  </si>
  <si>
    <t>Poker machine revenue - Actual</t>
  </si>
  <si>
    <t>Budget V Actual</t>
  </si>
  <si>
    <t>Previous Year</t>
  </si>
  <si>
    <t>Last Year V Current Year</t>
  </si>
  <si>
    <t>5-4350</t>
  </si>
  <si>
    <t>4-8000</t>
  </si>
  <si>
    <t>4-8350</t>
  </si>
  <si>
    <t>4-8605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</si>
</sst>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164" formatCode="&quot;$&quot;#,##0.00_);[Red]\(&quot;$&quot;#,##0.00\)"/>
    <numFmt numFmtId="165" formatCode="&quot;$&quot;#,##0;[Red]\-&quot;$&quot;#,##0"/>
    <numFmt numFmtId="166" formatCode="&quot;$&quot;#,##0.00;\-&quot;$&quot;#,##0.00"/>
    <numFmt numFmtId="167" formatCode="_-* #,##0_-;\-* #,##0_-;_-* &quot;-&quot;_-;_-@_-"/>
    <numFmt numFmtId="168" formatCode="_-&quot;$&quot;* #,##0.00_-;\-&quot;$&quot;* #,##0.00_-;_-&quot;$&quot;* &quot;-&quot;??_-;_-@_-"/>
    <numFmt numFmtId="169" formatCode="_-* #,##0.00_-;\-* #,##0.00_-;_-* &quot;-&quot;??_-;_-@_-"/>
    <numFmt numFmtId="170" formatCode="_-* #,##0_-;\-* #,##0_-;_-* &quot;-&quot;??_-;_-@_-"/>
    <numFmt numFmtId="171" formatCode="0.0%"/>
    <numFmt numFmtId="172" formatCode="#,##0;\(#,##0\)"/>
    <numFmt numFmtId="173" formatCode="mmm\-d\-yyyy"/>
    <numFmt numFmtId="174" formatCode="#,##0.0_);[Red]\(#,##0.0\)"/>
    <numFmt numFmtId="175" formatCode="#,##0.0_);\(#,##0.0\)"/>
    <numFmt numFmtId="176" formatCode="#,##0.0\x_);[Red]\(#,##0.0\x\);&quot;--  &quot;"/>
    <numFmt numFmtId="177" formatCode="General_)"/>
    <numFmt numFmtId="178" formatCode="_-&quot;$&quot;* #,##0_-;\-&quot;$&quot;* #,##0_-;_-&quot;$&quot;* &quot;-&quot;??_-;_-@_-"/>
    <numFmt numFmtId="179" formatCode="_-* #,##0.0000_-;\-* #,##0.0000_-;_-* &quot;-&quot;??_-;_-@_-"/>
    <numFmt numFmtId="180" formatCode="dd/mm/yy"/>
    <numFmt numFmtId="181" formatCode="&quot;$&quot;#,##0"/>
    <numFmt numFmtId="182" formatCode="&quot;$&quot;#,##0.00"/>
  </numFmts>
  <fonts count="5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Garamond"/>
    </font>
    <font>
      <sz val="10"/>
      <name val="MS Sans Serif"/>
      <family val="2"/>
    </font>
    <font>
      <sz val="11"/>
      <color indexed="12"/>
      <name val="Book Antiqua"/>
      <family val="1"/>
    </font>
    <font>
      <sz val="8"/>
      <name val="Arial"/>
      <family val="2"/>
    </font>
    <font>
      <b/>
      <sz val="8"/>
      <name val="Arial"/>
      <family val="2"/>
    </font>
    <font>
      <sz val="9"/>
      <name val="GillSans"/>
    </font>
    <font>
      <sz val="9"/>
      <name val="GillSans Light"/>
    </font>
    <font>
      <b/>
      <sz val="10"/>
      <name val="Arial"/>
      <family val="2"/>
    </font>
    <font>
      <sz val="12"/>
      <color indexed="14"/>
      <name val="Arial"/>
      <family val="2"/>
    </font>
    <font>
      <sz val="12"/>
      <color theme="1"/>
      <name val="Times New Roman"/>
      <family val="2"/>
    </font>
    <font>
      <sz val="11"/>
      <color indexed="8"/>
      <name val="Calibri"/>
      <family val="2"/>
    </font>
    <font>
      <sz val="8"/>
      <color indexed="10"/>
      <name val="Arial"/>
      <family val="2"/>
    </font>
    <font>
      <sz val="10"/>
      <color indexed="8"/>
      <name val="Arial"/>
      <family val="2"/>
    </font>
    <font>
      <b/>
      <i/>
      <sz val="12"/>
      <color indexed="8"/>
      <name val="Arial Black"/>
      <family val="2"/>
    </font>
    <font>
      <b/>
      <sz val="14"/>
      <color indexed="8"/>
      <name val="Arial"/>
      <family val="2"/>
    </font>
    <font>
      <b/>
      <i/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0"/>
      <color indexed="8"/>
      <name val="Arial"/>
      <family val="2"/>
    </font>
    <font>
      <sz val="6"/>
      <name val="Arial"/>
      <family val="2"/>
    </font>
    <font>
      <sz val="12"/>
      <color indexed="12"/>
      <name val="Arial MT"/>
    </font>
    <font>
      <b/>
      <sz val="18"/>
      <name val="Arial"/>
      <family val="2"/>
    </font>
    <font>
      <b/>
      <sz val="12"/>
      <name val="Arial"/>
      <family val="2"/>
    </font>
    <font>
      <b/>
      <sz val="7"/>
      <color indexed="12"/>
      <name val="Arial"/>
      <family val="2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mbria"/>
      <family val="2"/>
      <scheme val="major"/>
    </font>
    <font>
      <sz val="11"/>
      <color theme="1"/>
      <name val="Wingdings"/>
      <charset val="2"/>
    </font>
    <font>
      <sz val="10"/>
      <name val="Calibri Light"/>
      <family val="2"/>
    </font>
    <font>
      <b/>
      <u/>
      <sz val="14"/>
      <color theme="1"/>
      <name val="Calibri Light"/>
      <family val="2"/>
    </font>
    <font>
      <sz val="11"/>
      <color theme="1"/>
      <name val="Calibri Light"/>
      <family val="2"/>
    </font>
    <font>
      <sz val="14"/>
      <color theme="1"/>
      <name val="Calibri Light"/>
      <family val="2"/>
    </font>
    <font>
      <sz val="12"/>
      <color theme="1"/>
      <name val="Calibri Light"/>
      <family val="2"/>
    </font>
    <font>
      <b/>
      <sz val="12"/>
      <color theme="1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2"/>
      <color rgb="FFC00000"/>
      <name val="Calibri Light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16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10" fillId="0" borderId="0"/>
    <xf numFmtId="172" fontId="11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7" fillId="0" borderId="0" applyFont="0" applyFill="0" applyBorder="0" applyAlignment="0" applyProtection="0"/>
    <xf numFmtId="164" fontId="12" fillId="0" borderId="4">
      <protection locked="0"/>
    </xf>
    <xf numFmtId="168" fontId="7" fillId="0" borderId="0" applyFont="0" applyFill="0" applyBorder="0" applyAlignment="0" applyProtection="0"/>
    <xf numFmtId="173" fontId="13" fillId="4" borderId="0" applyFont="0" applyFill="0" applyBorder="0" applyAlignment="0" applyProtection="0"/>
    <xf numFmtId="0" fontId="14" fillId="0" borderId="2"/>
    <xf numFmtId="174" fontId="13" fillId="0" borderId="0" applyFill="0" applyBorder="0">
      <alignment horizontal="right"/>
    </xf>
    <xf numFmtId="0" fontId="15" fillId="0" borderId="0"/>
    <xf numFmtId="0" fontId="16" fillId="0" borderId="0"/>
    <xf numFmtId="15" fontId="17" fillId="0" borderId="0" applyFill="0" applyBorder="0" applyProtection="0">
      <alignment horizontal="centerContinuous"/>
    </xf>
    <xf numFmtId="14" fontId="17" fillId="0" borderId="0" applyNumberFormat="0" applyFill="0" applyBorder="0" applyAlignment="0" applyProtection="0"/>
    <xf numFmtId="165" fontId="13" fillId="5" borderId="5">
      <protection locked="0"/>
    </xf>
    <xf numFmtId="166" fontId="13" fillId="6" borderId="5">
      <protection locked="0"/>
    </xf>
    <xf numFmtId="175" fontId="18" fillId="0" borderId="0"/>
    <xf numFmtId="0" fontId="9" fillId="0" borderId="0"/>
    <xf numFmtId="0" fontId="9" fillId="0" borderId="0"/>
    <xf numFmtId="0" fontId="19" fillId="0" borderId="0"/>
    <xf numFmtId="0" fontId="9" fillId="0" borderId="0"/>
    <xf numFmtId="174" fontId="13" fillId="0" borderId="0"/>
    <xf numFmtId="176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0" fillId="0" borderId="0" applyFont="0" applyFill="0" applyBorder="0" applyAlignment="0" applyProtection="0"/>
    <xf numFmtId="174" fontId="21" fillId="0" borderId="0" applyNumberFormat="0" applyFill="0" applyBorder="0" applyAlignment="0" applyProtection="0"/>
    <xf numFmtId="0" fontId="22" fillId="0" borderId="0" applyNumberFormat="0" applyBorder="0" applyAlignment="0"/>
    <xf numFmtId="0" fontId="23" fillId="7" borderId="0" applyNumberFormat="0" applyBorder="0" applyAlignment="0"/>
    <xf numFmtId="0" fontId="24" fillId="0" borderId="0" applyNumberFormat="0" applyBorder="0" applyAlignment="0"/>
    <xf numFmtId="0" fontId="25" fillId="0" borderId="0" applyNumberFormat="0" applyBorder="0" applyAlignment="0"/>
    <xf numFmtId="0" fontId="26" fillId="0" borderId="0" applyNumberFormat="0" applyBorder="0" applyAlignment="0"/>
    <xf numFmtId="0" fontId="27" fillId="0" borderId="0" applyNumberFormat="0" applyBorder="0" applyAlignment="0"/>
    <xf numFmtId="166" fontId="13" fillId="0" borderId="0" applyNumberFormat="0" applyFill="0" applyBorder="0" applyAlignment="0" applyProtection="0"/>
    <xf numFmtId="1" fontId="28" fillId="0" borderId="0"/>
    <xf numFmtId="175" fontId="29" fillId="0" borderId="0"/>
    <xf numFmtId="15" fontId="30" fillId="0" borderId="0" applyFill="0" applyBorder="0" applyProtection="0">
      <alignment horizontal="centerContinuous"/>
    </xf>
    <xf numFmtId="15" fontId="31" fillId="0" borderId="0" applyFill="0" applyBorder="0" applyProtection="0">
      <alignment horizontal="centerContinuous"/>
    </xf>
    <xf numFmtId="0" fontId="9" fillId="0" borderId="1" applyNumberFormat="0" applyFont="0" applyFill="0" applyAlignment="0" applyProtection="0"/>
    <xf numFmtId="0" fontId="9" fillId="0" borderId="1" applyNumberFormat="0" applyFont="0" applyFill="0" applyAlignment="0" applyProtection="0"/>
    <xf numFmtId="177" fontId="32" fillId="0" borderId="0">
      <alignment horizontal="left"/>
      <protection locked="0"/>
    </xf>
    <xf numFmtId="0" fontId="7" fillId="0" borderId="0"/>
    <xf numFmtId="168" fontId="33" fillId="0" borderId="0" applyFont="0" applyFill="0" applyBorder="0" applyAlignment="0" applyProtection="0"/>
    <xf numFmtId="0" fontId="6" fillId="0" borderId="0"/>
    <xf numFmtId="0" fontId="5" fillId="0" borderId="0"/>
    <xf numFmtId="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8" fontId="9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8" fontId="9" fillId="0" borderId="0" applyFont="0" applyFill="0" applyBorder="0" applyAlignment="0" applyProtection="0"/>
    <xf numFmtId="0" fontId="3" fillId="0" borderId="0"/>
    <xf numFmtId="168" fontId="9" fillId="0" borderId="0" applyFont="0" applyFill="0" applyBorder="0" applyAlignment="0" applyProtection="0"/>
    <xf numFmtId="0" fontId="2" fillId="0" borderId="0"/>
    <xf numFmtId="167" fontId="43" fillId="0" borderId="0" applyFont="0" applyFill="0" applyBorder="0" applyAlignment="0" applyProtection="0"/>
  </cellStyleXfs>
  <cellXfs count="230">
    <xf numFmtId="0" fontId="0" fillId="0" borderId="0" xfId="0"/>
    <xf numFmtId="171" fontId="0" fillId="0" borderId="0" xfId="2" applyNumberFormat="1" applyFont="1" applyFill="1"/>
    <xf numFmtId="0" fontId="35" fillId="0" borderId="9" xfId="0" applyFont="1" applyBorder="1"/>
    <xf numFmtId="0" fontId="35" fillId="8" borderId="3" xfId="0" applyNumberFormat="1" applyFont="1" applyFill="1" applyBorder="1"/>
    <xf numFmtId="0" fontId="3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9" xfId="0" applyFill="1" applyBorder="1"/>
    <xf numFmtId="0" fontId="0" fillId="9" borderId="9" xfId="0" applyNumberFormat="1" applyFill="1" applyBorder="1"/>
    <xf numFmtId="0" fontId="0" fillId="9" borderId="9" xfId="0" applyFill="1" applyBorder="1"/>
    <xf numFmtId="0" fontId="35" fillId="2" borderId="0" xfId="0" applyFont="1" applyFill="1" applyAlignment="1">
      <alignment horizontal="right"/>
    </xf>
    <xf numFmtId="0" fontId="39" fillId="9" borderId="9" xfId="0" applyFont="1" applyFill="1" applyBorder="1"/>
    <xf numFmtId="0" fontId="35" fillId="0" borderId="0" xfId="0" applyFont="1" applyFill="1" applyAlignment="1">
      <alignment horizontal="right"/>
    </xf>
    <xf numFmtId="0" fontId="0" fillId="0" borderId="0" xfId="0" applyFill="1"/>
    <xf numFmtId="0" fontId="35" fillId="9" borderId="9" xfId="0" applyNumberFormat="1" applyFont="1" applyFill="1" applyBorder="1"/>
    <xf numFmtId="14" fontId="35" fillId="9" borderId="9" xfId="0" applyNumberFormat="1" applyFont="1" applyFill="1" applyBorder="1"/>
    <xf numFmtId="0" fontId="35" fillId="0" borderId="0" xfId="0" applyFont="1"/>
    <xf numFmtId="0" fontId="38" fillId="0" borderId="9" xfId="0" applyFont="1" applyBorder="1"/>
    <xf numFmtId="0" fontId="38" fillId="9" borderId="0" xfId="0" applyNumberFormat="1" applyFont="1" applyFill="1" applyBorder="1"/>
    <xf numFmtId="14" fontId="38" fillId="9" borderId="9" xfId="0" applyNumberFormat="1" applyFont="1" applyFill="1" applyBorder="1"/>
    <xf numFmtId="0" fontId="0" fillId="2" borderId="0" xfId="0" applyFont="1" applyFill="1" applyAlignment="1">
      <alignment horizontal="right"/>
    </xf>
    <xf numFmtId="0" fontId="42" fillId="0" borderId="0" xfId="0" applyFont="1" applyAlignment="1">
      <alignment horizontal="right"/>
    </xf>
    <xf numFmtId="0" fontId="42" fillId="2" borderId="0" xfId="0" applyFont="1" applyFill="1" applyAlignment="1">
      <alignment horizontal="right"/>
    </xf>
    <xf numFmtId="0" fontId="38" fillId="0" borderId="0" xfId="0" applyFont="1"/>
    <xf numFmtId="171" fontId="38" fillId="0" borderId="0" xfId="2" applyNumberFormat="1" applyFont="1"/>
    <xf numFmtId="0" fontId="39" fillId="9" borderId="8" xfId="0" applyFont="1" applyFill="1" applyBorder="1"/>
    <xf numFmtId="0" fontId="0" fillId="9" borderId="8" xfId="0" applyFill="1" applyBorder="1"/>
    <xf numFmtId="0" fontId="0" fillId="3" borderId="0" xfId="0" applyFill="1"/>
    <xf numFmtId="0" fontId="0" fillId="8" borderId="9" xfId="0" applyFill="1" applyBorder="1"/>
    <xf numFmtId="171" fontId="0" fillId="0" borderId="0" xfId="2" applyNumberFormat="1" applyFont="1"/>
    <xf numFmtId="0" fontId="0" fillId="0" borderId="9" xfId="0" applyBorder="1"/>
    <xf numFmtId="0" fontId="40" fillId="2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0" fontId="41" fillId="9" borderId="9" xfId="0" applyFont="1" applyFill="1" applyBorder="1"/>
    <xf numFmtId="0" fontId="0" fillId="9" borderId="0" xfId="0" applyFill="1"/>
    <xf numFmtId="0" fontId="0" fillId="9" borderId="6" xfId="0" applyNumberFormat="1" applyFill="1" applyBorder="1"/>
    <xf numFmtId="0" fontId="39" fillId="9" borderId="6" xfId="0" applyFont="1" applyFill="1" applyBorder="1"/>
    <xf numFmtId="0" fontId="35" fillId="3" borderId="0" xfId="0" applyFont="1" applyFill="1" applyAlignment="1">
      <alignment horizontal="right"/>
    </xf>
    <xf numFmtId="0" fontId="40" fillId="0" borderId="7" xfId="0" applyFont="1" applyBorder="1" applyAlignment="1">
      <alignment horizontal="right"/>
    </xf>
    <xf numFmtId="0" fontId="0" fillId="2" borderId="9" xfId="0" applyFill="1" applyBorder="1"/>
    <xf numFmtId="0" fontId="40" fillId="0" borderId="9" xfId="0" applyFont="1" applyBorder="1" applyAlignment="1">
      <alignment horizontal="right"/>
    </xf>
    <xf numFmtId="0" fontId="40" fillId="2" borderId="9" xfId="0" applyFont="1" applyFill="1" applyBorder="1" applyAlignment="1">
      <alignment horizontal="right"/>
    </xf>
    <xf numFmtId="0" fontId="0" fillId="0" borderId="10" xfId="0" applyBorder="1"/>
    <xf numFmtId="0" fontId="35" fillId="3" borderId="9" xfId="0" applyFont="1" applyFill="1" applyBorder="1" applyAlignment="1">
      <alignment horizontal="right"/>
    </xf>
    <xf numFmtId="0" fontId="0" fillId="3" borderId="9" xfId="0" applyFont="1" applyFill="1" applyBorder="1" applyAlignment="1">
      <alignment horizontal="right"/>
    </xf>
    <xf numFmtId="0" fontId="0" fillId="9" borderId="0" xfId="0" applyNumberFormat="1" applyFill="1"/>
    <xf numFmtId="0" fontId="0" fillId="2" borderId="0" xfId="0" applyFill="1"/>
    <xf numFmtId="0" fontId="0" fillId="9" borderId="0" xfId="0" applyFill="1" applyBorder="1"/>
    <xf numFmtId="0" fontId="39" fillId="9" borderId="0" xfId="0" applyFont="1" applyFill="1" applyBorder="1"/>
    <xf numFmtId="0" fontId="40" fillId="0" borderId="0" xfId="0" applyFont="1" applyBorder="1" applyAlignment="1">
      <alignment horizontal="right"/>
    </xf>
    <xf numFmtId="0" fontId="35" fillId="3" borderId="9" xfId="0" applyFont="1" applyFill="1" applyBorder="1"/>
    <xf numFmtId="0" fontId="35" fillId="9" borderId="0" xfId="0" applyNumberFormat="1" applyFont="1" applyFill="1" applyBorder="1"/>
    <xf numFmtId="0" fontId="35" fillId="10" borderId="9" xfId="0" applyFont="1" applyFill="1" applyBorder="1" applyAlignment="1">
      <alignment horizontal="right"/>
    </xf>
    <xf numFmtId="0" fontId="35" fillId="10" borderId="9" xfId="0" applyFont="1" applyFill="1" applyBorder="1"/>
    <xf numFmtId="17" fontId="35" fillId="9" borderId="9" xfId="0" quotePrefix="1" applyNumberFormat="1" applyFont="1" applyFill="1" applyBorder="1"/>
    <xf numFmtId="178" fontId="35" fillId="8" borderId="9" xfId="48" applyNumberFormat="1" applyFont="1" applyFill="1" applyBorder="1"/>
    <xf numFmtId="178" fontId="35" fillId="10" borderId="9" xfId="0" applyNumberFormat="1" applyFont="1" applyFill="1" applyBorder="1" applyAlignment="1">
      <alignment horizontal="right"/>
    </xf>
    <xf numFmtId="0" fontId="35" fillId="0" borderId="0" xfId="0" applyFont="1" applyFill="1"/>
    <xf numFmtId="178" fontId="35" fillId="11" borderId="9" xfId="0" applyNumberFormat="1" applyFont="1" applyFill="1" applyBorder="1" applyAlignment="1">
      <alignment horizontal="right"/>
    </xf>
    <xf numFmtId="171" fontId="35" fillId="0" borderId="0" xfId="2" applyNumberFormat="1" applyFont="1" applyFill="1"/>
    <xf numFmtId="0" fontId="0" fillId="9" borderId="0" xfId="0" applyNumberFormat="1" applyFill="1" applyBorder="1"/>
    <xf numFmtId="171" fontId="35" fillId="9" borderId="9" xfId="2" applyNumberFormat="1" applyFont="1" applyFill="1" applyBorder="1"/>
    <xf numFmtId="0" fontId="38" fillId="0" borderId="9" xfId="0" applyFont="1" applyFill="1" applyBorder="1"/>
    <xf numFmtId="0" fontId="38" fillId="9" borderId="9" xfId="0" applyNumberFormat="1" applyFont="1" applyFill="1" applyBorder="1"/>
    <xf numFmtId="178" fontId="38" fillId="9" borderId="9" xfId="48" applyNumberFormat="1" applyFont="1" applyFill="1" applyBorder="1"/>
    <xf numFmtId="178" fontId="38" fillId="0" borderId="9" xfId="0" applyNumberFormat="1" applyFont="1" applyFill="1" applyBorder="1" applyAlignment="1">
      <alignment horizontal="right"/>
    </xf>
    <xf numFmtId="0" fontId="38" fillId="0" borderId="0" xfId="0" applyFont="1" applyFill="1"/>
    <xf numFmtId="169" fontId="38" fillId="0" borderId="0" xfId="1" applyFont="1" applyFill="1"/>
    <xf numFmtId="0" fontId="0" fillId="0" borderId="0" xfId="0" applyNumberFormat="1" applyFill="1" applyBorder="1"/>
    <xf numFmtId="178" fontId="35" fillId="0" borderId="0" xfId="0" applyNumberFormat="1" applyFont="1" applyFill="1" applyBorder="1" applyAlignment="1">
      <alignment horizontal="right"/>
    </xf>
    <xf numFmtId="0" fontId="0" fillId="0" borderId="0" xfId="0" applyNumberFormat="1" applyFill="1"/>
    <xf numFmtId="178" fontId="35" fillId="9" borderId="9" xfId="48" applyNumberFormat="1" applyFont="1" applyFill="1" applyBorder="1"/>
    <xf numFmtId="178" fontId="35" fillId="0" borderId="0" xfId="0" applyNumberFormat="1" applyFont="1"/>
    <xf numFmtId="171" fontId="35" fillId="0" borderId="0" xfId="2" applyNumberFormat="1" applyFont="1"/>
    <xf numFmtId="171" fontId="35" fillId="10" borderId="9" xfId="2" applyNumberFormat="1" applyFont="1" applyFill="1" applyBorder="1" applyAlignment="1">
      <alignment horizontal="right"/>
    </xf>
    <xf numFmtId="170" fontId="0" fillId="0" borderId="9" xfId="1" applyNumberFormat="1" applyFont="1" applyFill="1" applyBorder="1"/>
    <xf numFmtId="170" fontId="0" fillId="8" borderId="9" xfId="1" applyNumberFormat="1" applyFont="1" applyFill="1" applyBorder="1"/>
    <xf numFmtId="170" fontId="35" fillId="10" borderId="9" xfId="1" applyNumberFormat="1" applyFont="1" applyFill="1" applyBorder="1" applyAlignment="1">
      <alignment horizontal="right"/>
    </xf>
    <xf numFmtId="170" fontId="0" fillId="0" borderId="0" xfId="1" applyNumberFormat="1" applyFont="1" applyFill="1"/>
    <xf numFmtId="170" fontId="35" fillId="11" borderId="9" xfId="1" applyNumberFormat="1" applyFont="1" applyFill="1" applyBorder="1" applyAlignment="1">
      <alignment horizontal="right"/>
    </xf>
    <xf numFmtId="10" fontId="35" fillId="8" borderId="0" xfId="2" applyNumberFormat="1" applyFont="1" applyFill="1"/>
    <xf numFmtId="9" fontId="0" fillId="0" borderId="0" xfId="2" applyNumberFormat="1" applyFont="1" applyFill="1"/>
    <xf numFmtId="178" fontId="35" fillId="0" borderId="9" xfId="48" applyNumberFormat="1" applyFont="1" applyBorder="1"/>
    <xf numFmtId="0" fontId="35" fillId="9" borderId="9" xfId="48" applyNumberFormat="1" applyFont="1" applyFill="1" applyBorder="1"/>
    <xf numFmtId="178" fontId="35" fillId="0" borderId="0" xfId="48" applyNumberFormat="1" applyFont="1"/>
    <xf numFmtId="9" fontId="36" fillId="0" borderId="9" xfId="2" applyFont="1" applyFill="1" applyBorder="1"/>
    <xf numFmtId="0" fontId="36" fillId="9" borderId="9" xfId="2" applyNumberFormat="1" applyFont="1" applyFill="1" applyBorder="1"/>
    <xf numFmtId="171" fontId="36" fillId="9" borderId="9" xfId="2" applyNumberFormat="1" applyFont="1" applyFill="1" applyBorder="1"/>
    <xf numFmtId="0" fontId="36" fillId="0" borderId="0" xfId="0" applyFont="1" applyFill="1"/>
    <xf numFmtId="171" fontId="36" fillId="0" borderId="9" xfId="2" applyNumberFormat="1" applyFont="1" applyFill="1" applyBorder="1" applyAlignment="1">
      <alignment horizontal="right"/>
    </xf>
    <xf numFmtId="9" fontId="36" fillId="0" borderId="0" xfId="2" applyFont="1" applyFill="1"/>
    <xf numFmtId="0" fontId="0" fillId="9" borderId="0" xfId="48" applyNumberFormat="1" applyFont="1" applyFill="1" applyBorder="1"/>
    <xf numFmtId="178" fontId="0" fillId="9" borderId="0" xfId="48" applyNumberFormat="1" applyFont="1" applyFill="1" applyBorder="1"/>
    <xf numFmtId="178" fontId="0" fillId="9" borderId="9" xfId="48" applyNumberFormat="1" applyFont="1" applyFill="1" applyBorder="1"/>
    <xf numFmtId="178" fontId="0" fillId="0" borderId="0" xfId="48" applyNumberFormat="1" applyFont="1"/>
    <xf numFmtId="170" fontId="35" fillId="0" borderId="9" xfId="1" applyNumberFormat="1" applyFont="1" applyFill="1" applyBorder="1"/>
    <xf numFmtId="0" fontId="35" fillId="9" borderId="9" xfId="1" applyNumberFormat="1" applyFont="1" applyFill="1" applyBorder="1"/>
    <xf numFmtId="170" fontId="35" fillId="9" borderId="9" xfId="1" applyNumberFormat="1" applyFont="1" applyFill="1" applyBorder="1"/>
    <xf numFmtId="170" fontId="35" fillId="0" borderId="0" xfId="1" applyNumberFormat="1" applyFont="1" applyFill="1"/>
    <xf numFmtId="170" fontId="35" fillId="0" borderId="9" xfId="1" applyNumberFormat="1" applyFont="1" applyFill="1" applyBorder="1" applyAlignment="1">
      <alignment horizontal="right"/>
    </xf>
    <xf numFmtId="178" fontId="35" fillId="0" borderId="0" xfId="2" applyNumberFormat="1" applyFont="1" applyFill="1"/>
    <xf numFmtId="9" fontId="36" fillId="9" borderId="9" xfId="2" applyFont="1" applyFill="1" applyBorder="1"/>
    <xf numFmtId="170" fontId="35" fillId="8" borderId="0" xfId="1" applyNumberFormat="1" applyFont="1" applyFill="1"/>
    <xf numFmtId="0" fontId="35" fillId="10" borderId="0" xfId="0" applyFont="1" applyFill="1" applyAlignment="1">
      <alignment horizontal="right"/>
    </xf>
    <xf numFmtId="169" fontId="35" fillId="0" borderId="0" xfId="1" applyFont="1"/>
    <xf numFmtId="170" fontId="0" fillId="0" borderId="0" xfId="1" applyNumberFormat="1" applyFont="1" applyFill="1" applyBorder="1"/>
    <xf numFmtId="10" fontId="0" fillId="0" borderId="0" xfId="2" applyNumberFormat="1" applyFont="1" applyFill="1"/>
    <xf numFmtId="179" fontId="38" fillId="0" borderId="0" xfId="1" applyNumberFormat="1" applyFont="1" applyFill="1"/>
    <xf numFmtId="10" fontId="35" fillId="10" borderId="9" xfId="2" applyNumberFormat="1" applyFont="1" applyFill="1" applyBorder="1" applyAlignment="1">
      <alignment horizontal="right"/>
    </xf>
    <xf numFmtId="10" fontId="35" fillId="9" borderId="9" xfId="2" applyNumberFormat="1" applyFont="1" applyFill="1" applyBorder="1"/>
    <xf numFmtId="10" fontId="37" fillId="12" borderId="9" xfId="2" applyNumberFormat="1" applyFont="1" applyFill="1" applyBorder="1"/>
    <xf numFmtId="10" fontId="36" fillId="9" borderId="9" xfId="2" applyNumberFormat="1" applyFont="1" applyFill="1" applyBorder="1"/>
    <xf numFmtId="10" fontId="36" fillId="0" borderId="9" xfId="2" applyNumberFormat="1" applyFont="1" applyFill="1" applyBorder="1" applyAlignment="1">
      <alignment horizontal="right"/>
    </xf>
    <xf numFmtId="10" fontId="0" fillId="0" borderId="0" xfId="0" applyNumberFormat="1"/>
    <xf numFmtId="10" fontId="38" fillId="0" borderId="0" xfId="0" applyNumberFormat="1" applyFont="1" applyFill="1"/>
    <xf numFmtId="10" fontId="0" fillId="0" borderId="0" xfId="0" applyNumberFormat="1" applyFill="1"/>
    <xf numFmtId="0" fontId="17" fillId="9" borderId="9" xfId="1" quotePrefix="1" applyNumberFormat="1" applyFont="1" applyFill="1" applyBorder="1"/>
    <xf numFmtId="170" fontId="9" fillId="0" borderId="9" xfId="1" applyNumberFormat="1" applyFont="1" applyFill="1" applyBorder="1"/>
    <xf numFmtId="49" fontId="17" fillId="9" borderId="9" xfId="1" quotePrefix="1" applyNumberFormat="1" applyFont="1" applyFill="1" applyBorder="1"/>
    <xf numFmtId="167" fontId="0" fillId="10" borderId="9" xfId="78" applyFont="1" applyFill="1" applyBorder="1"/>
    <xf numFmtId="172" fontId="0" fillId="11" borderId="9" xfId="5" applyFont="1" applyFill="1" applyBorder="1"/>
    <xf numFmtId="167" fontId="0" fillId="10" borderId="8" xfId="78" applyFont="1" applyFill="1" applyBorder="1"/>
    <xf numFmtId="3" fontId="22" fillId="10" borderId="9" xfId="50" applyNumberFormat="1" applyFont="1" applyFill="1" applyBorder="1" applyProtection="1">
      <protection locked="0"/>
    </xf>
    <xf numFmtId="3" fontId="34" fillId="10" borderId="9" xfId="50" applyNumberFormat="1" applyFont="1" applyFill="1" applyBorder="1" applyProtection="1">
      <protection locked="0"/>
    </xf>
    <xf numFmtId="167" fontId="35" fillId="0" borderId="0" xfId="0" applyNumberFormat="1" applyFont="1" applyFill="1" applyAlignment="1">
      <alignment horizontal="right"/>
    </xf>
    <xf numFmtId="0" fontId="44" fillId="9" borderId="9" xfId="48" quotePrefix="1" applyNumberFormat="1" applyFont="1" applyFill="1" applyBorder="1"/>
    <xf numFmtId="0" fontId="17" fillId="9" borderId="9" xfId="0" quotePrefix="1" applyNumberFormat="1" applyFont="1" applyFill="1" applyBorder="1"/>
    <xf numFmtId="0" fontId="35" fillId="2" borderId="9" xfId="0" applyFont="1" applyFill="1" applyBorder="1"/>
    <xf numFmtId="17" fontId="35" fillId="2" borderId="9" xfId="0" quotePrefix="1" applyNumberFormat="1" applyFont="1" applyFill="1" applyBorder="1"/>
    <xf numFmtId="178" fontId="35" fillId="2" borderId="9" xfId="48" applyNumberFormat="1" applyFont="1" applyFill="1" applyBorder="1"/>
    <xf numFmtId="178" fontId="35" fillId="2" borderId="9" xfId="0" applyNumberFormat="1" applyFont="1" applyFill="1" applyBorder="1" applyAlignment="1">
      <alignment horizontal="right"/>
    </xf>
    <xf numFmtId="0" fontId="35" fillId="2" borderId="0" xfId="0" applyFont="1" applyFill="1"/>
    <xf numFmtId="10" fontId="0" fillId="2" borderId="0" xfId="0" applyNumberFormat="1" applyFill="1"/>
    <xf numFmtId="171" fontId="0" fillId="2" borderId="0" xfId="2" applyNumberFormat="1" applyFont="1" applyFill="1"/>
    <xf numFmtId="168" fontId="38" fillId="0" borderId="0" xfId="48" applyFont="1" applyFill="1"/>
    <xf numFmtId="169" fontId="35" fillId="2" borderId="0" xfId="1" applyFont="1" applyFill="1"/>
    <xf numFmtId="169" fontId="17" fillId="0" borderId="0" xfId="1" applyFont="1" applyAlignment="1">
      <alignment horizontal="center"/>
    </xf>
    <xf numFmtId="169" fontId="17" fillId="0" borderId="0" xfId="1" applyFont="1" applyFill="1" applyAlignment="1">
      <alignment horizontal="center"/>
    </xf>
    <xf numFmtId="169" fontId="35" fillId="0" borderId="0" xfId="1" applyFont="1" applyAlignment="1">
      <alignment horizontal="center"/>
    </xf>
    <xf numFmtId="169" fontId="42" fillId="0" borderId="0" xfId="1" applyFont="1" applyAlignment="1">
      <alignment horizontal="center"/>
    </xf>
    <xf numFmtId="169" fontId="35" fillId="0" borderId="0" xfId="1" applyFont="1" applyFill="1"/>
    <xf numFmtId="169" fontId="0" fillId="0" borderId="0" xfId="1" applyFont="1"/>
    <xf numFmtId="169" fontId="0" fillId="0" borderId="0" xfId="1" applyFont="1" applyFill="1"/>
    <xf numFmtId="169" fontId="36" fillId="0" borderId="0" xfId="1" applyFont="1" applyFill="1"/>
    <xf numFmtId="0" fontId="1" fillId="10" borderId="9" xfId="0" applyFont="1" applyFill="1" applyBorder="1"/>
    <xf numFmtId="171" fontId="38" fillId="0" borderId="0" xfId="2" applyNumberFormat="1" applyFont="1" applyFill="1"/>
    <xf numFmtId="171" fontId="34" fillId="10" borderId="9" xfId="2" applyNumberFormat="1" applyFont="1" applyFill="1" applyBorder="1" applyProtection="1">
      <protection locked="0"/>
    </xf>
    <xf numFmtId="171" fontId="0" fillId="11" borderId="9" xfId="2" applyNumberFormat="1" applyFont="1" applyFill="1" applyBorder="1"/>
    <xf numFmtId="0" fontId="17" fillId="0" borderId="0" xfId="0" applyFont="1" applyAlignment="1">
      <alignment horizontal="center"/>
    </xf>
    <xf numFmtId="0" fontId="0" fillId="0" borderId="1" xfId="0" applyBorder="1"/>
    <xf numFmtId="0" fontId="0" fillId="0" borderId="13" xfId="0" applyBorder="1"/>
    <xf numFmtId="0" fontId="45" fillId="0" borderId="0" xfId="0" applyFont="1" applyBorder="1"/>
    <xf numFmtId="0" fontId="0" fillId="0" borderId="0" xfId="0" applyBorder="1"/>
    <xf numFmtId="0" fontId="0" fillId="0" borderId="15" xfId="0" applyBorder="1"/>
    <xf numFmtId="3" fontId="45" fillId="0" borderId="0" xfId="0" applyNumberFormat="1" applyFont="1" applyBorder="1"/>
    <xf numFmtId="0" fontId="46" fillId="0" borderId="0" xfId="0" applyFont="1" applyBorder="1" applyAlignment="1">
      <alignment horizontal="center"/>
    </xf>
    <xf numFmtId="0" fontId="46" fillId="13" borderId="0" xfId="0" applyFont="1" applyFill="1" applyBorder="1" applyAlignment="1">
      <alignment horizontal="center"/>
    </xf>
    <xf numFmtId="0" fontId="46" fillId="14" borderId="0" xfId="0" applyFont="1" applyFill="1" applyBorder="1" applyAlignment="1">
      <alignment horizontal="center"/>
    </xf>
    <xf numFmtId="0" fontId="46" fillId="0" borderId="16" xfId="0" applyFont="1" applyBorder="1" applyAlignment="1">
      <alignment horizontal="center"/>
    </xf>
    <xf numFmtId="10" fontId="45" fillId="0" borderId="0" xfId="0" applyNumberFormat="1" applyFont="1" applyBorder="1"/>
    <xf numFmtId="0" fontId="46" fillId="0" borderId="0" xfId="0" applyFont="1" applyBorder="1"/>
    <xf numFmtId="181" fontId="46" fillId="0" borderId="0" xfId="0" applyNumberFormat="1" applyFont="1" applyBorder="1" applyAlignment="1">
      <alignment horizontal="center"/>
    </xf>
    <xf numFmtId="182" fontId="46" fillId="0" borderId="16" xfId="0" applyNumberFormat="1" applyFont="1" applyBorder="1" applyAlignment="1">
      <alignment horizontal="center"/>
    </xf>
    <xf numFmtId="3" fontId="46" fillId="0" borderId="0" xfId="0" applyNumberFormat="1" applyFont="1" applyBorder="1"/>
    <xf numFmtId="0" fontId="47" fillId="0" borderId="12" xfId="0" applyFont="1" applyBorder="1"/>
    <xf numFmtId="0" fontId="47" fillId="0" borderId="1" xfId="0" applyFont="1" applyBorder="1"/>
    <xf numFmtId="0" fontId="47" fillId="0" borderId="14" xfId="0" applyFont="1" applyBorder="1"/>
    <xf numFmtId="0" fontId="48" fillId="0" borderId="0" xfId="0" applyFont="1" applyBorder="1"/>
    <xf numFmtId="0" fontId="49" fillId="0" borderId="0" xfId="0" applyFont="1" applyBorder="1"/>
    <xf numFmtId="0" fontId="51" fillId="0" borderId="0" xfId="0" applyFont="1" applyBorder="1"/>
    <xf numFmtId="0" fontId="50" fillId="0" borderId="0" xfId="0" applyFont="1" applyBorder="1" applyAlignment="1"/>
    <xf numFmtId="0" fontId="52" fillId="0" borderId="0" xfId="0" applyFont="1" applyBorder="1" applyAlignment="1">
      <alignment wrapText="1"/>
    </xf>
    <xf numFmtId="0" fontId="49" fillId="0" borderId="0" xfId="0" applyFont="1" applyBorder="1" applyAlignment="1">
      <alignment horizontal="center"/>
    </xf>
    <xf numFmtId="0" fontId="53" fillId="0" borderId="6" xfId="0" applyFont="1" applyBorder="1" applyAlignment="1">
      <alignment horizontal="center"/>
    </xf>
    <xf numFmtId="0" fontId="53" fillId="0" borderId="0" xfId="0" applyFont="1" applyBorder="1" applyAlignment="1">
      <alignment horizontal="center"/>
    </xf>
    <xf numFmtId="180" fontId="49" fillId="0" borderId="0" xfId="0" applyNumberFormat="1" applyFont="1" applyBorder="1"/>
    <xf numFmtId="0" fontId="53" fillId="0" borderId="7" xfId="0" applyFont="1" applyBorder="1" applyAlignment="1">
      <alignment horizontal="center"/>
    </xf>
    <xf numFmtId="0" fontId="49" fillId="0" borderId="7" xfId="0" applyFont="1" applyBorder="1"/>
    <xf numFmtId="3" fontId="49" fillId="0" borderId="0" xfId="0" applyNumberFormat="1" applyFont="1" applyFill="1" applyBorder="1" applyProtection="1">
      <protection locked="0"/>
    </xf>
    <xf numFmtId="3" fontId="49" fillId="0" borderId="0" xfId="0" applyNumberFormat="1" applyFont="1" applyBorder="1"/>
    <xf numFmtId="3" fontId="49" fillId="0" borderId="7" xfId="0" applyNumberFormat="1" applyFont="1" applyBorder="1"/>
    <xf numFmtId="0" fontId="49" fillId="0" borderId="16" xfId="0" applyFont="1" applyBorder="1"/>
    <xf numFmtId="181" fontId="49" fillId="0" borderId="16" xfId="0" applyNumberFormat="1" applyFont="1" applyBorder="1"/>
    <xf numFmtId="3" fontId="49" fillId="0" borderId="16" xfId="0" applyNumberFormat="1" applyFont="1" applyBorder="1"/>
    <xf numFmtId="181" fontId="49" fillId="0" borderId="9" xfId="0" applyNumberFormat="1" applyFont="1" applyBorder="1"/>
    <xf numFmtId="10" fontId="49" fillId="0" borderId="0" xfId="0" applyNumberFormat="1" applyFont="1" applyBorder="1"/>
    <xf numFmtId="10" fontId="49" fillId="0" borderId="7" xfId="0" applyNumberFormat="1" applyFont="1" applyBorder="1"/>
    <xf numFmtId="3" fontId="54" fillId="0" borderId="0" xfId="0" applyNumberFormat="1" applyFont="1" applyBorder="1"/>
    <xf numFmtId="3" fontId="49" fillId="0" borderId="1" xfId="0" applyNumberFormat="1" applyFont="1" applyFill="1" applyBorder="1" applyProtection="1">
      <protection locked="0"/>
    </xf>
    <xf numFmtId="0" fontId="53" fillId="0" borderId="16" xfId="0" applyFont="1" applyBorder="1"/>
    <xf numFmtId="182" fontId="53" fillId="0" borderId="16" xfId="0" applyNumberFormat="1" applyFont="1" applyBorder="1"/>
    <xf numFmtId="182" fontId="49" fillId="0" borderId="16" xfId="0" applyNumberFormat="1" applyFont="1" applyBorder="1"/>
    <xf numFmtId="0" fontId="49" fillId="0" borderId="0" xfId="0" applyFont="1" applyFill="1" applyBorder="1"/>
    <xf numFmtId="4" fontId="54" fillId="0" borderId="0" xfId="0" applyNumberFormat="1" applyFont="1" applyBorder="1"/>
    <xf numFmtId="0" fontId="54" fillId="0" borderId="0" xfId="0" applyFont="1" applyBorder="1"/>
    <xf numFmtId="0" fontId="49" fillId="0" borderId="12" xfId="0" applyFont="1" applyBorder="1"/>
    <xf numFmtId="0" fontId="49" fillId="0" borderId="14" xfId="0" applyFont="1" applyBorder="1"/>
    <xf numFmtId="10" fontId="49" fillId="0" borderId="0" xfId="0" applyNumberFormat="1" applyFont="1" applyBorder="1" applyAlignment="1"/>
    <xf numFmtId="170" fontId="9" fillId="0" borderId="0" xfId="1" applyNumberFormat="1" applyFont="1" applyFill="1" applyBorder="1"/>
    <xf numFmtId="0" fontId="53" fillId="0" borderId="0" xfId="0" applyFont="1" applyBorder="1"/>
    <xf numFmtId="1" fontId="49" fillId="0" borderId="0" xfId="0" applyNumberFormat="1" applyFont="1" applyBorder="1"/>
    <xf numFmtId="181" fontId="49" fillId="0" borderId="7" xfId="0" applyNumberFormat="1" applyFont="1" applyBorder="1"/>
    <xf numFmtId="181" fontId="53" fillId="0" borderId="16" xfId="0" applyNumberFormat="1" applyFont="1" applyBorder="1"/>
    <xf numFmtId="181" fontId="53" fillId="0" borderId="9" xfId="0" applyNumberFormat="1" applyFont="1" applyBorder="1"/>
    <xf numFmtId="3" fontId="49" fillId="0" borderId="14" xfId="0" applyNumberFormat="1" applyFont="1" applyBorder="1"/>
    <xf numFmtId="181" fontId="49" fillId="0" borderId="14" xfId="0" applyNumberFormat="1" applyFont="1" applyBorder="1"/>
    <xf numFmtId="182" fontId="53" fillId="0" borderId="14" xfId="0" applyNumberFormat="1" applyFont="1" applyBorder="1"/>
    <xf numFmtId="0" fontId="46" fillId="0" borderId="2" xfId="0" applyFont="1" applyBorder="1" applyAlignment="1">
      <alignment horizontal="center"/>
    </xf>
    <xf numFmtId="0" fontId="45" fillId="0" borderId="1" xfId="0" applyFont="1" applyBorder="1"/>
    <xf numFmtId="0" fontId="53" fillId="0" borderId="1" xfId="0" applyFont="1" applyBorder="1" applyAlignment="1">
      <alignment horizontal="center"/>
    </xf>
    <xf numFmtId="0" fontId="49" fillId="0" borderId="1" xfId="0" applyFont="1" applyBorder="1"/>
    <xf numFmtId="181" fontId="49" fillId="0" borderId="10" xfId="0" applyNumberFormat="1" applyFont="1" applyBorder="1"/>
    <xf numFmtId="10" fontId="49" fillId="0" borderId="14" xfId="0" applyNumberFormat="1" applyFont="1" applyBorder="1"/>
    <xf numFmtId="181" fontId="53" fillId="0" borderId="10" xfId="0" applyNumberFormat="1" applyFont="1" applyBorder="1"/>
    <xf numFmtId="0" fontId="53" fillId="0" borderId="0" xfId="0" applyFont="1" applyBorder="1" applyAlignment="1">
      <alignment horizontal="center" wrapText="1"/>
    </xf>
    <xf numFmtId="0" fontId="53" fillId="0" borderId="14" xfId="0" applyFont="1" applyBorder="1" applyAlignment="1">
      <alignment horizontal="center" wrapText="1"/>
    </xf>
    <xf numFmtId="181" fontId="49" fillId="0" borderId="0" xfId="0" applyNumberFormat="1" applyFont="1" applyBorder="1"/>
    <xf numFmtId="0" fontId="47" fillId="0" borderId="0" xfId="0" applyFont="1" applyBorder="1"/>
    <xf numFmtId="10" fontId="55" fillId="0" borderId="0" xfId="0" applyNumberFormat="1" applyFont="1" applyBorder="1"/>
    <xf numFmtId="0" fontId="0" fillId="0" borderId="16" xfId="0" applyBorder="1"/>
    <xf numFmtId="0" fontId="0" fillId="0" borderId="17" xfId="0" applyBorder="1"/>
    <xf numFmtId="10" fontId="0" fillId="0" borderId="17" xfId="0" applyNumberFormat="1" applyBorder="1"/>
    <xf numFmtId="17" fontId="35" fillId="0" borderId="3" xfId="0" applyNumberFormat="1" applyFont="1" applyBorder="1" applyAlignment="1">
      <alignment horizontal="center"/>
    </xf>
    <xf numFmtId="17" fontId="35" fillId="0" borderId="2" xfId="0" applyNumberFormat="1" applyFont="1" applyBorder="1" applyAlignment="1">
      <alignment horizontal="center"/>
    </xf>
    <xf numFmtId="17" fontId="35" fillId="0" borderId="11" xfId="0" applyNumberFormat="1" applyFont="1" applyBorder="1" applyAlignment="1">
      <alignment horizontal="center"/>
    </xf>
    <xf numFmtId="17" fontId="35" fillId="0" borderId="0" xfId="0" applyNumberFormat="1" applyFont="1" applyAlignment="1">
      <alignment horizontal="center"/>
    </xf>
    <xf numFmtId="0" fontId="50" fillId="0" borderId="0" xfId="0" applyFont="1" applyBorder="1" applyAlignment="1">
      <alignment horizontal="center"/>
    </xf>
    <xf numFmtId="0" fontId="49" fillId="0" borderId="10" xfId="0" applyFont="1" applyBorder="1" applyAlignment="1">
      <alignment horizontal="center"/>
    </xf>
    <xf numFmtId="0" fontId="49" fillId="0" borderId="16" xfId="0" applyFont="1" applyBorder="1" applyAlignment="1">
      <alignment horizontal="center"/>
    </xf>
    <xf numFmtId="0" fontId="49" fillId="0" borderId="10" xfId="0" applyFont="1" applyBorder="1" applyAlignment="1">
      <alignment horizontal="left"/>
    </xf>
    <xf numFmtId="0" fontId="49" fillId="0" borderId="16" xfId="0" applyFont="1" applyBorder="1" applyAlignment="1">
      <alignment horizontal="left"/>
    </xf>
  </cellXfs>
  <cellStyles count="79">
    <cellStyle name="Agara" xfId="4"/>
    <cellStyle name="Comma" xfId="1" builtinId="3"/>
    <cellStyle name="Comma [0]" xfId="78" builtinId="6"/>
    <cellStyle name="Comma 0" xfId="5"/>
    <cellStyle name="Comma 2" xfId="6"/>
    <cellStyle name="Comma 2 2" xfId="7"/>
    <cellStyle name="Comma 3" xfId="8"/>
    <cellStyle name="Comma 3 2" xfId="70"/>
    <cellStyle name="Comma 3 3" xfId="57"/>
    <cellStyle name="Comma 4" xfId="52"/>
    <cellStyle name="Comma 4 2" xfId="65"/>
    <cellStyle name="Currency" xfId="48" builtinId="4"/>
    <cellStyle name="Currency [2]" xfId="9"/>
    <cellStyle name="Currency 2" xfId="10"/>
    <cellStyle name="Currency 2 2" xfId="71"/>
    <cellStyle name="Currency 2 3" xfId="58"/>
    <cellStyle name="Currency 3" xfId="53"/>
    <cellStyle name="Currency 3 2" xfId="66"/>
    <cellStyle name="Currency 4" xfId="55"/>
    <cellStyle name="Currency 4 2" xfId="68"/>
    <cellStyle name="Currency 5" xfId="74"/>
    <cellStyle name="Currency 6" xfId="76"/>
    <cellStyle name="Currency 7" xfId="61"/>
    <cellStyle name="Date [mmm-d-yyyy]" xfId="11"/>
    <cellStyle name="Date [mmm-yyyy]" xfId="12"/>
    <cellStyle name="Date2" xfId="13"/>
    <cellStyle name="Gilsans" xfId="14"/>
    <cellStyle name="Gilsansl" xfId="15"/>
    <cellStyle name="Heading - Column" xfId="16"/>
    <cellStyle name="Heading - Row" xfId="17"/>
    <cellStyle name="Input - AA" xfId="18"/>
    <cellStyle name="Input - PHB" xfId="19"/>
    <cellStyle name="Mine" xfId="20"/>
    <cellStyle name="Normal" xfId="0" builtinId="0"/>
    <cellStyle name="Normal 2" xfId="3"/>
    <cellStyle name="Normal 2 2" xfId="21"/>
    <cellStyle name="Normal 2 2 2" xfId="22"/>
    <cellStyle name="Normal 2 3" xfId="47"/>
    <cellStyle name="Normal 2 3 2" xfId="73"/>
    <cellStyle name="Normal 2 3 3" xfId="60"/>
    <cellStyle name="Normal 2 4" xfId="69"/>
    <cellStyle name="Normal 2 5" xfId="56"/>
    <cellStyle name="Normal 3" xfId="23"/>
    <cellStyle name="Normal 4" xfId="24"/>
    <cellStyle name="Normal 5" xfId="49"/>
    <cellStyle name="Normal 5 2" xfId="75"/>
    <cellStyle name="Normal 5 3" xfId="62"/>
    <cellStyle name="Normal 6" xfId="50"/>
    <cellStyle name="Normal 6 2" xfId="63"/>
    <cellStyle name="Normal 7" xfId="54"/>
    <cellStyle name="Normal 7 2" xfId="67"/>
    <cellStyle name="Normal 8" xfId="77"/>
    <cellStyle name="NormalMultiple" xfId="25"/>
    <cellStyle name="NormalX" xfId="26"/>
    <cellStyle name="Percent" xfId="2" builtinId="5"/>
    <cellStyle name="Percent 2" xfId="27"/>
    <cellStyle name="Percent 2 2" xfId="28"/>
    <cellStyle name="Percent 2 3" xfId="72"/>
    <cellStyle name="Percent 2 4" xfId="59"/>
    <cellStyle name="Percent 3" xfId="29"/>
    <cellStyle name="Percent 3 2" xfId="30"/>
    <cellStyle name="Percent 4" xfId="31"/>
    <cellStyle name="Percent 5" xfId="51"/>
    <cellStyle name="Percent 5 2" xfId="64"/>
    <cellStyle name="Red Font" xfId="32"/>
    <cellStyle name="STYLE1" xfId="33"/>
    <cellStyle name="STYLE2" xfId="34"/>
    <cellStyle name="STYLE3" xfId="35"/>
    <cellStyle name="STYLE4" xfId="36"/>
    <cellStyle name="STYLE5" xfId="37"/>
    <cellStyle name="STYLE6" xfId="38"/>
    <cellStyle name="SubHeading - Row" xfId="39"/>
    <cellStyle name="Tag" xfId="40"/>
    <cellStyle name="Theirs" xfId="41"/>
    <cellStyle name="Title 1" xfId="42"/>
    <cellStyle name="Title 2" xfId="43"/>
    <cellStyle name="topline" xfId="44"/>
    <cellStyle name="topline 2" xfId="45"/>
    <cellStyle name="ubordinated Debt" xfId="46"/>
  </cellStyles>
  <dxfs count="167"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224"/>
  <sheetViews>
    <sheetView tabSelected="1" view="pageBreakPreview" zoomScaleNormal="100" zoomScaleSheetLayoutView="100" workbookViewId="0">
      <pane xSplit="1" ySplit="3" topLeftCell="B210" activePane="bottomRight" state="frozen"/>
      <selection pane="topRight" activeCell="B1" sqref="B1"/>
      <selection pane="bottomLeft" activeCell="A5" sqref="A5"/>
      <selection pane="bottomRight" activeCell="B228" sqref="B228"/>
    </sheetView>
  </sheetViews>
  <sheetFormatPr defaultRowHeight="15" outlineLevelCol="1"/>
  <cols>
    <col min="1" max="1" width="40.42578125" bestFit="1" customWidth="1"/>
    <col min="2" max="2" width="10.7109375" style="44" customWidth="1" outlineLevel="1"/>
    <col min="3" max="3" width="14.7109375" style="33" customWidth="1" outlineLevel="1"/>
    <col min="4" max="4" width="11.5703125" style="33" customWidth="1" outlineLevel="1"/>
    <col min="5" max="6" width="12.140625" style="33" customWidth="1" outlineLevel="1"/>
    <col min="7" max="7" width="12.140625" style="33" customWidth="1"/>
    <col min="8" max="8" width="13" style="4" customWidth="1" outlineLevel="1"/>
    <col min="9" max="11" width="11.5703125" style="33" customWidth="1" outlineLevel="1"/>
    <col min="12" max="12" width="11.5703125" style="33" customWidth="1"/>
    <col min="13" max="13" width="13" style="4" customWidth="1" outlineLevel="1"/>
    <col min="14" max="17" width="12" style="33" customWidth="1" outlineLevel="1"/>
    <col min="18" max="18" width="12" style="33" customWidth="1"/>
    <col min="19" max="19" width="13" style="4" customWidth="1" outlineLevel="1"/>
    <col min="20" max="22" width="11.5703125" style="33" customWidth="1" outlineLevel="1"/>
    <col min="23" max="23" width="11.5703125" style="33" customWidth="1"/>
    <col min="24" max="24" width="13" style="4" customWidth="1" outlineLevel="1"/>
    <col min="25" max="27" width="11.5703125" style="33" customWidth="1" outlineLevel="1"/>
    <col min="28" max="28" width="11.5703125" style="33" customWidth="1"/>
    <col min="29" max="29" width="13" style="4" customWidth="1" outlineLevel="1"/>
    <col min="30" max="30" width="11.5703125" style="33" customWidth="1" outlineLevel="1"/>
    <col min="31" max="31" width="11.28515625" style="33" customWidth="1" outlineLevel="1"/>
    <col min="32" max="32" width="11.5703125" style="33" customWidth="1" outlineLevel="1"/>
    <col min="33" max="33" width="10.85546875" style="33" customWidth="1" outlineLevel="1"/>
    <col min="34" max="34" width="10.85546875" style="33" customWidth="1"/>
    <col min="35" max="35" width="13" style="4" customWidth="1" outlineLevel="1"/>
    <col min="36" max="36" width="11.28515625" style="33" customWidth="1" outlineLevel="1"/>
    <col min="37" max="38" width="11.5703125" style="33" customWidth="1" outlineLevel="1"/>
    <col min="39" max="39" width="11.5703125" style="33" customWidth="1"/>
    <col min="40" max="40" width="13" style="4" customWidth="1" outlineLevel="1"/>
    <col min="41" max="41" width="12.28515625" style="33" customWidth="1" outlineLevel="1"/>
    <col min="42" max="43" width="11.5703125" style="33" customWidth="1" outlineLevel="1"/>
    <col min="44" max="44" width="11.5703125" style="33" customWidth="1"/>
    <col min="45" max="45" width="13" style="4" customWidth="1" outlineLevel="1"/>
    <col min="46" max="47" width="11.5703125" style="33" customWidth="1" outlineLevel="1"/>
    <col min="48" max="49" width="10.85546875" style="33" customWidth="1" outlineLevel="1"/>
    <col min="50" max="50" width="11.5703125" style="33" bestFit="1" customWidth="1"/>
    <col min="51" max="51" width="13" style="4" customWidth="1" outlineLevel="1"/>
    <col min="52" max="52" width="11.28515625" style="33" customWidth="1" outlineLevel="1"/>
    <col min="53" max="54" width="11.5703125" style="33" customWidth="1" outlineLevel="1"/>
    <col min="55" max="55" width="11.5703125" style="33" bestFit="1" customWidth="1"/>
    <col min="56" max="56" width="13" style="4" customWidth="1" outlineLevel="1"/>
    <col min="57" max="59" width="11.5703125" style="33" customWidth="1" outlineLevel="1"/>
    <col min="60" max="60" width="10.85546875" style="33" bestFit="1" customWidth="1"/>
    <col min="61" max="61" width="13" style="4" customWidth="1" outlineLevel="1"/>
    <col min="62" max="62" width="11.5703125" style="33" customWidth="1" outlineLevel="1"/>
    <col min="63" max="63" width="11" style="33" customWidth="1" outlineLevel="1"/>
    <col min="64" max="65" width="11.5703125" style="33" customWidth="1" outlineLevel="1"/>
    <col min="66" max="66" width="11.5703125" style="33" bestFit="1" customWidth="1"/>
    <col min="67" max="67" width="4.42578125" style="4" customWidth="1"/>
    <col min="68" max="68" width="14" customWidth="1"/>
    <col min="69" max="69" width="12.5703125" bestFit="1" customWidth="1"/>
    <col min="70" max="70" width="12.140625" style="140" bestFit="1" customWidth="1"/>
    <col min="71" max="71" width="23.42578125" customWidth="1"/>
  </cols>
  <sheetData>
    <row r="1" spans="1:71" ht="14.45" customHeight="1">
      <c r="A1" s="2" t="s">
        <v>121</v>
      </c>
      <c r="B1" s="3" t="s">
        <v>120</v>
      </c>
      <c r="C1" s="221">
        <v>43647</v>
      </c>
      <c r="D1" s="222"/>
      <c r="E1" s="222"/>
      <c r="F1" s="222"/>
      <c r="G1" s="223"/>
      <c r="I1" s="224">
        <f>C1+31</f>
        <v>43678</v>
      </c>
      <c r="J1" s="224"/>
      <c r="K1" s="224"/>
      <c r="L1" s="224"/>
      <c r="N1" s="224">
        <f>I1+31</f>
        <v>43709</v>
      </c>
      <c r="O1" s="224"/>
      <c r="P1" s="224"/>
      <c r="Q1" s="224"/>
      <c r="R1" s="224"/>
      <c r="T1" s="224">
        <f>N1+31</f>
        <v>43740</v>
      </c>
      <c r="U1" s="224"/>
      <c r="V1" s="224"/>
      <c r="W1" s="224"/>
      <c r="Y1" s="224">
        <f>T1+31</f>
        <v>43771</v>
      </c>
      <c r="Z1" s="224"/>
      <c r="AA1" s="224"/>
      <c r="AB1" s="224"/>
      <c r="AD1" s="224">
        <f>Y1+31</f>
        <v>43802</v>
      </c>
      <c r="AE1" s="224"/>
      <c r="AF1" s="224"/>
      <c r="AG1" s="224"/>
      <c r="AH1" s="224"/>
      <c r="AI1" s="224">
        <f>AD1+31</f>
        <v>43833</v>
      </c>
      <c r="AJ1" s="224"/>
      <c r="AK1" s="224"/>
      <c r="AL1" s="224"/>
      <c r="AM1" s="224"/>
      <c r="AN1" s="224">
        <f>AI1+31</f>
        <v>43864</v>
      </c>
      <c r="AO1" s="224"/>
      <c r="AP1" s="224"/>
      <c r="AQ1" s="224"/>
      <c r="AR1" s="224"/>
      <c r="AS1" s="224">
        <f>AN1+31</f>
        <v>43895</v>
      </c>
      <c r="AT1" s="224"/>
      <c r="AU1" s="224"/>
      <c r="AV1" s="224"/>
      <c r="AW1" s="224"/>
      <c r="AX1" s="224"/>
      <c r="AY1" s="224">
        <f>AS1+31</f>
        <v>43926</v>
      </c>
      <c r="AZ1" s="224"/>
      <c r="BA1" s="224"/>
      <c r="BB1" s="224"/>
      <c r="BC1" s="224"/>
      <c r="BD1" s="224">
        <f>AY1+31</f>
        <v>43957</v>
      </c>
      <c r="BE1" s="224"/>
      <c r="BF1" s="224"/>
      <c r="BG1" s="224"/>
      <c r="BH1" s="224"/>
      <c r="BI1" s="224">
        <f>BD1+30</f>
        <v>43987</v>
      </c>
      <c r="BJ1" s="224"/>
      <c r="BK1" s="224"/>
      <c r="BL1" s="224"/>
      <c r="BM1" s="224"/>
      <c r="BN1" s="224"/>
      <c r="BR1" s="135" t="s">
        <v>268</v>
      </c>
      <c r="BS1" s="147" t="s">
        <v>314</v>
      </c>
    </row>
    <row r="2" spans="1:71" s="12" customFormat="1" hidden="1">
      <c r="A2" s="6" t="s">
        <v>119</v>
      </c>
      <c r="B2" s="7" t="s">
        <v>118</v>
      </c>
      <c r="C2" s="8">
        <v>1</v>
      </c>
      <c r="D2" s="8">
        <v>2</v>
      </c>
      <c r="E2" s="8">
        <v>3</v>
      </c>
      <c r="F2" s="8">
        <v>4</v>
      </c>
      <c r="G2" s="9"/>
      <c r="H2" s="8">
        <v>5</v>
      </c>
      <c r="I2" s="8">
        <v>6</v>
      </c>
      <c r="J2" s="10">
        <v>7</v>
      </c>
      <c r="K2" s="8">
        <v>8</v>
      </c>
      <c r="L2" s="11"/>
      <c r="M2" s="8">
        <v>9</v>
      </c>
      <c r="N2" s="8">
        <v>10</v>
      </c>
      <c r="O2" s="8">
        <v>11</v>
      </c>
      <c r="P2" s="8">
        <v>12</v>
      </c>
      <c r="Q2" s="8">
        <v>13</v>
      </c>
      <c r="R2" s="9"/>
      <c r="S2" s="10">
        <v>14</v>
      </c>
      <c r="T2" s="8">
        <v>15</v>
      </c>
      <c r="U2" s="8">
        <v>16</v>
      </c>
      <c r="V2" s="8">
        <v>17</v>
      </c>
      <c r="W2" s="9"/>
      <c r="X2" s="8">
        <v>18</v>
      </c>
      <c r="Y2" s="8">
        <v>19</v>
      </c>
      <c r="Z2" s="8">
        <v>20</v>
      </c>
      <c r="AA2" s="8">
        <v>21</v>
      </c>
      <c r="AB2" s="9"/>
      <c r="AC2" s="8">
        <v>22</v>
      </c>
      <c r="AD2" s="8">
        <v>23</v>
      </c>
      <c r="AE2" s="8">
        <v>24</v>
      </c>
      <c r="AF2" s="8">
        <v>25</v>
      </c>
      <c r="AG2" s="10">
        <v>26</v>
      </c>
      <c r="AH2" s="11"/>
      <c r="AI2" s="10">
        <v>27</v>
      </c>
      <c r="AJ2" s="8">
        <v>28</v>
      </c>
      <c r="AK2" s="8">
        <v>29</v>
      </c>
      <c r="AL2" s="10">
        <v>30</v>
      </c>
      <c r="AM2" s="11"/>
      <c r="AN2" s="8">
        <v>31</v>
      </c>
      <c r="AO2" s="8">
        <v>32</v>
      </c>
      <c r="AP2" s="8">
        <v>33</v>
      </c>
      <c r="AQ2" s="8">
        <v>34</v>
      </c>
      <c r="AR2" s="11"/>
      <c r="AS2" s="8">
        <v>35</v>
      </c>
      <c r="AT2" s="8">
        <v>36</v>
      </c>
      <c r="AU2" s="8">
        <v>37</v>
      </c>
      <c r="AV2" s="8">
        <v>38</v>
      </c>
      <c r="AW2" s="8">
        <v>39</v>
      </c>
      <c r="AX2" s="11"/>
      <c r="AY2" s="8">
        <v>40</v>
      </c>
      <c r="AZ2" s="8">
        <v>41</v>
      </c>
      <c r="BA2" s="10">
        <v>42</v>
      </c>
      <c r="BB2" s="10">
        <v>43</v>
      </c>
      <c r="BC2" s="11"/>
      <c r="BD2" s="8">
        <v>44</v>
      </c>
      <c r="BE2" s="8">
        <v>45</v>
      </c>
      <c r="BF2" s="8">
        <v>46</v>
      </c>
      <c r="BG2" s="8">
        <v>47</v>
      </c>
      <c r="BH2" s="11"/>
      <c r="BI2" s="8">
        <v>48</v>
      </c>
      <c r="BJ2" s="10">
        <v>49</v>
      </c>
      <c r="BK2" s="8">
        <v>50</v>
      </c>
      <c r="BL2" s="8">
        <v>51</v>
      </c>
      <c r="BM2" s="8">
        <v>52</v>
      </c>
      <c r="BN2" s="11"/>
      <c r="BP2" s="11" t="s">
        <v>117</v>
      </c>
      <c r="BR2" s="136"/>
      <c r="BS2" s="1"/>
    </row>
    <row r="3" spans="1:71" s="15" customFormat="1" hidden="1">
      <c r="A3" s="2" t="s">
        <v>122</v>
      </c>
      <c r="B3" s="13"/>
      <c r="C3" s="14">
        <v>43289</v>
      </c>
      <c r="D3" s="14">
        <f>C3+7</f>
        <v>43296</v>
      </c>
      <c r="E3" s="14">
        <f t="shared" ref="E3:F3" si="0">D3+7</f>
        <v>43303</v>
      </c>
      <c r="F3" s="14">
        <f t="shared" si="0"/>
        <v>43310</v>
      </c>
      <c r="G3" s="9"/>
      <c r="H3" s="14">
        <f>F3+7</f>
        <v>43317</v>
      </c>
      <c r="I3" s="14">
        <f>H3+7</f>
        <v>43324</v>
      </c>
      <c r="J3" s="14">
        <f t="shared" ref="J3:K3" si="1">I3+7</f>
        <v>43331</v>
      </c>
      <c r="K3" s="14">
        <f t="shared" si="1"/>
        <v>43338</v>
      </c>
      <c r="L3" s="4"/>
      <c r="M3" s="14">
        <f>K3+7</f>
        <v>43345</v>
      </c>
      <c r="N3" s="14">
        <f>M3+7</f>
        <v>43352</v>
      </c>
      <c r="O3" s="14">
        <f t="shared" ref="O3:P3" si="2">N3+7</f>
        <v>43359</v>
      </c>
      <c r="P3" s="14">
        <f t="shared" si="2"/>
        <v>43366</v>
      </c>
      <c r="Q3" s="14">
        <f>P3+7</f>
        <v>43373</v>
      </c>
      <c r="R3" s="9"/>
      <c r="S3" s="14">
        <f>+Q3+7</f>
        <v>43380</v>
      </c>
      <c r="T3" s="14">
        <f>+S3+7</f>
        <v>43387</v>
      </c>
      <c r="U3" s="14">
        <f t="shared" ref="U3:V3" si="3">+T3+7</f>
        <v>43394</v>
      </c>
      <c r="V3" s="14">
        <f t="shared" si="3"/>
        <v>43401</v>
      </c>
      <c r="W3" s="9"/>
      <c r="X3" s="14">
        <f>V3+7</f>
        <v>43408</v>
      </c>
      <c r="Y3" s="14">
        <f>X3+7</f>
        <v>43415</v>
      </c>
      <c r="Z3" s="14">
        <f t="shared" ref="Z3:AA3" si="4">Y3+7</f>
        <v>43422</v>
      </c>
      <c r="AA3" s="14">
        <f t="shared" si="4"/>
        <v>43429</v>
      </c>
      <c r="AB3" s="9"/>
      <c r="AC3" s="14">
        <f>AA3+7</f>
        <v>43436</v>
      </c>
      <c r="AD3" s="14">
        <f>AC3+7</f>
        <v>43443</v>
      </c>
      <c r="AE3" s="14">
        <f t="shared" ref="AE3:AG3" si="5">AD3+7</f>
        <v>43450</v>
      </c>
      <c r="AF3" s="14">
        <f t="shared" si="5"/>
        <v>43457</v>
      </c>
      <c r="AG3" s="14">
        <f t="shared" si="5"/>
        <v>43464</v>
      </c>
      <c r="AH3" s="4"/>
      <c r="AI3" s="14">
        <f>AG3+7</f>
        <v>43471</v>
      </c>
      <c r="AJ3" s="14">
        <f>+AI3+7</f>
        <v>43478</v>
      </c>
      <c r="AK3" s="14">
        <f t="shared" ref="AK3:AL3" si="6">+AJ3+7</f>
        <v>43485</v>
      </c>
      <c r="AL3" s="14">
        <f t="shared" si="6"/>
        <v>43492</v>
      </c>
      <c r="AM3" s="4"/>
      <c r="AN3" s="14">
        <f>AL3+7</f>
        <v>43499</v>
      </c>
      <c r="AO3" s="14">
        <f>AN3+7</f>
        <v>43506</v>
      </c>
      <c r="AP3" s="14">
        <f t="shared" ref="AP3:AQ3" si="7">AO3+7</f>
        <v>43513</v>
      </c>
      <c r="AQ3" s="14">
        <f t="shared" si="7"/>
        <v>43520</v>
      </c>
      <c r="AR3" s="4"/>
      <c r="AS3" s="14">
        <f>AQ3+7</f>
        <v>43527</v>
      </c>
      <c r="AT3" s="14">
        <f>AS3+7</f>
        <v>43534</v>
      </c>
      <c r="AU3" s="14">
        <f t="shared" ref="AU3:AW3" si="8">AT3+7</f>
        <v>43541</v>
      </c>
      <c r="AV3" s="14">
        <f t="shared" si="8"/>
        <v>43548</v>
      </c>
      <c r="AW3" s="14">
        <f t="shared" si="8"/>
        <v>43555</v>
      </c>
      <c r="AX3" s="4"/>
      <c r="AY3" s="14">
        <f>AW3+7</f>
        <v>43562</v>
      </c>
      <c r="AZ3" s="14">
        <f>AY3+7</f>
        <v>43569</v>
      </c>
      <c r="BA3" s="14">
        <f t="shared" ref="BA3:BB3" si="9">AZ3+7</f>
        <v>43576</v>
      </c>
      <c r="BB3" s="14">
        <f t="shared" si="9"/>
        <v>43583</v>
      </c>
      <c r="BC3" s="4"/>
      <c r="BD3" s="14">
        <f>BB3+7</f>
        <v>43590</v>
      </c>
      <c r="BE3" s="14">
        <f>BD3+7</f>
        <v>43597</v>
      </c>
      <c r="BF3" s="14">
        <f t="shared" ref="BF3:BG3" si="10">BE3+7</f>
        <v>43604</v>
      </c>
      <c r="BG3" s="14">
        <f t="shared" si="10"/>
        <v>43611</v>
      </c>
      <c r="BH3" s="4"/>
      <c r="BI3" s="14">
        <f>BG3+7</f>
        <v>43618</v>
      </c>
      <c r="BJ3" s="14">
        <f>BI3+7</f>
        <v>43625</v>
      </c>
      <c r="BK3" s="14">
        <f t="shared" ref="BK3:BM3" si="11">BJ3+7</f>
        <v>43632</v>
      </c>
      <c r="BL3" s="14">
        <f t="shared" si="11"/>
        <v>43639</v>
      </c>
      <c r="BM3" s="14">
        <f t="shared" si="11"/>
        <v>43646</v>
      </c>
      <c r="BN3" s="4"/>
      <c r="BP3" s="4"/>
      <c r="BR3" s="137"/>
      <c r="BS3" s="5"/>
    </row>
    <row r="4" spans="1:71" s="22" customFormat="1" hidden="1">
      <c r="A4" s="16" t="s">
        <v>123</v>
      </c>
      <c r="B4" s="17"/>
      <c r="C4" s="18">
        <f>+D4-7</f>
        <v>42925</v>
      </c>
      <c r="D4" s="18">
        <f>+E4-7</f>
        <v>42932</v>
      </c>
      <c r="E4" s="18">
        <f>+F4-7</f>
        <v>42939</v>
      </c>
      <c r="F4" s="18">
        <f>+H4-7</f>
        <v>42946</v>
      </c>
      <c r="G4" s="19"/>
      <c r="H4" s="18">
        <f>+I4-7</f>
        <v>42953</v>
      </c>
      <c r="I4" s="18">
        <f>+J4-7</f>
        <v>42960</v>
      </c>
      <c r="J4" s="18">
        <f>+K4-7</f>
        <v>42967</v>
      </c>
      <c r="K4" s="18">
        <f>+M4-7</f>
        <v>42974</v>
      </c>
      <c r="L4" s="20"/>
      <c r="M4" s="18">
        <f>+N4-7</f>
        <v>42981</v>
      </c>
      <c r="N4" s="18">
        <f>+O4-7</f>
        <v>42988</v>
      </c>
      <c r="O4" s="18">
        <f>+P4-7</f>
        <v>42995</v>
      </c>
      <c r="P4" s="18">
        <f>+Q4-7</f>
        <v>43002</v>
      </c>
      <c r="Q4" s="18">
        <f>+S4-7</f>
        <v>43009</v>
      </c>
      <c r="R4" s="21"/>
      <c r="S4" s="18">
        <f>+T4-7</f>
        <v>43016</v>
      </c>
      <c r="T4" s="18">
        <f>+U4-7</f>
        <v>43023</v>
      </c>
      <c r="U4" s="18">
        <f>+V4-7</f>
        <v>43030</v>
      </c>
      <c r="V4" s="18">
        <f>+X4-7</f>
        <v>43037</v>
      </c>
      <c r="W4" s="21"/>
      <c r="X4" s="18">
        <f>+Y4-7</f>
        <v>43044</v>
      </c>
      <c r="Y4" s="18">
        <f>+Z4-7</f>
        <v>43051</v>
      </c>
      <c r="Z4" s="18">
        <f>+AA4-7</f>
        <v>43058</v>
      </c>
      <c r="AA4" s="18">
        <f>+AC4-7</f>
        <v>43065</v>
      </c>
      <c r="AB4" s="21"/>
      <c r="AC4" s="18">
        <f>+AD4-7</f>
        <v>43072</v>
      </c>
      <c r="AD4" s="18">
        <f>+AE4-7</f>
        <v>43079</v>
      </c>
      <c r="AE4" s="18">
        <f>+AF4-7</f>
        <v>43086</v>
      </c>
      <c r="AF4" s="18">
        <f>+AG4-7</f>
        <v>43093</v>
      </c>
      <c r="AG4" s="18">
        <f>+AI4-7</f>
        <v>43100</v>
      </c>
      <c r="AH4" s="20"/>
      <c r="AI4" s="18">
        <f>+AJ4-7</f>
        <v>43107</v>
      </c>
      <c r="AJ4" s="18">
        <f>+AK4-7</f>
        <v>43114</v>
      </c>
      <c r="AK4" s="18">
        <f>+AL4-7</f>
        <v>43121</v>
      </c>
      <c r="AL4" s="18">
        <f>+AN4-7</f>
        <v>43128</v>
      </c>
      <c r="AM4" s="20"/>
      <c r="AN4" s="18">
        <f>+AO4-7</f>
        <v>43135</v>
      </c>
      <c r="AO4" s="18">
        <f>+AP4-7</f>
        <v>43142</v>
      </c>
      <c r="AP4" s="18">
        <f>+AQ4-7</f>
        <v>43149</v>
      </c>
      <c r="AQ4" s="18">
        <f>+AS4-7</f>
        <v>43156</v>
      </c>
      <c r="AR4" s="20"/>
      <c r="AS4" s="18">
        <f>+AT4-7</f>
        <v>43163</v>
      </c>
      <c r="AT4" s="18">
        <f>+AU4-7</f>
        <v>43170</v>
      </c>
      <c r="AU4" s="18">
        <f>+AV4-7</f>
        <v>43177</v>
      </c>
      <c r="AV4" s="18">
        <f>+AW4-7</f>
        <v>43184</v>
      </c>
      <c r="AW4" s="18">
        <f>+AY4-7</f>
        <v>43191</v>
      </c>
      <c r="AX4" s="20"/>
      <c r="AY4" s="18">
        <f>+AZ4-7</f>
        <v>43198</v>
      </c>
      <c r="AZ4" s="18">
        <f>+BA4-7</f>
        <v>43205</v>
      </c>
      <c r="BA4" s="18">
        <f>+BB4-7</f>
        <v>43212</v>
      </c>
      <c r="BB4" s="18">
        <f>+BD4-7</f>
        <v>43219</v>
      </c>
      <c r="BC4" s="20"/>
      <c r="BD4" s="18">
        <f>+BE4-7</f>
        <v>43226</v>
      </c>
      <c r="BE4" s="18">
        <f>+BF4-7</f>
        <v>43233</v>
      </c>
      <c r="BF4" s="18">
        <f>+BG4-7</f>
        <v>43240</v>
      </c>
      <c r="BG4" s="18">
        <f>+BI4-7</f>
        <v>43247</v>
      </c>
      <c r="BH4" s="20"/>
      <c r="BI4" s="18">
        <f>+BJ4-7</f>
        <v>43254</v>
      </c>
      <c r="BJ4" s="18">
        <f>+BK4-7</f>
        <v>43261</v>
      </c>
      <c r="BK4" s="18">
        <f>+BL4-7</f>
        <v>43268</v>
      </c>
      <c r="BL4" s="18">
        <f>+BM4-7</f>
        <v>43275</v>
      </c>
      <c r="BM4" s="18">
        <v>43282</v>
      </c>
      <c r="BN4" s="20"/>
      <c r="BP4" s="20"/>
      <c r="BR4" s="138"/>
      <c r="BS4" s="23"/>
    </row>
    <row r="5" spans="1:71" s="12" customFormat="1" hidden="1">
      <c r="A5" s="6"/>
      <c r="B5" s="7"/>
      <c r="C5" s="8"/>
      <c r="D5" s="8"/>
      <c r="E5" s="8"/>
      <c r="F5" s="8"/>
      <c r="G5" s="9"/>
      <c r="H5" s="8"/>
      <c r="I5" s="8"/>
      <c r="J5" s="10"/>
      <c r="K5" s="8"/>
      <c r="L5" s="11"/>
      <c r="M5" s="8"/>
      <c r="N5" s="8"/>
      <c r="O5" s="8"/>
      <c r="P5" s="8"/>
      <c r="Q5" s="8"/>
      <c r="R5" s="9"/>
      <c r="S5" s="10"/>
      <c r="T5" s="8"/>
      <c r="U5" s="8"/>
      <c r="V5" s="8"/>
      <c r="W5" s="9"/>
      <c r="X5" s="8"/>
      <c r="Y5" s="8"/>
      <c r="Z5" s="8"/>
      <c r="AA5" s="8"/>
      <c r="AB5" s="9"/>
      <c r="AC5" s="8"/>
      <c r="AD5" s="8"/>
      <c r="AE5" s="8"/>
      <c r="AF5" s="8"/>
      <c r="AG5" s="10"/>
      <c r="AH5" s="11"/>
      <c r="AI5" s="24"/>
      <c r="AJ5" s="25"/>
      <c r="AK5" s="25"/>
      <c r="AL5" s="26"/>
      <c r="AM5" s="11"/>
      <c r="AN5" s="10"/>
      <c r="AO5" s="8"/>
      <c r="AP5" s="8"/>
      <c r="AQ5" s="8"/>
      <c r="AR5" s="11"/>
      <c r="AS5" s="8"/>
      <c r="AT5" s="8"/>
      <c r="AU5" s="8"/>
      <c r="AV5" s="8"/>
      <c r="AW5" s="8"/>
      <c r="AX5" s="11"/>
      <c r="AY5" s="8"/>
      <c r="AZ5" s="8"/>
      <c r="BA5" s="10"/>
      <c r="BB5" s="10"/>
      <c r="BC5" s="11"/>
      <c r="BD5" s="10"/>
      <c r="BE5" s="8"/>
      <c r="BF5" s="8"/>
      <c r="BG5" s="8"/>
      <c r="BH5" s="11"/>
      <c r="BI5" s="8"/>
      <c r="BJ5" s="10"/>
      <c r="BK5" s="8"/>
      <c r="BL5" s="8"/>
      <c r="BM5" s="8"/>
      <c r="BN5" s="11"/>
      <c r="BP5" s="11"/>
      <c r="BR5" s="136"/>
      <c r="BS5" s="1"/>
    </row>
    <row r="6" spans="1:71" hidden="1">
      <c r="A6" s="7"/>
      <c r="B6" s="7" t="s">
        <v>116</v>
      </c>
      <c r="C6" s="27">
        <v>2019</v>
      </c>
      <c r="D6" s="8"/>
      <c r="E6" s="8"/>
      <c r="F6" s="8"/>
      <c r="G6" s="9"/>
      <c r="H6" s="8"/>
      <c r="I6" s="8"/>
      <c r="J6" s="8"/>
      <c r="K6" s="8"/>
      <c r="L6" s="4"/>
      <c r="M6" s="8"/>
      <c r="N6" s="8"/>
      <c r="O6" s="8"/>
      <c r="P6" s="8"/>
      <c r="Q6" s="8"/>
      <c r="R6" s="9"/>
      <c r="S6" s="8"/>
      <c r="T6" s="8"/>
      <c r="U6" s="8"/>
      <c r="V6" s="8"/>
      <c r="W6" s="9"/>
      <c r="X6" s="8"/>
      <c r="Y6" s="8"/>
      <c r="Z6" s="8"/>
      <c r="AA6" s="8"/>
      <c r="AB6" s="9"/>
      <c r="AC6" s="8"/>
      <c r="AD6" s="8"/>
      <c r="AE6" s="8"/>
      <c r="AF6" s="8"/>
      <c r="AG6" s="8"/>
      <c r="AH6" s="4"/>
      <c r="AI6" s="8"/>
      <c r="AJ6" s="8"/>
      <c r="AK6" s="8"/>
      <c r="AL6" s="8"/>
      <c r="AM6" s="4"/>
      <c r="AN6" s="8"/>
      <c r="AO6" s="8"/>
      <c r="AP6" s="8"/>
      <c r="AQ6" s="8"/>
      <c r="AR6" s="4"/>
      <c r="AS6" s="8"/>
      <c r="AT6" s="8"/>
      <c r="AU6" s="8"/>
      <c r="AV6" s="8"/>
      <c r="AW6" s="8"/>
      <c r="AX6" s="4"/>
      <c r="AY6" s="8"/>
      <c r="AZ6" s="8"/>
      <c r="BA6" s="8"/>
      <c r="BB6" s="8"/>
      <c r="BC6" s="4"/>
      <c r="BD6" s="8"/>
      <c r="BE6" s="8"/>
      <c r="BF6" s="8"/>
      <c r="BG6" s="8"/>
      <c r="BH6" s="4"/>
      <c r="BI6" s="8"/>
      <c r="BJ6" s="8"/>
      <c r="BK6" s="8"/>
      <c r="BL6" s="8"/>
      <c r="BM6" s="8"/>
      <c r="BN6" s="4"/>
      <c r="BO6"/>
      <c r="BP6" s="4"/>
      <c r="BR6" s="135"/>
      <c r="BS6" s="28"/>
    </row>
    <row r="7" spans="1:71" hidden="1">
      <c r="A7" s="29"/>
      <c r="B7" s="7"/>
      <c r="C7" s="10"/>
      <c r="D7" s="10"/>
      <c r="E7" s="10"/>
      <c r="F7" s="10"/>
      <c r="G7" s="30"/>
      <c r="H7" s="10"/>
      <c r="I7" s="10"/>
      <c r="J7" s="10"/>
      <c r="K7" s="10"/>
      <c r="L7" s="31"/>
      <c r="M7" s="10"/>
      <c r="N7" s="10"/>
      <c r="O7" s="10"/>
      <c r="P7" s="10"/>
      <c r="Q7" s="10"/>
      <c r="R7" s="30"/>
      <c r="S7" s="10"/>
      <c r="T7" s="10"/>
      <c r="U7" s="10"/>
      <c r="V7" s="10"/>
      <c r="W7" s="30"/>
      <c r="X7" s="10"/>
      <c r="Y7" s="10"/>
      <c r="Z7" s="10"/>
      <c r="AA7" s="10"/>
      <c r="AB7" s="30"/>
      <c r="AC7" s="10"/>
      <c r="AD7" s="10"/>
      <c r="AE7" s="10"/>
      <c r="AF7" s="10"/>
      <c r="AG7" s="10"/>
      <c r="AH7" s="31"/>
      <c r="AI7" s="10"/>
      <c r="AJ7" s="10"/>
      <c r="AK7" s="10"/>
      <c r="AL7" s="10"/>
      <c r="AM7" s="31"/>
      <c r="AN7" s="10"/>
      <c r="AO7" s="10"/>
      <c r="AP7" s="10"/>
      <c r="AQ7" s="10"/>
      <c r="AR7" s="31"/>
      <c r="AS7" s="10"/>
      <c r="AT7" s="10"/>
      <c r="AU7" s="10"/>
      <c r="AV7" s="10"/>
      <c r="AW7" s="10"/>
      <c r="AX7" s="31"/>
      <c r="AY7" s="10"/>
      <c r="AZ7" s="10"/>
      <c r="BA7" s="10"/>
      <c r="BB7" s="10"/>
      <c r="BC7" s="31"/>
      <c r="BD7" s="10"/>
      <c r="BE7" s="10"/>
      <c r="BF7" s="10"/>
      <c r="BG7" s="10"/>
      <c r="BH7" s="31"/>
      <c r="BI7" s="10"/>
      <c r="BJ7" s="10"/>
      <c r="BK7" s="10"/>
      <c r="BL7" s="10"/>
      <c r="BM7" s="10"/>
      <c r="BN7" s="4"/>
      <c r="BO7"/>
      <c r="BP7" s="4"/>
      <c r="BR7" s="135"/>
      <c r="BS7" s="28"/>
    </row>
    <row r="8" spans="1:71" hidden="1">
      <c r="A8" s="29"/>
      <c r="B8" s="7"/>
      <c r="C8" s="10"/>
      <c r="D8" s="10"/>
      <c r="E8" s="10"/>
      <c r="F8" s="10"/>
      <c r="G8" s="30"/>
      <c r="H8" s="10"/>
      <c r="I8" s="10"/>
      <c r="J8" s="10"/>
      <c r="K8" s="10"/>
      <c r="L8" s="31"/>
      <c r="M8" s="10"/>
      <c r="N8" s="10"/>
      <c r="O8" s="10"/>
      <c r="P8" s="10"/>
      <c r="Q8" s="10"/>
      <c r="R8" s="30"/>
      <c r="S8" s="10"/>
      <c r="T8" s="10"/>
      <c r="U8" s="10"/>
      <c r="V8" s="10"/>
      <c r="W8" s="30"/>
      <c r="X8" s="10"/>
      <c r="Y8" s="10"/>
      <c r="Z8" s="10"/>
      <c r="AA8" s="10"/>
      <c r="AB8" s="30"/>
      <c r="AC8" s="10"/>
      <c r="AD8" s="10"/>
      <c r="AE8" s="10"/>
      <c r="AF8" s="10"/>
      <c r="AG8" s="10"/>
      <c r="AH8" s="31"/>
      <c r="AI8" s="10"/>
      <c r="AJ8" s="10"/>
      <c r="AK8" s="10"/>
      <c r="AL8" s="10"/>
      <c r="AM8" s="31"/>
      <c r="AN8" s="10"/>
      <c r="AO8" s="10"/>
      <c r="AP8" s="10"/>
      <c r="AQ8" s="32"/>
      <c r="AR8" s="31"/>
      <c r="AS8" s="32"/>
      <c r="AT8" s="10"/>
      <c r="AU8" s="32"/>
      <c r="AV8" s="32"/>
      <c r="AW8" s="10"/>
      <c r="AX8" s="31"/>
      <c r="AY8" s="10"/>
      <c r="AZ8" s="10"/>
      <c r="BA8" s="32"/>
      <c r="BB8" s="32"/>
      <c r="BC8" s="31"/>
      <c r="BD8" s="10"/>
      <c r="BE8" s="32"/>
      <c r="BF8" s="10"/>
      <c r="BG8" s="10"/>
      <c r="BH8" s="31"/>
      <c r="BI8" s="32"/>
      <c r="BJ8" s="10"/>
      <c r="BK8" s="10"/>
      <c r="BL8" s="10"/>
      <c r="BM8" s="10"/>
      <c r="BN8" s="4"/>
      <c r="BO8"/>
      <c r="BP8" s="4"/>
      <c r="BR8" s="135"/>
      <c r="BS8" s="28"/>
    </row>
    <row r="9" spans="1:71" hidden="1">
      <c r="A9" s="29"/>
      <c r="B9" s="7"/>
      <c r="C9" s="10"/>
      <c r="D9" s="10"/>
      <c r="E9" s="10"/>
      <c r="F9" s="10"/>
      <c r="G9" s="30"/>
      <c r="H9" s="10"/>
      <c r="I9" s="10"/>
      <c r="J9" s="10"/>
      <c r="K9" s="10"/>
      <c r="L9" s="31"/>
      <c r="M9" s="10"/>
      <c r="N9" s="10"/>
      <c r="O9" s="10"/>
      <c r="P9" s="10"/>
      <c r="Q9" s="10"/>
      <c r="R9" s="30"/>
      <c r="S9" s="10"/>
      <c r="T9" s="10"/>
      <c r="U9" s="10"/>
      <c r="V9" s="10"/>
      <c r="W9" s="30"/>
      <c r="X9" s="10"/>
      <c r="Y9" s="10"/>
      <c r="Z9" s="10"/>
      <c r="AA9" s="10"/>
      <c r="AB9" s="30"/>
      <c r="AC9" s="10"/>
      <c r="AD9" s="10"/>
      <c r="AE9" s="10"/>
      <c r="AF9" s="10"/>
      <c r="AG9" s="10"/>
      <c r="AH9" s="31"/>
      <c r="AI9" s="10"/>
      <c r="AJ9" s="10"/>
      <c r="AK9" s="10"/>
      <c r="AL9" s="10"/>
      <c r="AM9" s="31"/>
      <c r="AN9" s="10"/>
      <c r="AP9" s="10"/>
      <c r="AQ9" s="10"/>
      <c r="AR9" s="31"/>
      <c r="AS9" s="10"/>
      <c r="AT9" s="10"/>
      <c r="AU9" s="10"/>
      <c r="AV9" s="10"/>
      <c r="AW9" s="10"/>
      <c r="AX9" s="31"/>
      <c r="AY9" s="10"/>
      <c r="AZ9" s="10"/>
      <c r="BA9" s="10"/>
      <c r="BB9" s="10"/>
      <c r="BC9" s="31"/>
      <c r="BD9" s="10"/>
      <c r="BE9" s="10"/>
      <c r="BF9" s="10"/>
      <c r="BG9" s="10"/>
      <c r="BH9" s="31"/>
      <c r="BI9" s="10"/>
      <c r="BJ9" s="10"/>
      <c r="BK9" s="10"/>
      <c r="BL9" s="10"/>
      <c r="BM9" s="10"/>
      <c r="BN9" s="4"/>
      <c r="BO9"/>
      <c r="BP9" s="4"/>
      <c r="BR9" s="135"/>
      <c r="BS9" s="28"/>
    </row>
    <row r="10" spans="1:71" hidden="1">
      <c r="A10" s="29"/>
      <c r="B10" s="34"/>
      <c r="C10" s="35"/>
      <c r="D10" s="35"/>
      <c r="E10" s="35"/>
      <c r="F10" s="35"/>
      <c r="G10" s="30"/>
      <c r="H10" s="35"/>
      <c r="I10" s="35"/>
      <c r="J10" s="35"/>
      <c r="K10" s="35"/>
      <c r="L10" s="31"/>
      <c r="M10" s="35"/>
      <c r="N10" s="35"/>
      <c r="O10" s="35"/>
      <c r="P10" s="35"/>
      <c r="Q10" s="35"/>
      <c r="R10" s="30"/>
      <c r="S10" s="35"/>
      <c r="T10" s="35"/>
      <c r="U10" s="35"/>
      <c r="V10" s="35"/>
      <c r="W10" s="30"/>
      <c r="X10" s="35"/>
      <c r="Y10" s="35"/>
      <c r="Z10" s="35"/>
      <c r="AA10" s="35"/>
      <c r="AB10" s="30"/>
      <c r="AC10" s="35"/>
      <c r="AD10" s="35"/>
      <c r="AE10" s="35"/>
      <c r="AF10" s="35"/>
      <c r="AG10" s="35"/>
      <c r="AH10" s="31"/>
      <c r="AI10" s="35"/>
      <c r="AJ10" s="35"/>
      <c r="AK10" s="35"/>
      <c r="AL10" s="35"/>
      <c r="AM10" s="31"/>
      <c r="AN10" s="36"/>
      <c r="AO10" s="35"/>
      <c r="AP10" s="35"/>
      <c r="AQ10" s="35"/>
      <c r="AR10" s="31"/>
      <c r="AS10" s="35"/>
      <c r="AT10" s="35"/>
      <c r="AU10" s="35"/>
      <c r="AV10" s="35"/>
      <c r="AW10" s="35"/>
      <c r="AX10" s="31"/>
      <c r="AY10" s="35"/>
      <c r="AZ10" s="35"/>
      <c r="BA10" s="35"/>
      <c r="BB10" s="35"/>
      <c r="BC10" s="31"/>
      <c r="BD10" s="35"/>
      <c r="BE10" s="35"/>
      <c r="BF10" s="35"/>
      <c r="BG10" s="35"/>
      <c r="BH10" s="37"/>
      <c r="BI10" s="35"/>
      <c r="BJ10" s="35"/>
      <c r="BK10" s="35"/>
      <c r="BL10" s="35"/>
      <c r="BM10" s="35"/>
      <c r="BN10" s="4"/>
      <c r="BO10"/>
      <c r="BP10" s="4"/>
      <c r="BR10" s="135"/>
      <c r="BS10" s="28"/>
    </row>
    <row r="11" spans="1:71" hidden="1">
      <c r="B11" s="7"/>
      <c r="C11" s="8"/>
      <c r="D11" s="8"/>
      <c r="E11" s="8"/>
      <c r="F11" s="8"/>
      <c r="G11" s="38"/>
      <c r="H11" s="8"/>
      <c r="I11" s="8"/>
      <c r="J11" s="8"/>
      <c r="K11" s="10"/>
      <c r="L11" s="39"/>
      <c r="M11" s="10"/>
      <c r="N11" s="10"/>
      <c r="O11" s="10"/>
      <c r="P11" s="10"/>
      <c r="Q11" s="10"/>
      <c r="R11" s="40"/>
      <c r="S11" s="10"/>
      <c r="T11" s="10"/>
      <c r="U11" s="10"/>
      <c r="V11" s="10"/>
      <c r="W11" s="40"/>
      <c r="X11" s="10"/>
      <c r="Y11" s="10"/>
      <c r="Z11" s="10"/>
      <c r="AA11" s="10"/>
      <c r="AB11" s="40"/>
      <c r="AC11" s="10"/>
      <c r="AD11" s="10"/>
      <c r="AE11" s="10"/>
      <c r="AF11" s="10"/>
      <c r="AG11" s="10"/>
      <c r="AH11" s="39"/>
      <c r="AI11" s="10"/>
      <c r="AJ11" s="10"/>
      <c r="AK11" s="10"/>
      <c r="AL11" s="10"/>
      <c r="AM11" s="39"/>
      <c r="AN11" s="10"/>
      <c r="AO11" s="10"/>
      <c r="AP11" s="10"/>
      <c r="AQ11" s="10"/>
      <c r="AR11" s="39"/>
      <c r="AS11" s="10"/>
      <c r="AT11" s="10"/>
      <c r="AU11" s="10"/>
      <c r="AV11" s="10"/>
      <c r="AW11" s="10"/>
      <c r="AX11" s="39"/>
      <c r="AY11" s="10"/>
      <c r="AZ11" s="10"/>
      <c r="BA11" s="10"/>
      <c r="BB11" s="10"/>
      <c r="BC11" s="39"/>
      <c r="BD11" s="10"/>
      <c r="BE11" s="10"/>
      <c r="BF11" s="10"/>
      <c r="BG11" s="10"/>
      <c r="BH11" s="39"/>
      <c r="BI11" s="10"/>
      <c r="BJ11" s="10"/>
      <c r="BK11" s="10"/>
      <c r="BL11" s="10"/>
      <c r="BM11" s="10"/>
      <c r="BN11" s="4"/>
      <c r="BO11"/>
      <c r="BP11" s="4"/>
      <c r="BR11" s="135"/>
      <c r="BS11" s="28"/>
    </row>
    <row r="12" spans="1:71" hidden="1">
      <c r="A12" s="41"/>
      <c r="B12" s="7"/>
      <c r="C12" s="10"/>
      <c r="D12" s="10"/>
      <c r="E12" s="10"/>
      <c r="F12" s="10"/>
      <c r="G12" s="40"/>
      <c r="H12" s="10"/>
      <c r="I12" s="10"/>
      <c r="J12" s="10"/>
      <c r="K12" s="8"/>
      <c r="L12" s="38"/>
      <c r="M12" s="8"/>
      <c r="N12" s="8"/>
      <c r="O12" s="8"/>
      <c r="P12" s="8"/>
      <c r="Q12" s="8"/>
      <c r="R12" s="38"/>
      <c r="S12" s="42"/>
      <c r="T12" s="8"/>
      <c r="U12" s="8"/>
      <c r="V12" s="8"/>
      <c r="W12" s="38"/>
      <c r="X12" s="42"/>
      <c r="Y12" s="8"/>
      <c r="Z12" s="8"/>
      <c r="AA12" s="8"/>
      <c r="AB12" s="38"/>
      <c r="AC12" s="42"/>
      <c r="AD12" s="10"/>
      <c r="AE12" s="8"/>
      <c r="AF12" s="8"/>
      <c r="AG12" s="8"/>
      <c r="AH12" s="38"/>
      <c r="AI12" s="42"/>
      <c r="AJ12" s="8"/>
      <c r="AK12" s="8"/>
      <c r="AL12" s="8"/>
      <c r="AM12" s="38"/>
      <c r="AN12" s="42"/>
      <c r="AO12" s="8"/>
      <c r="AP12" s="8"/>
      <c r="AQ12" s="8"/>
      <c r="AR12" s="38"/>
      <c r="AS12" s="42"/>
      <c r="AT12" s="8"/>
      <c r="AU12" s="8"/>
      <c r="AV12" s="8"/>
      <c r="AW12" s="8"/>
      <c r="AX12" s="38"/>
      <c r="AY12" s="43"/>
      <c r="AZ12" s="8"/>
      <c r="BA12" s="8"/>
      <c r="BB12" s="8"/>
      <c r="BC12" s="38"/>
      <c r="BD12" s="42"/>
      <c r="BE12" s="8"/>
      <c r="BF12" s="8"/>
      <c r="BG12" s="8"/>
      <c r="BH12" s="38"/>
      <c r="BI12" s="42"/>
      <c r="BJ12" s="8"/>
      <c r="BK12" s="8"/>
      <c r="BL12" s="8"/>
      <c r="BM12" s="8"/>
      <c r="BN12" s="4"/>
      <c r="BO12"/>
      <c r="BP12" s="4"/>
      <c r="BR12" s="135"/>
      <c r="BS12" s="28"/>
    </row>
    <row r="13" spans="1:71" hidden="1">
      <c r="G13" s="45"/>
      <c r="H13" s="46"/>
      <c r="I13" s="46"/>
      <c r="J13" s="46"/>
      <c r="K13" s="47"/>
      <c r="L13" s="31"/>
      <c r="M13" s="47"/>
      <c r="N13" s="47"/>
      <c r="O13" s="47"/>
      <c r="P13" s="47"/>
      <c r="Q13" s="47"/>
      <c r="R13" s="48"/>
      <c r="S13" s="47"/>
      <c r="T13" s="47"/>
      <c r="U13" s="47"/>
      <c r="V13" s="47"/>
      <c r="W13" s="48"/>
      <c r="X13" s="47"/>
      <c r="Y13" s="47"/>
      <c r="Z13" s="47"/>
      <c r="AA13" s="47"/>
      <c r="AB13" s="48"/>
      <c r="AC13" s="47"/>
      <c r="AD13" s="47"/>
      <c r="AE13" s="47"/>
      <c r="AF13" s="47"/>
      <c r="AG13" s="47"/>
      <c r="AH13" s="48"/>
      <c r="AI13" s="47"/>
      <c r="AJ13" s="47"/>
      <c r="AK13" s="47"/>
      <c r="AL13" s="47"/>
      <c r="AM13" s="48"/>
      <c r="AN13" s="47"/>
      <c r="AO13" s="47"/>
      <c r="AP13" s="47"/>
      <c r="AQ13" s="47"/>
      <c r="AR13" s="48"/>
      <c r="AS13" s="47"/>
      <c r="AT13" s="47"/>
      <c r="AU13" s="47"/>
      <c r="AV13" s="47"/>
      <c r="AW13" s="47"/>
      <c r="AX13" s="48"/>
      <c r="AY13" s="47"/>
      <c r="AZ13" s="47"/>
      <c r="BA13" s="47"/>
      <c r="BB13" s="47"/>
      <c r="BC13" s="48"/>
      <c r="BD13" s="47"/>
      <c r="BE13" s="47"/>
      <c r="BF13" s="47"/>
      <c r="BG13" s="47"/>
      <c r="BH13" s="48"/>
      <c r="BI13" s="47"/>
      <c r="BJ13" s="47"/>
      <c r="BK13" s="47"/>
      <c r="BL13" s="47"/>
      <c r="BM13" s="47"/>
      <c r="BN13" s="4"/>
      <c r="BO13"/>
      <c r="BP13" s="4"/>
      <c r="BR13" s="135"/>
      <c r="BS13" s="28"/>
    </row>
    <row r="14" spans="1:71" hidden="1">
      <c r="G14" s="9"/>
      <c r="H14" s="33"/>
      <c r="L14" s="4"/>
      <c r="M14" s="33"/>
      <c r="R14" s="4"/>
      <c r="S14" s="33"/>
      <c r="W14" s="4"/>
      <c r="X14" s="33"/>
      <c r="AB14" s="4"/>
      <c r="AC14" s="33"/>
      <c r="AH14" s="4"/>
      <c r="AI14" s="33"/>
      <c r="AM14" s="4"/>
      <c r="AN14" s="33"/>
      <c r="AR14" s="4"/>
      <c r="AS14" s="33"/>
      <c r="AX14" s="4"/>
      <c r="AY14" s="33"/>
      <c r="BC14" s="4"/>
      <c r="BD14" s="33"/>
      <c r="BH14" s="4"/>
      <c r="BI14" s="33"/>
      <c r="BN14" s="4"/>
      <c r="BO14"/>
      <c r="BP14" s="4"/>
      <c r="BR14" s="135"/>
      <c r="BS14" s="28"/>
    </row>
    <row r="15" spans="1:71">
      <c r="A15" s="52" t="s">
        <v>305</v>
      </c>
      <c r="B15" s="50"/>
      <c r="G15" s="51" t="s">
        <v>105</v>
      </c>
      <c r="H15" s="33"/>
      <c r="L15" s="51" t="s">
        <v>105</v>
      </c>
      <c r="M15" s="33"/>
      <c r="R15" s="51" t="s">
        <v>105</v>
      </c>
      <c r="S15" s="33"/>
      <c r="W15" s="51" t="s">
        <v>105</v>
      </c>
      <c r="X15" s="33"/>
      <c r="AB15" s="51" t="s">
        <v>105</v>
      </c>
      <c r="AC15" s="33"/>
      <c r="AH15" s="51" t="s">
        <v>105</v>
      </c>
      <c r="AI15" s="33"/>
      <c r="AM15" s="51" t="s">
        <v>105</v>
      </c>
      <c r="AN15" s="33"/>
      <c r="AR15" s="51" t="s">
        <v>105</v>
      </c>
      <c r="AS15" s="33"/>
      <c r="AX15" s="51" t="s">
        <v>105</v>
      </c>
      <c r="AY15" s="33"/>
      <c r="BC15" s="51" t="s">
        <v>105</v>
      </c>
      <c r="BD15" s="33"/>
      <c r="BH15" s="51" t="s">
        <v>105</v>
      </c>
      <c r="BI15" s="33"/>
      <c r="BN15" s="51" t="s">
        <v>105</v>
      </c>
      <c r="BO15"/>
      <c r="BP15" s="51" t="s">
        <v>104</v>
      </c>
      <c r="BR15" s="135">
        <v>52</v>
      </c>
      <c r="BS15" s="28"/>
    </row>
    <row r="16" spans="1:71" s="56" customFormat="1">
      <c r="A16" s="52" t="s">
        <v>133</v>
      </c>
      <c r="B16" s="53" t="s">
        <v>115</v>
      </c>
      <c r="C16" s="54">
        <f>+C18*(1+$BQ16)</f>
        <v>16193.014687500001</v>
      </c>
      <c r="D16" s="54">
        <f>+D18*(1+$BQ16)</f>
        <v>15140.212500000001</v>
      </c>
      <c r="E16" s="54">
        <f>+E18*(1+$BQ16)</f>
        <v>16401.982500000002</v>
      </c>
      <c r="F16" s="54">
        <f>+F18*(1+$BQ16)</f>
        <v>16336.222500000002</v>
      </c>
      <c r="G16" s="55">
        <f>SUM(C16:F16)</f>
        <v>64071.432187500002</v>
      </c>
      <c r="H16" s="54">
        <f>+H18*(1+$BQ16)</f>
        <v>18053.175000000003</v>
      </c>
      <c r="I16" s="54">
        <f>+I18*(1+$BQ16)</f>
        <v>19355.017500000002</v>
      </c>
      <c r="J16" s="54">
        <f>+J18*(1+$BQ16)</f>
        <v>20012.6175</v>
      </c>
      <c r="K16" s="54">
        <f>+K18*(1+$BQ16)</f>
        <v>18855.6525</v>
      </c>
      <c r="L16" s="55">
        <f>SUM(H16:K16)</f>
        <v>76276.462500000009</v>
      </c>
      <c r="M16" s="54">
        <f>+M18*(1+$BQ16)</f>
        <v>18063.45</v>
      </c>
      <c r="N16" s="54">
        <f>+N18*(1+$BQ16)</f>
        <v>14344.927500000002</v>
      </c>
      <c r="O16" s="54">
        <f>+O18*(1+$BQ16)</f>
        <v>16137.915000000001</v>
      </c>
      <c r="P16" s="54">
        <f>+P18*(1+$BQ16)</f>
        <v>18435.405000000002</v>
      </c>
      <c r="Q16" s="54">
        <f>+Q18*(1+$BQ16)</f>
        <v>20367.105000000003</v>
      </c>
      <c r="R16" s="55">
        <f>SUM(M16:Q16)</f>
        <v>87348.80250000002</v>
      </c>
      <c r="S16" s="54">
        <f>+S18*(1+$BQ16)</f>
        <v>16068.045000000002</v>
      </c>
      <c r="T16" s="54">
        <f>+T18*(1+$BQ16)</f>
        <v>16611.592500000002</v>
      </c>
      <c r="U16" s="54">
        <f>+U18*(1+$BQ16)</f>
        <v>21238.425000000003</v>
      </c>
      <c r="V16" s="54">
        <f>+V18*(1+$BQ16)</f>
        <v>15524.497500000001</v>
      </c>
      <c r="W16" s="55">
        <f>SUM(S16:V16)</f>
        <v>69442.560000000012</v>
      </c>
      <c r="X16" s="54">
        <f>+X18*(1+$BQ16)</f>
        <v>16911.622500000001</v>
      </c>
      <c r="Y16" s="54">
        <f>+Y18*(1+$BQ16)</f>
        <v>17367.8325</v>
      </c>
      <c r="Z16" s="54">
        <f>+Z18*(1+$BQ16)</f>
        <v>15311.805</v>
      </c>
      <c r="AA16" s="54">
        <f>+AA18*(1+$BQ16)</f>
        <v>15158.7075</v>
      </c>
      <c r="AB16" s="55">
        <f>SUM(X16:AA16)</f>
        <v>64749.967499999999</v>
      </c>
      <c r="AC16" s="54">
        <f>+AC18*(1+$BQ16)</f>
        <v>13263.997500000001</v>
      </c>
      <c r="AD16" s="54">
        <f>+AD18*(1+$BQ16)</f>
        <v>15182.340000000002</v>
      </c>
      <c r="AE16" s="54">
        <f>+AE18*(1+$BQ16)</f>
        <v>18563.842500000002</v>
      </c>
      <c r="AF16" s="54">
        <f>+AF18*(1+$BQ16)</f>
        <v>16675.297500000001</v>
      </c>
      <c r="AG16" s="54">
        <f>+AG18*(1+$BQ16)</f>
        <v>17513.737500000003</v>
      </c>
      <c r="AH16" s="55">
        <f>SUM(AC16:AG16)</f>
        <v>81199.215000000011</v>
      </c>
      <c r="AI16" s="54">
        <f>+AI18*(1+$BQ16)</f>
        <v>23119.7775</v>
      </c>
      <c r="AJ16" s="54">
        <f>+AJ18*(1+$BQ16)</f>
        <v>13567.11</v>
      </c>
      <c r="AK16" s="54">
        <f>+AK18*(1+$BQ16)</f>
        <v>13684.245000000001</v>
      </c>
      <c r="AL16" s="54">
        <f>+AL18*(1+$BQ16)</f>
        <v>17188.02</v>
      </c>
      <c r="AM16" s="55">
        <f>SUM(AI16:AL16)</f>
        <v>67559.152499999997</v>
      </c>
      <c r="AN16" s="54">
        <f>+AN18*(1+$BQ16)</f>
        <v>15690.952500000001</v>
      </c>
      <c r="AO16" s="54">
        <f>+AO18*(1+$BQ16)</f>
        <v>14335.68</v>
      </c>
      <c r="AP16" s="54">
        <f>+AP18*(1+$BQ16)</f>
        <v>16955.805</v>
      </c>
      <c r="AQ16" s="54">
        <f>+AQ18*(1+$BQ16)</f>
        <v>16926.0075</v>
      </c>
      <c r="AR16" s="55">
        <f>SUM(AN16:AQ16)</f>
        <v>63908.445</v>
      </c>
      <c r="AS16" s="54">
        <f>+AS18*(1+$BQ16)</f>
        <v>16441.0275</v>
      </c>
      <c r="AT16" s="54">
        <f>+AT18*(1+$BQ16)</f>
        <v>17499.352500000001</v>
      </c>
      <c r="AU16" s="54">
        <f>+AU18*(1+$BQ16)</f>
        <v>15754.657500000001</v>
      </c>
      <c r="AV16" s="54">
        <f>+AV18*(1+$BQ16)</f>
        <v>15181.312500000002</v>
      </c>
      <c r="AW16" s="54">
        <f>+AW18*(1+$BQ16)</f>
        <v>16466.715</v>
      </c>
      <c r="AX16" s="55">
        <f>SUM(AS16:AW16)</f>
        <v>81343.065000000002</v>
      </c>
      <c r="AY16" s="54">
        <f>+AY18*(1+$BQ16)</f>
        <v>17050.335000000003</v>
      </c>
      <c r="AZ16" s="54">
        <f>+AZ18*(1+$BQ16)</f>
        <v>18763.177500000002</v>
      </c>
      <c r="BA16" s="54">
        <f>+BA18*(1+$BQ16)</f>
        <v>19750.605000000003</v>
      </c>
      <c r="BB16" s="54">
        <f>+BB18*(1+$BQ16)</f>
        <v>17952.480000000003</v>
      </c>
      <c r="BC16" s="55">
        <f>SUM(AY16:BB16)</f>
        <v>73516.597500000003</v>
      </c>
      <c r="BD16" s="54">
        <f>+BD18*(1+$BQ16)</f>
        <v>24454.500000000004</v>
      </c>
      <c r="BE16" s="54">
        <f>+BE18*(1+$BQ16)</f>
        <v>15589.230000000001</v>
      </c>
      <c r="BF16" s="54">
        <f>+BF18*(1+$BQ16)</f>
        <v>18591.585000000003</v>
      </c>
      <c r="BG16" s="54">
        <f>+BG18*(1+$BQ16)</f>
        <v>18048.037500000002</v>
      </c>
      <c r="BH16" s="55">
        <f>SUM(BD16:BG16)</f>
        <v>76683.352500000008</v>
      </c>
      <c r="BI16" s="54">
        <f>+BI18*(1+$BQ16)</f>
        <v>15249.127500000001</v>
      </c>
      <c r="BJ16" s="54">
        <f t="shared" ref="BJ16:BM16" si="12">+BJ18*(1+$BQ16)</f>
        <v>16645.5</v>
      </c>
      <c r="BK16" s="54">
        <f t="shared" si="12"/>
        <v>18388.140000000003</v>
      </c>
      <c r="BL16" s="54">
        <f t="shared" si="12"/>
        <v>15856.380000000001</v>
      </c>
      <c r="BM16" s="54">
        <f t="shared" si="12"/>
        <v>18712.830000000002</v>
      </c>
      <c r="BN16" s="55">
        <f>SUM(BI16:BM16)</f>
        <v>84851.977500000008</v>
      </c>
      <c r="BP16" s="57">
        <f t="shared" ref="BP16" si="13">+G16+L16+R16+W16+AB16+AH16+AM16+AR16+AX16+BC16+BH16+BN16</f>
        <v>890951.02968750021</v>
      </c>
      <c r="BQ16" s="79">
        <v>2.75E-2</v>
      </c>
      <c r="BR16" s="139"/>
      <c r="BS16" s="58"/>
    </row>
    <row r="17" spans="1:73">
      <c r="A17" s="6" t="s">
        <v>107</v>
      </c>
      <c r="B17" s="59"/>
      <c r="C17" s="60">
        <f>+C16/C18-1</f>
        <v>2.750000000000008E-2</v>
      </c>
      <c r="D17" s="60">
        <f t="shared" ref="D17:BN17" si="14">+D16/D18-1</f>
        <v>2.750000000000008E-2</v>
      </c>
      <c r="E17" s="60">
        <f t="shared" si="14"/>
        <v>2.750000000000008E-2</v>
      </c>
      <c r="F17" s="60">
        <f t="shared" si="14"/>
        <v>2.750000000000008E-2</v>
      </c>
      <c r="G17" s="107">
        <f t="shared" si="14"/>
        <v>2.750000000000008E-2</v>
      </c>
      <c r="H17" s="108">
        <f t="shared" si="14"/>
        <v>2.750000000000008E-2</v>
      </c>
      <c r="I17" s="108">
        <f t="shared" si="14"/>
        <v>2.750000000000008E-2</v>
      </c>
      <c r="J17" s="108">
        <f t="shared" si="14"/>
        <v>2.750000000000008E-2</v>
      </c>
      <c r="K17" s="108">
        <f t="shared" si="14"/>
        <v>2.750000000000008E-2</v>
      </c>
      <c r="L17" s="107">
        <f t="shared" si="14"/>
        <v>2.750000000000008E-2</v>
      </c>
      <c r="M17" s="108">
        <f t="shared" si="14"/>
        <v>2.750000000000008E-2</v>
      </c>
      <c r="N17" s="108">
        <f t="shared" si="14"/>
        <v>2.750000000000008E-2</v>
      </c>
      <c r="O17" s="108">
        <f t="shared" si="14"/>
        <v>2.750000000000008E-2</v>
      </c>
      <c r="P17" s="108">
        <f t="shared" si="14"/>
        <v>2.750000000000008E-2</v>
      </c>
      <c r="Q17" s="108">
        <f t="shared" si="14"/>
        <v>2.750000000000008E-2</v>
      </c>
      <c r="R17" s="107">
        <f>+R16/R18-1</f>
        <v>2.7500000000000302E-2</v>
      </c>
      <c r="S17" s="108">
        <f t="shared" si="14"/>
        <v>2.750000000000008E-2</v>
      </c>
      <c r="T17" s="108">
        <f t="shared" si="14"/>
        <v>2.750000000000008E-2</v>
      </c>
      <c r="U17" s="108">
        <f t="shared" si="14"/>
        <v>2.750000000000008E-2</v>
      </c>
      <c r="V17" s="108">
        <f t="shared" si="14"/>
        <v>2.750000000000008E-2</v>
      </c>
      <c r="W17" s="107">
        <f t="shared" si="14"/>
        <v>2.750000000000008E-2</v>
      </c>
      <c r="X17" s="108">
        <f t="shared" si="14"/>
        <v>2.750000000000008E-2</v>
      </c>
      <c r="Y17" s="108">
        <f t="shared" si="14"/>
        <v>2.750000000000008E-2</v>
      </c>
      <c r="Z17" s="108">
        <f t="shared" si="14"/>
        <v>2.750000000000008E-2</v>
      </c>
      <c r="AA17" s="108">
        <f t="shared" si="14"/>
        <v>2.750000000000008E-2</v>
      </c>
      <c r="AB17" s="107">
        <f t="shared" si="14"/>
        <v>2.750000000000008E-2</v>
      </c>
      <c r="AC17" s="108">
        <f t="shared" si="14"/>
        <v>2.750000000000008E-2</v>
      </c>
      <c r="AD17" s="108">
        <f t="shared" si="14"/>
        <v>2.750000000000008E-2</v>
      </c>
      <c r="AE17" s="108">
        <f t="shared" si="14"/>
        <v>2.750000000000008E-2</v>
      </c>
      <c r="AF17" s="108">
        <f t="shared" si="14"/>
        <v>2.750000000000008E-2</v>
      </c>
      <c r="AG17" s="108">
        <f t="shared" si="14"/>
        <v>2.750000000000008E-2</v>
      </c>
      <c r="AH17" s="107">
        <f t="shared" si="14"/>
        <v>2.750000000000008E-2</v>
      </c>
      <c r="AI17" s="108">
        <f t="shared" si="14"/>
        <v>2.750000000000008E-2</v>
      </c>
      <c r="AJ17" s="108">
        <f t="shared" si="14"/>
        <v>2.750000000000008E-2</v>
      </c>
      <c r="AK17" s="108">
        <f t="shared" si="14"/>
        <v>2.750000000000008E-2</v>
      </c>
      <c r="AL17" s="108">
        <f t="shared" si="14"/>
        <v>2.750000000000008E-2</v>
      </c>
      <c r="AM17" s="107">
        <f t="shared" si="14"/>
        <v>2.7499999999999858E-2</v>
      </c>
      <c r="AN17" s="108">
        <f t="shared" si="14"/>
        <v>2.750000000000008E-2</v>
      </c>
      <c r="AO17" s="108">
        <f t="shared" si="14"/>
        <v>2.750000000000008E-2</v>
      </c>
      <c r="AP17" s="108">
        <f t="shared" si="14"/>
        <v>2.750000000000008E-2</v>
      </c>
      <c r="AQ17" s="108">
        <f t="shared" si="14"/>
        <v>2.750000000000008E-2</v>
      </c>
      <c r="AR17" s="107">
        <f t="shared" si="14"/>
        <v>2.750000000000008E-2</v>
      </c>
      <c r="AS17" s="108">
        <f t="shared" si="14"/>
        <v>2.750000000000008E-2</v>
      </c>
      <c r="AT17" s="108">
        <f t="shared" si="14"/>
        <v>2.750000000000008E-2</v>
      </c>
      <c r="AU17" s="108">
        <f t="shared" si="14"/>
        <v>2.750000000000008E-2</v>
      </c>
      <c r="AV17" s="108">
        <f t="shared" si="14"/>
        <v>2.750000000000008E-2</v>
      </c>
      <c r="AW17" s="108">
        <f t="shared" si="14"/>
        <v>2.750000000000008E-2</v>
      </c>
      <c r="AX17" s="107">
        <f t="shared" si="14"/>
        <v>2.750000000000008E-2</v>
      </c>
      <c r="AY17" s="108">
        <f t="shared" si="14"/>
        <v>2.750000000000008E-2</v>
      </c>
      <c r="AZ17" s="108">
        <f t="shared" si="14"/>
        <v>2.750000000000008E-2</v>
      </c>
      <c r="BA17" s="108">
        <f t="shared" si="14"/>
        <v>2.750000000000008E-2</v>
      </c>
      <c r="BB17" s="108">
        <f t="shared" si="14"/>
        <v>2.750000000000008E-2</v>
      </c>
      <c r="BC17" s="107">
        <f t="shared" si="14"/>
        <v>2.750000000000008E-2</v>
      </c>
      <c r="BD17" s="108">
        <f t="shared" si="14"/>
        <v>2.750000000000008E-2</v>
      </c>
      <c r="BE17" s="108">
        <f t="shared" si="14"/>
        <v>2.750000000000008E-2</v>
      </c>
      <c r="BF17" s="108">
        <f t="shared" si="14"/>
        <v>2.750000000000008E-2</v>
      </c>
      <c r="BG17" s="108">
        <f t="shared" si="14"/>
        <v>2.750000000000008E-2</v>
      </c>
      <c r="BH17" s="107">
        <f t="shared" si="14"/>
        <v>2.750000000000008E-2</v>
      </c>
      <c r="BI17" s="108">
        <f t="shared" si="14"/>
        <v>2.750000000000008E-2</v>
      </c>
      <c r="BJ17" s="108">
        <f t="shared" si="14"/>
        <v>2.750000000000008E-2</v>
      </c>
      <c r="BK17" s="108">
        <f t="shared" si="14"/>
        <v>2.750000000000008E-2</v>
      </c>
      <c r="BL17" s="108">
        <f t="shared" si="14"/>
        <v>2.750000000000008E-2</v>
      </c>
      <c r="BM17" s="108">
        <f t="shared" si="14"/>
        <v>2.750000000000008E-2</v>
      </c>
      <c r="BN17" s="107">
        <f t="shared" si="14"/>
        <v>2.750000000000008E-2</v>
      </c>
      <c r="BO17"/>
      <c r="BP17" s="107">
        <f>+BP16/BP18-1</f>
        <v>2.7500000000000302E-2</v>
      </c>
      <c r="BQ17" s="112"/>
      <c r="BS17" s="28"/>
    </row>
    <row r="18" spans="1:73" s="65" customFormat="1">
      <c r="A18" s="61" t="s">
        <v>234</v>
      </c>
      <c r="B18" s="62"/>
      <c r="C18" s="63">
        <f>18011/8*7</f>
        <v>15759.625</v>
      </c>
      <c r="D18" s="63">
        <v>14735</v>
      </c>
      <c r="E18" s="63">
        <v>15963</v>
      </c>
      <c r="F18" s="63">
        <v>15899</v>
      </c>
      <c r="G18" s="64">
        <f>SUM(C18:F18)</f>
        <v>62356.625</v>
      </c>
      <c r="H18" s="63">
        <v>17570</v>
      </c>
      <c r="I18" s="63">
        <v>18837</v>
      </c>
      <c r="J18" s="63">
        <v>19477</v>
      </c>
      <c r="K18" s="63">
        <v>18351</v>
      </c>
      <c r="L18" s="64">
        <f>SUM(H18:K18)</f>
        <v>74235</v>
      </c>
      <c r="M18" s="63">
        <v>17580</v>
      </c>
      <c r="N18" s="63">
        <v>13961</v>
      </c>
      <c r="O18" s="63">
        <v>15706</v>
      </c>
      <c r="P18" s="63">
        <v>17942</v>
      </c>
      <c r="Q18" s="63">
        <v>19822</v>
      </c>
      <c r="R18" s="64">
        <f>SUM(M18:Q18)</f>
        <v>85011</v>
      </c>
      <c r="S18" s="63">
        <v>15638</v>
      </c>
      <c r="T18" s="63">
        <v>16167</v>
      </c>
      <c r="U18" s="63">
        <v>20670</v>
      </c>
      <c r="V18" s="63">
        <v>15109</v>
      </c>
      <c r="W18" s="64">
        <f>SUM(S18:V18)</f>
        <v>67584</v>
      </c>
      <c r="X18" s="63">
        <v>16459</v>
      </c>
      <c r="Y18" s="63">
        <v>16903</v>
      </c>
      <c r="Z18" s="63">
        <v>14902</v>
      </c>
      <c r="AA18" s="63">
        <v>14753</v>
      </c>
      <c r="AB18" s="64">
        <f>SUM(X18:AA18)</f>
        <v>63017</v>
      </c>
      <c r="AC18" s="63">
        <v>12909</v>
      </c>
      <c r="AD18" s="63">
        <v>14776</v>
      </c>
      <c r="AE18" s="63">
        <v>18067</v>
      </c>
      <c r="AF18" s="63">
        <v>16229</v>
      </c>
      <c r="AG18" s="63">
        <v>17045</v>
      </c>
      <c r="AH18" s="64">
        <f>SUM(AC18:AG18)</f>
        <v>79026</v>
      </c>
      <c r="AI18" s="63">
        <v>22501</v>
      </c>
      <c r="AJ18" s="63">
        <v>13204</v>
      </c>
      <c r="AK18" s="63">
        <v>13318</v>
      </c>
      <c r="AL18" s="63">
        <v>16728</v>
      </c>
      <c r="AM18" s="64">
        <f>SUM(AI18:AL18)</f>
        <v>65751</v>
      </c>
      <c r="AN18" s="63">
        <v>15271</v>
      </c>
      <c r="AO18" s="63">
        <v>13952</v>
      </c>
      <c r="AP18" s="63">
        <v>16502</v>
      </c>
      <c r="AQ18" s="63">
        <v>16473</v>
      </c>
      <c r="AR18" s="64">
        <f>SUM(AN18:AQ18)</f>
        <v>62198</v>
      </c>
      <c r="AS18" s="63">
        <v>16001</v>
      </c>
      <c r="AT18" s="63">
        <v>17031</v>
      </c>
      <c r="AU18" s="63">
        <v>15333</v>
      </c>
      <c r="AV18" s="63">
        <v>14775</v>
      </c>
      <c r="AW18" s="63">
        <v>16026</v>
      </c>
      <c r="AX18" s="64">
        <f>SUM(AS18:AW18)</f>
        <v>79166</v>
      </c>
      <c r="AY18" s="63">
        <v>16594</v>
      </c>
      <c r="AZ18" s="63">
        <v>18261</v>
      </c>
      <c r="BA18" s="63">
        <v>19222</v>
      </c>
      <c r="BB18" s="63">
        <v>17472</v>
      </c>
      <c r="BC18" s="64">
        <f>SUM(AY18:BB18)</f>
        <v>71549</v>
      </c>
      <c r="BD18" s="63">
        <v>23800</v>
      </c>
      <c r="BE18" s="63">
        <v>15172</v>
      </c>
      <c r="BF18" s="63">
        <v>18094</v>
      </c>
      <c r="BG18" s="63">
        <v>17565</v>
      </c>
      <c r="BH18" s="64">
        <f>SUM(BD18:BG18)</f>
        <v>74631</v>
      </c>
      <c r="BI18" s="63">
        <v>14841</v>
      </c>
      <c r="BJ18" s="63">
        <v>16200</v>
      </c>
      <c r="BK18" s="63">
        <v>17896</v>
      </c>
      <c r="BL18" s="63">
        <v>15432</v>
      </c>
      <c r="BM18" s="63">
        <v>18212</v>
      </c>
      <c r="BN18" s="64">
        <f>SUM(BI18:BM18)</f>
        <v>82581</v>
      </c>
      <c r="BP18" s="64">
        <f t="shared" ref="BP18:BP19" si="15">+G18+L18+R18+W18+AB18+AH18+AM18+AR18+AX18+BC18+BH18+BN18</f>
        <v>867105.625</v>
      </c>
      <c r="BQ18" s="113"/>
      <c r="BR18" s="66"/>
      <c r="BS18" s="66"/>
    </row>
    <row r="19" spans="1:73" s="56" customFormat="1">
      <c r="A19" s="52" t="s">
        <v>134</v>
      </c>
      <c r="B19" s="53" t="s">
        <v>114</v>
      </c>
      <c r="C19" s="54">
        <f>+C21*(1+$BQ19)</f>
        <v>7343.5425000000005</v>
      </c>
      <c r="D19" s="54">
        <f>+D21*(1+$BQ19)</f>
        <v>8818.005000000001</v>
      </c>
      <c r="E19" s="54">
        <f>+E21*(1+$BQ19)</f>
        <v>9329.7000000000007</v>
      </c>
      <c r="F19" s="54">
        <f>+F21*(1+$BQ19)</f>
        <v>9035.8350000000009</v>
      </c>
      <c r="G19" s="55">
        <f>SUM(C19:F19)</f>
        <v>34527.082500000004</v>
      </c>
      <c r="H19" s="54">
        <f>+H21*(1+$BQ19)</f>
        <v>9934.8975000000009</v>
      </c>
      <c r="I19" s="54">
        <f>+I21*(1+$BQ19)</f>
        <v>10643.872500000001</v>
      </c>
      <c r="J19" s="54">
        <f>+J21*(1+$BQ19)</f>
        <v>8223.0825000000004</v>
      </c>
      <c r="K19" s="54">
        <f>+K21*(1+$BQ19)</f>
        <v>9662.61</v>
      </c>
      <c r="L19" s="55">
        <f>SUM(H19:K19)</f>
        <v>38464.462500000009</v>
      </c>
      <c r="M19" s="54">
        <f>+M21*(1+$BQ19)</f>
        <v>11061.0375</v>
      </c>
      <c r="N19" s="54">
        <f>+N21*(1+$BQ19)</f>
        <v>7767.9000000000005</v>
      </c>
      <c r="O19" s="54">
        <f>+O21*(1+$BQ19)</f>
        <v>8425.5</v>
      </c>
      <c r="P19" s="54">
        <f>+P21*(1+$BQ19)</f>
        <v>9692.4075000000012</v>
      </c>
      <c r="Q19" s="54">
        <f>+Q21*(1+$BQ19)</f>
        <v>14173.335000000001</v>
      </c>
      <c r="R19" s="55">
        <f>SUM(M19:Q19)</f>
        <v>51120.18</v>
      </c>
      <c r="S19" s="54">
        <f>+S21*(1+$BQ19)</f>
        <v>8339.19</v>
      </c>
      <c r="T19" s="54">
        <f>+T21*(1+$BQ19)</f>
        <v>9560.8875000000007</v>
      </c>
      <c r="U19" s="54">
        <f>+U21*(1+$BQ19)</f>
        <v>10072.5825</v>
      </c>
      <c r="V19" s="54">
        <f>+V21*(1+$BQ19)</f>
        <v>7850.1</v>
      </c>
      <c r="W19" s="55">
        <f>SUM(S19:V19)</f>
        <v>35822.76</v>
      </c>
      <c r="X19" s="54">
        <f>+X21*(1+$BQ19)</f>
        <v>9916.4025000000001</v>
      </c>
      <c r="Y19" s="54">
        <f>+Y21*(1+$BQ19)</f>
        <v>9225.9225000000006</v>
      </c>
      <c r="Z19" s="54">
        <f>+Z21*(1+$BQ19)</f>
        <v>8120.3325000000004</v>
      </c>
      <c r="AA19" s="54">
        <f>+AA21*(1+$BQ19)</f>
        <v>9134.4750000000004</v>
      </c>
      <c r="AB19" s="55">
        <f>SUM(X19:AA19)</f>
        <v>36397.1325</v>
      </c>
      <c r="AC19" s="54">
        <f>+AC21*(1+$BQ19)</f>
        <v>7931.2725000000009</v>
      </c>
      <c r="AD19" s="54">
        <f>+AD21*(1+$BQ19)</f>
        <v>9649.2525000000005</v>
      </c>
      <c r="AE19" s="54">
        <f>+AE21*(1+$BQ19)</f>
        <v>10788.75</v>
      </c>
      <c r="AF19" s="54">
        <f>+AF21*(1+$BQ19)</f>
        <v>8762.52</v>
      </c>
      <c r="AG19" s="54">
        <f>+AG21*(1+$BQ19)</f>
        <v>8756.3550000000014</v>
      </c>
      <c r="AH19" s="55">
        <f>SUM(AC19:AG19)</f>
        <v>45888.15</v>
      </c>
      <c r="AI19" s="54">
        <f>+AI21*(1+$BQ19)</f>
        <v>13269.135</v>
      </c>
      <c r="AJ19" s="54">
        <f>+AJ21*(1+$BQ19)</f>
        <v>8585.7900000000009</v>
      </c>
      <c r="AK19" s="54">
        <f>+AK21*(1+$BQ19)</f>
        <v>7601.4450000000006</v>
      </c>
      <c r="AL19" s="54">
        <f>+AL21*(1+$BQ19)</f>
        <v>9881.4675000000007</v>
      </c>
      <c r="AM19" s="55">
        <f>SUM(AI19:AL19)</f>
        <v>39337.837500000001</v>
      </c>
      <c r="AN19" s="54">
        <f>+AN21*(1+$BQ19)</f>
        <v>8206.6424999999999</v>
      </c>
      <c r="AO19" s="54">
        <f>+AO21*(1+$BQ19)</f>
        <v>8602.2300000000014</v>
      </c>
      <c r="AP19" s="54">
        <f>+AP21*(1+$BQ19)</f>
        <v>9100.567500000001</v>
      </c>
      <c r="AQ19" s="54">
        <f>+AQ21*(1+$BQ19)</f>
        <v>10621.2675</v>
      </c>
      <c r="AR19" s="55">
        <f>SUM(AN19:AQ19)</f>
        <v>36530.707500000004</v>
      </c>
      <c r="AS19" s="54">
        <f>+AS21*(1+$BQ19)</f>
        <v>9489.9900000000016</v>
      </c>
      <c r="AT19" s="54">
        <f>+AT21*(1+$BQ19)</f>
        <v>10512.352500000001</v>
      </c>
      <c r="AU19" s="54">
        <f>+AU21*(1+$BQ19)</f>
        <v>10339.7325</v>
      </c>
      <c r="AV19" s="54">
        <f>+AV21*(1+$BQ19)</f>
        <v>9761.25</v>
      </c>
      <c r="AW19" s="54">
        <f>+AW21*(1+$BQ19)</f>
        <v>9928.7325000000001</v>
      </c>
      <c r="AX19" s="55">
        <f>SUM(AS19:AW19)</f>
        <v>50032.057500000003</v>
      </c>
      <c r="AY19" s="54">
        <f>+AY21*(1+$BQ19)</f>
        <v>9579.3825000000015</v>
      </c>
      <c r="AZ19" s="54">
        <f>+AZ21*(1+$BQ19)</f>
        <v>11400.112500000001</v>
      </c>
      <c r="BA19" s="54">
        <f>+BA21*(1+$BQ19)</f>
        <v>10722.990000000002</v>
      </c>
      <c r="BB19" s="54">
        <f>+BB21*(1+$BQ19)</f>
        <v>11441.212500000001</v>
      </c>
      <c r="BC19" s="55">
        <f>SUM(AY19:BB19)</f>
        <v>43143.697500000009</v>
      </c>
      <c r="BD19" s="54">
        <f>+BD21*(1+$BQ19)</f>
        <v>15384.757500000002</v>
      </c>
      <c r="BE19" s="54">
        <f>+BE21*(1+$BQ19)</f>
        <v>8825.1975000000002</v>
      </c>
      <c r="BF19" s="54">
        <f>+BF21*(1+$BQ19)</f>
        <v>10769.227500000001</v>
      </c>
      <c r="BG19" s="54">
        <f>+BG21*(1+$BQ19)</f>
        <v>8853.9675000000007</v>
      </c>
      <c r="BH19" s="55">
        <f>SUM(BD19:BG19)</f>
        <v>43833.15</v>
      </c>
      <c r="BI19" s="54">
        <f>+BI21*(1+$BQ19)</f>
        <v>10111.627500000001</v>
      </c>
      <c r="BJ19" s="54">
        <f>+BJ21*(1+$BQ19)</f>
        <v>9769.4700000000012</v>
      </c>
      <c r="BK19" s="54">
        <f>+BK21*(1+$BQ19)</f>
        <v>11220.300000000001</v>
      </c>
      <c r="BL19" s="54">
        <f>+BL21*(1+$BQ19)</f>
        <v>10319.182500000001</v>
      </c>
      <c r="BM19" s="54">
        <f>+BM21*(1+$BQ19)</f>
        <v>12902.317500000001</v>
      </c>
      <c r="BN19" s="55">
        <f>SUM(BI19:BM19)</f>
        <v>54322.897500000006</v>
      </c>
      <c r="BP19" s="57">
        <f t="shared" si="15"/>
        <v>509420.11500000011</v>
      </c>
      <c r="BQ19" s="79">
        <v>2.75E-2</v>
      </c>
      <c r="BR19" s="139"/>
      <c r="BS19" s="58"/>
    </row>
    <row r="20" spans="1:73">
      <c r="A20" s="6" t="s">
        <v>107</v>
      </c>
      <c r="B20" s="59"/>
      <c r="C20" s="60">
        <f>+C19/C21-1</f>
        <v>2.750000000000008E-2</v>
      </c>
      <c r="D20" s="60">
        <f t="shared" ref="D20:BN20" si="16">+D19/D21-1</f>
        <v>2.750000000000008E-2</v>
      </c>
      <c r="E20" s="60">
        <f t="shared" si="16"/>
        <v>2.750000000000008E-2</v>
      </c>
      <c r="F20" s="60">
        <f t="shared" si="16"/>
        <v>2.750000000000008E-2</v>
      </c>
      <c r="G20" s="107">
        <f t="shared" si="16"/>
        <v>2.750000000000008E-2</v>
      </c>
      <c r="H20" s="108">
        <f>+H19/H21-1</f>
        <v>2.750000000000008E-2</v>
      </c>
      <c r="I20" s="108">
        <f t="shared" si="16"/>
        <v>2.750000000000008E-2</v>
      </c>
      <c r="J20" s="108">
        <f t="shared" si="16"/>
        <v>2.750000000000008E-2</v>
      </c>
      <c r="K20" s="108">
        <f t="shared" si="16"/>
        <v>2.750000000000008E-2</v>
      </c>
      <c r="L20" s="107">
        <f t="shared" si="16"/>
        <v>2.7500000000000302E-2</v>
      </c>
      <c r="M20" s="108">
        <f t="shared" si="16"/>
        <v>2.750000000000008E-2</v>
      </c>
      <c r="N20" s="108">
        <f t="shared" si="16"/>
        <v>2.750000000000008E-2</v>
      </c>
      <c r="O20" s="108">
        <f t="shared" si="16"/>
        <v>2.750000000000008E-2</v>
      </c>
      <c r="P20" s="108">
        <f t="shared" si="16"/>
        <v>2.750000000000008E-2</v>
      </c>
      <c r="Q20" s="108">
        <f t="shared" si="16"/>
        <v>2.750000000000008E-2</v>
      </c>
      <c r="R20" s="107">
        <f t="shared" si="16"/>
        <v>2.750000000000008E-2</v>
      </c>
      <c r="S20" s="108">
        <f>+S19/S21-1</f>
        <v>2.750000000000008E-2</v>
      </c>
      <c r="T20" s="108">
        <f t="shared" ref="T20:W20" si="17">+T19/T21-1</f>
        <v>2.750000000000008E-2</v>
      </c>
      <c r="U20" s="108">
        <f t="shared" si="17"/>
        <v>2.750000000000008E-2</v>
      </c>
      <c r="V20" s="108">
        <f t="shared" si="17"/>
        <v>2.750000000000008E-2</v>
      </c>
      <c r="W20" s="107">
        <f t="shared" si="17"/>
        <v>2.750000000000008E-2</v>
      </c>
      <c r="X20" s="108">
        <f>+X19/X21-1</f>
        <v>2.750000000000008E-2</v>
      </c>
      <c r="Y20" s="108">
        <f t="shared" ref="Y20:AG20" si="18">+Y19/Y21-1</f>
        <v>2.750000000000008E-2</v>
      </c>
      <c r="Z20" s="108">
        <f t="shared" si="18"/>
        <v>2.750000000000008E-2</v>
      </c>
      <c r="AA20" s="108">
        <f t="shared" si="18"/>
        <v>2.750000000000008E-2</v>
      </c>
      <c r="AB20" s="107">
        <f t="shared" si="18"/>
        <v>2.750000000000008E-2</v>
      </c>
      <c r="AC20" s="108">
        <f t="shared" si="18"/>
        <v>2.750000000000008E-2</v>
      </c>
      <c r="AD20" s="108">
        <f t="shared" si="18"/>
        <v>2.750000000000008E-2</v>
      </c>
      <c r="AE20" s="108">
        <f t="shared" si="18"/>
        <v>2.750000000000008E-2</v>
      </c>
      <c r="AF20" s="108">
        <f t="shared" si="18"/>
        <v>2.750000000000008E-2</v>
      </c>
      <c r="AG20" s="108">
        <f t="shared" si="18"/>
        <v>2.750000000000008E-2</v>
      </c>
      <c r="AH20" s="107">
        <f t="shared" si="16"/>
        <v>2.750000000000008E-2</v>
      </c>
      <c r="AI20" s="108">
        <f>+AI19/AI21-1</f>
        <v>2.750000000000008E-2</v>
      </c>
      <c r="AJ20" s="108">
        <f t="shared" ref="AJ20:AM20" si="19">+AJ19/AJ21-1</f>
        <v>2.750000000000008E-2</v>
      </c>
      <c r="AK20" s="108">
        <f t="shared" si="19"/>
        <v>2.750000000000008E-2</v>
      </c>
      <c r="AL20" s="108">
        <f t="shared" si="19"/>
        <v>2.750000000000008E-2</v>
      </c>
      <c r="AM20" s="107">
        <f t="shared" si="19"/>
        <v>2.750000000000008E-2</v>
      </c>
      <c r="AN20" s="108">
        <f>+AN19/AN21-1</f>
        <v>2.750000000000008E-2</v>
      </c>
      <c r="AO20" s="108">
        <f t="shared" ref="AO20:AW20" si="20">+AO19/AO21-1</f>
        <v>2.750000000000008E-2</v>
      </c>
      <c r="AP20" s="108">
        <f t="shared" si="20"/>
        <v>2.750000000000008E-2</v>
      </c>
      <c r="AQ20" s="108">
        <f t="shared" si="20"/>
        <v>2.750000000000008E-2</v>
      </c>
      <c r="AR20" s="107">
        <f t="shared" si="20"/>
        <v>2.750000000000008E-2</v>
      </c>
      <c r="AS20" s="108">
        <f t="shared" si="20"/>
        <v>2.750000000000008E-2</v>
      </c>
      <c r="AT20" s="108">
        <f t="shared" si="20"/>
        <v>2.750000000000008E-2</v>
      </c>
      <c r="AU20" s="108">
        <f t="shared" si="20"/>
        <v>2.750000000000008E-2</v>
      </c>
      <c r="AV20" s="108">
        <f t="shared" si="20"/>
        <v>2.750000000000008E-2</v>
      </c>
      <c r="AW20" s="108">
        <f t="shared" si="20"/>
        <v>2.750000000000008E-2</v>
      </c>
      <c r="AX20" s="107">
        <f t="shared" si="16"/>
        <v>2.750000000000008E-2</v>
      </c>
      <c r="AY20" s="108">
        <f>+AY19/AY21-1</f>
        <v>2.750000000000008E-2</v>
      </c>
      <c r="AZ20" s="108">
        <f t="shared" ref="AZ20:BC20" si="21">+AZ19/AZ21-1</f>
        <v>2.750000000000008E-2</v>
      </c>
      <c r="BA20" s="108">
        <f t="shared" si="21"/>
        <v>2.750000000000008E-2</v>
      </c>
      <c r="BB20" s="108">
        <f t="shared" si="21"/>
        <v>2.750000000000008E-2</v>
      </c>
      <c r="BC20" s="107">
        <f t="shared" si="21"/>
        <v>2.7500000000000302E-2</v>
      </c>
      <c r="BD20" s="108">
        <f>+BD19/BD21-1</f>
        <v>2.750000000000008E-2</v>
      </c>
      <c r="BE20" s="108">
        <f t="shared" ref="BE20:BM20" si="22">+BE19/BE21-1</f>
        <v>2.750000000000008E-2</v>
      </c>
      <c r="BF20" s="108">
        <f t="shared" si="22"/>
        <v>2.750000000000008E-2</v>
      </c>
      <c r="BG20" s="108">
        <f t="shared" si="22"/>
        <v>2.750000000000008E-2</v>
      </c>
      <c r="BH20" s="107">
        <f t="shared" si="22"/>
        <v>2.750000000000008E-2</v>
      </c>
      <c r="BI20" s="108">
        <f t="shared" si="22"/>
        <v>2.750000000000008E-2</v>
      </c>
      <c r="BJ20" s="108">
        <f t="shared" si="22"/>
        <v>2.750000000000008E-2</v>
      </c>
      <c r="BK20" s="108">
        <f t="shared" si="22"/>
        <v>2.750000000000008E-2</v>
      </c>
      <c r="BL20" s="108">
        <f t="shared" si="22"/>
        <v>2.750000000000008E-2</v>
      </c>
      <c r="BM20" s="108">
        <f t="shared" si="22"/>
        <v>2.750000000000008E-2</v>
      </c>
      <c r="BN20" s="107">
        <f t="shared" si="16"/>
        <v>2.750000000000008E-2</v>
      </c>
      <c r="BO20"/>
      <c r="BP20" s="107">
        <f>+BP19/BP21-1</f>
        <v>2.7500000000000302E-2</v>
      </c>
      <c r="BQ20" s="112"/>
      <c r="BS20" s="28"/>
    </row>
    <row r="21" spans="1:73" s="65" customFormat="1">
      <c r="A21" s="61" t="s">
        <v>125</v>
      </c>
      <c r="B21" s="62"/>
      <c r="C21" s="63">
        <f>8168/8*7</f>
        <v>7147</v>
      </c>
      <c r="D21" s="63">
        <v>8582</v>
      </c>
      <c r="E21" s="63">
        <v>9080</v>
      </c>
      <c r="F21" s="63">
        <v>8794</v>
      </c>
      <c r="G21" s="64">
        <f>SUM(C21:F21)</f>
        <v>33603</v>
      </c>
      <c r="H21" s="63">
        <v>9669</v>
      </c>
      <c r="I21" s="63">
        <v>10359</v>
      </c>
      <c r="J21" s="63">
        <v>8003</v>
      </c>
      <c r="K21" s="63">
        <v>9404</v>
      </c>
      <c r="L21" s="64">
        <f>SUM(H21:K21)</f>
        <v>37435</v>
      </c>
      <c r="M21" s="63">
        <v>10765</v>
      </c>
      <c r="N21" s="63">
        <v>7560</v>
      </c>
      <c r="O21" s="63">
        <v>8200</v>
      </c>
      <c r="P21" s="63">
        <v>9433</v>
      </c>
      <c r="Q21" s="63">
        <v>13794</v>
      </c>
      <c r="R21" s="64">
        <f>SUM(M21:Q21)</f>
        <v>49752</v>
      </c>
      <c r="S21" s="63">
        <v>8116</v>
      </c>
      <c r="T21" s="63">
        <v>9305</v>
      </c>
      <c r="U21" s="63">
        <v>9803</v>
      </c>
      <c r="V21" s="63">
        <v>7640</v>
      </c>
      <c r="W21" s="64">
        <f>SUM(S21:V21)</f>
        <v>34864</v>
      </c>
      <c r="X21" s="63">
        <v>9651</v>
      </c>
      <c r="Y21" s="63">
        <v>8979</v>
      </c>
      <c r="Z21" s="63">
        <v>7903</v>
      </c>
      <c r="AA21" s="63">
        <v>8890</v>
      </c>
      <c r="AB21" s="64">
        <f>SUM(X21:AA21)</f>
        <v>35423</v>
      </c>
      <c r="AC21" s="63">
        <v>7719</v>
      </c>
      <c r="AD21" s="63">
        <v>9391</v>
      </c>
      <c r="AE21" s="63">
        <v>10500</v>
      </c>
      <c r="AF21" s="63">
        <v>8528</v>
      </c>
      <c r="AG21" s="63">
        <v>8522</v>
      </c>
      <c r="AH21" s="64">
        <f>SUM(AC21:AG21)</f>
        <v>44660</v>
      </c>
      <c r="AI21" s="63">
        <v>12914</v>
      </c>
      <c r="AJ21" s="63">
        <v>8356</v>
      </c>
      <c r="AK21" s="63">
        <v>7398</v>
      </c>
      <c r="AL21" s="63">
        <v>9617</v>
      </c>
      <c r="AM21" s="64">
        <f>SUM(AI21:AL21)</f>
        <v>38285</v>
      </c>
      <c r="AN21" s="63">
        <v>7987</v>
      </c>
      <c r="AO21" s="63">
        <v>8372</v>
      </c>
      <c r="AP21" s="63">
        <v>8857</v>
      </c>
      <c r="AQ21" s="63">
        <v>10337</v>
      </c>
      <c r="AR21" s="64">
        <f>SUM(AN21:AQ21)</f>
        <v>35553</v>
      </c>
      <c r="AS21" s="63">
        <v>9236</v>
      </c>
      <c r="AT21" s="63">
        <v>10231</v>
      </c>
      <c r="AU21" s="63">
        <v>10063</v>
      </c>
      <c r="AV21" s="63">
        <v>9500</v>
      </c>
      <c r="AW21" s="63">
        <v>9663</v>
      </c>
      <c r="AX21" s="64">
        <f>SUM(AS21:AW21)</f>
        <v>48693</v>
      </c>
      <c r="AY21" s="63">
        <v>9323</v>
      </c>
      <c r="AZ21" s="63">
        <v>11095</v>
      </c>
      <c r="BA21" s="63">
        <v>10436</v>
      </c>
      <c r="BB21" s="63">
        <v>11135</v>
      </c>
      <c r="BC21" s="64">
        <f>SUM(AY21:BB21)</f>
        <v>41989</v>
      </c>
      <c r="BD21" s="63">
        <v>14973</v>
      </c>
      <c r="BE21" s="63">
        <v>8589</v>
      </c>
      <c r="BF21" s="63">
        <v>10481</v>
      </c>
      <c r="BG21" s="63">
        <v>8617</v>
      </c>
      <c r="BH21" s="64">
        <f>SUM(BD21:BG21)</f>
        <v>42660</v>
      </c>
      <c r="BI21" s="63">
        <v>9841</v>
      </c>
      <c r="BJ21" s="63">
        <v>9508</v>
      </c>
      <c r="BK21" s="63">
        <v>10920</v>
      </c>
      <c r="BL21" s="63">
        <v>10043</v>
      </c>
      <c r="BM21" s="63">
        <v>12557</v>
      </c>
      <c r="BN21" s="64">
        <f>SUM(BI21:BM21)</f>
        <v>52869</v>
      </c>
      <c r="BP21" s="64">
        <f t="shared" ref="BP21:BP31" si="23">+G21+L21+R21+W21+AB21+AH21+AM21+AR21+AX21+BC21+BH21+BN21</f>
        <v>495786</v>
      </c>
      <c r="BQ21" s="113"/>
      <c r="BR21" s="66"/>
      <c r="BS21" s="66"/>
    </row>
    <row r="22" spans="1:73" s="56" customFormat="1">
      <c r="A22" s="52" t="s">
        <v>240</v>
      </c>
      <c r="B22" s="53" t="s">
        <v>370</v>
      </c>
      <c r="C22" s="54">
        <f>+C24*(1+$BQ22)</f>
        <v>2774.25</v>
      </c>
      <c r="D22" s="54">
        <f>+D24*(1+$BQ22)</f>
        <v>0</v>
      </c>
      <c r="E22" s="54">
        <f>+E24*(1+$BQ22)</f>
        <v>0</v>
      </c>
      <c r="F22" s="54">
        <f>+F24*(1+$BQ22)</f>
        <v>0</v>
      </c>
      <c r="G22" s="55">
        <f>SUM(C22:F22)</f>
        <v>2774.25</v>
      </c>
      <c r="H22" s="54">
        <f>+H24*(1+$BQ22)</f>
        <v>0</v>
      </c>
      <c r="I22" s="54">
        <f>+I24*(1+$BQ22)</f>
        <v>0</v>
      </c>
      <c r="J22" s="54">
        <f>+J24*(1+$BQ22)</f>
        <v>0</v>
      </c>
      <c r="K22" s="54">
        <f>+K24*(1+$BQ22)</f>
        <v>0</v>
      </c>
      <c r="L22" s="55">
        <f>SUM(H22:K22)</f>
        <v>0</v>
      </c>
      <c r="M22" s="54">
        <f>+M24*(1+$BQ22)</f>
        <v>0</v>
      </c>
      <c r="N22" s="54">
        <f>+N24*(1+$BQ22)</f>
        <v>0</v>
      </c>
      <c r="O22" s="54">
        <f>+O24*(1+$BQ22)</f>
        <v>0</v>
      </c>
      <c r="P22" s="54">
        <f>+P24*(1+$BQ22)</f>
        <v>0</v>
      </c>
      <c r="Q22" s="54">
        <f>+Q24*(1+$BQ22)</f>
        <v>0</v>
      </c>
      <c r="R22" s="55">
        <f>SUM(M22:Q22)</f>
        <v>0</v>
      </c>
      <c r="S22" s="54">
        <f>+S24*(1+$BQ22)</f>
        <v>2865.6975000000002</v>
      </c>
      <c r="T22" s="54">
        <f>+T24*(1+$BQ22)</f>
        <v>0</v>
      </c>
      <c r="U22" s="54">
        <f>+U24*(1+$BQ22)</f>
        <v>0</v>
      </c>
      <c r="V22" s="54">
        <f>+V24*(1+$BQ22)</f>
        <v>0</v>
      </c>
      <c r="W22" s="55">
        <f>SUM(S22:V22)</f>
        <v>2865.6975000000002</v>
      </c>
      <c r="X22" s="54">
        <f>+X24*(1+$BQ22)</f>
        <v>0</v>
      </c>
      <c r="Y22" s="54">
        <f>+Y24*(1+$BQ22)</f>
        <v>0</v>
      </c>
      <c r="Z22" s="54">
        <f>+Z24*(1+$BQ22)</f>
        <v>0</v>
      </c>
      <c r="AA22" s="54">
        <f>+AA24*(1+$BQ22)</f>
        <v>0</v>
      </c>
      <c r="AB22" s="55">
        <f>SUM(X22:AA22)</f>
        <v>0</v>
      </c>
      <c r="AC22" s="54">
        <f>+AC24*(1+$BQ22)</f>
        <v>0</v>
      </c>
      <c r="AD22" s="54">
        <f>+AD24*(1+$BQ22)</f>
        <v>0</v>
      </c>
      <c r="AE22" s="54">
        <f>+AE24*(1+$BQ22)</f>
        <v>0</v>
      </c>
      <c r="AF22" s="54">
        <f>+AF24*(1+$BQ22)</f>
        <v>0</v>
      </c>
      <c r="AG22" s="54">
        <f>+AG24*(1+$BQ22)</f>
        <v>0</v>
      </c>
      <c r="AH22" s="55">
        <f>SUM(AC22:AG22)</f>
        <v>0</v>
      </c>
      <c r="AI22" s="54">
        <f>+AI24*(1+$BQ22)</f>
        <v>0</v>
      </c>
      <c r="AJ22" s="54">
        <f>+AJ24*(1+$BQ22)</f>
        <v>0</v>
      </c>
      <c r="AK22" s="54">
        <f>+AK24*(1+$BQ22)</f>
        <v>0</v>
      </c>
      <c r="AL22" s="54">
        <f>+AL24*(1+$BQ22)</f>
        <v>0</v>
      </c>
      <c r="AM22" s="55">
        <f>SUM(AI22:AL22)</f>
        <v>0</v>
      </c>
      <c r="AN22" s="54">
        <f>+AN24*(1+$BQ22)</f>
        <v>0</v>
      </c>
      <c r="AO22" s="54">
        <f>+AO24*(1+$BQ22)</f>
        <v>0</v>
      </c>
      <c r="AP22" s="54">
        <f>+AP24*(1+$BQ22)</f>
        <v>0</v>
      </c>
      <c r="AQ22" s="54">
        <f>+AQ24*(1+$BQ22)</f>
        <v>0</v>
      </c>
      <c r="AR22" s="55">
        <f>SUM(AN22:AQ22)</f>
        <v>0</v>
      </c>
      <c r="AS22" s="54">
        <f>+AS24*(1+$BQ22)</f>
        <v>0</v>
      </c>
      <c r="AT22" s="54">
        <f>+AT24*(1+$BQ22)</f>
        <v>0</v>
      </c>
      <c r="AU22" s="54">
        <f>+AU24*(1+$BQ22)</f>
        <v>0</v>
      </c>
      <c r="AV22" s="54">
        <f>+AV24*(1+$BQ22)</f>
        <v>0</v>
      </c>
      <c r="AW22" s="54">
        <f>+AW24*(1+$BQ22)</f>
        <v>0</v>
      </c>
      <c r="AX22" s="55">
        <f>SUM(AS22:AW22)</f>
        <v>0</v>
      </c>
      <c r="AY22" s="54">
        <f>+AY24*(1+$BQ22)</f>
        <v>0</v>
      </c>
      <c r="AZ22" s="54">
        <f>+AZ24*(1+$BQ22)</f>
        <v>0</v>
      </c>
      <c r="BA22" s="54">
        <f>+BA24*(1+$BQ22)</f>
        <v>0</v>
      </c>
      <c r="BB22" s="54">
        <f>+BB24*(1+$BQ22)</f>
        <v>0</v>
      </c>
      <c r="BC22" s="55">
        <f>SUM(AY22:BB22)</f>
        <v>0</v>
      </c>
      <c r="BD22" s="54">
        <f>+BD24*(1+$BQ22)</f>
        <v>0</v>
      </c>
      <c r="BE22" s="54">
        <f>+BE24*(1+$BQ22)</f>
        <v>0</v>
      </c>
      <c r="BF22" s="54">
        <f>+BF24*(1+$BQ22)</f>
        <v>0</v>
      </c>
      <c r="BG22" s="54">
        <f>+BG24*(1+$BQ22)</f>
        <v>0</v>
      </c>
      <c r="BH22" s="55">
        <f>SUM(BD22:BG22)</f>
        <v>0</v>
      </c>
      <c r="BI22" s="54">
        <f>+BI24*(1+$BQ22)</f>
        <v>0</v>
      </c>
      <c r="BJ22" s="54">
        <f>+BJ24*(1+$BQ22)</f>
        <v>0</v>
      </c>
      <c r="BK22" s="54">
        <f>+BK24*(1+$BQ22)</f>
        <v>0</v>
      </c>
      <c r="BL22" s="54">
        <f>+BL24*(1+$BQ22)</f>
        <v>0</v>
      </c>
      <c r="BM22" s="54">
        <f>+BM24*(1+$BQ22)</f>
        <v>0</v>
      </c>
      <c r="BN22" s="55">
        <f>SUM(BI22:BM22)</f>
        <v>0</v>
      </c>
      <c r="BP22" s="57">
        <f>+G22+L22+R22+W22+AB22+AH22+AM22+AR22+AX22+BC22+BH22+BN22</f>
        <v>5639.9475000000002</v>
      </c>
      <c r="BQ22" s="79">
        <v>2.75E-2</v>
      </c>
      <c r="BR22" s="139"/>
      <c r="BS22" s="58"/>
    </row>
    <row r="23" spans="1:73">
      <c r="A23" s="6" t="s">
        <v>107</v>
      </c>
      <c r="B23" s="59"/>
      <c r="C23" s="60">
        <f>IF(C24&lt;=0,0,C22/C24-1)</f>
        <v>2.750000000000008E-2</v>
      </c>
      <c r="D23" s="60">
        <f>IF(D24&lt;=0,0,D22/D24-1)</f>
        <v>0</v>
      </c>
      <c r="E23" s="60">
        <f t="shared" ref="E23:F23" si="24">IF(E24&lt;=0,0,E22/E24-1)</f>
        <v>0</v>
      </c>
      <c r="F23" s="60">
        <f t="shared" si="24"/>
        <v>0</v>
      </c>
      <c r="G23" s="107">
        <f t="shared" ref="G23:AL23" si="25">IF(G24&lt;=0,0,G22/G24-1)</f>
        <v>2.750000000000008E-2</v>
      </c>
      <c r="H23" s="60">
        <f t="shared" si="25"/>
        <v>0</v>
      </c>
      <c r="I23" s="60">
        <f t="shared" si="25"/>
        <v>0</v>
      </c>
      <c r="J23" s="60">
        <f t="shared" si="25"/>
        <v>0</v>
      </c>
      <c r="K23" s="60">
        <f t="shared" si="25"/>
        <v>0</v>
      </c>
      <c r="L23" s="107">
        <f t="shared" si="25"/>
        <v>0</v>
      </c>
      <c r="M23" s="60">
        <f t="shared" si="25"/>
        <v>0</v>
      </c>
      <c r="N23" s="60">
        <f t="shared" si="25"/>
        <v>0</v>
      </c>
      <c r="O23" s="60">
        <f t="shared" si="25"/>
        <v>0</v>
      </c>
      <c r="P23" s="60">
        <f t="shared" si="25"/>
        <v>0</v>
      </c>
      <c r="Q23" s="60">
        <f t="shared" si="25"/>
        <v>0</v>
      </c>
      <c r="R23" s="107">
        <f t="shared" si="25"/>
        <v>0</v>
      </c>
      <c r="S23" s="60">
        <f t="shared" si="25"/>
        <v>2.750000000000008E-2</v>
      </c>
      <c r="T23" s="60">
        <f t="shared" si="25"/>
        <v>0</v>
      </c>
      <c r="U23" s="60">
        <f t="shared" si="25"/>
        <v>0</v>
      </c>
      <c r="V23" s="60">
        <f t="shared" si="25"/>
        <v>0</v>
      </c>
      <c r="W23" s="107">
        <f t="shared" si="25"/>
        <v>2.750000000000008E-2</v>
      </c>
      <c r="X23" s="60">
        <f t="shared" si="25"/>
        <v>0</v>
      </c>
      <c r="Y23" s="60">
        <f t="shared" si="25"/>
        <v>0</v>
      </c>
      <c r="Z23" s="60">
        <f t="shared" si="25"/>
        <v>0</v>
      </c>
      <c r="AA23" s="60">
        <f t="shared" si="25"/>
        <v>0</v>
      </c>
      <c r="AB23" s="107">
        <f t="shared" si="25"/>
        <v>0</v>
      </c>
      <c r="AC23" s="60">
        <f t="shared" si="25"/>
        <v>0</v>
      </c>
      <c r="AD23" s="60">
        <f t="shared" si="25"/>
        <v>0</v>
      </c>
      <c r="AE23" s="60">
        <f t="shared" si="25"/>
        <v>0</v>
      </c>
      <c r="AF23" s="60">
        <f t="shared" si="25"/>
        <v>0</v>
      </c>
      <c r="AG23" s="60">
        <f t="shared" si="25"/>
        <v>0</v>
      </c>
      <c r="AH23" s="107">
        <f t="shared" si="25"/>
        <v>0</v>
      </c>
      <c r="AI23" s="60">
        <f t="shared" si="25"/>
        <v>0</v>
      </c>
      <c r="AJ23" s="60">
        <f t="shared" si="25"/>
        <v>0</v>
      </c>
      <c r="AK23" s="60">
        <f t="shared" si="25"/>
        <v>0</v>
      </c>
      <c r="AL23" s="60">
        <f t="shared" si="25"/>
        <v>0</v>
      </c>
      <c r="AM23" s="107">
        <f t="shared" ref="AM23:BN23" si="26">IF(AM24&lt;=0,0,AM22/AM24-1)</f>
        <v>0</v>
      </c>
      <c r="AN23" s="60">
        <f t="shared" si="26"/>
        <v>0</v>
      </c>
      <c r="AO23" s="60">
        <f t="shared" si="26"/>
        <v>0</v>
      </c>
      <c r="AP23" s="60">
        <f t="shared" si="26"/>
        <v>0</v>
      </c>
      <c r="AQ23" s="60">
        <f t="shared" si="26"/>
        <v>0</v>
      </c>
      <c r="AR23" s="107">
        <f t="shared" si="26"/>
        <v>0</v>
      </c>
      <c r="AS23" s="60">
        <f t="shared" si="26"/>
        <v>0</v>
      </c>
      <c r="AT23" s="60">
        <f t="shared" si="26"/>
        <v>0</v>
      </c>
      <c r="AU23" s="60">
        <f t="shared" si="26"/>
        <v>0</v>
      </c>
      <c r="AV23" s="60">
        <f t="shared" si="26"/>
        <v>0</v>
      </c>
      <c r="AW23" s="60">
        <f t="shared" si="26"/>
        <v>0</v>
      </c>
      <c r="AX23" s="107">
        <f t="shared" si="26"/>
        <v>0</v>
      </c>
      <c r="AY23" s="60">
        <f t="shared" si="26"/>
        <v>0</v>
      </c>
      <c r="AZ23" s="60">
        <f t="shared" si="26"/>
        <v>0</v>
      </c>
      <c r="BA23" s="60">
        <f t="shared" si="26"/>
        <v>0</v>
      </c>
      <c r="BB23" s="60">
        <f t="shared" si="26"/>
        <v>0</v>
      </c>
      <c r="BC23" s="107">
        <f t="shared" si="26"/>
        <v>0</v>
      </c>
      <c r="BD23" s="60">
        <f t="shared" si="26"/>
        <v>0</v>
      </c>
      <c r="BE23" s="60">
        <f t="shared" si="26"/>
        <v>0</v>
      </c>
      <c r="BF23" s="60">
        <f t="shared" si="26"/>
        <v>0</v>
      </c>
      <c r="BG23" s="60">
        <f t="shared" si="26"/>
        <v>0</v>
      </c>
      <c r="BH23" s="107">
        <f t="shared" si="26"/>
        <v>0</v>
      </c>
      <c r="BI23" s="60">
        <f t="shared" si="26"/>
        <v>0</v>
      </c>
      <c r="BJ23" s="60">
        <f t="shared" si="26"/>
        <v>0</v>
      </c>
      <c r="BK23" s="60">
        <f t="shared" si="26"/>
        <v>0</v>
      </c>
      <c r="BL23" s="60">
        <f t="shared" si="26"/>
        <v>0</v>
      </c>
      <c r="BM23" s="60">
        <f t="shared" si="26"/>
        <v>0</v>
      </c>
      <c r="BN23" s="107">
        <f t="shared" si="26"/>
        <v>0</v>
      </c>
      <c r="BO23"/>
      <c r="BP23" s="107">
        <f>+BP22/BP24-1</f>
        <v>2.750000000000008E-2</v>
      </c>
      <c r="BQ23" s="112"/>
      <c r="BS23" s="28"/>
    </row>
    <row r="24" spans="1:73" s="65" customFormat="1">
      <c r="A24" s="61" t="s">
        <v>241</v>
      </c>
      <c r="B24" s="62"/>
      <c r="C24" s="63">
        <v>2700</v>
      </c>
      <c r="D24" s="63">
        <v>0</v>
      </c>
      <c r="E24" s="63"/>
      <c r="F24" s="63"/>
      <c r="G24" s="64">
        <f t="shared" ref="G24:G29" si="27">SUM(C24:F24)</f>
        <v>2700</v>
      </c>
      <c r="H24" s="63">
        <v>0</v>
      </c>
      <c r="I24" s="63"/>
      <c r="J24" s="63"/>
      <c r="K24" s="63"/>
      <c r="L24" s="64">
        <f t="shared" ref="L24:L29" si="28">SUM(H24:K24)</f>
        <v>0</v>
      </c>
      <c r="M24" s="63"/>
      <c r="N24" s="63"/>
      <c r="O24" s="63"/>
      <c r="P24" s="63"/>
      <c r="Q24" s="63"/>
      <c r="R24" s="64">
        <f>SUM(M24:Q24)</f>
        <v>0</v>
      </c>
      <c r="S24" s="63">
        <v>2789</v>
      </c>
      <c r="T24" s="63"/>
      <c r="U24" s="63"/>
      <c r="V24" s="63"/>
      <c r="W24" s="64">
        <f t="shared" ref="W24:W29" si="29">SUM(S24:V24)</f>
        <v>2789</v>
      </c>
      <c r="X24" s="63"/>
      <c r="Y24" s="63"/>
      <c r="Z24" s="63"/>
      <c r="AA24" s="63"/>
      <c r="AB24" s="64">
        <f t="shared" ref="AB24:AB29" si="30">SUM(X24:AA24)</f>
        <v>0</v>
      </c>
      <c r="AC24" s="63"/>
      <c r="AD24" s="63"/>
      <c r="AE24" s="63"/>
      <c r="AF24" s="63"/>
      <c r="AG24" s="63"/>
      <c r="AH24" s="64">
        <f>SUM(AC24:AG24)</f>
        <v>0</v>
      </c>
      <c r="AI24" s="63"/>
      <c r="AJ24" s="63"/>
      <c r="AK24" s="63"/>
      <c r="AL24" s="63"/>
      <c r="AM24" s="64">
        <f t="shared" ref="AM24:AM29" si="31">SUM(AI24:AL24)</f>
        <v>0</v>
      </c>
      <c r="AN24" s="63"/>
      <c r="AO24" s="63"/>
      <c r="AP24" s="63"/>
      <c r="AQ24" s="63"/>
      <c r="AR24" s="64">
        <f t="shared" ref="AR24:AR29" si="32">SUM(AN24:AQ24)</f>
        <v>0</v>
      </c>
      <c r="AS24" s="63"/>
      <c r="AT24" s="63"/>
      <c r="AU24" s="63"/>
      <c r="AV24" s="63"/>
      <c r="AW24" s="63"/>
      <c r="AX24" s="64">
        <f>SUM(AS24:AW24)</f>
        <v>0</v>
      </c>
      <c r="AY24" s="63"/>
      <c r="AZ24" s="63"/>
      <c r="BA24" s="63"/>
      <c r="BB24" s="63"/>
      <c r="BC24" s="64">
        <f t="shared" ref="BC24:BC29" si="33">SUM(AY24:BB24)</f>
        <v>0</v>
      </c>
      <c r="BD24" s="63"/>
      <c r="BE24" s="63"/>
      <c r="BF24" s="63"/>
      <c r="BG24" s="63"/>
      <c r="BH24" s="64">
        <f t="shared" ref="BH24:BH29" si="34">SUM(BD24:BG24)</f>
        <v>0</v>
      </c>
      <c r="BI24" s="63"/>
      <c r="BJ24" s="63"/>
      <c r="BK24" s="63"/>
      <c r="BL24" s="63"/>
      <c r="BM24" s="63"/>
      <c r="BN24" s="64">
        <f t="shared" ref="BN24:BN29" si="35">SUM(BI24:BM24)</f>
        <v>0</v>
      </c>
      <c r="BP24" s="64">
        <f>+G24+L24+R24+W24+AB24+AH24+AM24+AR24+AX24+BC24+BH24+BN24</f>
        <v>5489</v>
      </c>
      <c r="BQ24" s="113"/>
      <c r="BR24" s="66"/>
      <c r="BS24" s="66"/>
    </row>
    <row r="25" spans="1:73" s="77" customFormat="1">
      <c r="A25" s="143" t="s">
        <v>235</v>
      </c>
      <c r="B25" s="117" t="s">
        <v>144</v>
      </c>
      <c r="C25" s="75">
        <f>(C16+C19)*$BQ25</f>
        <v>7390.4789568750011</v>
      </c>
      <c r="D25" s="75">
        <f>(D16+D19)*$BQ25</f>
        <v>7522.8802950000008</v>
      </c>
      <c r="E25" s="75">
        <f>(E16+E19)*$BQ25</f>
        <v>8079.748305000001</v>
      </c>
      <c r="F25" s="75">
        <f>(F16+F19)*$BQ25</f>
        <v>7966.8260550000005</v>
      </c>
      <c r="G25" s="76">
        <f t="shared" si="27"/>
        <v>30959.933611875003</v>
      </c>
      <c r="H25" s="75">
        <f>(H16+H19)*$BQ25</f>
        <v>8788.2547650000015</v>
      </c>
      <c r="I25" s="75">
        <f>(I16+I19)*$BQ25</f>
        <v>9419.651460000001</v>
      </c>
      <c r="J25" s="75">
        <f>(J16+J19)*$BQ25</f>
        <v>8866.0097999999998</v>
      </c>
      <c r="K25" s="75">
        <f>(K16+K19)*$BQ25</f>
        <v>8954.7344250000006</v>
      </c>
      <c r="L25" s="76">
        <f t="shared" si="28"/>
        <v>36028.650450000001</v>
      </c>
      <c r="M25" s="75">
        <f>(M16+M19)*$BQ25</f>
        <v>9145.0890750000017</v>
      </c>
      <c r="N25" s="75">
        <f>(N16+N19)*$BQ25</f>
        <v>6943.4278350000013</v>
      </c>
      <c r="O25" s="75">
        <f>(O16+O19)*$BQ25</f>
        <v>7712.9123100000006</v>
      </c>
      <c r="P25" s="75">
        <f>(P16+P19)*$BQ25</f>
        <v>8832.1331250000003</v>
      </c>
      <c r="Q25" s="75">
        <f>(Q16+Q19)*$BQ25</f>
        <v>10845.69816</v>
      </c>
      <c r="R25" s="76">
        <f>SUM(N25:Q25)</f>
        <v>34334.171430000002</v>
      </c>
      <c r="S25" s="75">
        <f>(S16+S19)*$BQ25</f>
        <v>7663.8717900000001</v>
      </c>
      <c r="T25" s="75">
        <f>(T16+T19)*$BQ25</f>
        <v>8218.1587200000013</v>
      </c>
      <c r="U25" s="75">
        <f>(U16+U19)*$BQ25</f>
        <v>9831.656355000001</v>
      </c>
      <c r="V25" s="75">
        <f>(V16+V19)*$BQ25</f>
        <v>7339.6236150000013</v>
      </c>
      <c r="W25" s="76">
        <f t="shared" si="29"/>
        <v>33053.310480000007</v>
      </c>
      <c r="X25" s="75">
        <f>(X16+X19)*$BQ25</f>
        <v>8423.9998500000002</v>
      </c>
      <c r="Y25" s="75">
        <f>(Y16+Y19)*$BQ25</f>
        <v>8350.4390700000004</v>
      </c>
      <c r="Z25" s="75">
        <f>(Z16+Z19)*$BQ25</f>
        <v>7357.6911749999999</v>
      </c>
      <c r="AA25" s="75">
        <f>(AA16+AA19)*$BQ25</f>
        <v>7628.0593050000007</v>
      </c>
      <c r="AB25" s="76">
        <f t="shared" si="30"/>
        <v>31760.189400000003</v>
      </c>
      <c r="AC25" s="75">
        <f>(AC16+AC19)*$BQ25</f>
        <v>6655.3147800000015</v>
      </c>
      <c r="AD25" s="75">
        <f>(AD16+AD19)*$BQ25</f>
        <v>7797.1200450000006</v>
      </c>
      <c r="AE25" s="75">
        <f>(AE16+AE19)*$BQ25</f>
        <v>9216.7140450000006</v>
      </c>
      <c r="AF25" s="75">
        <f>(AF16+AF19)*$BQ25</f>
        <v>7987.4746950000008</v>
      </c>
      <c r="AG25" s="75">
        <f>(AG16+AG19)*$BQ25</f>
        <v>8248.8090450000018</v>
      </c>
      <c r="AH25" s="76">
        <f>SUM(AD25:AG25)</f>
        <v>33250.117830000003</v>
      </c>
      <c r="AI25" s="75">
        <f>(AI16+AI19)*$BQ25</f>
        <v>11426.118525</v>
      </c>
      <c r="AJ25" s="75">
        <f>(AJ16+AJ19)*$BQ25</f>
        <v>6956.0106000000005</v>
      </c>
      <c r="AK25" s="75">
        <f>(AK16+AK19)*$BQ25</f>
        <v>6683.7066600000007</v>
      </c>
      <c r="AL25" s="75">
        <f>(AL16+AL19)*$BQ25</f>
        <v>8499.8190750000012</v>
      </c>
      <c r="AM25" s="76">
        <f t="shared" si="31"/>
        <v>33565.654860000002</v>
      </c>
      <c r="AN25" s="75">
        <f>(AN16+AN19)*$BQ25</f>
        <v>7503.84483</v>
      </c>
      <c r="AO25" s="75">
        <f>(AO16+AO19)*$BQ25</f>
        <v>7202.503740000001</v>
      </c>
      <c r="AP25" s="75">
        <f>(AP16+AP19)*$BQ25</f>
        <v>8181.700965</v>
      </c>
      <c r="AQ25" s="75">
        <f>(AQ16+AQ19)*$BQ25</f>
        <v>8649.8443500000012</v>
      </c>
      <c r="AR25" s="76">
        <f t="shared" si="32"/>
        <v>31537.893885000005</v>
      </c>
      <c r="AS25" s="75">
        <f>(AS16+AS19)*$BQ25</f>
        <v>8142.3394950000002</v>
      </c>
      <c r="AT25" s="75">
        <f>(AT16+AT19)*$BQ25</f>
        <v>8795.6753700000008</v>
      </c>
      <c r="AU25" s="75">
        <f>(AU16+AU19)*$BQ25</f>
        <v>8193.6384600000001</v>
      </c>
      <c r="AV25" s="75">
        <f>(AV16+AV19)*$BQ25</f>
        <v>7831.9646249999996</v>
      </c>
      <c r="AW25" s="75">
        <f>(AW16+AW19)*$BQ25</f>
        <v>8288.1705149999998</v>
      </c>
      <c r="AX25" s="76">
        <f>SUM(AT25:AW25)</f>
        <v>33109.448969999998</v>
      </c>
      <c r="AY25" s="75">
        <f>(AY16+AY19)*$BQ25</f>
        <v>8361.7312950000014</v>
      </c>
      <c r="AZ25" s="75">
        <f>(AZ16+AZ19)*$BQ25</f>
        <v>9471.2730599999995</v>
      </c>
      <c r="BA25" s="75">
        <f>(BA16+BA19)*$BQ25</f>
        <v>9568.7088300000014</v>
      </c>
      <c r="BB25" s="75">
        <f>(BB16+BB19)*$BQ25</f>
        <v>9229.6194450000021</v>
      </c>
      <c r="BC25" s="76">
        <f t="shared" si="33"/>
        <v>36631.332630000004</v>
      </c>
      <c r="BD25" s="75">
        <f>(BD16+BD19)*$BQ25</f>
        <v>12509.526855000002</v>
      </c>
      <c r="BE25" s="75">
        <f>(BE16+BE19)*$BQ25</f>
        <v>7666.1302350000005</v>
      </c>
      <c r="BF25" s="75">
        <f>(BF16+BF19)*$BQ25</f>
        <v>9219.2951250000006</v>
      </c>
      <c r="BG25" s="75">
        <f>(BG16+BG19)*$BQ25</f>
        <v>8447.2295700000013</v>
      </c>
      <c r="BH25" s="76">
        <f t="shared" si="34"/>
        <v>37842.181785000001</v>
      </c>
      <c r="BI25" s="75">
        <f>(BI16+BI19)*$BQ25</f>
        <v>7963.2770700000001</v>
      </c>
      <c r="BJ25" s="75">
        <f>(BJ16+BJ19)*$BQ25</f>
        <v>8294.300580000001</v>
      </c>
      <c r="BK25" s="75">
        <f>(BK16+BK19)*$BQ25</f>
        <v>9297.0501600000007</v>
      </c>
      <c r="BL25" s="75">
        <f>(BL16+BL19)*$BQ25</f>
        <v>8219.1266250000008</v>
      </c>
      <c r="BM25" s="75">
        <f>(BM16+BM19)*$BQ25</f>
        <v>9927.1563150000002</v>
      </c>
      <c r="BN25" s="76">
        <f t="shared" si="35"/>
        <v>43700.910750000003</v>
      </c>
      <c r="BP25" s="78">
        <f>+G25+L25+R25+W25+AB25+AH25+AM25+AR25+AX25+BC25+BH25+BN25</f>
        <v>415773.7960818751</v>
      </c>
      <c r="BQ25" s="79">
        <v>0.314</v>
      </c>
      <c r="BR25" s="141"/>
      <c r="BS25" s="80"/>
    </row>
    <row r="26" spans="1:73" s="77" customFormat="1">
      <c r="A26" s="143" t="s">
        <v>236</v>
      </c>
      <c r="B26" s="117" t="s">
        <v>246</v>
      </c>
      <c r="C26" s="75">
        <f>C$16*$BQ26</f>
        <v>242.89522031250002</v>
      </c>
      <c r="D26" s="75">
        <f t="shared" ref="D26:F26" si="36">D$16*$BQ26</f>
        <v>227.10318750000002</v>
      </c>
      <c r="E26" s="75">
        <f t="shared" si="36"/>
        <v>246.02973750000001</v>
      </c>
      <c r="F26" s="75">
        <f t="shared" si="36"/>
        <v>245.04333750000001</v>
      </c>
      <c r="G26" s="76">
        <f t="shared" si="27"/>
        <v>961.07148281250011</v>
      </c>
      <c r="H26" s="75">
        <f>H$16*$BQ26</f>
        <v>270.79762500000004</v>
      </c>
      <c r="I26" s="75">
        <f>I$16*$BQ26</f>
        <v>290.32526250000001</v>
      </c>
      <c r="J26" s="75">
        <f>J$16*$BQ26</f>
        <v>300.18926249999998</v>
      </c>
      <c r="K26" s="75">
        <f>K$16*$BQ26</f>
        <v>282.8347875</v>
      </c>
      <c r="L26" s="76">
        <f t="shared" si="28"/>
        <v>1144.1469374999999</v>
      </c>
      <c r="M26" s="75">
        <f>M$16*$BQ26</f>
        <v>270.95175</v>
      </c>
      <c r="N26" s="75">
        <f>N$16*$BQ26</f>
        <v>215.17391250000003</v>
      </c>
      <c r="O26" s="75">
        <f>O$16*$BQ26</f>
        <v>242.068725</v>
      </c>
      <c r="P26" s="75">
        <f>P$16*$BQ26</f>
        <v>276.53107500000004</v>
      </c>
      <c r="Q26" s="75">
        <f>Q$16*$BQ26</f>
        <v>305.50657500000005</v>
      </c>
      <c r="R26" s="76">
        <f>SUM(N26:Q26)</f>
        <v>1039.2802875000002</v>
      </c>
      <c r="S26" s="75">
        <f>S$16*$BQ26</f>
        <v>241.02067500000001</v>
      </c>
      <c r="T26" s="75">
        <f>T$16*$BQ26</f>
        <v>249.17388750000003</v>
      </c>
      <c r="U26" s="75">
        <f>U$16*$BQ26</f>
        <v>318.57637500000004</v>
      </c>
      <c r="V26" s="75">
        <f>V$16*$BQ26</f>
        <v>232.86746250000002</v>
      </c>
      <c r="W26" s="76">
        <f t="shared" si="29"/>
        <v>1041.6384000000003</v>
      </c>
      <c r="X26" s="75">
        <f>X$16*$BQ26</f>
        <v>253.67433750000001</v>
      </c>
      <c r="Y26" s="75">
        <f>Y$16*$BQ26</f>
        <v>260.51748750000002</v>
      </c>
      <c r="Z26" s="75">
        <f>Z$16*$BQ26</f>
        <v>229.677075</v>
      </c>
      <c r="AA26" s="75">
        <f>AA$16*$BQ26</f>
        <v>227.38061250000001</v>
      </c>
      <c r="AB26" s="76">
        <f t="shared" si="30"/>
        <v>971.24951249999992</v>
      </c>
      <c r="AC26" s="75">
        <f>AC$16*$BQ26</f>
        <v>198.95996250000002</v>
      </c>
      <c r="AD26" s="75">
        <f>AD$16*$BQ26</f>
        <v>227.73510000000002</v>
      </c>
      <c r="AE26" s="75">
        <f>AE$16*$BQ26</f>
        <v>278.45763750000003</v>
      </c>
      <c r="AF26" s="75">
        <f>AF$16*$BQ26</f>
        <v>250.12946249999999</v>
      </c>
      <c r="AG26" s="75">
        <f>AG$16*$BQ26</f>
        <v>262.70606250000003</v>
      </c>
      <c r="AH26" s="76">
        <f>SUM(AD26:AG26)</f>
        <v>1019.0282625000001</v>
      </c>
      <c r="AI26" s="75">
        <f>AI$16*$BQ26</f>
        <v>346.79666249999997</v>
      </c>
      <c r="AJ26" s="75">
        <f>AJ$16*$BQ26</f>
        <v>203.50665000000001</v>
      </c>
      <c r="AK26" s="75">
        <f>AK$16*$BQ26</f>
        <v>205.26367500000001</v>
      </c>
      <c r="AL26" s="75">
        <f>AL$16*$BQ26</f>
        <v>257.82029999999997</v>
      </c>
      <c r="AM26" s="76">
        <f t="shared" si="31"/>
        <v>1013.3872875</v>
      </c>
      <c r="AN26" s="75">
        <f>AN$16*$BQ26</f>
        <v>235.36428750000002</v>
      </c>
      <c r="AO26" s="75">
        <f>AO$16*$BQ26</f>
        <v>215.0352</v>
      </c>
      <c r="AP26" s="75">
        <f>AP$16*$BQ26</f>
        <v>254.337075</v>
      </c>
      <c r="AQ26" s="75">
        <f>AQ$16*$BQ26</f>
        <v>253.89011249999999</v>
      </c>
      <c r="AR26" s="76">
        <f t="shared" si="32"/>
        <v>958.62667499999998</v>
      </c>
      <c r="AS26" s="75">
        <f>AS$16*$BQ26</f>
        <v>246.61541249999999</v>
      </c>
      <c r="AT26" s="75">
        <f>AT$16*$BQ26</f>
        <v>262.49028750000002</v>
      </c>
      <c r="AU26" s="75">
        <f>AU$16*$BQ26</f>
        <v>236.3198625</v>
      </c>
      <c r="AV26" s="75">
        <f>AV$16*$BQ26</f>
        <v>227.71968750000002</v>
      </c>
      <c r="AW26" s="75">
        <f>AW$16*$BQ26</f>
        <v>247.00072499999999</v>
      </c>
      <c r="AX26" s="76">
        <f>SUM(AT26:AW26)</f>
        <v>973.53056249999997</v>
      </c>
      <c r="AY26" s="75">
        <f>AY$16*$BQ26</f>
        <v>255.75502500000005</v>
      </c>
      <c r="AZ26" s="75">
        <f>AZ$16*$BQ26</f>
        <v>281.44766250000004</v>
      </c>
      <c r="BA26" s="75">
        <f>BA$16*$BQ26</f>
        <v>296.25907500000005</v>
      </c>
      <c r="BB26" s="75">
        <f>BB$16*$BQ26</f>
        <v>269.28720000000004</v>
      </c>
      <c r="BC26" s="76">
        <f t="shared" si="33"/>
        <v>1102.7489625000003</v>
      </c>
      <c r="BD26" s="75">
        <f>BD$16*$BQ26</f>
        <v>366.81750000000005</v>
      </c>
      <c r="BE26" s="75">
        <f>BE$16*$BQ26</f>
        <v>233.83845000000002</v>
      </c>
      <c r="BF26" s="75">
        <f>BF$16*$BQ26</f>
        <v>278.87377500000002</v>
      </c>
      <c r="BG26" s="75">
        <f>BG$16*$BQ26</f>
        <v>270.72056250000003</v>
      </c>
      <c r="BH26" s="76">
        <f t="shared" si="34"/>
        <v>1150.2502875</v>
      </c>
      <c r="BI26" s="75">
        <f>BI$16*$BQ26</f>
        <v>228.73691249999999</v>
      </c>
      <c r="BJ26" s="75">
        <f>BJ$16*$BQ26</f>
        <v>249.6825</v>
      </c>
      <c r="BK26" s="75">
        <f>BK$16*$BQ26</f>
        <v>275.82210000000003</v>
      </c>
      <c r="BL26" s="75">
        <f>BL$16*$BQ26</f>
        <v>237.84569999999999</v>
      </c>
      <c r="BM26" s="75">
        <f>BM$16*$BQ26</f>
        <v>280.69245000000001</v>
      </c>
      <c r="BN26" s="76">
        <f t="shared" si="35"/>
        <v>1272.7796625000001</v>
      </c>
      <c r="BP26" s="78">
        <f t="shared" ref="BP26:BP27" si="37">+G26+L26+R26+W26+AB26+AH26+AM26+AR26+AX26+BC26+BH26+BN26</f>
        <v>12647.738320312499</v>
      </c>
      <c r="BQ26" s="79">
        <v>1.4999999999999999E-2</v>
      </c>
      <c r="BR26" s="141"/>
      <c r="BS26" s="80"/>
    </row>
    <row r="27" spans="1:73" s="77" customFormat="1">
      <c r="A27" s="143" t="s">
        <v>237</v>
      </c>
      <c r="B27" s="117" t="s">
        <v>247</v>
      </c>
      <c r="C27" s="75">
        <f>C$19*$BQ27</f>
        <v>572.79631500000005</v>
      </c>
      <c r="D27" s="75">
        <f t="shared" ref="D27:F27" si="38">D$19*$BQ27</f>
        <v>687.80439000000013</v>
      </c>
      <c r="E27" s="75">
        <f t="shared" si="38"/>
        <v>727.71660000000008</v>
      </c>
      <c r="F27" s="75">
        <f t="shared" si="38"/>
        <v>704.79513000000009</v>
      </c>
      <c r="G27" s="76">
        <f t="shared" si="27"/>
        <v>2693.1124350000005</v>
      </c>
      <c r="H27" s="75">
        <f>H$19*$BQ27</f>
        <v>774.92200500000013</v>
      </c>
      <c r="I27" s="75">
        <f>I$19*$BQ27</f>
        <v>830.22205500000007</v>
      </c>
      <c r="J27" s="75">
        <f>J$19*$BQ27</f>
        <v>641.40043500000002</v>
      </c>
      <c r="K27" s="75">
        <f>K$19*$BQ27</f>
        <v>753.68358000000001</v>
      </c>
      <c r="L27" s="76">
        <f t="shared" si="28"/>
        <v>3000.228075</v>
      </c>
      <c r="M27" s="75">
        <f>M$19*$BQ27</f>
        <v>862.76092500000004</v>
      </c>
      <c r="N27" s="75">
        <f>N$19*$BQ27</f>
        <v>605.89620000000002</v>
      </c>
      <c r="O27" s="75">
        <f>O$19*$BQ27</f>
        <v>657.18899999999996</v>
      </c>
      <c r="P27" s="75">
        <f>P$19*$BQ27</f>
        <v>756.00778500000013</v>
      </c>
      <c r="Q27" s="75">
        <f>Q$19*$BQ27</f>
        <v>1105.5201300000001</v>
      </c>
      <c r="R27" s="76">
        <f>SUM(N27:Q27)</f>
        <v>3124.6131150000001</v>
      </c>
      <c r="S27" s="75">
        <f>S$19*$BQ27</f>
        <v>650.45681999999999</v>
      </c>
      <c r="T27" s="75">
        <f>T$19*$BQ27</f>
        <v>745.74922500000002</v>
      </c>
      <c r="U27" s="75">
        <f>U$19*$BQ27</f>
        <v>785.66143499999998</v>
      </c>
      <c r="V27" s="75">
        <f>V$19*$BQ27</f>
        <v>612.30780000000004</v>
      </c>
      <c r="W27" s="76">
        <f t="shared" si="29"/>
        <v>2794.1752799999999</v>
      </c>
      <c r="X27" s="75">
        <f>X$19*$BQ27</f>
        <v>773.47939499999995</v>
      </c>
      <c r="Y27" s="75">
        <f>Y$19*$BQ27</f>
        <v>719.62195500000007</v>
      </c>
      <c r="Z27" s="75">
        <f>Z$19*$BQ27</f>
        <v>633.38593500000002</v>
      </c>
      <c r="AA27" s="75">
        <f>AA$19*$BQ27</f>
        <v>712.48905000000002</v>
      </c>
      <c r="AB27" s="76">
        <f t="shared" si="30"/>
        <v>2838.9763350000003</v>
      </c>
      <c r="AC27" s="75">
        <f>AC$19*$BQ27</f>
        <v>618.63925500000005</v>
      </c>
      <c r="AD27" s="75">
        <f>AD$19*$BQ27</f>
        <v>752.64169500000003</v>
      </c>
      <c r="AE27" s="75">
        <f>AE$19*$BQ27</f>
        <v>841.52250000000004</v>
      </c>
      <c r="AF27" s="75">
        <f>AF$19*$BQ27</f>
        <v>683.47656000000006</v>
      </c>
      <c r="AG27" s="75">
        <f>AG$19*$BQ27</f>
        <v>682.99569000000008</v>
      </c>
      <c r="AH27" s="76">
        <f>SUM(AD27:AG27)</f>
        <v>2960.6364450000005</v>
      </c>
      <c r="AI27" s="75">
        <f>AI$19*$BQ27</f>
        <v>1034.99253</v>
      </c>
      <c r="AJ27" s="75">
        <f>AJ$19*$BQ27</f>
        <v>669.69162000000006</v>
      </c>
      <c r="AK27" s="75">
        <f>AK$19*$BQ27</f>
        <v>592.91271000000006</v>
      </c>
      <c r="AL27" s="75">
        <f>AL$19*$BQ27</f>
        <v>770.7544650000001</v>
      </c>
      <c r="AM27" s="76">
        <f t="shared" si="31"/>
        <v>3068.3513250000001</v>
      </c>
      <c r="AN27" s="75">
        <f>AN$19*$BQ27</f>
        <v>640.11811499999999</v>
      </c>
      <c r="AO27" s="75">
        <f>AO$19*$BQ27</f>
        <v>670.97394000000008</v>
      </c>
      <c r="AP27" s="75">
        <f>AP$19*$BQ27</f>
        <v>709.84426500000006</v>
      </c>
      <c r="AQ27" s="75">
        <f>AQ$19*$BQ27</f>
        <v>828.45886499999995</v>
      </c>
      <c r="AR27" s="76">
        <f t="shared" si="32"/>
        <v>2849.3951850000003</v>
      </c>
      <c r="AS27" s="75">
        <f>AS$19*$BQ27</f>
        <v>740.21922000000018</v>
      </c>
      <c r="AT27" s="75">
        <f>AT$19*$BQ27</f>
        <v>819.96349500000008</v>
      </c>
      <c r="AU27" s="75">
        <f>AU$19*$BQ27</f>
        <v>806.49913500000002</v>
      </c>
      <c r="AV27" s="75">
        <f>AV$19*$BQ27</f>
        <v>761.37750000000005</v>
      </c>
      <c r="AW27" s="75">
        <f>AW$19*$BQ27</f>
        <v>774.44113500000003</v>
      </c>
      <c r="AX27" s="76">
        <f>SUM(AT27:AW27)</f>
        <v>3162.2812650000001</v>
      </c>
      <c r="AY27" s="75">
        <f>AY$19*$BQ27</f>
        <v>747.19183500000008</v>
      </c>
      <c r="AZ27" s="75">
        <f>AZ$19*$BQ27</f>
        <v>889.20877500000006</v>
      </c>
      <c r="BA27" s="75">
        <f>BA$19*$BQ27</f>
        <v>836.39322000000016</v>
      </c>
      <c r="BB27" s="75">
        <f>BB$19*$BQ27</f>
        <v>892.41457500000013</v>
      </c>
      <c r="BC27" s="76">
        <f t="shared" si="33"/>
        <v>3365.2084050000008</v>
      </c>
      <c r="BD27" s="75">
        <f>BD$19*$BQ27</f>
        <v>1200.0110850000001</v>
      </c>
      <c r="BE27" s="75">
        <f>BE$19*$BQ27</f>
        <v>688.36540500000001</v>
      </c>
      <c r="BF27" s="75">
        <f>BF$19*$BQ27</f>
        <v>839.99974500000008</v>
      </c>
      <c r="BG27" s="75">
        <f>BG$19*$BQ27</f>
        <v>690.609465</v>
      </c>
      <c r="BH27" s="76">
        <f t="shared" si="34"/>
        <v>3418.9857000000002</v>
      </c>
      <c r="BI27" s="75">
        <f>BI$19*$BQ27</f>
        <v>788.70694500000002</v>
      </c>
      <c r="BJ27" s="75">
        <f>BJ$19*$BQ27</f>
        <v>762.01866000000007</v>
      </c>
      <c r="BK27" s="75">
        <f>BK$19*$BQ27</f>
        <v>875.18340000000012</v>
      </c>
      <c r="BL27" s="75">
        <f>BL$19*$BQ27</f>
        <v>804.89623500000005</v>
      </c>
      <c r="BM27" s="75">
        <f>BM$19*$BQ27</f>
        <v>1006.3807650000001</v>
      </c>
      <c r="BN27" s="76">
        <f t="shared" si="35"/>
        <v>4237.1860050000005</v>
      </c>
      <c r="BP27" s="78">
        <f t="shared" si="37"/>
        <v>37513.149570000009</v>
      </c>
      <c r="BQ27" s="79">
        <v>7.8E-2</v>
      </c>
      <c r="BR27" s="141"/>
      <c r="BS27" s="80"/>
    </row>
    <row r="28" spans="1:73" s="77" customFormat="1">
      <c r="A28" s="143" t="s">
        <v>238</v>
      </c>
      <c r="B28" s="115" t="s">
        <v>100</v>
      </c>
      <c r="C28" s="75">
        <f>(C16+C19)*$BQ28</f>
        <v>6566.6994553125014</v>
      </c>
      <c r="D28" s="75">
        <f t="shared" ref="D28:F28" si="39">(D16+D19)*$BQ28</f>
        <v>6684.3426825000015</v>
      </c>
      <c r="E28" s="75">
        <f t="shared" si="39"/>
        <v>7179.1394175000014</v>
      </c>
      <c r="F28" s="75">
        <f t="shared" si="39"/>
        <v>7078.8040425000017</v>
      </c>
      <c r="G28" s="76">
        <f t="shared" si="27"/>
        <v>27508.985597812505</v>
      </c>
      <c r="H28" s="75">
        <f>(H16+H19)*$BQ28</f>
        <v>7808.6722275000011</v>
      </c>
      <c r="I28" s="75">
        <f>(I16+I19)*$BQ28</f>
        <v>8369.6903100000018</v>
      </c>
      <c r="J28" s="75">
        <f>(J16+J19)*$BQ28</f>
        <v>7877.7603000000008</v>
      </c>
      <c r="K28" s="75">
        <f>(K16+K19)*$BQ28</f>
        <v>7956.5952375000006</v>
      </c>
      <c r="L28" s="76">
        <f t="shared" si="28"/>
        <v>32012.718075000004</v>
      </c>
      <c r="M28" s="75">
        <f>(M16+M19)*$BQ28</f>
        <v>8125.7320125000015</v>
      </c>
      <c r="N28" s="75">
        <f>(N16+N19)*$BQ28</f>
        <v>6169.4788725000017</v>
      </c>
      <c r="O28" s="75">
        <f>(O16+O19)*$BQ28</f>
        <v>6853.1927850000011</v>
      </c>
      <c r="P28" s="75">
        <f>(P16+P19)*$BQ28</f>
        <v>7847.6596875000014</v>
      </c>
      <c r="Q28" s="75">
        <f>(Q16+Q19)*$BQ28</f>
        <v>9636.7827600000019</v>
      </c>
      <c r="R28" s="76">
        <f>SUM(N28:Q28)</f>
        <v>30507.114105000008</v>
      </c>
      <c r="S28" s="75">
        <f>(S16+S19)*$BQ28</f>
        <v>6809.6185650000007</v>
      </c>
      <c r="T28" s="75">
        <f>(T16+T19)*$BQ28</f>
        <v>7302.1219200000014</v>
      </c>
      <c r="U28" s="75">
        <f>(U16+U19)*$BQ28</f>
        <v>8735.771092500001</v>
      </c>
      <c r="V28" s="75">
        <f>(V16+V19)*$BQ28</f>
        <v>6521.512702500002</v>
      </c>
      <c r="W28" s="76">
        <f t="shared" si="29"/>
        <v>29369.024280000005</v>
      </c>
      <c r="X28" s="75">
        <f>(X16+X19)*$BQ28</f>
        <v>7485.0189750000009</v>
      </c>
      <c r="Y28" s="75">
        <f>(Y16+Y19)*$BQ28</f>
        <v>7419.6576450000011</v>
      </c>
      <c r="Z28" s="75">
        <f>(Z16+Z19)*$BQ28</f>
        <v>6537.5663625000007</v>
      </c>
      <c r="AA28" s="75">
        <f>(AA16+AA19)*$BQ28</f>
        <v>6777.7979175000009</v>
      </c>
      <c r="AB28" s="76">
        <f t="shared" si="30"/>
        <v>28220.040900000004</v>
      </c>
      <c r="AC28" s="75">
        <f>(AC16+AC19)*$BQ28</f>
        <v>5913.4803300000012</v>
      </c>
      <c r="AD28" s="75">
        <f>(AD16+AD19)*$BQ28</f>
        <v>6928.0143075000015</v>
      </c>
      <c r="AE28" s="75">
        <f>(AE16+AE19)*$BQ28</f>
        <v>8189.3733075000018</v>
      </c>
      <c r="AF28" s="75">
        <f>(AF16+AF19)*$BQ28</f>
        <v>7097.1510825000014</v>
      </c>
      <c r="AG28" s="75">
        <f>(AG16+AG19)*$BQ28</f>
        <v>7329.3558075000028</v>
      </c>
      <c r="AH28" s="76">
        <f>SUM(AD28:AG28)</f>
        <v>29543.894505000007</v>
      </c>
      <c r="AI28" s="75">
        <f>(AI16+AI19)*$BQ28</f>
        <v>10152.5065875</v>
      </c>
      <c r="AJ28" s="75">
        <f>(AJ16+AJ19)*$BQ28</f>
        <v>6180.6591000000008</v>
      </c>
      <c r="AK28" s="75">
        <f>(AK16+AK19)*$BQ28</f>
        <v>5938.7075100000011</v>
      </c>
      <c r="AL28" s="75">
        <f>(AL16+AL19)*$BQ28</f>
        <v>7552.3870125000012</v>
      </c>
      <c r="AM28" s="76">
        <f t="shared" si="31"/>
        <v>29824.26021</v>
      </c>
      <c r="AN28" s="75">
        <f>(AN16+AN19)*$BQ28</f>
        <v>6667.4290050000009</v>
      </c>
      <c r="AO28" s="75">
        <f>(AO16+AO19)*$BQ28</f>
        <v>6399.6768900000015</v>
      </c>
      <c r="AP28" s="75">
        <f>(AP16+AP19)*$BQ28</f>
        <v>7269.727927500001</v>
      </c>
      <c r="AQ28" s="75">
        <f>(AQ16+AQ19)*$BQ28</f>
        <v>7685.6897250000011</v>
      </c>
      <c r="AR28" s="76">
        <f t="shared" si="32"/>
        <v>28022.523547500004</v>
      </c>
      <c r="AS28" s="75">
        <f>(AS16+AS19)*$BQ28</f>
        <v>7234.7538825000011</v>
      </c>
      <c r="AT28" s="75">
        <f>(AT16+AT19)*$BQ28</f>
        <v>7815.265695000001</v>
      </c>
      <c r="AU28" s="75">
        <f>(AU16+AU19)*$BQ28</f>
        <v>7280.3348100000003</v>
      </c>
      <c r="AV28" s="75">
        <f>(AV16+AV19)*$BQ28</f>
        <v>6958.974937500001</v>
      </c>
      <c r="AW28" s="75">
        <f>(AW16+AW19)*$BQ28</f>
        <v>7364.3298525000009</v>
      </c>
      <c r="AX28" s="76">
        <f>SUM(AT28:AW28)</f>
        <v>29418.905295000004</v>
      </c>
      <c r="AY28" s="75">
        <f>(AY16+AY19)*$BQ28</f>
        <v>7429.6911825000025</v>
      </c>
      <c r="AZ28" s="75">
        <f>(AZ16+AZ19)*$BQ28</f>
        <v>8415.5579100000014</v>
      </c>
      <c r="BA28" s="75">
        <f>(BA16+BA19)*$BQ28</f>
        <v>8502.1330050000015</v>
      </c>
      <c r="BB28" s="75">
        <f>(BB16+BB19)*$BQ28</f>
        <v>8200.8402075000013</v>
      </c>
      <c r="BC28" s="76">
        <f t="shared" si="33"/>
        <v>32548.222305000007</v>
      </c>
      <c r="BD28" s="75">
        <f>(BD16+BD19)*$BQ28</f>
        <v>11115.152842500003</v>
      </c>
      <c r="BE28" s="75">
        <f>(BE16+BE19)*$BQ28</f>
        <v>6811.6252725000013</v>
      </c>
      <c r="BF28" s="75">
        <f>(BF16+BF19)*$BQ28</f>
        <v>8191.6666875000019</v>
      </c>
      <c r="BG28" s="75">
        <f>(BG16+BG19)*$BQ28</f>
        <v>7505.6593950000024</v>
      </c>
      <c r="BH28" s="76">
        <f t="shared" si="34"/>
        <v>33624.104197500012</v>
      </c>
      <c r="BI28" s="75">
        <f>(BI16+BI19)*$BQ28</f>
        <v>7075.6506450000006</v>
      </c>
      <c r="BJ28" s="75">
        <f>(BJ16+BJ19)*$BQ28</f>
        <v>7369.7766300000012</v>
      </c>
      <c r="BK28" s="75">
        <f>(BK16+BK19)*$BQ28</f>
        <v>8260.7547600000016</v>
      </c>
      <c r="BL28" s="75">
        <f>(BL16+BL19)*$BQ28</f>
        <v>7302.9819375000006</v>
      </c>
      <c r="BM28" s="75">
        <f>(BM16+BM19)*$BQ28</f>
        <v>8820.6261525000009</v>
      </c>
      <c r="BN28" s="76">
        <f t="shared" si="35"/>
        <v>38829.790125000007</v>
      </c>
      <c r="BP28" s="78">
        <f>+G28+L28+R28+W28+AB28+AH28+AM28+AR28+AX28+BC28+BH28+BN28</f>
        <v>369429.58314281254</v>
      </c>
      <c r="BQ28" s="79">
        <v>0.27900000000000003</v>
      </c>
      <c r="BR28" s="141"/>
      <c r="BS28" s="80"/>
      <c r="BU28" s="105"/>
    </row>
    <row r="29" spans="1:73" s="56" customFormat="1">
      <c r="A29" s="52" t="s">
        <v>239</v>
      </c>
      <c r="B29" s="53"/>
      <c r="C29" s="54">
        <f>C16+C19+C22-C25-C26-C27-C28</f>
        <v>11537.937239999999</v>
      </c>
      <c r="D29" s="54">
        <f t="shared" ref="D29:F29" si="40">D16+D19+D22-D25-D26-D27-D28</f>
        <v>8836.0869450000027</v>
      </c>
      <c r="E29" s="54">
        <f t="shared" si="40"/>
        <v>9499.0484399999987</v>
      </c>
      <c r="F29" s="54">
        <f t="shared" si="40"/>
        <v>9376.5889350000016</v>
      </c>
      <c r="G29" s="55">
        <f t="shared" si="27"/>
        <v>39249.66156</v>
      </c>
      <c r="H29" s="54">
        <f>H16+H19+H22-H25-H26-H27-H28</f>
        <v>10345.4258775</v>
      </c>
      <c r="I29" s="54">
        <f>I16+I19+I22-I25-I26-I27-I28</f>
        <v>11089.000912500003</v>
      </c>
      <c r="J29" s="54">
        <f>J16+J19+J22-J25-J26-J27-J28</f>
        <v>10550.3402025</v>
      </c>
      <c r="K29" s="54">
        <f>K16+K19+K22-K25-K26-K27-K28</f>
        <v>10570.41447</v>
      </c>
      <c r="L29" s="55">
        <f t="shared" si="28"/>
        <v>42555.181462500004</v>
      </c>
      <c r="M29" s="54">
        <f>M16+M19+M22-M25-M26-M27-M28</f>
        <v>10719.9537375</v>
      </c>
      <c r="N29" s="54">
        <f>N16+N19+N22-N25-N26-N27-N28</f>
        <v>8178.8506799999996</v>
      </c>
      <c r="O29" s="54">
        <f>O16+O19+O22-O25-O26-O27-O28</f>
        <v>9098.0521799999988</v>
      </c>
      <c r="P29" s="54">
        <f>P16+P19+P22-P25-P26-P27-P28</f>
        <v>10415.480827500001</v>
      </c>
      <c r="Q29" s="54">
        <f>Q16+Q19+Q22-Q25-Q26-Q27-Q28</f>
        <v>12646.932375</v>
      </c>
      <c r="R29" s="55">
        <f>SUM(M29:Q29)</f>
        <v>51059.269799999995</v>
      </c>
      <c r="S29" s="54">
        <f>S16+S19+S22-S25-S26-S27-S28</f>
        <v>11907.964650000002</v>
      </c>
      <c r="T29" s="54">
        <f>T16+T19+T22-T25-T26-T27-T28</f>
        <v>9657.2762475000018</v>
      </c>
      <c r="U29" s="54">
        <f>U16+U19+U22-U25-U26-U27-U28</f>
        <v>11639.342242500001</v>
      </c>
      <c r="V29" s="54">
        <f>V16+V19+V22-V25-V26-V27-V28</f>
        <v>8668.2859200000003</v>
      </c>
      <c r="W29" s="55">
        <f t="shared" si="29"/>
        <v>41872.869060000005</v>
      </c>
      <c r="X29" s="54">
        <f>X16+X19+X22-X25-X26-X27-X28</f>
        <v>9891.8524425000014</v>
      </c>
      <c r="Y29" s="54">
        <f>Y16+Y19+Y22-Y25-Y26-Y27-Y28</f>
        <v>9843.5188424999997</v>
      </c>
      <c r="Z29" s="54">
        <f>Z16+Z19+Z22-Z25-Z26-Z27-Z28</f>
        <v>8673.8169525000012</v>
      </c>
      <c r="AA29" s="54">
        <f>AA16+AA19+AA22-AA25-AA26-AA27-AA28</f>
        <v>8947.4556149999989</v>
      </c>
      <c r="AB29" s="55">
        <f t="shared" si="30"/>
        <v>37356.643852499998</v>
      </c>
      <c r="AC29" s="54">
        <f>AC16+AC19+AC22-AC25-AC26-AC27-AC28</f>
        <v>7808.875672500003</v>
      </c>
      <c r="AD29" s="54">
        <f>AD16+AD19+AD22-AD25-AD26-AD27-AD28</f>
        <v>9126.0813524999994</v>
      </c>
      <c r="AE29" s="54">
        <f>AE16+AE19+AE22-AE25-AE26-AE27-AE28</f>
        <v>10826.525010000001</v>
      </c>
      <c r="AF29" s="54">
        <f>AF16+AF19+AF22-AF25-AF26-AF27-AF28</f>
        <v>9419.5856999999996</v>
      </c>
      <c r="AG29" s="54">
        <f>AG16+AG19+AG22-AG25-AG26-AG27-AG28</f>
        <v>9746.2258949999996</v>
      </c>
      <c r="AH29" s="55">
        <f>SUM(AC29:AG29)</f>
        <v>46927.29363</v>
      </c>
      <c r="AI29" s="54">
        <f>AI16+AI19+AI22-AI25-AI26-AI27-AI28</f>
        <v>13428.498195</v>
      </c>
      <c r="AJ29" s="54">
        <f>AJ16+AJ19+AJ22-AJ25-AJ26-AJ27-AJ28</f>
        <v>8143.0320300000003</v>
      </c>
      <c r="AK29" s="54">
        <f>AK16+AK19+AK22-AK25-AK26-AK27-AK28</f>
        <v>7865.0994450000007</v>
      </c>
      <c r="AL29" s="54">
        <f>AL16+AL19+AL22-AL25-AL26-AL27-AL28</f>
        <v>9988.7066475000011</v>
      </c>
      <c r="AM29" s="55">
        <f t="shared" si="31"/>
        <v>39425.336317500005</v>
      </c>
      <c r="AN29" s="54">
        <f>AN16+AN19+AN22-AN25-AN26-AN27-AN28</f>
        <v>8850.8387624999996</v>
      </c>
      <c r="AO29" s="54">
        <f>AO16+AO19+AO22-AO25-AO26-AO27-AO28</f>
        <v>8449.7202300000026</v>
      </c>
      <c r="AP29" s="54">
        <f>AP16+AP19+AP22-AP25-AP26-AP27-AP28</f>
        <v>9640.7622675000021</v>
      </c>
      <c r="AQ29" s="54">
        <f>AQ16+AQ19+AQ22-AQ25-AQ26-AQ27-AQ28</f>
        <v>10129.3919475</v>
      </c>
      <c r="AR29" s="55">
        <f t="shared" si="32"/>
        <v>37070.713207500005</v>
      </c>
      <c r="AS29" s="54">
        <f>AS16+AS19+AS22-AS25-AS26-AS27-AS28</f>
        <v>9567.0894900000021</v>
      </c>
      <c r="AT29" s="54">
        <f>AT16+AT19+AT22-AT25-AT26-AT27-AT28</f>
        <v>10318.310152499998</v>
      </c>
      <c r="AU29" s="54">
        <f>AU16+AU19+AU22-AU25-AU26-AU27-AU28</f>
        <v>9577.5977324999985</v>
      </c>
      <c r="AV29" s="54">
        <f>AV16+AV19+AV22-AV25-AV26-AV27-AV28</f>
        <v>9162.5257499999971</v>
      </c>
      <c r="AW29" s="54">
        <f>AW16+AW19+AW22-AW25-AW26-AW27-AW28</f>
        <v>9721.5052725000005</v>
      </c>
      <c r="AX29" s="55">
        <f>SUM(AS29:AW29)</f>
        <v>48347.028397499991</v>
      </c>
      <c r="AY29" s="54">
        <f>AY16+AY19+AY22-AY25-AY26-AY27-AY28</f>
        <v>9835.3481625000022</v>
      </c>
      <c r="AZ29" s="54">
        <f>AZ16+AZ19+AZ22-AZ25-AZ26-AZ27-AZ28</f>
        <v>11105.802592500002</v>
      </c>
      <c r="BA29" s="54">
        <f>BA16+BA19+BA22-BA25-BA26-BA27-BA28</f>
        <v>11270.10087</v>
      </c>
      <c r="BB29" s="54">
        <f>BB16+BB19+BB22-BB25-BB26-BB27-BB28</f>
        <v>10801.531072500002</v>
      </c>
      <c r="BC29" s="55">
        <f t="shared" si="33"/>
        <v>43012.782697500006</v>
      </c>
      <c r="BD29" s="54">
        <f>BD16+BD19+BD22-BD25-BD26-BD27-BD28</f>
        <v>14647.749217499997</v>
      </c>
      <c r="BE29" s="54">
        <f>BE16+BE19+BE22-BE25-BE26-BE27-BE28</f>
        <v>9014.4681375</v>
      </c>
      <c r="BF29" s="54">
        <f>BF16+BF19+BF22-BF25-BF26-BF27-BF28</f>
        <v>10830.977167500001</v>
      </c>
      <c r="BG29" s="54">
        <f>BG16+BG19+BG22-BG25-BG26-BG27-BG28</f>
        <v>9987.786007499999</v>
      </c>
      <c r="BH29" s="55">
        <f t="shared" si="34"/>
        <v>44480.980529999993</v>
      </c>
      <c r="BI29" s="54">
        <f>BI16+BI19+BI22-BI25-BI26-BI27-BI28</f>
        <v>9304.3834275000008</v>
      </c>
      <c r="BJ29" s="54">
        <f>BJ16+BJ19+BJ22-BJ25-BJ26-BJ27-BJ28</f>
        <v>9739.1916299999975</v>
      </c>
      <c r="BK29" s="54">
        <f>BK16+BK19+BK22-BK25-BK26-BK27-BK28</f>
        <v>10899.629579999999</v>
      </c>
      <c r="BL29" s="54">
        <f>BL16+BL19+BL22-BL25-BL26-BL27-BL28</f>
        <v>9610.7120024999967</v>
      </c>
      <c r="BM29" s="54">
        <f>BM16+BM19+BM22-BM25-BM26-BM27-BM28</f>
        <v>11580.291817500001</v>
      </c>
      <c r="BN29" s="55">
        <f t="shared" si="35"/>
        <v>51134.208457499997</v>
      </c>
      <c r="BP29" s="57">
        <f>+G29+L29+R29+W29+AB29+AH29+AM29+AR29+AX29+BC29+BH29+BN29</f>
        <v>522491.96897250001</v>
      </c>
      <c r="BQ29" s="112"/>
      <c r="BR29" s="139"/>
      <c r="BS29" s="28"/>
    </row>
    <row r="30" spans="1:73" s="130" customFormat="1">
      <c r="A30" s="126"/>
      <c r="B30" s="127"/>
      <c r="C30" s="128"/>
      <c r="D30" s="128"/>
      <c r="E30" s="128"/>
      <c r="F30" s="128"/>
      <c r="G30" s="129"/>
      <c r="H30" s="128"/>
      <c r="I30" s="128"/>
      <c r="J30" s="128"/>
      <c r="K30" s="128"/>
      <c r="L30" s="129"/>
      <c r="M30" s="128"/>
      <c r="N30" s="128"/>
      <c r="O30" s="128"/>
      <c r="P30" s="128"/>
      <c r="Q30" s="128"/>
      <c r="R30" s="129"/>
      <c r="S30" s="128"/>
      <c r="T30" s="128"/>
      <c r="U30" s="128"/>
      <c r="V30" s="128"/>
      <c r="W30" s="129"/>
      <c r="X30" s="128"/>
      <c r="Y30" s="128"/>
      <c r="Z30" s="128"/>
      <c r="AA30" s="128"/>
      <c r="AB30" s="129"/>
      <c r="AC30" s="128"/>
      <c r="AD30" s="128"/>
      <c r="AE30" s="128"/>
      <c r="AF30" s="128"/>
      <c r="AG30" s="128"/>
      <c r="AH30" s="129"/>
      <c r="AI30" s="128"/>
      <c r="AJ30" s="128"/>
      <c r="AK30" s="128"/>
      <c r="AL30" s="128"/>
      <c r="AM30" s="129"/>
      <c r="AN30" s="128"/>
      <c r="AO30" s="128"/>
      <c r="AP30" s="128"/>
      <c r="AQ30" s="128"/>
      <c r="AR30" s="129"/>
      <c r="AS30" s="128"/>
      <c r="AT30" s="128"/>
      <c r="AU30" s="128"/>
      <c r="AV30" s="128"/>
      <c r="AW30" s="128"/>
      <c r="AX30" s="129"/>
      <c r="AY30" s="128"/>
      <c r="AZ30" s="128"/>
      <c r="BA30" s="128"/>
      <c r="BB30" s="128"/>
      <c r="BC30" s="129"/>
      <c r="BD30" s="128"/>
      <c r="BE30" s="128"/>
      <c r="BF30" s="128"/>
      <c r="BG30" s="128"/>
      <c r="BH30" s="129"/>
      <c r="BI30" s="128"/>
      <c r="BJ30" s="128"/>
      <c r="BK30" s="128"/>
      <c r="BL30" s="128"/>
      <c r="BM30" s="128"/>
      <c r="BN30" s="129"/>
      <c r="BP30" s="129"/>
      <c r="BQ30" s="131"/>
      <c r="BR30" s="134"/>
      <c r="BS30" s="132"/>
    </row>
    <row r="31" spans="1:73" s="56" customFormat="1">
      <c r="A31" s="52" t="s">
        <v>135</v>
      </c>
      <c r="B31" s="53" t="s">
        <v>113</v>
      </c>
      <c r="C31" s="54">
        <f>+C33*(1+$BQ31)</f>
        <v>3707.2200000000003</v>
      </c>
      <c r="D31" s="54">
        <f>+D33*(1+$BQ31)</f>
        <v>4323.72</v>
      </c>
      <c r="E31" s="54">
        <f>+E33*(1+$BQ31)</f>
        <v>7107.2175000000007</v>
      </c>
      <c r="F31" s="54">
        <f>+F33*(1+$BQ31)</f>
        <v>4038.0750000000003</v>
      </c>
      <c r="G31" s="55">
        <f>SUM(C31:F31)</f>
        <v>19176.232500000002</v>
      </c>
      <c r="H31" s="54">
        <f>+H33*(1+$BQ31)</f>
        <v>4832.3325000000004</v>
      </c>
      <c r="I31" s="54">
        <f>+I33*(1+$BQ31)</f>
        <v>2348.8650000000002</v>
      </c>
      <c r="J31" s="54">
        <f>+J33*(1+$BQ31)</f>
        <v>8472.7650000000012</v>
      </c>
      <c r="K31" s="54">
        <f>+K33*(1+$BQ31)</f>
        <v>5713.9275000000007</v>
      </c>
      <c r="L31" s="55">
        <f>SUM(H31:K31)</f>
        <v>21367.890000000003</v>
      </c>
      <c r="M31" s="54">
        <f>+M33*(1+$BQ31)</f>
        <v>4044.2400000000002</v>
      </c>
      <c r="N31" s="54">
        <f>+N33*(1+$BQ31)</f>
        <v>3578.7825000000003</v>
      </c>
      <c r="O31" s="54">
        <f>+O33*(1+$BQ31)</f>
        <v>5293.68</v>
      </c>
      <c r="P31" s="54">
        <f>+P33*(1+$BQ31)</f>
        <v>3423.63</v>
      </c>
      <c r="Q31" s="54">
        <f>+Q33*(1+$BQ31)</f>
        <v>5125.17</v>
      </c>
      <c r="R31" s="55">
        <f>SUM(N31:Q31)</f>
        <v>17421.262500000004</v>
      </c>
      <c r="S31" s="54">
        <f>+S33*(1+$BQ31)</f>
        <v>5642.0025000000005</v>
      </c>
      <c r="T31" s="54">
        <f>+T33*(1+$BQ31)</f>
        <v>2916.0450000000001</v>
      </c>
      <c r="U31" s="54">
        <f>+U33*(1+$BQ31)</f>
        <v>12919.785000000002</v>
      </c>
      <c r="V31" s="54">
        <f>+V33*(1+$BQ31)</f>
        <v>3232.5150000000003</v>
      </c>
      <c r="W31" s="55">
        <f>SUM(S31:V31)</f>
        <v>24710.347500000003</v>
      </c>
      <c r="X31" s="54">
        <f>+X33*(1+$BQ31)</f>
        <v>3473.9775000000004</v>
      </c>
      <c r="Y31" s="54">
        <f>+Y33*(1+$BQ31)</f>
        <v>3113.3250000000003</v>
      </c>
      <c r="Z31" s="54">
        <f>+Z33*(1+$BQ31)</f>
        <v>7509.9975000000004</v>
      </c>
      <c r="AA31" s="54">
        <f>+AA33*(1+$BQ31)</f>
        <v>3991.8375000000001</v>
      </c>
      <c r="AB31" s="55">
        <f>SUM(X31:AA31)</f>
        <v>18089.137500000001</v>
      </c>
      <c r="AC31" s="54">
        <f>+AC33*(1+$BQ31)</f>
        <v>3968.2050000000004</v>
      </c>
      <c r="AD31" s="54">
        <f>+AD33*(1+$BQ31)</f>
        <v>5137.5</v>
      </c>
      <c r="AE31" s="54">
        <f>+AE33*(1+$BQ31)</f>
        <v>7733.9925000000003</v>
      </c>
      <c r="AF31" s="54">
        <f>+AF33*(1+$BQ31)</f>
        <v>3358.8975</v>
      </c>
      <c r="AG31" s="54">
        <f>+AG33*(1+$BQ31)</f>
        <v>1821.7575000000002</v>
      </c>
      <c r="AH31" s="55">
        <f>SUM(AC31:AG31)</f>
        <v>22020.352500000001</v>
      </c>
      <c r="AI31" s="54">
        <f>+AI33*(1+$BQ31)</f>
        <v>10323.292500000001</v>
      </c>
      <c r="AJ31" s="54">
        <f>+AJ33*(1+$BQ31)</f>
        <v>2630.4</v>
      </c>
      <c r="AK31" s="54">
        <f>+AK33*(1+$BQ31)</f>
        <v>5298.8175000000001</v>
      </c>
      <c r="AL31" s="54">
        <f>+AL33*(1+$BQ31)</f>
        <v>4888.8450000000003</v>
      </c>
      <c r="AM31" s="55">
        <f>SUM(AI31:AL31)</f>
        <v>23141.355000000003</v>
      </c>
      <c r="AN31" s="54">
        <f>+AN33*(1+$BQ31)</f>
        <v>5754</v>
      </c>
      <c r="AO31" s="54">
        <f>+AO33*(1+$BQ31)</f>
        <v>8912.5349999999999</v>
      </c>
      <c r="AP31" s="54">
        <f>+AP33*(1+$BQ31)</f>
        <v>7436.0175000000008</v>
      </c>
      <c r="AQ31" s="54">
        <f>+AQ33*(1+$BQ31)</f>
        <v>4448.0475000000006</v>
      </c>
      <c r="AR31" s="55">
        <f>SUM(AN31:AQ31)</f>
        <v>26550.600000000002</v>
      </c>
      <c r="AS31" s="54">
        <f>+AS33*(1+$BQ31)</f>
        <v>4145.9625000000005</v>
      </c>
      <c r="AT31" s="54">
        <f>+AT33*(1+$BQ31)</f>
        <v>3851.07</v>
      </c>
      <c r="AU31" s="54">
        <f>+AU33*(1+$BQ31)</f>
        <v>5981.0775000000003</v>
      </c>
      <c r="AV31" s="54">
        <f>+AV33*(1+$BQ31)</f>
        <v>4583.6775000000007</v>
      </c>
      <c r="AW31" s="54">
        <f>+AW33*(1+$BQ31)</f>
        <v>3994.9200000000005</v>
      </c>
      <c r="AX31" s="55">
        <f>SUM(AS31:AW31)</f>
        <v>22556.707500000004</v>
      </c>
      <c r="AY31" s="54">
        <f>+AY33*(1+$BQ31)</f>
        <v>5059.4100000000008</v>
      </c>
      <c r="AZ31" s="54">
        <f>+AZ33*(1+$BQ31)</f>
        <v>3743.1825000000003</v>
      </c>
      <c r="BA31" s="54">
        <f>+BA33*(1+$BQ31)</f>
        <v>9748.92</v>
      </c>
      <c r="BB31" s="54">
        <f>+BB33*(1+$BQ31)</f>
        <v>3979.5075000000002</v>
      </c>
      <c r="BC31" s="55">
        <f>SUM(AY31:BB31)</f>
        <v>22531.02</v>
      </c>
      <c r="BD31" s="54">
        <f>+BD33*(1+$BQ31)</f>
        <v>7557.2625000000007</v>
      </c>
      <c r="BE31" s="54">
        <f>+BE33*(1+$BQ31)</f>
        <v>5559.8025000000007</v>
      </c>
      <c r="BF31" s="54">
        <f>+BF33*(1+$BQ31)</f>
        <v>5035.7775000000001</v>
      </c>
      <c r="BG31" s="54">
        <f>+BG33*(1+$BQ31)</f>
        <v>3413.3550000000005</v>
      </c>
      <c r="BH31" s="55">
        <f>SUM(BD31:BG31)</f>
        <v>21566.197500000002</v>
      </c>
      <c r="BI31" s="54">
        <f>+BI33*(1+$BQ31)</f>
        <v>5556.72</v>
      </c>
      <c r="BJ31" s="54">
        <f>+BJ33*(1+$BQ31)</f>
        <v>4523.0550000000003</v>
      </c>
      <c r="BK31" s="54">
        <f>+BK33*(1+$BQ31)</f>
        <v>6697.2450000000008</v>
      </c>
      <c r="BL31" s="54">
        <f>+BL33*(1+$BQ31)</f>
        <v>4924.8075000000008</v>
      </c>
      <c r="BM31" s="54">
        <f>+BM33*(1+$BQ31)</f>
        <v>4412.085</v>
      </c>
      <c r="BN31" s="55">
        <f>SUM(BI31:BM31)</f>
        <v>26113.912500000006</v>
      </c>
      <c r="BP31" s="57">
        <f t="shared" si="23"/>
        <v>265245.01500000001</v>
      </c>
      <c r="BQ31" s="79">
        <v>2.75E-2</v>
      </c>
      <c r="BR31" s="139"/>
      <c r="BS31" s="58"/>
    </row>
    <row r="32" spans="1:73">
      <c r="A32" s="6" t="s">
        <v>107</v>
      </c>
      <c r="B32" s="59"/>
      <c r="C32" s="60">
        <f t="shared" ref="C32:BN32" si="41">+C31/C33-1</f>
        <v>2.750000000000008E-2</v>
      </c>
      <c r="D32" s="60">
        <f t="shared" si="41"/>
        <v>2.750000000000008E-2</v>
      </c>
      <c r="E32" s="60">
        <f t="shared" si="41"/>
        <v>2.750000000000008E-2</v>
      </c>
      <c r="F32" s="60">
        <f t="shared" si="41"/>
        <v>2.750000000000008E-2</v>
      </c>
      <c r="G32" s="107">
        <f t="shared" si="41"/>
        <v>2.750000000000008E-2</v>
      </c>
      <c r="H32" s="108">
        <f t="shared" si="41"/>
        <v>2.750000000000008E-2</v>
      </c>
      <c r="I32" s="108">
        <f t="shared" si="41"/>
        <v>2.750000000000008E-2</v>
      </c>
      <c r="J32" s="108">
        <f t="shared" si="41"/>
        <v>2.750000000000008E-2</v>
      </c>
      <c r="K32" s="108">
        <f t="shared" si="41"/>
        <v>2.750000000000008E-2</v>
      </c>
      <c r="L32" s="107">
        <f t="shared" si="41"/>
        <v>2.750000000000008E-2</v>
      </c>
      <c r="M32" s="108">
        <f t="shared" si="41"/>
        <v>2.750000000000008E-2</v>
      </c>
      <c r="N32" s="108">
        <f t="shared" si="41"/>
        <v>2.750000000000008E-2</v>
      </c>
      <c r="O32" s="108">
        <f t="shared" si="41"/>
        <v>2.750000000000008E-2</v>
      </c>
      <c r="P32" s="108">
        <f t="shared" si="41"/>
        <v>2.750000000000008E-2</v>
      </c>
      <c r="Q32" s="108">
        <f t="shared" si="41"/>
        <v>2.750000000000008E-2</v>
      </c>
      <c r="R32" s="107">
        <f t="shared" si="41"/>
        <v>-0.16608766933129082</v>
      </c>
      <c r="S32" s="108">
        <f t="shared" si="41"/>
        <v>2.750000000000008E-2</v>
      </c>
      <c r="T32" s="108">
        <f t="shared" si="41"/>
        <v>2.750000000000008E-2</v>
      </c>
      <c r="U32" s="108">
        <f t="shared" si="41"/>
        <v>2.750000000000008E-2</v>
      </c>
      <c r="V32" s="108">
        <f t="shared" si="41"/>
        <v>2.750000000000008E-2</v>
      </c>
      <c r="W32" s="107">
        <f t="shared" si="41"/>
        <v>2.750000000000008E-2</v>
      </c>
      <c r="X32" s="108">
        <f t="shared" si="41"/>
        <v>2.750000000000008E-2</v>
      </c>
      <c r="Y32" s="108">
        <f t="shared" si="41"/>
        <v>2.750000000000008E-2</v>
      </c>
      <c r="Z32" s="108">
        <f t="shared" si="41"/>
        <v>2.750000000000008E-2</v>
      </c>
      <c r="AA32" s="108">
        <f t="shared" si="41"/>
        <v>2.750000000000008E-2</v>
      </c>
      <c r="AB32" s="107">
        <f t="shared" si="41"/>
        <v>2.750000000000008E-2</v>
      </c>
      <c r="AC32" s="108">
        <f t="shared" si="41"/>
        <v>2.750000000000008E-2</v>
      </c>
      <c r="AD32" s="108">
        <f t="shared" si="41"/>
        <v>2.750000000000008E-2</v>
      </c>
      <c r="AE32" s="108">
        <f t="shared" si="41"/>
        <v>2.750000000000008E-2</v>
      </c>
      <c r="AF32" s="108">
        <f t="shared" si="41"/>
        <v>2.750000000000008E-2</v>
      </c>
      <c r="AG32" s="108">
        <f t="shared" si="41"/>
        <v>2.750000000000008E-2</v>
      </c>
      <c r="AH32" s="107">
        <f t="shared" si="41"/>
        <v>2.750000000000008E-2</v>
      </c>
      <c r="AI32" s="108">
        <f t="shared" si="41"/>
        <v>2.750000000000008E-2</v>
      </c>
      <c r="AJ32" s="108">
        <f t="shared" si="41"/>
        <v>2.750000000000008E-2</v>
      </c>
      <c r="AK32" s="108">
        <f t="shared" si="41"/>
        <v>2.750000000000008E-2</v>
      </c>
      <c r="AL32" s="108">
        <f t="shared" si="41"/>
        <v>2.750000000000008E-2</v>
      </c>
      <c r="AM32" s="107">
        <f t="shared" si="41"/>
        <v>2.750000000000008E-2</v>
      </c>
      <c r="AN32" s="108">
        <f t="shared" si="41"/>
        <v>2.750000000000008E-2</v>
      </c>
      <c r="AO32" s="108">
        <f t="shared" si="41"/>
        <v>2.750000000000008E-2</v>
      </c>
      <c r="AP32" s="108">
        <f t="shared" si="41"/>
        <v>2.750000000000008E-2</v>
      </c>
      <c r="AQ32" s="108">
        <f t="shared" si="41"/>
        <v>2.750000000000008E-2</v>
      </c>
      <c r="AR32" s="107">
        <f t="shared" si="41"/>
        <v>2.750000000000008E-2</v>
      </c>
      <c r="AS32" s="108">
        <f t="shared" si="41"/>
        <v>2.750000000000008E-2</v>
      </c>
      <c r="AT32" s="108">
        <f t="shared" si="41"/>
        <v>2.750000000000008E-2</v>
      </c>
      <c r="AU32" s="108">
        <f t="shared" si="41"/>
        <v>2.750000000000008E-2</v>
      </c>
      <c r="AV32" s="108">
        <f t="shared" si="41"/>
        <v>2.750000000000008E-2</v>
      </c>
      <c r="AW32" s="108">
        <f t="shared" si="41"/>
        <v>2.750000000000008E-2</v>
      </c>
      <c r="AX32" s="107">
        <f t="shared" si="41"/>
        <v>2.750000000000008E-2</v>
      </c>
      <c r="AY32" s="108">
        <f t="shared" si="41"/>
        <v>2.750000000000008E-2</v>
      </c>
      <c r="AZ32" s="108">
        <f t="shared" si="41"/>
        <v>2.750000000000008E-2</v>
      </c>
      <c r="BA32" s="108">
        <f t="shared" si="41"/>
        <v>2.750000000000008E-2</v>
      </c>
      <c r="BB32" s="108">
        <f t="shared" si="41"/>
        <v>2.750000000000008E-2</v>
      </c>
      <c r="BC32" s="107">
        <f t="shared" si="41"/>
        <v>2.750000000000008E-2</v>
      </c>
      <c r="BD32" s="108">
        <f t="shared" si="41"/>
        <v>2.750000000000008E-2</v>
      </c>
      <c r="BE32" s="108">
        <f t="shared" si="41"/>
        <v>2.750000000000008E-2</v>
      </c>
      <c r="BF32" s="108">
        <f t="shared" si="41"/>
        <v>2.750000000000008E-2</v>
      </c>
      <c r="BG32" s="108">
        <f t="shared" si="41"/>
        <v>2.750000000000008E-2</v>
      </c>
      <c r="BH32" s="107">
        <f t="shared" si="41"/>
        <v>2.750000000000008E-2</v>
      </c>
      <c r="BI32" s="108">
        <f t="shared" si="41"/>
        <v>2.750000000000008E-2</v>
      </c>
      <c r="BJ32" s="108">
        <f t="shared" si="41"/>
        <v>2.750000000000008E-2</v>
      </c>
      <c r="BK32" s="108">
        <f t="shared" si="41"/>
        <v>2.750000000000008E-2</v>
      </c>
      <c r="BL32" s="108">
        <f t="shared" si="41"/>
        <v>2.750000000000008E-2</v>
      </c>
      <c r="BM32" s="108">
        <f t="shared" si="41"/>
        <v>2.750000000000008E-2</v>
      </c>
      <c r="BN32" s="107">
        <f t="shared" si="41"/>
        <v>2.7500000000000302E-2</v>
      </c>
      <c r="BO32"/>
      <c r="BP32" s="107">
        <f>+BP31/BP33-1</f>
        <v>1.2068799078151171E-2</v>
      </c>
      <c r="BQ32" s="112"/>
      <c r="BS32" s="28"/>
    </row>
    <row r="33" spans="1:73" s="65" customFormat="1">
      <c r="A33" s="61" t="s">
        <v>248</v>
      </c>
      <c r="B33" s="62"/>
      <c r="C33" s="63">
        <v>3608</v>
      </c>
      <c r="D33" s="63">
        <v>4208</v>
      </c>
      <c r="E33" s="63">
        <v>6917</v>
      </c>
      <c r="F33" s="63">
        <v>3930</v>
      </c>
      <c r="G33" s="64">
        <f>SUM(C33:F33)</f>
        <v>18663</v>
      </c>
      <c r="H33" s="63">
        <v>4703</v>
      </c>
      <c r="I33" s="63">
        <v>2286</v>
      </c>
      <c r="J33" s="63">
        <v>8246</v>
      </c>
      <c r="K33" s="63">
        <v>5561</v>
      </c>
      <c r="L33" s="64">
        <f>SUM(H33:K33)</f>
        <v>20796</v>
      </c>
      <c r="M33" s="63">
        <v>3936</v>
      </c>
      <c r="N33" s="63">
        <v>3483</v>
      </c>
      <c r="O33" s="63">
        <v>5152</v>
      </c>
      <c r="P33" s="63">
        <v>3332</v>
      </c>
      <c r="Q33" s="63">
        <v>4988</v>
      </c>
      <c r="R33" s="64">
        <f>SUM(M33:Q33)</f>
        <v>20891</v>
      </c>
      <c r="S33" s="63">
        <v>5491</v>
      </c>
      <c r="T33" s="63">
        <v>2838</v>
      </c>
      <c r="U33" s="63">
        <v>12574</v>
      </c>
      <c r="V33" s="63">
        <v>3146</v>
      </c>
      <c r="W33" s="64">
        <f>SUM(S33:V33)</f>
        <v>24049</v>
      </c>
      <c r="X33" s="63">
        <v>3381</v>
      </c>
      <c r="Y33" s="63">
        <v>3030</v>
      </c>
      <c r="Z33" s="63">
        <v>7309</v>
      </c>
      <c r="AA33" s="63">
        <v>3885</v>
      </c>
      <c r="AB33" s="64">
        <f>SUM(X33:AA33)</f>
        <v>17605</v>
      </c>
      <c r="AC33" s="63">
        <v>3862</v>
      </c>
      <c r="AD33" s="63">
        <v>5000</v>
      </c>
      <c r="AE33" s="63">
        <v>7527</v>
      </c>
      <c r="AF33" s="63">
        <v>3269</v>
      </c>
      <c r="AG33" s="63">
        <v>1773</v>
      </c>
      <c r="AH33" s="64">
        <f>SUM(AC33:AG33)</f>
        <v>21431</v>
      </c>
      <c r="AI33" s="63">
        <v>10047</v>
      </c>
      <c r="AJ33" s="63">
        <v>2560</v>
      </c>
      <c r="AK33" s="63">
        <v>5157</v>
      </c>
      <c r="AL33" s="63">
        <v>4758</v>
      </c>
      <c r="AM33" s="64">
        <f>SUM(AI33:AL33)</f>
        <v>22522</v>
      </c>
      <c r="AN33" s="63">
        <v>5600</v>
      </c>
      <c r="AO33" s="63">
        <v>8674</v>
      </c>
      <c r="AP33" s="63">
        <v>7237</v>
      </c>
      <c r="AQ33" s="63">
        <v>4329</v>
      </c>
      <c r="AR33" s="64">
        <f>SUM(AN33:AQ33)</f>
        <v>25840</v>
      </c>
      <c r="AS33" s="63">
        <v>4035</v>
      </c>
      <c r="AT33" s="63">
        <v>3748</v>
      </c>
      <c r="AU33" s="63">
        <v>5821</v>
      </c>
      <c r="AV33" s="63">
        <v>4461</v>
      </c>
      <c r="AW33" s="63">
        <v>3888</v>
      </c>
      <c r="AX33" s="64">
        <f>SUM(AS33:AW33)</f>
        <v>21953</v>
      </c>
      <c r="AY33" s="63">
        <v>4924</v>
      </c>
      <c r="AZ33" s="63">
        <v>3643</v>
      </c>
      <c r="BA33" s="63">
        <v>9488</v>
      </c>
      <c r="BB33" s="63">
        <v>3873</v>
      </c>
      <c r="BC33" s="64">
        <f>SUM(AY33:BB33)</f>
        <v>21928</v>
      </c>
      <c r="BD33" s="63">
        <v>7355</v>
      </c>
      <c r="BE33" s="63">
        <v>5411</v>
      </c>
      <c r="BF33" s="63">
        <v>4901</v>
      </c>
      <c r="BG33" s="63">
        <v>3322</v>
      </c>
      <c r="BH33" s="64">
        <f>SUM(BD33:BG33)</f>
        <v>20989</v>
      </c>
      <c r="BI33" s="63">
        <v>5408</v>
      </c>
      <c r="BJ33" s="63">
        <v>4402</v>
      </c>
      <c r="BK33" s="63">
        <v>6518</v>
      </c>
      <c r="BL33" s="63">
        <v>4793</v>
      </c>
      <c r="BM33" s="63">
        <v>4294</v>
      </c>
      <c r="BN33" s="64">
        <f>SUM(BI33:BM33)</f>
        <v>25415</v>
      </c>
      <c r="BP33" s="64">
        <f>+G33+L33+R33+W33+AB33+AH33+AM33+AR33+AX33+BC33+BH33+BN33</f>
        <v>262082</v>
      </c>
      <c r="BQ33" s="113"/>
      <c r="BR33" s="66"/>
      <c r="BS33" s="66"/>
    </row>
    <row r="34" spans="1:73" s="77" customFormat="1">
      <c r="A34" s="143" t="s">
        <v>245</v>
      </c>
      <c r="B34" s="115" t="s">
        <v>145</v>
      </c>
      <c r="C34" s="75">
        <f>C31*$BQ34</f>
        <v>1049.1432600000001</v>
      </c>
      <c r="D34" s="75">
        <f t="shared" ref="D34:F34" si="42">D31*$BQ34</f>
        <v>1223.61276</v>
      </c>
      <c r="E34" s="75">
        <f t="shared" si="42"/>
        <v>2011.3425525</v>
      </c>
      <c r="F34" s="75">
        <f t="shared" si="42"/>
        <v>1142.7752249999999</v>
      </c>
      <c r="G34" s="76">
        <f t="shared" ref="G34" si="43">SUM(C34:F34)</f>
        <v>5426.8737975000004</v>
      </c>
      <c r="H34" s="75">
        <f>H31*$BQ34</f>
        <v>1367.5500975</v>
      </c>
      <c r="I34" s="75">
        <f t="shared" ref="I34:K34" si="44">I31*$BQ34</f>
        <v>664.72879499999999</v>
      </c>
      <c r="J34" s="75">
        <f t="shared" si="44"/>
        <v>2397.7924950000001</v>
      </c>
      <c r="K34" s="75">
        <f t="shared" si="44"/>
        <v>1617.0414825</v>
      </c>
      <c r="L34" s="76">
        <f t="shared" ref="L34" si="45">SUM(H34:K34)</f>
        <v>6047.1128699999999</v>
      </c>
      <c r="M34" s="75">
        <f>M31*$BQ34</f>
        <v>1144.51992</v>
      </c>
      <c r="N34" s="75">
        <f>N31*$BQ34</f>
        <v>1012.7954475</v>
      </c>
      <c r="O34" s="75">
        <f t="shared" ref="O34:Q34" si="46">O31*$BQ34</f>
        <v>1498.1114399999999</v>
      </c>
      <c r="P34" s="75">
        <f t="shared" si="46"/>
        <v>968.88728999999989</v>
      </c>
      <c r="Q34" s="75">
        <f t="shared" si="46"/>
        <v>1450.42311</v>
      </c>
      <c r="R34" s="76">
        <f t="shared" ref="R34" si="47">SUM(N34:Q34)</f>
        <v>4930.2172874999997</v>
      </c>
      <c r="S34" s="75">
        <f>S31*$BQ34</f>
        <v>1596.6867075</v>
      </c>
      <c r="T34" s="75">
        <f t="shared" ref="T34:V34" si="48">T31*$BQ34</f>
        <v>825.24073499999997</v>
      </c>
      <c r="U34" s="75">
        <f t="shared" si="48"/>
        <v>3656.2991550000002</v>
      </c>
      <c r="V34" s="75">
        <f t="shared" si="48"/>
        <v>914.80174499999998</v>
      </c>
      <c r="W34" s="76">
        <f t="shared" ref="W34" si="49">SUM(S34:V34)</f>
        <v>6993.0283424999998</v>
      </c>
      <c r="X34" s="75">
        <f>X31*$BQ34</f>
        <v>983.13563250000004</v>
      </c>
      <c r="Y34" s="75">
        <f t="shared" ref="Y34:AA34" si="50">Y31*$BQ34</f>
        <v>881.07097499999998</v>
      </c>
      <c r="Z34" s="75">
        <f t="shared" si="50"/>
        <v>2125.3292925000001</v>
      </c>
      <c r="AA34" s="75">
        <f t="shared" si="50"/>
        <v>1129.6900125</v>
      </c>
      <c r="AB34" s="76">
        <f t="shared" ref="AB34" si="51">SUM(X34:AA34)</f>
        <v>5119.2259125</v>
      </c>
      <c r="AC34" s="75">
        <f>AC31*$BQ34</f>
        <v>1123.002015</v>
      </c>
      <c r="AD34" s="75">
        <f>AD31*$BQ34</f>
        <v>1453.9124999999999</v>
      </c>
      <c r="AE34" s="75">
        <f t="shared" ref="AE34:AG34" si="52">AE31*$BQ34</f>
        <v>2188.7198774999997</v>
      </c>
      <c r="AF34" s="75">
        <f t="shared" si="52"/>
        <v>950.56799249999995</v>
      </c>
      <c r="AG34" s="75">
        <f t="shared" si="52"/>
        <v>515.55737250000004</v>
      </c>
      <c r="AH34" s="76">
        <f t="shared" ref="AH34" si="53">SUM(AD34:AG34)</f>
        <v>5108.7577424999999</v>
      </c>
      <c r="AI34" s="75">
        <f>AI31*$BQ34</f>
        <v>2921.4917774999999</v>
      </c>
      <c r="AJ34" s="75">
        <f t="shared" ref="AJ34:AL34" si="54">AJ31*$BQ34</f>
        <v>744.40319999999997</v>
      </c>
      <c r="AK34" s="75">
        <f t="shared" si="54"/>
        <v>1499.5653524999998</v>
      </c>
      <c r="AL34" s="75">
        <f t="shared" si="54"/>
        <v>1383.5431349999999</v>
      </c>
      <c r="AM34" s="76">
        <f t="shared" ref="AM34" si="55">SUM(AI34:AL34)</f>
        <v>6549.0034649999998</v>
      </c>
      <c r="AN34" s="75">
        <f>AN31*$BQ34</f>
        <v>1628.3819999999998</v>
      </c>
      <c r="AO34" s="75">
        <f t="shared" ref="AO34:AQ34" si="56">AO31*$BQ34</f>
        <v>2522.2474049999996</v>
      </c>
      <c r="AP34" s="75">
        <f t="shared" si="56"/>
        <v>2104.3929524999999</v>
      </c>
      <c r="AQ34" s="75">
        <f t="shared" si="56"/>
        <v>1258.7974425</v>
      </c>
      <c r="AR34" s="76">
        <f>SUM(AN34:AQ34)</f>
        <v>7513.8198000000002</v>
      </c>
      <c r="AS34" s="75">
        <f>AS31*$BQ34</f>
        <v>1173.3073875</v>
      </c>
      <c r="AT34" s="75">
        <f>AT31*$BQ34</f>
        <v>1089.8528099999999</v>
      </c>
      <c r="AU34" s="75">
        <f t="shared" ref="AU34:AW34" si="57">AU31*$BQ34</f>
        <v>1692.6449324999999</v>
      </c>
      <c r="AV34" s="75">
        <f t="shared" si="57"/>
        <v>1297.1807325</v>
      </c>
      <c r="AW34" s="75">
        <f t="shared" si="57"/>
        <v>1130.5623600000001</v>
      </c>
      <c r="AX34" s="76">
        <f>SUM(AT34:AW34)</f>
        <v>5210.2408349999996</v>
      </c>
      <c r="AY34" s="75">
        <f>AY31*$BQ34</f>
        <v>1431.81303</v>
      </c>
      <c r="AZ34" s="75">
        <f t="shared" ref="AZ34:BB34" si="58">AZ31*$BQ34</f>
        <v>1059.3206475</v>
      </c>
      <c r="BA34" s="75">
        <f t="shared" si="58"/>
        <v>2758.94436</v>
      </c>
      <c r="BB34" s="75">
        <f t="shared" si="58"/>
        <v>1126.2006225</v>
      </c>
      <c r="BC34" s="76">
        <f t="shared" ref="BC34" si="59">SUM(AY34:BB34)</f>
        <v>6376.2786599999999</v>
      </c>
      <c r="BD34" s="75">
        <f>BD31*$BQ34</f>
        <v>2138.7052874999999</v>
      </c>
      <c r="BE34" s="75">
        <f t="shared" ref="BE34:BG34" si="60">BE31*$BQ34</f>
        <v>1573.4241075</v>
      </c>
      <c r="BF34" s="75">
        <f t="shared" si="60"/>
        <v>1425.1250324999999</v>
      </c>
      <c r="BG34" s="75">
        <f t="shared" si="60"/>
        <v>965.979465</v>
      </c>
      <c r="BH34" s="76">
        <f t="shared" ref="BH34" si="61">SUM(BD34:BG34)</f>
        <v>6103.2338925000004</v>
      </c>
      <c r="BI34" s="75">
        <f>BI31*$BQ34</f>
        <v>1572.5517599999998</v>
      </c>
      <c r="BJ34" s="75">
        <f>BJ31*$BQ34</f>
        <v>1280.0245649999999</v>
      </c>
      <c r="BK34" s="75">
        <f t="shared" ref="BK34:BM34" si="62">BK31*$BQ34</f>
        <v>1895.3203350000001</v>
      </c>
      <c r="BL34" s="75">
        <f t="shared" si="62"/>
        <v>1393.7205225</v>
      </c>
      <c r="BM34" s="75">
        <f t="shared" si="62"/>
        <v>1248.6200549999999</v>
      </c>
      <c r="BN34" s="76">
        <f t="shared" ref="BN34:BN36" si="63">SUM(BI34:BM34)</f>
        <v>7390.2372374999995</v>
      </c>
      <c r="BP34" s="78">
        <f t="shared" ref="BP34" si="64">+G34+L34+R34+W34+AB34+AH34+AM34+AR34+AX34+BC34+BH34+BN34</f>
        <v>72768.029842499993</v>
      </c>
      <c r="BQ34" s="79">
        <v>0.28299999999999997</v>
      </c>
      <c r="BR34" s="141"/>
      <c r="BS34" s="80"/>
    </row>
    <row r="35" spans="1:73" s="77" customFormat="1">
      <c r="A35" s="143" t="s">
        <v>243</v>
      </c>
      <c r="B35" s="117" t="s">
        <v>367</v>
      </c>
      <c r="C35" s="75">
        <f>C$31*$BQ35</f>
        <v>18.536100000000001</v>
      </c>
      <c r="D35" s="75">
        <f t="shared" ref="D35:F35" si="65">D$31*$BQ35</f>
        <v>21.618600000000001</v>
      </c>
      <c r="E35" s="75">
        <f t="shared" si="65"/>
        <v>35.536087500000001</v>
      </c>
      <c r="F35" s="75">
        <f t="shared" si="65"/>
        <v>20.190375000000003</v>
      </c>
      <c r="G35" s="76">
        <f t="shared" ref="G35" si="66">SUM(C35:F35)</f>
        <v>95.881162500000002</v>
      </c>
      <c r="H35" s="75">
        <f>H$31*$BQ35</f>
        <v>24.161662500000002</v>
      </c>
      <c r="I35" s="75">
        <f t="shared" ref="I35:K35" si="67">I$31*$BQ35</f>
        <v>11.744325000000002</v>
      </c>
      <c r="J35" s="75">
        <f t="shared" si="67"/>
        <v>42.363825000000006</v>
      </c>
      <c r="K35" s="75">
        <f t="shared" si="67"/>
        <v>28.569637500000002</v>
      </c>
      <c r="L35" s="76">
        <f t="shared" ref="L35" si="68">SUM(H35:K35)</f>
        <v>106.83945</v>
      </c>
      <c r="M35" s="75">
        <f>M$31*$BQ35</f>
        <v>20.221200000000003</v>
      </c>
      <c r="N35" s="75">
        <f>N$31*$BQ35</f>
        <v>17.893912500000003</v>
      </c>
      <c r="O35" s="75">
        <f t="shared" ref="O35:Q35" si="69">O$31*$BQ35</f>
        <v>26.468400000000003</v>
      </c>
      <c r="P35" s="75">
        <f t="shared" si="69"/>
        <v>17.11815</v>
      </c>
      <c r="Q35" s="75">
        <f t="shared" si="69"/>
        <v>25.62585</v>
      </c>
      <c r="R35" s="76">
        <f t="shared" ref="R35" si="70">SUM(N35:Q35)</f>
        <v>87.106312500000001</v>
      </c>
      <c r="S35" s="75">
        <f>S$31*$BQ35</f>
        <v>28.210012500000005</v>
      </c>
      <c r="T35" s="75">
        <f t="shared" ref="T35:V35" si="71">T$31*$BQ35</f>
        <v>14.580225</v>
      </c>
      <c r="U35" s="75">
        <f t="shared" si="71"/>
        <v>64.598925000000008</v>
      </c>
      <c r="V35" s="75">
        <f t="shared" si="71"/>
        <v>16.162575</v>
      </c>
      <c r="W35" s="76">
        <f t="shared" ref="W35" si="72">SUM(S35:V35)</f>
        <v>123.55173750000002</v>
      </c>
      <c r="X35" s="75">
        <f>X$31*$BQ35</f>
        <v>17.369887500000001</v>
      </c>
      <c r="Y35" s="75">
        <f t="shared" ref="Y35:AA35" si="73">Y$31*$BQ35</f>
        <v>15.566625000000002</v>
      </c>
      <c r="Z35" s="75">
        <f t="shared" si="73"/>
        <v>37.5499875</v>
      </c>
      <c r="AA35" s="75">
        <f t="shared" si="73"/>
        <v>19.959187500000002</v>
      </c>
      <c r="AB35" s="76">
        <f t="shared" ref="AB35" si="74">SUM(X35:AA35)</f>
        <v>90.445687500000005</v>
      </c>
      <c r="AC35" s="75">
        <f>AC$31*$BQ35</f>
        <v>19.841025000000002</v>
      </c>
      <c r="AD35" s="75">
        <f>AD$31*$BQ35</f>
        <v>25.6875</v>
      </c>
      <c r="AE35" s="75">
        <f t="shared" ref="AE35:AG35" si="75">AE$31*$BQ35</f>
        <v>38.669962500000004</v>
      </c>
      <c r="AF35" s="75">
        <f t="shared" si="75"/>
        <v>16.794487499999999</v>
      </c>
      <c r="AG35" s="75">
        <f t="shared" si="75"/>
        <v>9.1087875000000018</v>
      </c>
      <c r="AH35" s="76">
        <f t="shared" ref="AH35" si="76">SUM(AD35:AG35)</f>
        <v>90.260737500000005</v>
      </c>
      <c r="AI35" s="75">
        <f>AI$31*$BQ35</f>
        <v>51.616462500000011</v>
      </c>
      <c r="AJ35" s="75">
        <f t="shared" ref="AJ35:AL35" si="77">AJ$31*$BQ35</f>
        <v>13.152000000000001</v>
      </c>
      <c r="AK35" s="75">
        <f t="shared" si="77"/>
        <v>26.494087500000003</v>
      </c>
      <c r="AL35" s="75">
        <f t="shared" si="77"/>
        <v>24.444225000000003</v>
      </c>
      <c r="AM35" s="76">
        <f t="shared" ref="AM35" si="78">SUM(AI35:AL35)</f>
        <v>115.70677500000002</v>
      </c>
      <c r="AN35" s="75">
        <f>AN$31*$BQ35</f>
        <v>28.77</v>
      </c>
      <c r="AO35" s="75">
        <f t="shared" ref="AO35:AQ35" si="79">AO$31*$BQ35</f>
        <v>44.562674999999999</v>
      </c>
      <c r="AP35" s="75">
        <f t="shared" si="79"/>
        <v>37.180087500000006</v>
      </c>
      <c r="AQ35" s="75">
        <f t="shared" si="79"/>
        <v>22.240237500000003</v>
      </c>
      <c r="AR35" s="76">
        <f t="shared" ref="AR35" si="80">SUM(AN35:AQ35)</f>
        <v>132.75300000000001</v>
      </c>
      <c r="AS35" s="75">
        <f>AS$31*$BQ35</f>
        <v>20.729812500000005</v>
      </c>
      <c r="AT35" s="75">
        <f>AT$31*$BQ35</f>
        <v>19.25535</v>
      </c>
      <c r="AU35" s="75">
        <f t="shared" ref="AU35:AW35" si="81">AU$31*$BQ35</f>
        <v>29.905387500000003</v>
      </c>
      <c r="AV35" s="75">
        <f t="shared" si="81"/>
        <v>22.918387500000005</v>
      </c>
      <c r="AW35" s="75">
        <f t="shared" si="81"/>
        <v>19.974600000000002</v>
      </c>
      <c r="AX35" s="76">
        <f t="shared" ref="AX35" si="82">SUM(AT35:AW35)</f>
        <v>92.053725000000014</v>
      </c>
      <c r="AY35" s="75">
        <f>AY$31*$BQ35</f>
        <v>25.297050000000006</v>
      </c>
      <c r="AZ35" s="75">
        <f t="shared" ref="AZ35:BB35" si="83">AZ$31*$BQ35</f>
        <v>18.715912500000002</v>
      </c>
      <c r="BA35" s="75">
        <f t="shared" si="83"/>
        <v>48.744599999999998</v>
      </c>
      <c r="BB35" s="75">
        <f t="shared" si="83"/>
        <v>19.897537500000002</v>
      </c>
      <c r="BC35" s="76">
        <f t="shared" ref="BC35" si="84">SUM(AY35:BB35)</f>
        <v>112.6551</v>
      </c>
      <c r="BD35" s="75">
        <f>BD$31*$BQ35</f>
        <v>37.786312500000001</v>
      </c>
      <c r="BE35" s="75">
        <f t="shared" ref="BE35:BG35" si="85">BE$31*$BQ35</f>
        <v>27.799012500000003</v>
      </c>
      <c r="BF35" s="75">
        <f t="shared" si="85"/>
        <v>25.178887500000002</v>
      </c>
      <c r="BG35" s="75">
        <f t="shared" si="85"/>
        <v>17.066775000000003</v>
      </c>
      <c r="BH35" s="76">
        <f t="shared" ref="BH35" si="86">SUM(BD35:BG35)</f>
        <v>107.83098750000002</v>
      </c>
      <c r="BI35" s="75">
        <f>BI$31*$BQ35</f>
        <v>27.783600000000003</v>
      </c>
      <c r="BJ35" s="75">
        <f>BJ$31*$BQ35</f>
        <v>22.615275</v>
      </c>
      <c r="BK35" s="75">
        <f t="shared" ref="BK35:BM35" si="87">BK$31*$BQ35</f>
        <v>33.486225000000005</v>
      </c>
      <c r="BL35" s="75">
        <f t="shared" si="87"/>
        <v>24.624037500000004</v>
      </c>
      <c r="BM35" s="75">
        <f t="shared" si="87"/>
        <v>22.060425000000002</v>
      </c>
      <c r="BN35" s="76">
        <f t="shared" si="63"/>
        <v>130.56956250000002</v>
      </c>
      <c r="BP35" s="78"/>
      <c r="BQ35" s="79">
        <v>5.0000000000000001E-3</v>
      </c>
      <c r="BR35" s="141"/>
      <c r="BS35" s="80"/>
    </row>
    <row r="36" spans="1:73" s="77" customFormat="1">
      <c r="A36" s="143" t="s">
        <v>244</v>
      </c>
      <c r="B36" s="115" t="s">
        <v>99</v>
      </c>
      <c r="C36" s="75">
        <f>+C31*$BQ36</f>
        <v>455.98806000000002</v>
      </c>
      <c r="D36" s="75">
        <f t="shared" ref="D36:F36" si="88">+D31*$BQ36</f>
        <v>531.81756000000007</v>
      </c>
      <c r="E36" s="75">
        <f t="shared" si="88"/>
        <v>874.1877525000001</v>
      </c>
      <c r="F36" s="75">
        <f t="shared" si="88"/>
        <v>496.68322500000005</v>
      </c>
      <c r="G36" s="76">
        <f>SUM(C36:F36)</f>
        <v>2358.6765975000003</v>
      </c>
      <c r="H36" s="75">
        <f>+H31*$BQ36</f>
        <v>594.37689750000004</v>
      </c>
      <c r="I36" s="75">
        <f t="shared" ref="I36:K36" si="89">+I31*$BQ36</f>
        <v>288.91039500000005</v>
      </c>
      <c r="J36" s="75">
        <f t="shared" si="89"/>
        <v>1042.1500950000002</v>
      </c>
      <c r="K36" s="75">
        <f t="shared" si="89"/>
        <v>702.81308250000006</v>
      </c>
      <c r="L36" s="76">
        <f>SUM(H36:K36)</f>
        <v>2628.2504700000004</v>
      </c>
      <c r="M36" s="75">
        <f>+M31*$BQ36</f>
        <v>497.44152000000003</v>
      </c>
      <c r="N36" s="75">
        <f>+N31*$BQ36</f>
        <v>440.1902475</v>
      </c>
      <c r="O36" s="75">
        <f t="shared" ref="O36:Q36" si="90">+O31*$BQ36</f>
        <v>651.12264000000005</v>
      </c>
      <c r="P36" s="75">
        <f t="shared" si="90"/>
        <v>421.10649000000001</v>
      </c>
      <c r="Q36" s="75">
        <f t="shared" si="90"/>
        <v>630.39590999999996</v>
      </c>
      <c r="R36" s="76">
        <f>SUM(N36:Q36)</f>
        <v>2142.8152874999996</v>
      </c>
      <c r="S36" s="75">
        <f>+S31*$BQ36</f>
        <v>693.96630750000008</v>
      </c>
      <c r="T36" s="75">
        <f t="shared" ref="T36:V36" si="91">+T31*$BQ36</f>
        <v>358.67353500000002</v>
      </c>
      <c r="U36" s="75">
        <f t="shared" si="91"/>
        <v>1589.1335550000001</v>
      </c>
      <c r="V36" s="75">
        <f t="shared" si="91"/>
        <v>397.59934500000003</v>
      </c>
      <c r="W36" s="76">
        <f>SUM(S36:V36)</f>
        <v>3039.3727425000002</v>
      </c>
      <c r="X36" s="75">
        <f>+X31*$BQ36</f>
        <v>427.29923250000007</v>
      </c>
      <c r="Y36" s="75">
        <f t="shared" ref="Y36:AA36" si="92">+Y31*$BQ36</f>
        <v>382.93897500000003</v>
      </c>
      <c r="Z36" s="75">
        <f t="shared" si="92"/>
        <v>923.72969250000006</v>
      </c>
      <c r="AA36" s="75">
        <f t="shared" si="92"/>
        <v>490.99601250000001</v>
      </c>
      <c r="AB36" s="76">
        <f>SUM(X36:AA36)</f>
        <v>2224.9639125000003</v>
      </c>
      <c r="AC36" s="75">
        <f>+AC31*$BQ36</f>
        <v>488.08921500000002</v>
      </c>
      <c r="AD36" s="75">
        <f>+AD31*$BQ36</f>
        <v>631.91250000000002</v>
      </c>
      <c r="AE36" s="75">
        <f t="shared" ref="AE36:AG36" si="93">+AE31*$BQ36</f>
        <v>951.28107750000004</v>
      </c>
      <c r="AF36" s="75">
        <f t="shared" si="93"/>
        <v>413.14439249999998</v>
      </c>
      <c r="AG36" s="75">
        <f t="shared" si="93"/>
        <v>224.07617250000001</v>
      </c>
      <c r="AH36" s="76">
        <f>SUM(AD36:AG36)</f>
        <v>2220.4141425000003</v>
      </c>
      <c r="AI36" s="75">
        <f>+AI31*$BQ36</f>
        <v>1269.7649775000002</v>
      </c>
      <c r="AJ36" s="75">
        <f t="shared" ref="AJ36:AL36" si="94">+AJ31*$BQ36</f>
        <v>323.53919999999999</v>
      </c>
      <c r="AK36" s="75">
        <f t="shared" si="94"/>
        <v>651.75455250000005</v>
      </c>
      <c r="AL36" s="75">
        <f t="shared" si="94"/>
        <v>601.32793500000002</v>
      </c>
      <c r="AM36" s="76">
        <f>SUM(AI36:AL36)</f>
        <v>2846.386665</v>
      </c>
      <c r="AN36" s="75">
        <f>+AN31*$BQ36</f>
        <v>707.74199999999996</v>
      </c>
      <c r="AO36" s="75">
        <f t="shared" ref="AO36:AQ36" si="95">+AO31*$BQ36</f>
        <v>1096.2418049999999</v>
      </c>
      <c r="AP36" s="75">
        <f t="shared" si="95"/>
        <v>914.63015250000012</v>
      </c>
      <c r="AQ36" s="75">
        <f t="shared" si="95"/>
        <v>547.10984250000001</v>
      </c>
      <c r="AR36" s="76">
        <f>SUM(AN36:AQ36)</f>
        <v>3265.7237999999998</v>
      </c>
      <c r="AS36" s="75">
        <f>+AS31*$BQ36</f>
        <v>509.95338750000008</v>
      </c>
      <c r="AT36" s="75">
        <f>+AT31*$BQ36</f>
        <v>473.68161000000003</v>
      </c>
      <c r="AU36" s="75">
        <f t="shared" ref="AU36:AW36" si="96">+AU31*$BQ36</f>
        <v>735.67253249999999</v>
      </c>
      <c r="AV36" s="75">
        <f t="shared" si="96"/>
        <v>563.79233250000004</v>
      </c>
      <c r="AW36" s="75">
        <f t="shared" si="96"/>
        <v>491.37516000000005</v>
      </c>
      <c r="AX36" s="76">
        <f>SUM(AT36:AW36)</f>
        <v>2264.5216350000001</v>
      </c>
      <c r="AY36" s="75">
        <f>+AY31*$BQ36</f>
        <v>622.30743000000007</v>
      </c>
      <c r="AZ36" s="75">
        <f t="shared" ref="AZ36:BB36" si="97">+AZ31*$BQ36</f>
        <v>460.41144750000001</v>
      </c>
      <c r="BA36" s="75">
        <f t="shared" si="97"/>
        <v>1199.11716</v>
      </c>
      <c r="BB36" s="75">
        <f t="shared" si="97"/>
        <v>489.4794225</v>
      </c>
      <c r="BC36" s="76">
        <f>SUM(AY36:BB36)</f>
        <v>2771.3154600000003</v>
      </c>
      <c r="BD36" s="75">
        <f>+BD31*$BQ36</f>
        <v>929.54328750000002</v>
      </c>
      <c r="BE36" s="75">
        <f t="shared" ref="BE36:BG36" si="98">+BE31*$BQ36</f>
        <v>683.85570750000011</v>
      </c>
      <c r="BF36" s="75">
        <f t="shared" si="98"/>
        <v>619.40063250000003</v>
      </c>
      <c r="BG36" s="75">
        <f t="shared" si="98"/>
        <v>419.84266500000007</v>
      </c>
      <c r="BH36" s="76">
        <f>SUM(BD36:BG36)</f>
        <v>2652.6422925000002</v>
      </c>
      <c r="BI36" s="75">
        <f>+BI31*$BQ36</f>
        <v>683.47656000000006</v>
      </c>
      <c r="BJ36" s="75">
        <f>+BJ31*$BQ36</f>
        <v>556.33576500000004</v>
      </c>
      <c r="BK36" s="75">
        <f t="shared" ref="BK36:BM36" si="99">+BK31*$BQ36</f>
        <v>823.76113500000008</v>
      </c>
      <c r="BL36" s="75">
        <f t="shared" si="99"/>
        <v>605.75132250000013</v>
      </c>
      <c r="BM36" s="75">
        <f t="shared" si="99"/>
        <v>542.68645500000002</v>
      </c>
      <c r="BN36" s="76">
        <f t="shared" si="63"/>
        <v>3212.0112375000003</v>
      </c>
      <c r="BP36" s="78">
        <f t="shared" ref="BP36" si="100">+G36+L36+R36+W36+AB36+AH36+AM36+AR36+AX36+BC36+BH36+BN36</f>
        <v>31627.094242500003</v>
      </c>
      <c r="BQ36" s="79">
        <v>0.123</v>
      </c>
      <c r="BR36" s="141"/>
      <c r="BS36" s="80"/>
      <c r="BU36" s="105"/>
    </row>
    <row r="37" spans="1:73" s="56" customFormat="1">
      <c r="A37" s="52" t="s">
        <v>242</v>
      </c>
      <c r="B37" s="53"/>
      <c r="C37" s="54">
        <f>C31-C34-C35-C36</f>
        <v>2183.5525800000005</v>
      </c>
      <c r="D37" s="54">
        <f t="shared" ref="D37:F37" si="101">D31-D34-D35-D36</f>
        <v>2546.6710800000005</v>
      </c>
      <c r="E37" s="54">
        <f t="shared" si="101"/>
        <v>4186.1511075000008</v>
      </c>
      <c r="F37" s="54">
        <f t="shared" si="101"/>
        <v>2378.4261750000001</v>
      </c>
      <c r="G37" s="55">
        <f>SUM(C37:F37)</f>
        <v>11294.800942500002</v>
      </c>
      <c r="H37" s="54">
        <f>H31-H34-H35-H36</f>
        <v>2846.2438425</v>
      </c>
      <c r="I37" s="54">
        <f t="shared" ref="I37" si="102">I31-I34-I35-I36</f>
        <v>1383.4814850000002</v>
      </c>
      <c r="J37" s="54">
        <f t="shared" ref="J37" si="103">J31-J34-J35-J36</f>
        <v>4990.4585850000012</v>
      </c>
      <c r="K37" s="54">
        <f t="shared" ref="K37" si="104">K31-K34-K35-K36</f>
        <v>3365.5032975000004</v>
      </c>
      <c r="L37" s="55">
        <f>SUM(H37:K37)</f>
        <v>12585.68721</v>
      </c>
      <c r="M37" s="54">
        <f>M31-M34-M35-M36</f>
        <v>2382.0573600000002</v>
      </c>
      <c r="N37" s="54">
        <f>N31-N34-N35-N36</f>
        <v>2107.9028924999998</v>
      </c>
      <c r="O37" s="54">
        <f t="shared" ref="O37" si="105">O31-O34-O35-O36</f>
        <v>3117.9775200000004</v>
      </c>
      <c r="P37" s="54">
        <f t="shared" ref="P37" si="106">P31-P34-P35-P36</f>
        <v>2016.5180700000005</v>
      </c>
      <c r="Q37" s="54">
        <f t="shared" ref="Q37" si="107">Q31-Q34-Q35-Q36</f>
        <v>3018.7251300000007</v>
      </c>
      <c r="R37" s="55">
        <f>SUM(M37:Q37)</f>
        <v>12643.180972500002</v>
      </c>
      <c r="S37" s="54">
        <f>S31-S34-S35-S36</f>
        <v>3323.1394725</v>
      </c>
      <c r="T37" s="54">
        <f t="shared" ref="T37" si="108">T31-T34-T35-T36</f>
        <v>1717.5505050000002</v>
      </c>
      <c r="U37" s="54">
        <f t="shared" ref="U37" si="109">U31-U34-U35-U36</f>
        <v>7609.7533650000005</v>
      </c>
      <c r="V37" s="54">
        <f t="shared" ref="V37" si="110">V31-V34-V35-V36</f>
        <v>1903.9513350000007</v>
      </c>
      <c r="W37" s="55">
        <f>SUM(S37:V37)</f>
        <v>14554.3946775</v>
      </c>
      <c r="X37" s="54">
        <f>X31-X34-X35-X36</f>
        <v>2046.1727475000002</v>
      </c>
      <c r="Y37" s="54">
        <f t="shared" ref="Y37" si="111">Y31-Y34-Y35-Y36</f>
        <v>1833.7484250000002</v>
      </c>
      <c r="Z37" s="54">
        <f t="shared" ref="Z37" si="112">Z31-Z34-Z35-Z36</f>
        <v>4423.3885275000011</v>
      </c>
      <c r="AA37" s="54">
        <f t="shared" ref="AA37" si="113">AA31-AA34-AA35-AA36</f>
        <v>2351.1922875</v>
      </c>
      <c r="AB37" s="55">
        <f>SUM(X37:AA37)</f>
        <v>10654.501987500002</v>
      </c>
      <c r="AC37" s="54">
        <f>AC31-AC34-AC35-AC36</f>
        <v>2337.2727450000002</v>
      </c>
      <c r="AD37" s="54">
        <f>AD31-AD34-AD35-AD36</f>
        <v>3025.9875000000002</v>
      </c>
      <c r="AE37" s="54">
        <f t="shared" ref="AE37" si="114">AE31-AE34-AE35-AE36</f>
        <v>4555.3215825000007</v>
      </c>
      <c r="AF37" s="54">
        <f t="shared" ref="AF37" si="115">AF31-AF34-AF35-AF36</f>
        <v>1978.3906275000004</v>
      </c>
      <c r="AG37" s="54">
        <f t="shared" ref="AG37" si="116">AG31-AG34-AG35-AG36</f>
        <v>1073.0151675000002</v>
      </c>
      <c r="AH37" s="55">
        <f>SUM(AC37:AG37)</f>
        <v>12969.987622500003</v>
      </c>
      <c r="AI37" s="54">
        <f>AI31-AI34-AI35-AI36</f>
        <v>6080.4192825000018</v>
      </c>
      <c r="AJ37" s="54">
        <f t="shared" ref="AJ37" si="117">AJ31-AJ34-AJ35-AJ36</f>
        <v>1549.3056000000001</v>
      </c>
      <c r="AK37" s="54">
        <f t="shared" ref="AK37" si="118">AK31-AK34-AK35-AK36</f>
        <v>3121.0035075000001</v>
      </c>
      <c r="AL37" s="54">
        <f t="shared" ref="AL37" si="119">AL31-AL34-AL35-AL36</f>
        <v>2879.5297049999999</v>
      </c>
      <c r="AM37" s="55">
        <f>SUM(AI37:AL37)</f>
        <v>13630.258095000001</v>
      </c>
      <c r="AN37" s="54">
        <f>AN31-AN34-AN35-AN36</f>
        <v>3389.1059999999998</v>
      </c>
      <c r="AO37" s="54">
        <f t="shared" ref="AO37" si="120">AO31-AO34-AO35-AO36</f>
        <v>5249.483115</v>
      </c>
      <c r="AP37" s="54">
        <f t="shared" ref="AP37" si="121">AP31-AP34-AP35-AP36</f>
        <v>4379.8143075000016</v>
      </c>
      <c r="AQ37" s="54">
        <f t="shared" ref="AQ37" si="122">AQ31-AQ34-AQ35-AQ36</f>
        <v>2619.8999775000002</v>
      </c>
      <c r="AR37" s="55">
        <f>SUM(AN37:AQ37)</f>
        <v>15638.303400000001</v>
      </c>
      <c r="AS37" s="54">
        <f>AS31-AS34-AS35-AS36</f>
        <v>2441.9719125000001</v>
      </c>
      <c r="AT37" s="54">
        <f>AT31-AT34-AT35-AT36</f>
        <v>2268.2802300000003</v>
      </c>
      <c r="AU37" s="54">
        <f t="shared" ref="AU37" si="123">AU31-AU34-AU35-AU36</f>
        <v>3522.8546475000003</v>
      </c>
      <c r="AV37" s="54">
        <f t="shared" ref="AV37" si="124">AV31-AV34-AV35-AV36</f>
        <v>2699.7860475000007</v>
      </c>
      <c r="AW37" s="54">
        <f t="shared" ref="AW37" si="125">AW31-AW34-AW35-AW36</f>
        <v>2353.0078800000001</v>
      </c>
      <c r="AX37" s="55">
        <f>SUM(AS37:AW37)</f>
        <v>13285.900717500004</v>
      </c>
      <c r="AY37" s="54">
        <f>AY31-AY34-AY35-AY36</f>
        <v>2979.9924900000005</v>
      </c>
      <c r="AZ37" s="54">
        <f t="shared" ref="AZ37" si="126">AZ31-AZ34-AZ35-AZ36</f>
        <v>2204.7344925000002</v>
      </c>
      <c r="BA37" s="54">
        <f t="shared" ref="BA37" si="127">BA31-BA34-BA35-BA36</f>
        <v>5742.1138800000008</v>
      </c>
      <c r="BB37" s="54">
        <f t="shared" ref="BB37" si="128">BB31-BB34-BB35-BB36</f>
        <v>2343.9299175000001</v>
      </c>
      <c r="BC37" s="55">
        <f>SUM(AY37:BB37)</f>
        <v>13270.770780000001</v>
      </c>
      <c r="BD37" s="54">
        <f>BD31-BD34-BD35-BD36</f>
        <v>4451.2276125000008</v>
      </c>
      <c r="BE37" s="54">
        <f t="shared" ref="BE37" si="129">BE31-BE34-BE35-BE36</f>
        <v>3274.7236725000002</v>
      </c>
      <c r="BF37" s="54">
        <f t="shared" ref="BF37" si="130">BF31-BF34-BF35-BF36</f>
        <v>2966.0729474999998</v>
      </c>
      <c r="BG37" s="54">
        <f t="shared" ref="BG37" si="131">BG31-BG34-BG35-BG36</f>
        <v>2010.4660950000007</v>
      </c>
      <c r="BH37" s="55">
        <f>SUM(BD37:BG37)</f>
        <v>12702.4903275</v>
      </c>
      <c r="BI37" s="54">
        <f>BI31-BI34-BI35-BI36</f>
        <v>3272.9080800000002</v>
      </c>
      <c r="BJ37" s="54">
        <f>BJ31-BJ34-BJ35-BJ36</f>
        <v>2664.0793950000007</v>
      </c>
      <c r="BK37" s="54">
        <f t="shared" ref="BK37" si="132">BK31-BK34-BK35-BK36</f>
        <v>3944.6773050000006</v>
      </c>
      <c r="BL37" s="54">
        <f t="shared" ref="BL37" si="133">BL31-BL34-BL35-BL36</f>
        <v>2900.7116175000006</v>
      </c>
      <c r="BM37" s="54">
        <f t="shared" ref="BM37" si="134">BM31-BM34-BM35-BM36</f>
        <v>2598.718065</v>
      </c>
      <c r="BN37" s="55">
        <f>SUM(BI37:BM37)</f>
        <v>15381.094462500001</v>
      </c>
      <c r="BP37" s="57">
        <f t="shared" ref="BP37" si="135">+G37+L37+R37+W37+AB37+AH37+AM37+AR37+AX37+BC37+BH37+BN37</f>
        <v>158611.37119500001</v>
      </c>
      <c r="BQ37" s="112"/>
      <c r="BR37" s="139"/>
      <c r="BS37" s="28"/>
    </row>
    <row r="38" spans="1:73" s="130" customFormat="1">
      <c r="A38" s="126"/>
      <c r="B38" s="127"/>
      <c r="C38" s="128"/>
      <c r="D38" s="128"/>
      <c r="E38" s="128"/>
      <c r="F38" s="128"/>
      <c r="G38" s="129"/>
      <c r="H38" s="128"/>
      <c r="I38" s="128"/>
      <c r="J38" s="128"/>
      <c r="K38" s="128"/>
      <c r="L38" s="129"/>
      <c r="M38" s="128"/>
      <c r="N38" s="128"/>
      <c r="O38" s="128"/>
      <c r="P38" s="128"/>
      <c r="Q38" s="128"/>
      <c r="R38" s="129"/>
      <c r="S38" s="128"/>
      <c r="T38" s="128"/>
      <c r="U38" s="128"/>
      <c r="V38" s="128"/>
      <c r="W38" s="129"/>
      <c r="X38" s="128"/>
      <c r="Y38" s="128"/>
      <c r="Z38" s="128"/>
      <c r="AA38" s="128"/>
      <c r="AB38" s="129"/>
      <c r="AC38" s="128"/>
      <c r="AD38" s="128"/>
      <c r="AE38" s="128"/>
      <c r="AF38" s="128"/>
      <c r="AG38" s="128"/>
      <c r="AH38" s="129"/>
      <c r="AI38" s="128"/>
      <c r="AJ38" s="128"/>
      <c r="AK38" s="128"/>
      <c r="AL38" s="128"/>
      <c r="AM38" s="129"/>
      <c r="AN38" s="128"/>
      <c r="AO38" s="128"/>
      <c r="AP38" s="128"/>
      <c r="AQ38" s="128"/>
      <c r="AR38" s="129"/>
      <c r="AS38" s="128"/>
      <c r="AT38" s="128"/>
      <c r="AU38" s="128"/>
      <c r="AV38" s="128"/>
      <c r="AW38" s="128"/>
      <c r="AX38" s="129"/>
      <c r="AY38" s="128"/>
      <c r="AZ38" s="128"/>
      <c r="BA38" s="128"/>
      <c r="BB38" s="128"/>
      <c r="BC38" s="129"/>
      <c r="BD38" s="128"/>
      <c r="BE38" s="128"/>
      <c r="BF38" s="128"/>
      <c r="BG38" s="128"/>
      <c r="BH38" s="129"/>
      <c r="BI38" s="128"/>
      <c r="BJ38" s="128"/>
      <c r="BK38" s="128"/>
      <c r="BL38" s="128"/>
      <c r="BM38" s="128"/>
      <c r="BN38" s="129"/>
      <c r="BP38" s="129"/>
      <c r="BQ38" s="131"/>
      <c r="BR38" s="134"/>
      <c r="BS38" s="132"/>
    </row>
    <row r="39" spans="1:73" s="56" customFormat="1">
      <c r="A39" s="52" t="s">
        <v>136</v>
      </c>
      <c r="B39" s="53" t="s">
        <v>112</v>
      </c>
      <c r="C39" s="54">
        <f>+C41*(1+$BQ39)</f>
        <v>39863.512499999997</v>
      </c>
      <c r="D39" s="54">
        <f>+D41*(1+$BQ39)</f>
        <v>44461.8</v>
      </c>
      <c r="E39" s="54">
        <f>+E41*(1+$BQ39)</f>
        <v>43191.9</v>
      </c>
      <c r="F39" s="54">
        <f>+F41*(1+$BQ39)</f>
        <v>41124.36</v>
      </c>
      <c r="G39" s="55">
        <f>SUM(C39:F39)</f>
        <v>168641.57250000001</v>
      </c>
      <c r="H39" s="54">
        <f>+H41*(1+$BQ39)</f>
        <v>38046</v>
      </c>
      <c r="I39" s="54">
        <f>+I41*(1+$BQ39)</f>
        <v>39764.699999999997</v>
      </c>
      <c r="J39" s="54">
        <f>+J41*(1+$BQ39)</f>
        <v>46225.38</v>
      </c>
      <c r="K39" s="54">
        <f>+K41*(1+$BQ39)</f>
        <v>40576.620000000003</v>
      </c>
      <c r="L39" s="55">
        <f>SUM(H39:K39)</f>
        <v>164612.69999999998</v>
      </c>
      <c r="M39" s="54">
        <f>+M41*(1+$BQ39)</f>
        <v>39230.22</v>
      </c>
      <c r="N39" s="54">
        <f>+N41*(1+$BQ39)</f>
        <v>38422.379999999997</v>
      </c>
      <c r="O39" s="54">
        <f>+O41*(1+$BQ39)</f>
        <v>38906.879999999997</v>
      </c>
      <c r="P39" s="54">
        <f>+P41*(1+$BQ39)</f>
        <v>47238.239999999998</v>
      </c>
      <c r="Q39" s="54">
        <f>+Q41*(1+$BQ39)</f>
        <v>50731.74</v>
      </c>
      <c r="R39" s="55">
        <f>SUM(M39:Q39)</f>
        <v>214529.46</v>
      </c>
      <c r="S39" s="54">
        <f>+S41*(1+$BQ39)</f>
        <v>38258.160000000003</v>
      </c>
      <c r="T39" s="54">
        <f>+T41*(1+$BQ39)</f>
        <v>35900.94</v>
      </c>
      <c r="U39" s="54">
        <f>+U41*(1+$BQ39)</f>
        <v>38134.74</v>
      </c>
      <c r="V39" s="54">
        <f>+V41*(1+$BQ39)</f>
        <v>41757.78</v>
      </c>
      <c r="W39" s="55">
        <f>SUM(S39:V39)</f>
        <v>154051.62</v>
      </c>
      <c r="X39" s="54">
        <f>+X41*(1+$BQ39)</f>
        <v>38934.42</v>
      </c>
      <c r="Y39" s="54">
        <f>+Y41*(1+$BQ39)</f>
        <v>41906.700000000004</v>
      </c>
      <c r="Z39" s="54">
        <f>+Z41*(1+$BQ39)</f>
        <v>43075.62</v>
      </c>
      <c r="AA39" s="54">
        <f>+AA41*(1+$BQ39)</f>
        <v>40240.020000000004</v>
      </c>
      <c r="AB39" s="55">
        <f>SUM(X39:AA39)</f>
        <v>164156.76</v>
      </c>
      <c r="AC39" s="54">
        <f>+AC41*(1+$BQ39)</f>
        <v>42159.66</v>
      </c>
      <c r="AD39" s="54">
        <f>+AD41*(1+$BQ39)</f>
        <v>42007.68</v>
      </c>
      <c r="AE39" s="54">
        <f>+AE41*(1+$BQ39)</f>
        <v>42235.14</v>
      </c>
      <c r="AF39" s="54">
        <f>+AF41*(1+$BQ39)</f>
        <v>42594.18</v>
      </c>
      <c r="AG39" s="54">
        <f>+AG41*(1+$BQ39)</f>
        <v>43985.46</v>
      </c>
      <c r="AH39" s="55">
        <f>SUM(AC39:AG39)</f>
        <v>212982.12</v>
      </c>
      <c r="AI39" s="54">
        <f>+AI41*(1+$BQ39)</f>
        <v>41201.879999999997</v>
      </c>
      <c r="AJ39" s="54">
        <f>+AJ41*(1+$BQ39)</f>
        <v>35615.340000000004</v>
      </c>
      <c r="AK39" s="54">
        <f>+AK41*(1+$BQ39)</f>
        <v>35120.639999999999</v>
      </c>
      <c r="AL39" s="54">
        <f>+AL41*(1+$BQ39)</f>
        <v>38491.74</v>
      </c>
      <c r="AM39" s="55">
        <f>SUM(AI39:AL39)</f>
        <v>150429.6</v>
      </c>
      <c r="AN39" s="54">
        <f>+AN41*(1+$BQ39)</f>
        <v>38102.1</v>
      </c>
      <c r="AO39" s="54">
        <f>+AO41*(1+$BQ39)</f>
        <v>40591.919999999998</v>
      </c>
      <c r="AP39" s="54">
        <f>+AP41*(1+$BQ39)</f>
        <v>42602.340000000004</v>
      </c>
      <c r="AQ39" s="54">
        <f>+AQ41*(1+$BQ39)</f>
        <v>50935.74</v>
      </c>
      <c r="AR39" s="55">
        <f>SUM(AN39:AQ39)</f>
        <v>172232.09999999998</v>
      </c>
      <c r="AS39" s="54">
        <f>+AS41*(1+$BQ39)</f>
        <v>43546.86</v>
      </c>
      <c r="AT39" s="54">
        <f>+AT41*(1+$BQ39)</f>
        <v>43962</v>
      </c>
      <c r="AU39" s="54">
        <f>+AU41*(1+$BQ39)</f>
        <v>42862.44</v>
      </c>
      <c r="AV39" s="54">
        <f>+AV41*(1+$BQ39)</f>
        <v>45037.08</v>
      </c>
      <c r="AW39" s="54">
        <f>+AW41*(1+$BQ39)</f>
        <v>42889.98</v>
      </c>
      <c r="AX39" s="55">
        <f>SUM(AS39:AW39)</f>
        <v>218298.36000000002</v>
      </c>
      <c r="AY39" s="54">
        <f>+AY41*(1+$BQ39)</f>
        <v>41101.919999999998</v>
      </c>
      <c r="AZ39" s="54">
        <f>+AZ41*(1+$BQ39)</f>
        <v>40745.94</v>
      </c>
      <c r="BA39" s="54">
        <f>+BA41*(1+$BQ39)</f>
        <v>46053</v>
      </c>
      <c r="BB39" s="54">
        <f>+BB41*(1+$BQ39)</f>
        <v>38288.76</v>
      </c>
      <c r="BC39" s="55">
        <f>SUM(AY39:BB39)</f>
        <v>166189.62</v>
      </c>
      <c r="BD39" s="54">
        <f>+BD41*(1+$BQ39)</f>
        <v>40369.56</v>
      </c>
      <c r="BE39" s="54">
        <f>+BE41*(1+$BQ39)</f>
        <v>43260.24</v>
      </c>
      <c r="BF39" s="54">
        <f>+BF41*(1+$BQ39)</f>
        <v>37644.120000000003</v>
      </c>
      <c r="BG39" s="54">
        <f>+BG41*(1+$BQ39)</f>
        <v>36755.699999999997</v>
      </c>
      <c r="BH39" s="55">
        <f>SUM(BD39:BG39)</f>
        <v>158029.62</v>
      </c>
      <c r="BI39" s="54">
        <f>+BI41*(1+$BQ39)</f>
        <v>35018.639999999999</v>
      </c>
      <c r="BJ39" s="54">
        <f>+BJ41*(1+$BQ39)</f>
        <v>40239</v>
      </c>
      <c r="BK39" s="54">
        <f>+BK41*(1+$BQ39)</f>
        <v>35844.840000000004</v>
      </c>
      <c r="BL39" s="54">
        <f>+BL41*(1+$BQ39)</f>
        <v>37882.800000000003</v>
      </c>
      <c r="BM39" s="54">
        <f>+BM41*(1+$BQ39)</f>
        <v>38996.639999999999</v>
      </c>
      <c r="BN39" s="55">
        <f>SUM(BI39:BM39)</f>
        <v>187981.92000000004</v>
      </c>
      <c r="BP39" s="57">
        <f>+G39+L39+R39+W39+AB39+AH39+AM39+AR39+AX39+BC39+BH39+BN39</f>
        <v>2132135.4525000001</v>
      </c>
      <c r="BQ39" s="79">
        <v>0.02</v>
      </c>
      <c r="BR39" s="139"/>
      <c r="BS39" s="58"/>
    </row>
    <row r="40" spans="1:73">
      <c r="A40" s="6" t="s">
        <v>107</v>
      </c>
      <c r="B40" s="59"/>
      <c r="C40" s="60">
        <f t="shared" ref="C40:BN40" si="136">+C39/C41-1</f>
        <v>2.0000000000000018E-2</v>
      </c>
      <c r="D40" s="60">
        <f t="shared" si="136"/>
        <v>2.0000000000000018E-2</v>
      </c>
      <c r="E40" s="60">
        <f t="shared" si="136"/>
        <v>2.0000000000000018E-2</v>
      </c>
      <c r="F40" s="60">
        <f t="shared" si="136"/>
        <v>2.0000000000000018E-2</v>
      </c>
      <c r="G40" s="107">
        <f t="shared" si="136"/>
        <v>2.0000000000000018E-2</v>
      </c>
      <c r="H40" s="108">
        <f t="shared" si="136"/>
        <v>2.0000000000000018E-2</v>
      </c>
      <c r="I40" s="108">
        <f t="shared" si="136"/>
        <v>2.0000000000000018E-2</v>
      </c>
      <c r="J40" s="108">
        <f t="shared" si="136"/>
        <v>2.0000000000000018E-2</v>
      </c>
      <c r="K40" s="108">
        <f t="shared" si="136"/>
        <v>2.0000000000000018E-2</v>
      </c>
      <c r="L40" s="107">
        <f t="shared" si="136"/>
        <v>1.9999999999999796E-2</v>
      </c>
      <c r="M40" s="108">
        <f t="shared" si="136"/>
        <v>2.0000000000000018E-2</v>
      </c>
      <c r="N40" s="108">
        <f t="shared" si="136"/>
        <v>2.0000000000000018E-2</v>
      </c>
      <c r="O40" s="108">
        <f t="shared" si="136"/>
        <v>2.0000000000000018E-2</v>
      </c>
      <c r="P40" s="108">
        <f t="shared" si="136"/>
        <v>2.0000000000000018E-2</v>
      </c>
      <c r="Q40" s="108">
        <f t="shared" si="136"/>
        <v>2.0000000000000018E-2</v>
      </c>
      <c r="R40" s="107">
        <f t="shared" si="136"/>
        <v>2.0000000000000018E-2</v>
      </c>
      <c r="S40" s="108">
        <f t="shared" si="136"/>
        <v>2.0000000000000018E-2</v>
      </c>
      <c r="T40" s="108">
        <f t="shared" si="136"/>
        <v>2.0000000000000018E-2</v>
      </c>
      <c r="U40" s="108">
        <f t="shared" si="136"/>
        <v>2.0000000000000018E-2</v>
      </c>
      <c r="V40" s="108">
        <f t="shared" si="136"/>
        <v>2.0000000000000018E-2</v>
      </c>
      <c r="W40" s="107">
        <f t="shared" si="136"/>
        <v>2.0000000000000018E-2</v>
      </c>
      <c r="X40" s="108">
        <f t="shared" si="136"/>
        <v>2.0000000000000018E-2</v>
      </c>
      <c r="Y40" s="108">
        <f t="shared" si="136"/>
        <v>2.0000000000000018E-2</v>
      </c>
      <c r="Z40" s="108">
        <f t="shared" si="136"/>
        <v>2.0000000000000018E-2</v>
      </c>
      <c r="AA40" s="108">
        <f t="shared" si="136"/>
        <v>2.0000000000000018E-2</v>
      </c>
      <c r="AB40" s="107">
        <f t="shared" si="136"/>
        <v>2.0000000000000018E-2</v>
      </c>
      <c r="AC40" s="108">
        <f t="shared" si="136"/>
        <v>2.0000000000000018E-2</v>
      </c>
      <c r="AD40" s="108">
        <f t="shared" si="136"/>
        <v>2.0000000000000018E-2</v>
      </c>
      <c r="AE40" s="108">
        <f t="shared" si="136"/>
        <v>2.0000000000000018E-2</v>
      </c>
      <c r="AF40" s="108">
        <f t="shared" si="136"/>
        <v>2.0000000000000018E-2</v>
      </c>
      <c r="AG40" s="108">
        <f t="shared" si="136"/>
        <v>2.0000000000000018E-2</v>
      </c>
      <c r="AH40" s="107">
        <f t="shared" si="136"/>
        <v>2.0000000000000018E-2</v>
      </c>
      <c r="AI40" s="108">
        <f t="shared" si="136"/>
        <v>2.0000000000000018E-2</v>
      </c>
      <c r="AJ40" s="108">
        <f t="shared" si="136"/>
        <v>2.0000000000000018E-2</v>
      </c>
      <c r="AK40" s="108">
        <f t="shared" si="136"/>
        <v>2.0000000000000018E-2</v>
      </c>
      <c r="AL40" s="108">
        <f t="shared" si="136"/>
        <v>2.0000000000000018E-2</v>
      </c>
      <c r="AM40" s="107">
        <f t="shared" si="136"/>
        <v>2.0000000000000018E-2</v>
      </c>
      <c r="AN40" s="108">
        <f t="shared" si="136"/>
        <v>2.0000000000000018E-2</v>
      </c>
      <c r="AO40" s="108">
        <f t="shared" si="136"/>
        <v>2.0000000000000018E-2</v>
      </c>
      <c r="AP40" s="108">
        <f t="shared" si="136"/>
        <v>2.0000000000000018E-2</v>
      </c>
      <c r="AQ40" s="108">
        <f t="shared" si="136"/>
        <v>2.0000000000000018E-2</v>
      </c>
      <c r="AR40" s="107">
        <f t="shared" si="136"/>
        <v>1.9999999999999796E-2</v>
      </c>
      <c r="AS40" s="108">
        <f t="shared" si="136"/>
        <v>2.0000000000000018E-2</v>
      </c>
      <c r="AT40" s="108">
        <f t="shared" si="136"/>
        <v>2.0000000000000018E-2</v>
      </c>
      <c r="AU40" s="108">
        <f t="shared" si="136"/>
        <v>2.0000000000000018E-2</v>
      </c>
      <c r="AV40" s="108">
        <f t="shared" si="136"/>
        <v>2.0000000000000018E-2</v>
      </c>
      <c r="AW40" s="108">
        <f t="shared" si="136"/>
        <v>2.0000000000000018E-2</v>
      </c>
      <c r="AX40" s="107">
        <f t="shared" si="136"/>
        <v>2.0000000000000018E-2</v>
      </c>
      <c r="AY40" s="108">
        <f t="shared" si="136"/>
        <v>2.0000000000000018E-2</v>
      </c>
      <c r="AZ40" s="108">
        <f t="shared" si="136"/>
        <v>2.0000000000000018E-2</v>
      </c>
      <c r="BA40" s="108">
        <f t="shared" si="136"/>
        <v>2.0000000000000018E-2</v>
      </c>
      <c r="BB40" s="108">
        <f t="shared" si="136"/>
        <v>2.0000000000000018E-2</v>
      </c>
      <c r="BC40" s="107">
        <f t="shared" si="136"/>
        <v>2.0000000000000018E-2</v>
      </c>
      <c r="BD40" s="108">
        <f t="shared" si="136"/>
        <v>2.0000000000000018E-2</v>
      </c>
      <c r="BE40" s="108">
        <f t="shared" si="136"/>
        <v>2.0000000000000018E-2</v>
      </c>
      <c r="BF40" s="108">
        <f t="shared" si="136"/>
        <v>2.0000000000000018E-2</v>
      </c>
      <c r="BG40" s="108">
        <f t="shared" si="136"/>
        <v>2.0000000000000018E-2</v>
      </c>
      <c r="BH40" s="107">
        <f t="shared" si="136"/>
        <v>2.0000000000000018E-2</v>
      </c>
      <c r="BI40" s="108">
        <f t="shared" si="136"/>
        <v>2.0000000000000018E-2</v>
      </c>
      <c r="BJ40" s="108">
        <f t="shared" si="136"/>
        <v>2.0000000000000018E-2</v>
      </c>
      <c r="BK40" s="108">
        <f t="shared" si="136"/>
        <v>2.0000000000000018E-2</v>
      </c>
      <c r="BL40" s="108">
        <f t="shared" si="136"/>
        <v>2.0000000000000018E-2</v>
      </c>
      <c r="BM40" s="108">
        <f t="shared" si="136"/>
        <v>2.0000000000000018E-2</v>
      </c>
      <c r="BN40" s="107">
        <f t="shared" si="136"/>
        <v>2.000000000000024E-2</v>
      </c>
      <c r="BO40"/>
      <c r="BP40" s="107">
        <f>+BP39/BP41-1</f>
        <v>2.0000000000000018E-2</v>
      </c>
      <c r="BQ40" s="112"/>
      <c r="BS40" s="28"/>
    </row>
    <row r="41" spans="1:73" s="65" customFormat="1">
      <c r="A41" s="61" t="s">
        <v>126</v>
      </c>
      <c r="B41" s="62"/>
      <c r="C41" s="63">
        <f>44665/8*7</f>
        <v>39081.875</v>
      </c>
      <c r="D41" s="63">
        <v>43590</v>
      </c>
      <c r="E41" s="63">
        <v>42345</v>
      </c>
      <c r="F41" s="63">
        <v>40318</v>
      </c>
      <c r="G41" s="64">
        <f>SUM(C41:F41)</f>
        <v>165334.875</v>
      </c>
      <c r="H41" s="63">
        <v>37300</v>
      </c>
      <c r="I41" s="63">
        <v>38985</v>
      </c>
      <c r="J41" s="63">
        <v>45319</v>
      </c>
      <c r="K41" s="63">
        <v>39781</v>
      </c>
      <c r="L41" s="64">
        <f>SUM(H41:K41)</f>
        <v>161385</v>
      </c>
      <c r="M41" s="63">
        <v>38461</v>
      </c>
      <c r="N41" s="63">
        <v>37669</v>
      </c>
      <c r="O41" s="63">
        <v>38144</v>
      </c>
      <c r="P41" s="63">
        <v>46312</v>
      </c>
      <c r="Q41" s="63">
        <v>49737</v>
      </c>
      <c r="R41" s="64">
        <f>SUM(M41:Q41)</f>
        <v>210323</v>
      </c>
      <c r="S41" s="63">
        <v>37508</v>
      </c>
      <c r="T41" s="63">
        <v>35197</v>
      </c>
      <c r="U41" s="63">
        <v>37387</v>
      </c>
      <c r="V41" s="63">
        <v>40939</v>
      </c>
      <c r="W41" s="64">
        <f>SUM(S41:V41)</f>
        <v>151031</v>
      </c>
      <c r="X41" s="63">
        <v>38171</v>
      </c>
      <c r="Y41" s="63">
        <v>41085</v>
      </c>
      <c r="Z41" s="63">
        <v>42231</v>
      </c>
      <c r="AA41" s="63">
        <v>39451</v>
      </c>
      <c r="AB41" s="64">
        <f>SUM(X41:AA41)</f>
        <v>160938</v>
      </c>
      <c r="AC41" s="63">
        <v>41333</v>
      </c>
      <c r="AD41" s="63">
        <v>41184</v>
      </c>
      <c r="AE41" s="63">
        <v>41407</v>
      </c>
      <c r="AF41" s="63">
        <v>41759</v>
      </c>
      <c r="AG41" s="63">
        <v>43123</v>
      </c>
      <c r="AH41" s="64">
        <f>SUM(AC41:AG41)</f>
        <v>208806</v>
      </c>
      <c r="AI41" s="63">
        <v>40394</v>
      </c>
      <c r="AJ41" s="63">
        <v>34917</v>
      </c>
      <c r="AK41" s="63">
        <v>34432</v>
      </c>
      <c r="AL41" s="63">
        <v>37737</v>
      </c>
      <c r="AM41" s="64">
        <f>SUM(AI41:AL41)</f>
        <v>147480</v>
      </c>
      <c r="AN41" s="63">
        <v>37355</v>
      </c>
      <c r="AO41" s="63">
        <v>39796</v>
      </c>
      <c r="AP41" s="63">
        <v>41767</v>
      </c>
      <c r="AQ41" s="63">
        <v>49937</v>
      </c>
      <c r="AR41" s="64">
        <f>SUM(AN41:AQ41)</f>
        <v>168855</v>
      </c>
      <c r="AS41" s="63">
        <v>42693</v>
      </c>
      <c r="AT41" s="63">
        <v>43100</v>
      </c>
      <c r="AU41" s="63">
        <v>42022</v>
      </c>
      <c r="AV41" s="63">
        <v>44154</v>
      </c>
      <c r="AW41" s="63">
        <v>42049</v>
      </c>
      <c r="AX41" s="64">
        <f>SUM(AS41:AW41)</f>
        <v>214018</v>
      </c>
      <c r="AY41" s="63">
        <v>40296</v>
      </c>
      <c r="AZ41" s="63">
        <v>39947</v>
      </c>
      <c r="BA41" s="63">
        <v>45150</v>
      </c>
      <c r="BB41" s="63">
        <v>37538</v>
      </c>
      <c r="BC41" s="64">
        <f>SUM(AY41:BB41)</f>
        <v>162931</v>
      </c>
      <c r="BD41" s="63">
        <v>39578</v>
      </c>
      <c r="BE41" s="63">
        <v>42412</v>
      </c>
      <c r="BF41" s="63">
        <v>36906</v>
      </c>
      <c r="BG41" s="63">
        <v>36035</v>
      </c>
      <c r="BH41" s="64">
        <f>SUM(BD41:BG41)</f>
        <v>154931</v>
      </c>
      <c r="BI41" s="63">
        <v>34332</v>
      </c>
      <c r="BJ41" s="63">
        <v>39450</v>
      </c>
      <c r="BK41" s="63">
        <v>35142</v>
      </c>
      <c r="BL41" s="63">
        <v>37140</v>
      </c>
      <c r="BM41" s="63">
        <v>38232</v>
      </c>
      <c r="BN41" s="64">
        <f>SUM(BI41:BM41)</f>
        <v>184296</v>
      </c>
      <c r="BP41" s="64">
        <f>+G41+L41+R41+W41+AB41+AH41+AM41+AR41+AX41+BC41+BH41+BN41</f>
        <v>2090328.875</v>
      </c>
      <c r="BQ41" s="113"/>
      <c r="BR41" s="66"/>
      <c r="BS41" s="66"/>
    </row>
    <row r="42" spans="1:73" s="56" customFormat="1">
      <c r="A42" s="52" t="s">
        <v>137</v>
      </c>
      <c r="B42" s="53" t="s">
        <v>111</v>
      </c>
      <c r="C42" s="54">
        <f>+C44*(1+$BQ42)</f>
        <v>2202.375</v>
      </c>
      <c r="D42" s="54">
        <f>+D44*(1+$BQ42)</f>
        <v>1888</v>
      </c>
      <c r="E42" s="54">
        <f>+E44*(1+$BQ42)</f>
        <v>1929</v>
      </c>
      <c r="F42" s="54">
        <f>+F44*(1+$BQ42)</f>
        <v>1908</v>
      </c>
      <c r="G42" s="55">
        <f>SUM(C42:F42)</f>
        <v>7927.375</v>
      </c>
      <c r="H42" s="54">
        <f>+H44*(1+$BQ42)</f>
        <v>1830</v>
      </c>
      <c r="I42" s="54">
        <f>+I44*(1+$BQ42)</f>
        <v>2151</v>
      </c>
      <c r="J42" s="54">
        <f>+J44*(1+$BQ42)</f>
        <v>2215</v>
      </c>
      <c r="K42" s="54">
        <f>+K44*(1+$BQ42)</f>
        <v>1648</v>
      </c>
      <c r="L42" s="55">
        <f>SUM(H42:K42)</f>
        <v>7844</v>
      </c>
      <c r="M42" s="54">
        <f>+M44*(1+$BQ42)</f>
        <v>1915</v>
      </c>
      <c r="N42" s="54">
        <f>+N44*(1+$BQ42)</f>
        <v>1959</v>
      </c>
      <c r="O42" s="54">
        <f>+O44*(1+$BQ42)</f>
        <v>1687</v>
      </c>
      <c r="P42" s="54">
        <f>+P44*(1+$BQ42)</f>
        <v>2074</v>
      </c>
      <c r="Q42" s="54">
        <f>+Q44*(1+$BQ42)</f>
        <v>1646</v>
      </c>
      <c r="R42" s="55">
        <f>SUM(M42:Q42)</f>
        <v>9281</v>
      </c>
      <c r="S42" s="54">
        <f>+S44*(1+$BQ42)</f>
        <v>2025</v>
      </c>
      <c r="T42" s="54">
        <f>+T44*(1+$BQ42)</f>
        <v>1725</v>
      </c>
      <c r="U42" s="54">
        <f>+U44*(1+$BQ42)</f>
        <v>1660</v>
      </c>
      <c r="V42" s="54">
        <f>+V44*(1+$BQ42)</f>
        <v>1778</v>
      </c>
      <c r="W42" s="55">
        <f>SUM(S42:V42)</f>
        <v>7188</v>
      </c>
      <c r="X42" s="54">
        <f>+X44*(1+$BQ42)</f>
        <v>2067</v>
      </c>
      <c r="Y42" s="54">
        <f>+Y44*(1+$BQ42)</f>
        <v>2258</v>
      </c>
      <c r="Z42" s="54">
        <f>+Z44*(1+$BQ42)</f>
        <v>2762</v>
      </c>
      <c r="AA42" s="54">
        <f>+AA44*(1+$BQ42)</f>
        <v>1539</v>
      </c>
      <c r="AB42" s="55">
        <f>SUM(X42:AA42)</f>
        <v>8626</v>
      </c>
      <c r="AC42" s="54">
        <f>+AC44*(1+$BQ42)</f>
        <v>1464</v>
      </c>
      <c r="AD42" s="54">
        <f>+AD44*(1+$BQ42)</f>
        <v>1832</v>
      </c>
      <c r="AE42" s="54">
        <f>+AE44*(1+$BQ42)</f>
        <v>1547</v>
      </c>
      <c r="AF42" s="54">
        <f>+AF44*(1+$BQ42)</f>
        <v>1672</v>
      </c>
      <c r="AG42" s="54">
        <f>+AG44*(1+$BQ42)</f>
        <v>2136</v>
      </c>
      <c r="AH42" s="55">
        <f>SUM(AC42:AG42)</f>
        <v>8651</v>
      </c>
      <c r="AI42" s="54">
        <f>+AI44*(1+$BQ42)</f>
        <v>1339</v>
      </c>
      <c r="AJ42" s="54">
        <f>+AJ44*(1+$BQ42)</f>
        <v>1780</v>
      </c>
      <c r="AK42" s="54">
        <f>+AK44*(1+$BQ42)</f>
        <v>1494</v>
      </c>
      <c r="AL42" s="54">
        <f>+AL44*(1+$BQ42)</f>
        <v>1135</v>
      </c>
      <c r="AM42" s="55">
        <f>SUM(AI42:AL42)</f>
        <v>5748</v>
      </c>
      <c r="AN42" s="54">
        <f>+AN44*(1+$BQ42)</f>
        <v>1770</v>
      </c>
      <c r="AO42" s="54">
        <f>+AO44*(1+$BQ42)</f>
        <v>1271</v>
      </c>
      <c r="AP42" s="54">
        <f>+AP44*(1+$BQ42)</f>
        <v>1414</v>
      </c>
      <c r="AQ42" s="54">
        <f>+AQ44*(1+$BQ42)</f>
        <v>1864</v>
      </c>
      <c r="AR42" s="55">
        <f>SUM(AN42:AQ42)</f>
        <v>6319</v>
      </c>
      <c r="AS42" s="54">
        <f>+AS44*(1+$BQ42)</f>
        <v>1775</v>
      </c>
      <c r="AT42" s="54">
        <f>+AT44*(1+$BQ42)</f>
        <v>1805</v>
      </c>
      <c r="AU42" s="54">
        <f>+AU44*(1+$BQ42)</f>
        <v>1679</v>
      </c>
      <c r="AV42" s="54">
        <f>+AV44*(1+$BQ42)</f>
        <v>1655</v>
      </c>
      <c r="AW42" s="54">
        <f>+AW44*(1+$BQ42)</f>
        <v>1617</v>
      </c>
      <c r="AX42" s="55">
        <f>SUM(AS42:AW42)</f>
        <v>8531</v>
      </c>
      <c r="AY42" s="54">
        <f>+AY44*(1+$BQ42)</f>
        <v>1975</v>
      </c>
      <c r="AZ42" s="54">
        <f>+AZ44*(1+$BQ42)</f>
        <v>1171</v>
      </c>
      <c r="BA42" s="54">
        <f>+BA44*(1+$BQ42)</f>
        <v>1499</v>
      </c>
      <c r="BB42" s="54">
        <f>+BB44*(1+$BQ42)</f>
        <v>1642</v>
      </c>
      <c r="BC42" s="55">
        <f>SUM(AY42:BB42)</f>
        <v>6287</v>
      </c>
      <c r="BD42" s="54">
        <f>+BD44*(1+$BQ42)</f>
        <v>1291</v>
      </c>
      <c r="BE42" s="54">
        <f>+BE44*(1+$BQ42)</f>
        <v>1181</v>
      </c>
      <c r="BF42" s="54">
        <f>+BF44*(1+$BQ42)</f>
        <v>1052</v>
      </c>
      <c r="BG42" s="54">
        <f>+BG44*(1+$BQ42)</f>
        <v>1356</v>
      </c>
      <c r="BH42" s="55">
        <f>SUM(BD42:BG42)</f>
        <v>4880</v>
      </c>
      <c r="BI42" s="54">
        <f>+BI44*(1+$BQ42)</f>
        <v>1511</v>
      </c>
      <c r="BJ42" s="54">
        <f>+BJ44*(1+$BQ42)</f>
        <v>1717</v>
      </c>
      <c r="BK42" s="54">
        <f>+BK44*(1+$BQ42)</f>
        <v>1149</v>
      </c>
      <c r="BL42" s="54">
        <f>+BL44*(1+$BQ42)</f>
        <v>1478</v>
      </c>
      <c r="BM42" s="54">
        <f>+BM44*(1+$BQ42)</f>
        <v>1313</v>
      </c>
      <c r="BN42" s="55">
        <f>SUM(BI42:BM42)</f>
        <v>7168</v>
      </c>
      <c r="BP42" s="57">
        <f>+G42+L42+R42+W42+AB42+AH42+AM42+AR42+AX42+BC42+BH42+BN42</f>
        <v>88450.375</v>
      </c>
      <c r="BQ42" s="79">
        <v>0</v>
      </c>
      <c r="BR42" s="139"/>
      <c r="BS42" s="58"/>
    </row>
    <row r="43" spans="1:73">
      <c r="A43" s="6" t="s">
        <v>107</v>
      </c>
      <c r="B43" s="59"/>
      <c r="C43" s="60">
        <f t="shared" ref="C43:W43" si="137">+C42/C44-1</f>
        <v>0</v>
      </c>
      <c r="D43" s="60">
        <f t="shared" si="137"/>
        <v>0</v>
      </c>
      <c r="E43" s="60">
        <f t="shared" si="137"/>
        <v>0</v>
      </c>
      <c r="F43" s="60">
        <f t="shared" si="137"/>
        <v>0</v>
      </c>
      <c r="G43" s="107">
        <f t="shared" si="137"/>
        <v>0</v>
      </c>
      <c r="H43" s="108">
        <f t="shared" si="137"/>
        <v>0</v>
      </c>
      <c r="I43" s="108">
        <f t="shared" si="137"/>
        <v>0</v>
      </c>
      <c r="J43" s="108">
        <f t="shared" si="137"/>
        <v>0</v>
      </c>
      <c r="K43" s="108">
        <f t="shared" si="137"/>
        <v>0</v>
      </c>
      <c r="L43" s="107">
        <f t="shared" si="137"/>
        <v>0</v>
      </c>
      <c r="M43" s="108">
        <f t="shared" si="137"/>
        <v>0</v>
      </c>
      <c r="N43" s="108">
        <f t="shared" si="137"/>
        <v>0</v>
      </c>
      <c r="O43" s="108">
        <f t="shared" si="137"/>
        <v>0</v>
      </c>
      <c r="P43" s="108">
        <f t="shared" si="137"/>
        <v>0</v>
      </c>
      <c r="Q43" s="108">
        <f t="shared" si="137"/>
        <v>0</v>
      </c>
      <c r="R43" s="107">
        <f t="shared" si="137"/>
        <v>0</v>
      </c>
      <c r="S43" s="108">
        <f t="shared" si="137"/>
        <v>0</v>
      </c>
      <c r="T43" s="108">
        <f t="shared" si="137"/>
        <v>0</v>
      </c>
      <c r="U43" s="108">
        <f t="shared" si="137"/>
        <v>0</v>
      </c>
      <c r="V43" s="108">
        <f t="shared" si="137"/>
        <v>0</v>
      </c>
      <c r="W43" s="107">
        <f t="shared" si="137"/>
        <v>0</v>
      </c>
      <c r="X43" s="108">
        <f t="shared" ref="X43:AM43" si="138">+X42/X44-1</f>
        <v>0</v>
      </c>
      <c r="Y43" s="108">
        <f t="shared" si="138"/>
        <v>0</v>
      </c>
      <c r="Z43" s="108">
        <f t="shared" si="138"/>
        <v>0</v>
      </c>
      <c r="AA43" s="108">
        <f t="shared" si="138"/>
        <v>0</v>
      </c>
      <c r="AB43" s="107">
        <f t="shared" si="138"/>
        <v>0</v>
      </c>
      <c r="AC43" s="108">
        <f t="shared" si="138"/>
        <v>0</v>
      </c>
      <c r="AD43" s="108">
        <f t="shared" si="138"/>
        <v>0</v>
      </c>
      <c r="AE43" s="108">
        <f t="shared" si="138"/>
        <v>0</v>
      </c>
      <c r="AF43" s="108">
        <f t="shared" si="138"/>
        <v>0</v>
      </c>
      <c r="AG43" s="108">
        <f t="shared" si="138"/>
        <v>0</v>
      </c>
      <c r="AH43" s="107">
        <f t="shared" si="138"/>
        <v>0</v>
      </c>
      <c r="AI43" s="108">
        <f t="shared" si="138"/>
        <v>0</v>
      </c>
      <c r="AJ43" s="108">
        <f t="shared" si="138"/>
        <v>0</v>
      </c>
      <c r="AK43" s="108">
        <f t="shared" si="138"/>
        <v>0</v>
      </c>
      <c r="AL43" s="108">
        <f t="shared" si="138"/>
        <v>0</v>
      </c>
      <c r="AM43" s="107">
        <f t="shared" si="138"/>
        <v>0</v>
      </c>
      <c r="AN43" s="108">
        <f t="shared" ref="AN43:BC43" si="139">+AN42/AN44-1</f>
        <v>0</v>
      </c>
      <c r="AO43" s="108">
        <f t="shared" si="139"/>
        <v>0</v>
      </c>
      <c r="AP43" s="108">
        <f t="shared" si="139"/>
        <v>0</v>
      </c>
      <c r="AQ43" s="108">
        <f t="shared" si="139"/>
        <v>0</v>
      </c>
      <c r="AR43" s="107">
        <f t="shared" si="139"/>
        <v>0</v>
      </c>
      <c r="AS43" s="108">
        <f t="shared" si="139"/>
        <v>0</v>
      </c>
      <c r="AT43" s="108">
        <f t="shared" si="139"/>
        <v>0</v>
      </c>
      <c r="AU43" s="108">
        <f t="shared" si="139"/>
        <v>0</v>
      </c>
      <c r="AV43" s="108">
        <f t="shared" si="139"/>
        <v>0</v>
      </c>
      <c r="AW43" s="108">
        <f t="shared" si="139"/>
        <v>0</v>
      </c>
      <c r="AX43" s="107">
        <f t="shared" si="139"/>
        <v>0</v>
      </c>
      <c r="AY43" s="108">
        <f t="shared" si="139"/>
        <v>0</v>
      </c>
      <c r="AZ43" s="108">
        <f t="shared" si="139"/>
        <v>0</v>
      </c>
      <c r="BA43" s="108">
        <f t="shared" si="139"/>
        <v>0</v>
      </c>
      <c r="BB43" s="108">
        <f t="shared" si="139"/>
        <v>0</v>
      </c>
      <c r="BC43" s="107">
        <f t="shared" si="139"/>
        <v>0</v>
      </c>
      <c r="BD43" s="108">
        <f t="shared" ref="BD43:BN43" si="140">+BD42/BD44-1</f>
        <v>0</v>
      </c>
      <c r="BE43" s="108">
        <f t="shared" si="140"/>
        <v>0</v>
      </c>
      <c r="BF43" s="108">
        <f t="shared" si="140"/>
        <v>0</v>
      </c>
      <c r="BG43" s="108">
        <f t="shared" si="140"/>
        <v>0</v>
      </c>
      <c r="BH43" s="107">
        <f t="shared" si="140"/>
        <v>0</v>
      </c>
      <c r="BI43" s="108">
        <f t="shared" si="140"/>
        <v>0</v>
      </c>
      <c r="BJ43" s="108">
        <f t="shared" si="140"/>
        <v>0</v>
      </c>
      <c r="BK43" s="108">
        <f t="shared" si="140"/>
        <v>0</v>
      </c>
      <c r="BL43" s="108">
        <f t="shared" si="140"/>
        <v>0</v>
      </c>
      <c r="BM43" s="108">
        <f t="shared" si="140"/>
        <v>0</v>
      </c>
      <c r="BN43" s="107">
        <f t="shared" si="140"/>
        <v>0</v>
      </c>
      <c r="BO43"/>
      <c r="BP43" s="107">
        <f>+BP42/BP44-1</f>
        <v>0</v>
      </c>
      <c r="BQ43" s="112"/>
      <c r="BS43" s="28"/>
    </row>
    <row r="44" spans="1:73" s="65" customFormat="1">
      <c r="A44" s="61" t="s">
        <v>127</v>
      </c>
      <c r="B44" s="62"/>
      <c r="C44" s="63">
        <f>2517/8*7</f>
        <v>2202.375</v>
      </c>
      <c r="D44" s="63">
        <v>1888</v>
      </c>
      <c r="E44" s="63">
        <v>1929</v>
      </c>
      <c r="F44" s="63">
        <v>1908</v>
      </c>
      <c r="G44" s="64">
        <f>SUM(C44:F44)</f>
        <v>7927.375</v>
      </c>
      <c r="H44" s="63">
        <v>1830</v>
      </c>
      <c r="I44" s="63">
        <v>2151</v>
      </c>
      <c r="J44" s="63">
        <v>2215</v>
      </c>
      <c r="K44" s="63">
        <v>1648</v>
      </c>
      <c r="L44" s="64">
        <f>SUM(H44:K44)</f>
        <v>7844</v>
      </c>
      <c r="M44" s="63">
        <v>1915</v>
      </c>
      <c r="N44" s="63">
        <v>1959</v>
      </c>
      <c r="O44" s="63">
        <v>1687</v>
      </c>
      <c r="P44" s="63">
        <v>2074</v>
      </c>
      <c r="Q44" s="63">
        <v>1646</v>
      </c>
      <c r="R44" s="64">
        <f>SUM(M44:Q44)</f>
        <v>9281</v>
      </c>
      <c r="S44" s="63">
        <v>2025</v>
      </c>
      <c r="T44" s="63">
        <v>1725</v>
      </c>
      <c r="U44" s="63">
        <v>1660</v>
      </c>
      <c r="V44" s="63">
        <v>1778</v>
      </c>
      <c r="W44" s="64">
        <f>SUM(S44:V44)</f>
        <v>7188</v>
      </c>
      <c r="X44" s="63">
        <v>2067</v>
      </c>
      <c r="Y44" s="63">
        <v>2258</v>
      </c>
      <c r="Z44" s="63">
        <v>2762</v>
      </c>
      <c r="AA44" s="63">
        <v>1539</v>
      </c>
      <c r="AB44" s="64">
        <f>SUM(X44:AA44)</f>
        <v>8626</v>
      </c>
      <c r="AC44" s="63">
        <v>1464</v>
      </c>
      <c r="AD44" s="63">
        <v>1832</v>
      </c>
      <c r="AE44" s="63">
        <v>1547</v>
      </c>
      <c r="AF44" s="63">
        <v>1672</v>
      </c>
      <c r="AG44" s="63">
        <v>2136</v>
      </c>
      <c r="AH44" s="64">
        <f>SUM(AC44:AG44)</f>
        <v>8651</v>
      </c>
      <c r="AI44" s="63">
        <v>1339</v>
      </c>
      <c r="AJ44" s="63">
        <v>1780</v>
      </c>
      <c r="AK44" s="63">
        <v>1494</v>
      </c>
      <c r="AL44" s="63">
        <v>1135</v>
      </c>
      <c r="AM44" s="64">
        <f>SUM(AI44:AL44)</f>
        <v>5748</v>
      </c>
      <c r="AN44" s="63">
        <v>1770</v>
      </c>
      <c r="AO44" s="63">
        <v>1271</v>
      </c>
      <c r="AP44" s="63">
        <v>1414</v>
      </c>
      <c r="AQ44" s="63">
        <v>1864</v>
      </c>
      <c r="AR44" s="64">
        <f>SUM(AN44:AQ44)</f>
        <v>6319</v>
      </c>
      <c r="AS44" s="63">
        <v>1775</v>
      </c>
      <c r="AT44" s="63">
        <v>1805</v>
      </c>
      <c r="AU44" s="63">
        <v>1679</v>
      </c>
      <c r="AV44" s="63">
        <v>1655</v>
      </c>
      <c r="AW44" s="63">
        <v>1617</v>
      </c>
      <c r="AX44" s="64">
        <f>SUM(AS44:AW44)</f>
        <v>8531</v>
      </c>
      <c r="AY44" s="63">
        <v>1975</v>
      </c>
      <c r="AZ44" s="63">
        <v>1171</v>
      </c>
      <c r="BA44" s="63">
        <v>1499</v>
      </c>
      <c r="BB44" s="63">
        <v>1642</v>
      </c>
      <c r="BC44" s="64">
        <f>SUM(AY44:BB44)</f>
        <v>6287</v>
      </c>
      <c r="BD44" s="63">
        <v>1291</v>
      </c>
      <c r="BE44" s="63">
        <v>1181</v>
      </c>
      <c r="BF44" s="63">
        <v>1052</v>
      </c>
      <c r="BG44" s="63">
        <v>1356</v>
      </c>
      <c r="BH44" s="64">
        <f>SUM(BD44:BG44)</f>
        <v>4880</v>
      </c>
      <c r="BI44" s="63">
        <v>1511</v>
      </c>
      <c r="BJ44" s="63">
        <v>1717</v>
      </c>
      <c r="BK44" s="63">
        <v>1149</v>
      </c>
      <c r="BL44" s="63">
        <v>1478</v>
      </c>
      <c r="BM44" s="63">
        <v>1313</v>
      </c>
      <c r="BN44" s="64">
        <f>SUM(BI44:BM44)</f>
        <v>7168</v>
      </c>
      <c r="BP44" s="64">
        <f t="shared" ref="BP44:BP97" si="141">+G44+L44+R44+W44+AB44+AH44+AM44+AR44+AX44+BC44+BH44+BN44</f>
        <v>88450.375</v>
      </c>
      <c r="BQ44" s="113"/>
      <c r="BR44" s="66"/>
      <c r="BS44" s="66"/>
    </row>
    <row r="45" spans="1:73" s="56" customFormat="1">
      <c r="A45" s="52" t="s">
        <v>266</v>
      </c>
      <c r="B45" s="53" t="s">
        <v>265</v>
      </c>
      <c r="C45" s="54">
        <f>+C47*(1+$BQ45)</f>
        <v>177.75750000000002</v>
      </c>
      <c r="D45" s="54">
        <f>+D47*(1+$BQ45)</f>
        <v>0</v>
      </c>
      <c r="E45" s="54">
        <f>+E47*(1+$BQ45)</f>
        <v>152.07000000000002</v>
      </c>
      <c r="F45" s="54">
        <f>+F47*(1+$BQ45)</f>
        <v>53.430000000000007</v>
      </c>
      <c r="G45" s="55">
        <f>SUM(C45:F45)</f>
        <v>383.25750000000005</v>
      </c>
      <c r="H45" s="54">
        <f>+H47*(1+$BQ45)</f>
        <v>386.34000000000003</v>
      </c>
      <c r="I45" s="54">
        <f>+I47*(1+$BQ45)</f>
        <v>0</v>
      </c>
      <c r="J45" s="54">
        <f>+J47*(1+$BQ45)</f>
        <v>0</v>
      </c>
      <c r="K45" s="54">
        <f>+K47*(1+$BQ45)</f>
        <v>0</v>
      </c>
      <c r="L45" s="55">
        <f>SUM(H45:K45)</f>
        <v>386.34000000000003</v>
      </c>
      <c r="M45" s="54">
        <f>+M47*(1+$BQ45)</f>
        <v>99.667500000000004</v>
      </c>
      <c r="N45" s="54">
        <f>+N47*(1+$BQ45)</f>
        <v>5769.4125000000004</v>
      </c>
      <c r="O45" s="54">
        <f>+O47*(1+$BQ45)</f>
        <v>0</v>
      </c>
      <c r="P45" s="54">
        <f>+P47*(1+$BQ45)</f>
        <v>0</v>
      </c>
      <c r="Q45" s="54">
        <f>+Q47*(1+$BQ45)</f>
        <v>135.63000000000002</v>
      </c>
      <c r="R45" s="55">
        <f>SUM(M45:Q45)</f>
        <v>6004.71</v>
      </c>
      <c r="S45" s="54">
        <f>+S47*(1+$BQ45)</f>
        <v>67.815000000000012</v>
      </c>
      <c r="T45" s="54">
        <f>+T47*(1+$BQ45)</f>
        <v>36.99</v>
      </c>
      <c r="U45" s="54">
        <f>+U47*(1+$BQ45)</f>
        <v>258.93</v>
      </c>
      <c r="V45" s="54">
        <f>+V47*(1+$BQ45)</f>
        <v>0</v>
      </c>
      <c r="W45" s="55">
        <f>SUM(S45:V45)</f>
        <v>363.73500000000001</v>
      </c>
      <c r="X45" s="54">
        <f>+X47*(1+$BQ45)</f>
        <v>0</v>
      </c>
      <c r="Y45" s="54">
        <f>+Y47*(1+$BQ45)</f>
        <v>0</v>
      </c>
      <c r="Z45" s="54">
        <f>+Z47*(1+$BQ45)</f>
        <v>0</v>
      </c>
      <c r="AA45" s="54">
        <f>+AA47*(1+$BQ45)</f>
        <v>0</v>
      </c>
      <c r="AB45" s="55">
        <f>SUM(X45:AA45)</f>
        <v>0</v>
      </c>
      <c r="AC45" s="54">
        <f>+AC47*(1+$BQ45)</f>
        <v>5961.5550000000003</v>
      </c>
      <c r="AD45" s="54">
        <f>+AD47*(1+$BQ45)</f>
        <v>0</v>
      </c>
      <c r="AE45" s="54">
        <f>+AE47*(1+$BQ45)</f>
        <v>0</v>
      </c>
      <c r="AF45" s="54">
        <f>+AF47*(1+$BQ45)</f>
        <v>66.787500000000009</v>
      </c>
      <c r="AG45" s="54">
        <f>+AG47*(1+$BQ45)</f>
        <v>0</v>
      </c>
      <c r="AH45" s="55">
        <f>SUM(AC45:AG45)</f>
        <v>6028.3425000000007</v>
      </c>
      <c r="AI45" s="54">
        <f>+AI47*(1+$BQ45)</f>
        <v>0</v>
      </c>
      <c r="AJ45" s="54">
        <f>+AJ47*(1+$BQ45)</f>
        <v>408.94500000000005</v>
      </c>
      <c r="AK45" s="54">
        <f>+AK47*(1+$BQ45)</f>
        <v>0</v>
      </c>
      <c r="AL45" s="54">
        <f>+AL47*(1+$BQ45)</f>
        <v>96.585000000000008</v>
      </c>
      <c r="AM45" s="55">
        <f>SUM(AI45:AL45)</f>
        <v>505.53000000000009</v>
      </c>
      <c r="AN45" s="54">
        <f>+AN47*(1+$BQ45)</f>
        <v>139.74</v>
      </c>
      <c r="AO45" s="54">
        <f>+AO47*(1+$BQ45)</f>
        <v>60.622500000000002</v>
      </c>
      <c r="AP45" s="54">
        <f>+AP47*(1+$BQ45)</f>
        <v>383.25750000000005</v>
      </c>
      <c r="AQ45" s="54">
        <f>+AQ47*(1+$BQ45)</f>
        <v>0</v>
      </c>
      <c r="AR45" s="55">
        <f>SUM(AN45:AQ45)</f>
        <v>583.62000000000012</v>
      </c>
      <c r="AS45" s="54">
        <f>+AS47*(1+$BQ45)</f>
        <v>208.58250000000001</v>
      </c>
      <c r="AT45" s="54">
        <f>+AT47*(1+$BQ45)</f>
        <v>227.07750000000001</v>
      </c>
      <c r="AU45" s="54">
        <f>+AU47*(1+$BQ45)</f>
        <v>6198.9075000000003</v>
      </c>
      <c r="AV45" s="54">
        <f>+AV47*(1+$BQ45)</f>
        <v>73.98</v>
      </c>
      <c r="AW45" s="54">
        <f>+AW47*(1+$BQ45)</f>
        <v>342.15750000000003</v>
      </c>
      <c r="AX45" s="55">
        <f>SUM(AS45:AW45)</f>
        <v>7050.7049999999999</v>
      </c>
      <c r="AY45" s="54">
        <f>+AY47*(1+$BQ45)</f>
        <v>99.667500000000004</v>
      </c>
      <c r="AZ45" s="54">
        <f>+AZ47*(1+$BQ45)</f>
        <v>253.79250000000002</v>
      </c>
      <c r="BA45" s="54">
        <f>+BA47*(1+$BQ45)</f>
        <v>0</v>
      </c>
      <c r="BB45" s="54">
        <f>+BB47*(1+$BQ45)</f>
        <v>391.47750000000002</v>
      </c>
      <c r="BC45" s="55">
        <f>SUM(AY45:BB45)</f>
        <v>744.9375</v>
      </c>
      <c r="BD45" s="54">
        <f>+BD47*(1+$BQ45)</f>
        <v>2865.6975000000002</v>
      </c>
      <c r="BE45" s="54">
        <f>+BE47*(1+$BQ45)</f>
        <v>0</v>
      </c>
      <c r="BF45" s="54">
        <f>+BF47*(1+$BQ45)</f>
        <v>0</v>
      </c>
      <c r="BG45" s="54">
        <f>+BG47*(1+$BQ45)</f>
        <v>98.640000000000015</v>
      </c>
      <c r="BH45" s="55">
        <f>SUM(BD45:BG45)</f>
        <v>2964.3375000000001</v>
      </c>
      <c r="BI45" s="54">
        <f>+BI47*(1+$BQ45)</f>
        <v>117.13500000000001</v>
      </c>
      <c r="BJ45" s="54">
        <f>+BJ47*(1+$BQ45)</f>
        <v>5459.1075000000001</v>
      </c>
      <c r="BK45" s="54">
        <f>+BK47*(1+$BQ45)</f>
        <v>120.21750000000002</v>
      </c>
      <c r="BL45" s="54">
        <f>+BL47*(1+$BQ45)</f>
        <v>0</v>
      </c>
      <c r="BM45" s="54">
        <f>+BM47*(1+$BQ45)</f>
        <v>167.48250000000002</v>
      </c>
      <c r="BN45" s="55">
        <f>SUM(BI45:BM45)</f>
        <v>5863.9425000000001</v>
      </c>
      <c r="BP45" s="57">
        <f t="shared" si="141"/>
        <v>30879.457500000004</v>
      </c>
      <c r="BQ45" s="79">
        <v>2.75E-2</v>
      </c>
      <c r="BR45" s="139"/>
      <c r="BS45" s="58"/>
    </row>
    <row r="46" spans="1:73">
      <c r="A46" s="6" t="s">
        <v>107</v>
      </c>
      <c r="B46" s="59"/>
      <c r="C46" s="60">
        <f>IF(C47&lt;=0,0,C45/C47-1)</f>
        <v>2.750000000000008E-2</v>
      </c>
      <c r="D46" s="60">
        <f>IF(D47&lt;=0,0,D45/D47-1)</f>
        <v>0</v>
      </c>
      <c r="E46" s="60">
        <f t="shared" ref="E46" si="142">IF(E47&lt;=0,0,E45/E47-1)</f>
        <v>2.750000000000008E-2</v>
      </c>
      <c r="F46" s="60">
        <f t="shared" ref="F46" si="143">IF(F47&lt;=0,0,F45/F47-1)</f>
        <v>2.750000000000008E-2</v>
      </c>
      <c r="G46" s="107">
        <f>IF(G47&lt;=0,0,G45/G47-1)</f>
        <v>2.750000000000008E-2</v>
      </c>
      <c r="H46" s="60">
        <f>IF(H47&lt;=0,0,H45/H47-1)</f>
        <v>2.750000000000008E-2</v>
      </c>
      <c r="I46" s="60">
        <f>IF(I47&lt;=0,0,I45/I47-1)</f>
        <v>0</v>
      </c>
      <c r="J46" s="60">
        <f t="shared" ref="J46" si="144">IF(J47&lt;=0,0,J45/J47-1)</f>
        <v>0</v>
      </c>
      <c r="K46" s="60">
        <f t="shared" ref="K46" si="145">IF(K47&lt;=0,0,K45/K47-1)</f>
        <v>0</v>
      </c>
      <c r="L46" s="107">
        <f>IF(L47&lt;=0,0,L45/L47-1)</f>
        <v>2.750000000000008E-2</v>
      </c>
      <c r="M46" s="60">
        <f>IF(M47&lt;=0,0,M45/M47-1)</f>
        <v>2.750000000000008E-2</v>
      </c>
      <c r="N46" s="60">
        <f>IF(N47&lt;=0,0,N45/N47-1)</f>
        <v>2.750000000000008E-2</v>
      </c>
      <c r="O46" s="60">
        <f>IF(O47&lt;=0,0,O45/O47-1)</f>
        <v>0</v>
      </c>
      <c r="P46" s="60">
        <f t="shared" ref="P46" si="146">IF(P47&lt;=0,0,P45/P47-1)</f>
        <v>0</v>
      </c>
      <c r="Q46" s="60">
        <f t="shared" ref="Q46" si="147">IF(Q47&lt;=0,0,Q45/Q47-1)</f>
        <v>2.750000000000008E-2</v>
      </c>
      <c r="R46" s="107">
        <f>IF(R47&lt;=0,0,R45/R47-1)</f>
        <v>2.750000000000008E-2</v>
      </c>
      <c r="S46" s="60">
        <f>IF(S47&lt;=0,0,S45/S47-1)</f>
        <v>2.750000000000008E-2</v>
      </c>
      <c r="T46" s="60">
        <f>IF(T47&lt;=0,0,T45/T47-1)</f>
        <v>2.750000000000008E-2</v>
      </c>
      <c r="U46" s="60">
        <f t="shared" ref="U46" si="148">IF(U47&lt;=0,0,U45/U47-1)</f>
        <v>2.750000000000008E-2</v>
      </c>
      <c r="V46" s="60">
        <f t="shared" ref="V46" si="149">IF(V47&lt;=0,0,V45/V47-1)</f>
        <v>0</v>
      </c>
      <c r="W46" s="107">
        <f>IF(W47&lt;=0,0,W45/W47-1)</f>
        <v>2.750000000000008E-2</v>
      </c>
      <c r="X46" s="60">
        <f>IF(X47&lt;=0,0,X45/X47-1)</f>
        <v>0</v>
      </c>
      <c r="Y46" s="60">
        <f>IF(Y47&lt;=0,0,Y45/Y47-1)</f>
        <v>0</v>
      </c>
      <c r="Z46" s="60">
        <f t="shared" ref="Z46" si="150">IF(Z47&lt;=0,0,Z45/Z47-1)</f>
        <v>0</v>
      </c>
      <c r="AA46" s="60">
        <f t="shared" ref="AA46" si="151">IF(AA47&lt;=0,0,AA45/AA47-1)</f>
        <v>0</v>
      </c>
      <c r="AB46" s="107">
        <f>IF(AB47&lt;=0,0,AB45/AB47-1)</f>
        <v>0</v>
      </c>
      <c r="AC46" s="60">
        <f>IF(AC47&lt;=0,0,AC45/AC47-1)</f>
        <v>2.750000000000008E-2</v>
      </c>
      <c r="AD46" s="60">
        <f>IF(AD47&lt;=0,0,AD45/AD47-1)</f>
        <v>0</v>
      </c>
      <c r="AE46" s="60">
        <f>IF(AE47&lt;=0,0,AE45/AE47-1)</f>
        <v>0</v>
      </c>
      <c r="AF46" s="60">
        <f t="shared" ref="AF46" si="152">IF(AF47&lt;=0,0,AF45/AF47-1)</f>
        <v>2.750000000000008E-2</v>
      </c>
      <c r="AG46" s="60">
        <f t="shared" ref="AG46" si="153">IF(AG47&lt;=0,0,AG45/AG47-1)</f>
        <v>0</v>
      </c>
      <c r="AH46" s="107">
        <f>IF(AH47&lt;=0,0,AH45/AH47-1)</f>
        <v>2.750000000000008E-2</v>
      </c>
      <c r="AI46" s="60">
        <f>IF(AI47&lt;=0,0,AI45/AI47-1)</f>
        <v>0</v>
      </c>
      <c r="AJ46" s="60">
        <f>IF(AJ47&lt;=0,0,AJ45/AJ47-1)</f>
        <v>2.750000000000008E-2</v>
      </c>
      <c r="AK46" s="60">
        <f t="shared" ref="AK46" si="154">IF(AK47&lt;=0,0,AK45/AK47-1)</f>
        <v>0</v>
      </c>
      <c r="AL46" s="60">
        <f t="shared" ref="AL46" si="155">IF(AL47&lt;=0,0,AL45/AL47-1)</f>
        <v>2.750000000000008E-2</v>
      </c>
      <c r="AM46" s="107">
        <f>IF(AM47&lt;=0,0,AM45/AM47-1)</f>
        <v>2.750000000000008E-2</v>
      </c>
      <c r="AN46" s="60">
        <f>IF(AN47&lt;=0,0,AN45/AN47-1)</f>
        <v>2.750000000000008E-2</v>
      </c>
      <c r="AO46" s="60">
        <f>IF(AO47&lt;=0,0,AO45/AO47-1)</f>
        <v>2.750000000000008E-2</v>
      </c>
      <c r="AP46" s="60">
        <f t="shared" ref="AP46" si="156">IF(AP47&lt;=0,0,AP45/AP47-1)</f>
        <v>2.750000000000008E-2</v>
      </c>
      <c r="AQ46" s="60">
        <f t="shared" ref="AQ46" si="157">IF(AQ47&lt;=0,0,AQ45/AQ47-1)</f>
        <v>0</v>
      </c>
      <c r="AR46" s="107">
        <f>IF(AR47&lt;=0,0,AR45/AR47-1)</f>
        <v>2.7500000000000302E-2</v>
      </c>
      <c r="AS46" s="60">
        <f>IF(AS47&lt;=0,0,AS45/AS47-1)</f>
        <v>2.750000000000008E-2</v>
      </c>
      <c r="AT46" s="60">
        <f>IF(AT47&lt;=0,0,AT45/AT47-1)</f>
        <v>2.750000000000008E-2</v>
      </c>
      <c r="AU46" s="60">
        <f>IF(AU47&lt;=0,0,AU45/AU47-1)</f>
        <v>2.750000000000008E-2</v>
      </c>
      <c r="AV46" s="60">
        <f t="shared" ref="AV46" si="158">IF(AV47&lt;=0,0,AV45/AV47-1)</f>
        <v>2.750000000000008E-2</v>
      </c>
      <c r="AW46" s="60">
        <f t="shared" ref="AW46" si="159">IF(AW47&lt;=0,0,AW45/AW47-1)</f>
        <v>2.750000000000008E-2</v>
      </c>
      <c r="AX46" s="107">
        <f>IF(AX47&lt;=0,0,AX45/AX47-1)</f>
        <v>2.750000000000008E-2</v>
      </c>
      <c r="AY46" s="60">
        <f>IF(AY47&lt;=0,0,AY45/AY47-1)</f>
        <v>2.750000000000008E-2</v>
      </c>
      <c r="AZ46" s="60">
        <f>IF(AZ47&lt;=0,0,AZ45/AZ47-1)</f>
        <v>2.750000000000008E-2</v>
      </c>
      <c r="BA46" s="60">
        <f t="shared" ref="BA46" si="160">IF(BA47&lt;=0,0,BA45/BA47-1)</f>
        <v>0</v>
      </c>
      <c r="BB46" s="60">
        <f t="shared" ref="BB46" si="161">IF(BB47&lt;=0,0,BB45/BB47-1)</f>
        <v>2.750000000000008E-2</v>
      </c>
      <c r="BC46" s="107">
        <f>IF(BC47&lt;=0,0,BC45/BC47-1)</f>
        <v>2.750000000000008E-2</v>
      </c>
      <c r="BD46" s="60">
        <f>IF(BD47&lt;=0,0,BD45/BD47-1)</f>
        <v>2.750000000000008E-2</v>
      </c>
      <c r="BE46" s="60">
        <f>IF(BE47&lt;=0,0,BE45/BE47-1)</f>
        <v>0</v>
      </c>
      <c r="BF46" s="60">
        <f t="shared" ref="BF46" si="162">IF(BF47&lt;=0,0,BF45/BF47-1)</f>
        <v>0</v>
      </c>
      <c r="BG46" s="60">
        <f t="shared" ref="BG46" si="163">IF(BG47&lt;=0,0,BG45/BG47-1)</f>
        <v>2.750000000000008E-2</v>
      </c>
      <c r="BH46" s="107">
        <f>IF(BH47&lt;=0,0,BH45/BH47-1)</f>
        <v>2.750000000000008E-2</v>
      </c>
      <c r="BI46" s="60">
        <f>IF(BI47&lt;=0,0,BI45/BI47-1)</f>
        <v>2.750000000000008E-2</v>
      </c>
      <c r="BJ46" s="60">
        <f>IF(BJ47&lt;=0,0,BJ45/BJ47-1)</f>
        <v>2.750000000000008E-2</v>
      </c>
      <c r="BK46" s="60">
        <f>IF(BK47&lt;=0,0,BK45/BK47-1)</f>
        <v>2.750000000000008E-2</v>
      </c>
      <c r="BL46" s="60">
        <f t="shared" ref="BL46" si="164">IF(BL47&lt;=0,0,BL45/BL47-1)</f>
        <v>0</v>
      </c>
      <c r="BM46" s="60">
        <f t="shared" ref="BM46" si="165">IF(BM47&lt;=0,0,BM45/BM47-1)</f>
        <v>2.750000000000008E-2</v>
      </c>
      <c r="BN46" s="107">
        <f>IF(BN47&lt;=0,0,BN45/BN47-1)</f>
        <v>2.750000000000008E-2</v>
      </c>
      <c r="BO46"/>
      <c r="BP46" s="107">
        <f>+BP45/BP47-1</f>
        <v>2.750000000000008E-2</v>
      </c>
      <c r="BQ46" s="112"/>
      <c r="BS46" s="28"/>
    </row>
    <row r="47" spans="1:73" s="65" customFormat="1">
      <c r="A47" s="61" t="s">
        <v>241</v>
      </c>
      <c r="B47" s="62"/>
      <c r="C47" s="63">
        <v>173</v>
      </c>
      <c r="D47" s="63"/>
      <c r="E47" s="63">
        <v>148</v>
      </c>
      <c r="F47" s="63">
        <v>52</v>
      </c>
      <c r="G47" s="64">
        <f>SUM(C47:F47)</f>
        <v>373</v>
      </c>
      <c r="H47" s="63">
        <v>376</v>
      </c>
      <c r="I47" s="63"/>
      <c r="J47" s="63"/>
      <c r="K47" s="63"/>
      <c r="L47" s="64">
        <f>SUM(H47:K47)</f>
        <v>376</v>
      </c>
      <c r="M47" s="63">
        <v>97</v>
      </c>
      <c r="N47" s="63">
        <v>5615</v>
      </c>
      <c r="O47" s="63"/>
      <c r="P47" s="63"/>
      <c r="Q47" s="63">
        <v>132</v>
      </c>
      <c r="R47" s="64">
        <f>SUM(M47:Q47)</f>
        <v>5844</v>
      </c>
      <c r="S47" s="63">
        <v>66</v>
      </c>
      <c r="T47" s="63">
        <v>36</v>
      </c>
      <c r="U47" s="63">
        <v>252</v>
      </c>
      <c r="V47" s="63"/>
      <c r="W47" s="64">
        <f>SUM(S47:V47)</f>
        <v>354</v>
      </c>
      <c r="X47" s="63"/>
      <c r="Y47" s="63"/>
      <c r="Z47" s="63"/>
      <c r="AA47" s="63"/>
      <c r="AB47" s="64">
        <f>SUM(X47:AA47)</f>
        <v>0</v>
      </c>
      <c r="AC47" s="63">
        <v>5802</v>
      </c>
      <c r="AD47" s="63"/>
      <c r="AE47" s="63"/>
      <c r="AF47" s="63">
        <v>65</v>
      </c>
      <c r="AG47" s="63"/>
      <c r="AH47" s="64">
        <f>SUM(AC47:AG47)</f>
        <v>5867</v>
      </c>
      <c r="AI47" s="63"/>
      <c r="AJ47" s="63">
        <v>398</v>
      </c>
      <c r="AK47" s="63"/>
      <c r="AL47" s="63">
        <v>94</v>
      </c>
      <c r="AM47" s="64">
        <f>SUM(AI47:AL47)</f>
        <v>492</v>
      </c>
      <c r="AN47" s="63">
        <v>136</v>
      </c>
      <c r="AO47" s="63">
        <v>59</v>
      </c>
      <c r="AP47" s="63">
        <v>373</v>
      </c>
      <c r="AQ47" s="63"/>
      <c r="AR47" s="64">
        <f>SUM(AN47:AQ47)</f>
        <v>568</v>
      </c>
      <c r="AS47" s="63">
        <v>203</v>
      </c>
      <c r="AT47" s="63">
        <v>221</v>
      </c>
      <c r="AU47" s="63">
        <v>6033</v>
      </c>
      <c r="AV47" s="63">
        <v>72</v>
      </c>
      <c r="AW47" s="63">
        <v>333</v>
      </c>
      <c r="AX47" s="64">
        <f>SUM(AS47:AW47)</f>
        <v>6862</v>
      </c>
      <c r="AY47" s="63">
        <v>97</v>
      </c>
      <c r="AZ47" s="63">
        <v>247</v>
      </c>
      <c r="BA47" s="63"/>
      <c r="BB47" s="63">
        <v>381</v>
      </c>
      <c r="BC47" s="64">
        <f>SUM(AY47:BB47)</f>
        <v>725</v>
      </c>
      <c r="BD47" s="63">
        <v>2789</v>
      </c>
      <c r="BE47" s="63"/>
      <c r="BF47" s="63"/>
      <c r="BG47" s="63">
        <v>96</v>
      </c>
      <c r="BH47" s="64">
        <f>SUM(BD47:BG47)</f>
        <v>2885</v>
      </c>
      <c r="BI47" s="63">
        <v>114</v>
      </c>
      <c r="BJ47" s="63">
        <v>5313</v>
      </c>
      <c r="BK47" s="63">
        <v>117</v>
      </c>
      <c r="BL47" s="63"/>
      <c r="BM47" s="63">
        <v>163</v>
      </c>
      <c r="BN47" s="64">
        <f>SUM(BI47:BM47)</f>
        <v>5707</v>
      </c>
      <c r="BP47" s="64">
        <f t="shared" ref="BP47" si="166">+G47+L47+R47+W47+AB47+AH47+AM47+AR47+AX47+BC47+BH47+BN47</f>
        <v>30053</v>
      </c>
      <c r="BQ47" s="113"/>
      <c r="BR47" s="66"/>
      <c r="BS47" s="66"/>
    </row>
    <row r="48" spans="1:73" s="77" customFormat="1">
      <c r="A48" s="143" t="s">
        <v>249</v>
      </c>
      <c r="B48" s="115" t="s">
        <v>102</v>
      </c>
      <c r="C48" s="75">
        <f>C39*$BQ48</f>
        <v>29578.726274999997</v>
      </c>
      <c r="D48" s="75">
        <f t="shared" ref="D48:F48" si="167">D39*$BQ48</f>
        <v>32990.655599999998</v>
      </c>
      <c r="E48" s="75">
        <f t="shared" si="167"/>
        <v>32048.389800000001</v>
      </c>
      <c r="F48" s="75">
        <f t="shared" si="167"/>
        <v>30514.275119999998</v>
      </c>
      <c r="G48" s="76">
        <f>SUM(C48:F48)</f>
        <v>125132.046795</v>
      </c>
      <c r="H48" s="75">
        <f>H39*$BQ48</f>
        <v>28230.132000000001</v>
      </c>
      <c r="I48" s="75">
        <f t="shared" ref="I48:K48" si="168">I39*$BQ48</f>
        <v>29505.407399999996</v>
      </c>
      <c r="J48" s="75">
        <f t="shared" si="168"/>
        <v>34299.231959999997</v>
      </c>
      <c r="K48" s="75">
        <f t="shared" si="168"/>
        <v>30107.852040000002</v>
      </c>
      <c r="L48" s="76">
        <f>SUM(H48:K48)</f>
        <v>122142.62339999998</v>
      </c>
      <c r="M48" s="75">
        <f>M39*$BQ48</f>
        <v>29108.823240000002</v>
      </c>
      <c r="N48" s="75">
        <f t="shared" ref="N48:P48" si="169">N39*$BQ48</f>
        <v>28509.405959999996</v>
      </c>
      <c r="O48" s="75">
        <f t="shared" si="169"/>
        <v>28868.904959999996</v>
      </c>
      <c r="P48" s="75">
        <f t="shared" si="169"/>
        <v>35050.774079999996</v>
      </c>
      <c r="Q48" s="75">
        <f t="shared" ref="Q48" si="170">Q39*$BQ48</f>
        <v>37642.951079999999</v>
      </c>
      <c r="R48" s="76">
        <f>SUM(M48:Q48)</f>
        <v>159180.85931999999</v>
      </c>
      <c r="S48" s="75">
        <f>S39*$BQ48</f>
        <v>28387.554720000004</v>
      </c>
      <c r="T48" s="75">
        <f t="shared" ref="T48:V48" si="171">T39*$BQ48</f>
        <v>26638.497480000002</v>
      </c>
      <c r="U48" s="75">
        <f t="shared" si="171"/>
        <v>28295.977079999997</v>
      </c>
      <c r="V48" s="75">
        <f t="shared" si="171"/>
        <v>30984.27276</v>
      </c>
      <c r="W48" s="76">
        <f>SUM(S48:V48)</f>
        <v>114306.30204000001</v>
      </c>
      <c r="X48" s="75">
        <f>X39*$BQ48</f>
        <v>28889.339639999998</v>
      </c>
      <c r="Y48" s="75">
        <f t="shared" ref="Y48:AA48" si="172">Y39*$BQ48</f>
        <v>31094.771400000001</v>
      </c>
      <c r="Z48" s="75">
        <f t="shared" si="172"/>
        <v>31962.110040000003</v>
      </c>
      <c r="AA48" s="75">
        <f t="shared" si="172"/>
        <v>29858.094840000002</v>
      </c>
      <c r="AB48" s="76">
        <f>SUM(X48:AA48)</f>
        <v>121804.31592000001</v>
      </c>
      <c r="AC48" s="75">
        <f>AC39*$BQ48</f>
        <v>31282.467720000001</v>
      </c>
      <c r="AD48" s="75">
        <f t="shared" ref="AD48:AG48" si="173">AD39*$BQ48</f>
        <v>31169.698560000001</v>
      </c>
      <c r="AE48" s="75">
        <f t="shared" si="173"/>
        <v>31338.473879999998</v>
      </c>
      <c r="AF48" s="75">
        <f t="shared" si="173"/>
        <v>31604.881560000002</v>
      </c>
      <c r="AG48" s="75">
        <f t="shared" si="173"/>
        <v>32637.211319999999</v>
      </c>
      <c r="AH48" s="76">
        <f>SUM(AC48:AG48)</f>
        <v>158032.73304000002</v>
      </c>
      <c r="AI48" s="75">
        <f>AI39*$BQ48</f>
        <v>30571.794959999999</v>
      </c>
      <c r="AJ48" s="75">
        <f t="shared" ref="AJ48:AL48" si="174">AJ39*$BQ48</f>
        <v>26426.582280000002</v>
      </c>
      <c r="AK48" s="75">
        <f t="shared" si="174"/>
        <v>26059.514879999999</v>
      </c>
      <c r="AL48" s="75">
        <f t="shared" si="174"/>
        <v>28560.871079999997</v>
      </c>
      <c r="AM48" s="76">
        <f>SUM(AI48:AL48)</f>
        <v>111618.7632</v>
      </c>
      <c r="AN48" s="75">
        <f>AN39*$BQ48</f>
        <v>28271.7582</v>
      </c>
      <c r="AO48" s="75">
        <f t="shared" ref="AO48:AQ48" si="175">AO39*$BQ48</f>
        <v>30119.20464</v>
      </c>
      <c r="AP48" s="75">
        <f t="shared" si="175"/>
        <v>31610.936280000002</v>
      </c>
      <c r="AQ48" s="75">
        <f t="shared" si="175"/>
        <v>37794.319080000001</v>
      </c>
      <c r="AR48" s="76">
        <f>SUM(AN48:AQ48)</f>
        <v>127796.2182</v>
      </c>
      <c r="AS48" s="75">
        <f>AS39*$BQ48</f>
        <v>32311.770120000001</v>
      </c>
      <c r="AT48" s="75">
        <f t="shared" ref="AT48:AW48" si="176">AT39*$BQ48</f>
        <v>32619.804</v>
      </c>
      <c r="AU48" s="75">
        <f t="shared" si="176"/>
        <v>31803.930480000003</v>
      </c>
      <c r="AV48" s="75">
        <f t="shared" si="176"/>
        <v>33417.513360000004</v>
      </c>
      <c r="AW48" s="75">
        <f t="shared" si="176"/>
        <v>31824.365160000001</v>
      </c>
      <c r="AX48" s="76">
        <f>SUM(AS48:AW48)</f>
        <v>161977.38312000001</v>
      </c>
      <c r="AY48" s="75">
        <f>AY39*$BQ48</f>
        <v>30497.624639999998</v>
      </c>
      <c r="AZ48" s="75">
        <f t="shared" ref="AZ48:BB48" si="177">AZ39*$BQ48</f>
        <v>30233.48748</v>
      </c>
      <c r="BA48" s="75">
        <f t="shared" si="177"/>
        <v>34171.326000000001</v>
      </c>
      <c r="BB48" s="75">
        <f t="shared" si="177"/>
        <v>28410.25992</v>
      </c>
      <c r="BC48" s="76">
        <f>SUM(AY48:BB48)</f>
        <v>123312.69804</v>
      </c>
      <c r="BD48" s="75">
        <f>BD39*$BQ48</f>
        <v>29954.213519999998</v>
      </c>
      <c r="BE48" s="75">
        <f t="shared" ref="BE48:BG48" si="178">BE39*$BQ48</f>
        <v>32099.09808</v>
      </c>
      <c r="BF48" s="75">
        <f t="shared" si="178"/>
        <v>27931.937040000001</v>
      </c>
      <c r="BG48" s="75">
        <f t="shared" si="178"/>
        <v>27272.729399999997</v>
      </c>
      <c r="BH48" s="76">
        <f>SUM(BD48:BG48)</f>
        <v>117257.97804</v>
      </c>
      <c r="BI48" s="75">
        <f>BI39*$BQ48</f>
        <v>25983.830879999998</v>
      </c>
      <c r="BJ48" s="75">
        <f t="shared" ref="BJ48:BM48" si="179">BJ39*$BQ48</f>
        <v>29857.338</v>
      </c>
      <c r="BK48" s="75">
        <f t="shared" si="179"/>
        <v>26596.871280000003</v>
      </c>
      <c r="BL48" s="75">
        <f t="shared" si="179"/>
        <v>28109.037600000003</v>
      </c>
      <c r="BM48" s="75">
        <f t="shared" si="179"/>
        <v>28935.506880000001</v>
      </c>
      <c r="BN48" s="76">
        <f>SUM(BI48:BM48)</f>
        <v>139482.58464000002</v>
      </c>
      <c r="BP48" s="78">
        <f t="shared" si="141"/>
        <v>1582044.5057549998</v>
      </c>
      <c r="BQ48" s="79">
        <v>0.74199999999999999</v>
      </c>
      <c r="BR48" s="141"/>
      <c r="BS48" s="80"/>
    </row>
    <row r="49" spans="1:73" s="77" customFormat="1">
      <c r="A49" s="143" t="s">
        <v>250</v>
      </c>
      <c r="B49" s="115" t="s">
        <v>146</v>
      </c>
      <c r="C49" s="75">
        <f>C42*$BQ49</f>
        <v>1737.6738750000002</v>
      </c>
      <c r="D49" s="75">
        <f t="shared" ref="D49:F49" si="180">D42*$BQ49</f>
        <v>1489.6320000000001</v>
      </c>
      <c r="E49" s="75">
        <f t="shared" si="180"/>
        <v>1521.981</v>
      </c>
      <c r="F49" s="75">
        <f t="shared" si="180"/>
        <v>1505.412</v>
      </c>
      <c r="G49" s="76">
        <f t="shared" ref="G49" si="181">SUM(C49:F49)</f>
        <v>6254.698875</v>
      </c>
      <c r="H49" s="75">
        <f>H42*$BQ49</f>
        <v>1443.8700000000001</v>
      </c>
      <c r="I49" s="75">
        <f t="shared" ref="I49:K49" si="182">I42*$BQ49</f>
        <v>1697.1390000000001</v>
      </c>
      <c r="J49" s="75">
        <f t="shared" si="182"/>
        <v>1747.635</v>
      </c>
      <c r="K49" s="75">
        <f t="shared" si="182"/>
        <v>1300.2720000000002</v>
      </c>
      <c r="L49" s="76">
        <f t="shared" ref="L49" si="183">SUM(H49:K49)</f>
        <v>6188.9160000000002</v>
      </c>
      <c r="M49" s="75">
        <f>M42*$BQ49</f>
        <v>1510.9350000000002</v>
      </c>
      <c r="N49" s="75">
        <f t="shared" ref="N49:P49" si="184">N42*$BQ49</f>
        <v>1545.6510000000001</v>
      </c>
      <c r="O49" s="75">
        <f t="shared" si="184"/>
        <v>1331.0430000000001</v>
      </c>
      <c r="P49" s="75">
        <f t="shared" si="184"/>
        <v>1636.386</v>
      </c>
      <c r="Q49" s="75">
        <f t="shared" ref="Q49" si="185">Q42*$BQ49</f>
        <v>1298.694</v>
      </c>
      <c r="R49" s="76">
        <f t="shared" ref="R49:R57" si="186">SUM(M49:Q49)</f>
        <v>7322.7090000000007</v>
      </c>
      <c r="S49" s="75">
        <f>S42*$BQ49</f>
        <v>1597.7250000000001</v>
      </c>
      <c r="T49" s="75">
        <f t="shared" ref="T49:V49" si="187">T42*$BQ49</f>
        <v>1361.0250000000001</v>
      </c>
      <c r="U49" s="75">
        <f t="shared" si="187"/>
        <v>1309.74</v>
      </c>
      <c r="V49" s="75">
        <f t="shared" si="187"/>
        <v>1402.8420000000001</v>
      </c>
      <c r="W49" s="76">
        <f t="shared" ref="W49" si="188">SUM(S49:V49)</f>
        <v>5671.3320000000003</v>
      </c>
      <c r="X49" s="75">
        <f>X42*$BQ49</f>
        <v>1630.8630000000001</v>
      </c>
      <c r="Y49" s="75">
        <f t="shared" ref="Y49:AA49" si="189">Y42*$BQ49</f>
        <v>1781.5620000000001</v>
      </c>
      <c r="Z49" s="75">
        <f t="shared" si="189"/>
        <v>2179.2180000000003</v>
      </c>
      <c r="AA49" s="75">
        <f t="shared" si="189"/>
        <v>1214.271</v>
      </c>
      <c r="AB49" s="76">
        <f t="shared" ref="AB49" si="190">SUM(X49:AA49)</f>
        <v>6805.9139999999998</v>
      </c>
      <c r="AC49" s="75">
        <f>AC42*$BQ49</f>
        <v>1155.096</v>
      </c>
      <c r="AD49" s="75">
        <f t="shared" ref="AD49:AG49" si="191">AD42*$BQ49</f>
        <v>1445.4480000000001</v>
      </c>
      <c r="AE49" s="75">
        <f t="shared" si="191"/>
        <v>1220.5830000000001</v>
      </c>
      <c r="AF49" s="75">
        <f t="shared" si="191"/>
        <v>1319.2080000000001</v>
      </c>
      <c r="AG49" s="75">
        <f t="shared" si="191"/>
        <v>1685.3040000000001</v>
      </c>
      <c r="AH49" s="76">
        <f t="shared" ref="AH49:AH57" si="192">SUM(AC49:AG49)</f>
        <v>6825.6390000000001</v>
      </c>
      <c r="AI49" s="75">
        <f>AI42*$BQ49</f>
        <v>1056.471</v>
      </c>
      <c r="AJ49" s="75">
        <f t="shared" ref="AJ49:AL49" si="193">AJ42*$BQ49</f>
        <v>1404.42</v>
      </c>
      <c r="AK49" s="75">
        <f t="shared" si="193"/>
        <v>1178.7660000000001</v>
      </c>
      <c r="AL49" s="75">
        <f t="shared" si="193"/>
        <v>895.51499999999999</v>
      </c>
      <c r="AM49" s="76">
        <f t="shared" ref="AM49" si="194">SUM(AI49:AL49)</f>
        <v>4535.1720000000005</v>
      </c>
      <c r="AN49" s="75">
        <f>AN42*$BQ49</f>
        <v>1396.53</v>
      </c>
      <c r="AO49" s="75">
        <f t="shared" ref="AO49:AQ49" si="195">AO42*$BQ49</f>
        <v>1002.8190000000001</v>
      </c>
      <c r="AP49" s="75">
        <f t="shared" si="195"/>
        <v>1115.646</v>
      </c>
      <c r="AQ49" s="75">
        <f t="shared" si="195"/>
        <v>1470.6960000000001</v>
      </c>
      <c r="AR49" s="76">
        <f t="shared" ref="AR49" si="196">SUM(AN49:AQ49)</f>
        <v>4985.6909999999998</v>
      </c>
      <c r="AS49" s="75">
        <f>AS42*$BQ49</f>
        <v>1400.4750000000001</v>
      </c>
      <c r="AT49" s="75">
        <f t="shared" ref="AT49:AW49" si="197">AT42*$BQ49</f>
        <v>1424.145</v>
      </c>
      <c r="AU49" s="75">
        <f t="shared" si="197"/>
        <v>1324.731</v>
      </c>
      <c r="AV49" s="75">
        <f t="shared" si="197"/>
        <v>1305.7950000000001</v>
      </c>
      <c r="AW49" s="75">
        <f t="shared" si="197"/>
        <v>1275.8130000000001</v>
      </c>
      <c r="AX49" s="76">
        <f t="shared" ref="AX49:AX57" si="198">SUM(AS49:AW49)</f>
        <v>6730.9589999999998</v>
      </c>
      <c r="AY49" s="75">
        <f>AY42*$BQ49</f>
        <v>1558.2750000000001</v>
      </c>
      <c r="AZ49" s="75">
        <f t="shared" ref="AZ49:BB49" si="199">AZ42*$BQ49</f>
        <v>923.9190000000001</v>
      </c>
      <c r="BA49" s="75">
        <f t="shared" si="199"/>
        <v>1182.711</v>
      </c>
      <c r="BB49" s="75">
        <f t="shared" si="199"/>
        <v>1295.538</v>
      </c>
      <c r="BC49" s="76">
        <f t="shared" ref="BC49" si="200">SUM(AY49:BB49)</f>
        <v>4960.4430000000011</v>
      </c>
      <c r="BD49" s="75">
        <f>BD42*$BQ49</f>
        <v>1018.599</v>
      </c>
      <c r="BE49" s="75">
        <f t="shared" ref="BE49:BG49" si="201">BE42*$BQ49</f>
        <v>931.80900000000008</v>
      </c>
      <c r="BF49" s="75">
        <f t="shared" si="201"/>
        <v>830.02800000000002</v>
      </c>
      <c r="BG49" s="75">
        <f t="shared" si="201"/>
        <v>1069.884</v>
      </c>
      <c r="BH49" s="76">
        <f t="shared" ref="BH49" si="202">SUM(BD49:BG49)</f>
        <v>3850.32</v>
      </c>
      <c r="BI49" s="75">
        <f>BI42*$BQ49</f>
        <v>1192.1790000000001</v>
      </c>
      <c r="BJ49" s="75">
        <f t="shared" ref="BJ49:BM49" si="203">BJ42*$BQ49</f>
        <v>1354.713</v>
      </c>
      <c r="BK49" s="75">
        <f t="shared" si="203"/>
        <v>906.56100000000004</v>
      </c>
      <c r="BL49" s="75">
        <f t="shared" si="203"/>
        <v>1166.1420000000001</v>
      </c>
      <c r="BM49" s="75">
        <f t="shared" si="203"/>
        <v>1035.9570000000001</v>
      </c>
      <c r="BN49" s="76">
        <f t="shared" ref="BN49:BN57" si="204">SUM(BI49:BM49)</f>
        <v>5655.5520000000006</v>
      </c>
      <c r="BP49" s="78">
        <f t="shared" si="141"/>
        <v>69787.345874999999</v>
      </c>
      <c r="BQ49" s="79">
        <v>0.78900000000000003</v>
      </c>
      <c r="BR49" s="141"/>
      <c r="BS49" s="80"/>
    </row>
    <row r="50" spans="1:73" s="65" customFormat="1">
      <c r="A50" s="143" t="s">
        <v>8</v>
      </c>
      <c r="B50" s="115" t="s">
        <v>251</v>
      </c>
      <c r="C50" s="75">
        <f>$BQ50</f>
        <v>13.615384615384615</v>
      </c>
      <c r="D50" s="75">
        <f t="shared" ref="D50:F56" si="205">$BQ50</f>
        <v>13.615384615384615</v>
      </c>
      <c r="E50" s="75">
        <f t="shared" si="205"/>
        <v>13.615384615384615</v>
      </c>
      <c r="F50" s="75">
        <f t="shared" si="205"/>
        <v>13.615384615384615</v>
      </c>
      <c r="G50" s="118">
        <f t="shared" ref="G50" si="206">SUM(C50:F50)</f>
        <v>54.46153846153846</v>
      </c>
      <c r="H50" s="75">
        <f>$BQ50</f>
        <v>13.615384615384615</v>
      </c>
      <c r="I50" s="75">
        <f t="shared" ref="I50:K56" si="207">$BQ50</f>
        <v>13.615384615384615</v>
      </c>
      <c r="J50" s="75">
        <f t="shared" si="207"/>
        <v>13.615384615384615</v>
      </c>
      <c r="K50" s="75">
        <f t="shared" si="207"/>
        <v>13.615384615384615</v>
      </c>
      <c r="L50" s="118">
        <f t="shared" ref="L50:L52" si="208">SUM(H50:K50)</f>
        <v>54.46153846153846</v>
      </c>
      <c r="M50" s="75">
        <f>$BQ50</f>
        <v>13.615384615384615</v>
      </c>
      <c r="N50" s="75">
        <f t="shared" ref="N50:Q56" si="209">$BQ50</f>
        <v>13.615384615384615</v>
      </c>
      <c r="O50" s="75">
        <f t="shared" si="209"/>
        <v>13.615384615384615</v>
      </c>
      <c r="P50" s="75">
        <f t="shared" si="209"/>
        <v>13.615384615384615</v>
      </c>
      <c r="Q50" s="75">
        <f t="shared" si="209"/>
        <v>13.615384615384615</v>
      </c>
      <c r="R50" s="76">
        <f t="shared" si="186"/>
        <v>68.07692307692308</v>
      </c>
      <c r="S50" s="75">
        <f>$BQ50</f>
        <v>13.615384615384615</v>
      </c>
      <c r="T50" s="75">
        <f t="shared" ref="T50:V56" si="210">$BQ50</f>
        <v>13.615384615384615</v>
      </c>
      <c r="U50" s="75">
        <f t="shared" si="210"/>
        <v>13.615384615384615</v>
      </c>
      <c r="V50" s="75">
        <f t="shared" si="210"/>
        <v>13.615384615384615</v>
      </c>
      <c r="W50" s="118">
        <f t="shared" ref="W50:W52" si="211">SUM(S50:V50)</f>
        <v>54.46153846153846</v>
      </c>
      <c r="X50" s="75">
        <f>$BQ50</f>
        <v>13.615384615384615</v>
      </c>
      <c r="Y50" s="75">
        <f t="shared" ref="Y50:AA56" si="212">$BQ50</f>
        <v>13.615384615384615</v>
      </c>
      <c r="Z50" s="75">
        <f t="shared" si="212"/>
        <v>13.615384615384615</v>
      </c>
      <c r="AA50" s="75">
        <f t="shared" si="212"/>
        <v>13.615384615384615</v>
      </c>
      <c r="AB50" s="118">
        <f t="shared" ref="AB50:AB52" si="213">SUM(X50:AA50)</f>
        <v>54.46153846153846</v>
      </c>
      <c r="AC50" s="75">
        <f>$BQ50</f>
        <v>13.615384615384615</v>
      </c>
      <c r="AD50" s="75">
        <f t="shared" ref="AD50:AG56" si="214">$BQ50</f>
        <v>13.615384615384615</v>
      </c>
      <c r="AE50" s="75">
        <f t="shared" si="214"/>
        <v>13.615384615384615</v>
      </c>
      <c r="AF50" s="75">
        <f t="shared" si="214"/>
        <v>13.615384615384615</v>
      </c>
      <c r="AG50" s="75">
        <f t="shared" si="214"/>
        <v>13.615384615384615</v>
      </c>
      <c r="AH50" s="76">
        <f t="shared" si="192"/>
        <v>68.07692307692308</v>
      </c>
      <c r="AI50" s="75">
        <f>$BQ50</f>
        <v>13.615384615384615</v>
      </c>
      <c r="AJ50" s="75">
        <f t="shared" ref="AJ50:AL56" si="215">$BQ50</f>
        <v>13.615384615384615</v>
      </c>
      <c r="AK50" s="75">
        <f t="shared" si="215"/>
        <v>13.615384615384615</v>
      </c>
      <c r="AL50" s="75">
        <f t="shared" si="215"/>
        <v>13.615384615384615</v>
      </c>
      <c r="AM50" s="118">
        <f t="shared" ref="AM50:AM52" si="216">SUM(AI50:AL50)</f>
        <v>54.46153846153846</v>
      </c>
      <c r="AN50" s="75">
        <f>$BQ50</f>
        <v>13.615384615384615</v>
      </c>
      <c r="AO50" s="75">
        <f t="shared" ref="AO50:AQ56" si="217">$BQ50</f>
        <v>13.615384615384615</v>
      </c>
      <c r="AP50" s="75">
        <f t="shared" si="217"/>
        <v>13.615384615384615</v>
      </c>
      <c r="AQ50" s="75">
        <f t="shared" si="217"/>
        <v>13.615384615384615</v>
      </c>
      <c r="AR50" s="118">
        <f t="shared" ref="AR50:AR52" si="218">SUM(AN50:AQ50)</f>
        <v>54.46153846153846</v>
      </c>
      <c r="AS50" s="75">
        <f>$BQ50</f>
        <v>13.615384615384615</v>
      </c>
      <c r="AT50" s="75">
        <f t="shared" ref="AT50:AW56" si="219">$BQ50</f>
        <v>13.615384615384615</v>
      </c>
      <c r="AU50" s="75">
        <f t="shared" si="219"/>
        <v>13.615384615384615</v>
      </c>
      <c r="AV50" s="75">
        <f t="shared" si="219"/>
        <v>13.615384615384615</v>
      </c>
      <c r="AW50" s="75">
        <f t="shared" si="219"/>
        <v>13.615384615384615</v>
      </c>
      <c r="AX50" s="76">
        <f t="shared" si="198"/>
        <v>68.07692307692308</v>
      </c>
      <c r="AY50" s="75">
        <f>$BQ50</f>
        <v>13.615384615384615</v>
      </c>
      <c r="AZ50" s="75">
        <f t="shared" ref="AZ50:BB56" si="220">$BQ50</f>
        <v>13.615384615384615</v>
      </c>
      <c r="BA50" s="75">
        <f t="shared" si="220"/>
        <v>13.615384615384615</v>
      </c>
      <c r="BB50" s="75">
        <f t="shared" si="220"/>
        <v>13.615384615384615</v>
      </c>
      <c r="BC50" s="118">
        <f t="shared" ref="BC50:BC52" si="221">SUM(AY50:BB50)</f>
        <v>54.46153846153846</v>
      </c>
      <c r="BD50" s="75">
        <f>$BQ50</f>
        <v>13.615384615384615</v>
      </c>
      <c r="BE50" s="75">
        <f t="shared" ref="BE50:BG56" si="222">$BQ50</f>
        <v>13.615384615384615</v>
      </c>
      <c r="BF50" s="75">
        <f t="shared" si="222"/>
        <v>13.615384615384615</v>
      </c>
      <c r="BG50" s="75">
        <f t="shared" si="222"/>
        <v>13.615384615384615</v>
      </c>
      <c r="BH50" s="118">
        <f t="shared" ref="BH50:BH52" si="223">SUM(BD50:BG50)</f>
        <v>54.46153846153846</v>
      </c>
      <c r="BI50" s="75">
        <f>$BQ50</f>
        <v>13.615384615384615</v>
      </c>
      <c r="BJ50" s="75">
        <f t="shared" ref="BJ50:BM56" si="224">$BQ50</f>
        <v>13.615384615384615</v>
      </c>
      <c r="BK50" s="75">
        <f t="shared" si="224"/>
        <v>13.615384615384615</v>
      </c>
      <c r="BL50" s="75">
        <f t="shared" si="224"/>
        <v>13.615384615384615</v>
      </c>
      <c r="BM50" s="75">
        <f t="shared" si="224"/>
        <v>13.615384615384615</v>
      </c>
      <c r="BN50" s="76">
        <f t="shared" si="204"/>
        <v>68.07692307692308</v>
      </c>
      <c r="BP50" s="78">
        <f t="shared" si="141"/>
        <v>708</v>
      </c>
      <c r="BQ50" s="133">
        <f>BR50/$BR$15</f>
        <v>13.615384615384615</v>
      </c>
      <c r="BR50" s="66">
        <v>708</v>
      </c>
      <c r="BS50" s="66" t="s">
        <v>267</v>
      </c>
    </row>
    <row r="51" spans="1:73" s="65" customFormat="1">
      <c r="A51" s="143" t="s">
        <v>260</v>
      </c>
      <c r="B51" s="115" t="s">
        <v>252</v>
      </c>
      <c r="C51" s="75">
        <f t="shared" ref="C51:C56" si="225">$BQ51</f>
        <v>229.26923076923077</v>
      </c>
      <c r="D51" s="75">
        <f t="shared" si="205"/>
        <v>229.26923076923077</v>
      </c>
      <c r="E51" s="75">
        <f t="shared" si="205"/>
        <v>229.26923076923077</v>
      </c>
      <c r="F51" s="75">
        <f t="shared" si="205"/>
        <v>229.26923076923077</v>
      </c>
      <c r="G51" s="118">
        <f t="shared" ref="G51:G52" si="226">SUM(C51:F51)</f>
        <v>917.07692307692309</v>
      </c>
      <c r="H51" s="75">
        <f t="shared" ref="H51:H56" si="227">$BQ51</f>
        <v>229.26923076923077</v>
      </c>
      <c r="I51" s="75">
        <f t="shared" si="207"/>
        <v>229.26923076923077</v>
      </c>
      <c r="J51" s="75">
        <f t="shared" si="207"/>
        <v>229.26923076923077</v>
      </c>
      <c r="K51" s="75">
        <f t="shared" si="207"/>
        <v>229.26923076923077</v>
      </c>
      <c r="L51" s="118">
        <f t="shared" si="208"/>
        <v>917.07692307692309</v>
      </c>
      <c r="M51" s="75">
        <f t="shared" ref="M51:M56" si="228">$BQ51</f>
        <v>229.26923076923077</v>
      </c>
      <c r="N51" s="75">
        <f t="shared" si="209"/>
        <v>229.26923076923077</v>
      </c>
      <c r="O51" s="75">
        <f t="shared" si="209"/>
        <v>229.26923076923077</v>
      </c>
      <c r="P51" s="75">
        <f t="shared" si="209"/>
        <v>229.26923076923077</v>
      </c>
      <c r="Q51" s="75">
        <f t="shared" si="209"/>
        <v>229.26923076923077</v>
      </c>
      <c r="R51" s="76">
        <f t="shared" si="186"/>
        <v>1146.3461538461538</v>
      </c>
      <c r="S51" s="75">
        <f t="shared" ref="S51:S56" si="229">$BQ51</f>
        <v>229.26923076923077</v>
      </c>
      <c r="T51" s="75">
        <f t="shared" si="210"/>
        <v>229.26923076923077</v>
      </c>
      <c r="U51" s="75">
        <f t="shared" si="210"/>
        <v>229.26923076923077</v>
      </c>
      <c r="V51" s="75">
        <f t="shared" si="210"/>
        <v>229.26923076923077</v>
      </c>
      <c r="W51" s="118">
        <f t="shared" si="211"/>
        <v>917.07692307692309</v>
      </c>
      <c r="X51" s="75">
        <f t="shared" ref="X51:X56" si="230">$BQ51</f>
        <v>229.26923076923077</v>
      </c>
      <c r="Y51" s="75">
        <f t="shared" si="212"/>
        <v>229.26923076923077</v>
      </c>
      <c r="Z51" s="75">
        <f t="shared" si="212"/>
        <v>229.26923076923077</v>
      </c>
      <c r="AA51" s="75">
        <f t="shared" si="212"/>
        <v>229.26923076923077</v>
      </c>
      <c r="AB51" s="118">
        <f t="shared" si="213"/>
        <v>917.07692307692309</v>
      </c>
      <c r="AC51" s="75">
        <f t="shared" ref="AC51:AC56" si="231">$BQ51</f>
        <v>229.26923076923077</v>
      </c>
      <c r="AD51" s="75">
        <f t="shared" si="214"/>
        <v>229.26923076923077</v>
      </c>
      <c r="AE51" s="75">
        <f t="shared" si="214"/>
        <v>229.26923076923077</v>
      </c>
      <c r="AF51" s="75">
        <f t="shared" si="214"/>
        <v>229.26923076923077</v>
      </c>
      <c r="AG51" s="75">
        <f t="shared" si="214"/>
        <v>229.26923076923077</v>
      </c>
      <c r="AH51" s="76">
        <f t="shared" si="192"/>
        <v>1146.3461538461538</v>
      </c>
      <c r="AI51" s="75">
        <f t="shared" ref="AI51:AI56" si="232">$BQ51</f>
        <v>229.26923076923077</v>
      </c>
      <c r="AJ51" s="75">
        <f t="shared" si="215"/>
        <v>229.26923076923077</v>
      </c>
      <c r="AK51" s="75">
        <f t="shared" si="215"/>
        <v>229.26923076923077</v>
      </c>
      <c r="AL51" s="75">
        <f t="shared" si="215"/>
        <v>229.26923076923077</v>
      </c>
      <c r="AM51" s="118">
        <f t="shared" si="216"/>
        <v>917.07692307692309</v>
      </c>
      <c r="AN51" s="75">
        <f t="shared" ref="AN51:AN56" si="233">$BQ51</f>
        <v>229.26923076923077</v>
      </c>
      <c r="AO51" s="75">
        <f t="shared" si="217"/>
        <v>229.26923076923077</v>
      </c>
      <c r="AP51" s="75">
        <f t="shared" si="217"/>
        <v>229.26923076923077</v>
      </c>
      <c r="AQ51" s="75">
        <f t="shared" si="217"/>
        <v>229.26923076923077</v>
      </c>
      <c r="AR51" s="118">
        <f t="shared" si="218"/>
        <v>917.07692307692309</v>
      </c>
      <c r="AS51" s="75">
        <f t="shared" ref="AS51:AS56" si="234">$BQ51</f>
        <v>229.26923076923077</v>
      </c>
      <c r="AT51" s="75">
        <f t="shared" si="219"/>
        <v>229.26923076923077</v>
      </c>
      <c r="AU51" s="75">
        <f t="shared" si="219"/>
        <v>229.26923076923077</v>
      </c>
      <c r="AV51" s="75">
        <f t="shared" si="219"/>
        <v>229.26923076923077</v>
      </c>
      <c r="AW51" s="75">
        <f t="shared" si="219"/>
        <v>229.26923076923077</v>
      </c>
      <c r="AX51" s="76">
        <f t="shared" si="198"/>
        <v>1146.3461538461538</v>
      </c>
      <c r="AY51" s="75">
        <f t="shared" ref="AY51:AY56" si="235">$BQ51</f>
        <v>229.26923076923077</v>
      </c>
      <c r="AZ51" s="75">
        <f t="shared" si="220"/>
        <v>229.26923076923077</v>
      </c>
      <c r="BA51" s="75">
        <f t="shared" si="220"/>
        <v>229.26923076923077</v>
      </c>
      <c r="BB51" s="75">
        <f t="shared" si="220"/>
        <v>229.26923076923077</v>
      </c>
      <c r="BC51" s="118">
        <f t="shared" si="221"/>
        <v>917.07692307692309</v>
      </c>
      <c r="BD51" s="75">
        <f t="shared" ref="BD51:BD56" si="236">$BQ51</f>
        <v>229.26923076923077</v>
      </c>
      <c r="BE51" s="75">
        <f t="shared" si="222"/>
        <v>229.26923076923077</v>
      </c>
      <c r="BF51" s="75">
        <f t="shared" si="222"/>
        <v>229.26923076923077</v>
      </c>
      <c r="BG51" s="75">
        <f t="shared" si="222"/>
        <v>229.26923076923077</v>
      </c>
      <c r="BH51" s="118">
        <f t="shared" si="223"/>
        <v>917.07692307692309</v>
      </c>
      <c r="BI51" s="75">
        <f t="shared" ref="BI51:BI56" si="237">$BQ51</f>
        <v>229.26923076923077</v>
      </c>
      <c r="BJ51" s="75">
        <f t="shared" si="224"/>
        <v>229.26923076923077</v>
      </c>
      <c r="BK51" s="75">
        <f t="shared" si="224"/>
        <v>229.26923076923077</v>
      </c>
      <c r="BL51" s="75">
        <f t="shared" si="224"/>
        <v>229.26923076923077</v>
      </c>
      <c r="BM51" s="75">
        <f t="shared" si="224"/>
        <v>229.26923076923077</v>
      </c>
      <c r="BN51" s="76">
        <f t="shared" si="204"/>
        <v>1146.3461538461538</v>
      </c>
      <c r="BP51" s="78">
        <f t="shared" si="141"/>
        <v>11922.000000000002</v>
      </c>
      <c r="BQ51" s="133">
        <f t="shared" ref="BQ51:BQ56" si="238">BR51/$BR$15</f>
        <v>229.26923076923077</v>
      </c>
      <c r="BR51" s="66">
        <v>11922</v>
      </c>
      <c r="BS51" s="66" t="s">
        <v>267</v>
      </c>
    </row>
    <row r="52" spans="1:73" s="65" customFormat="1">
      <c r="A52" s="143" t="s">
        <v>261</v>
      </c>
      <c r="B52" s="115" t="s">
        <v>253</v>
      </c>
      <c r="C52" s="75">
        <f t="shared" si="225"/>
        <v>433.94230769230768</v>
      </c>
      <c r="D52" s="75">
        <f t="shared" si="205"/>
        <v>433.94230769230768</v>
      </c>
      <c r="E52" s="75">
        <f t="shared" si="205"/>
        <v>433.94230769230768</v>
      </c>
      <c r="F52" s="75">
        <f t="shared" si="205"/>
        <v>433.94230769230768</v>
      </c>
      <c r="G52" s="118">
        <f t="shared" si="226"/>
        <v>1735.7692307692307</v>
      </c>
      <c r="H52" s="75">
        <f t="shared" si="227"/>
        <v>433.94230769230768</v>
      </c>
      <c r="I52" s="75">
        <f t="shared" si="207"/>
        <v>433.94230769230768</v>
      </c>
      <c r="J52" s="75">
        <f t="shared" si="207"/>
        <v>433.94230769230768</v>
      </c>
      <c r="K52" s="75">
        <f t="shared" si="207"/>
        <v>433.94230769230768</v>
      </c>
      <c r="L52" s="118">
        <f t="shared" si="208"/>
        <v>1735.7692307692307</v>
      </c>
      <c r="M52" s="75">
        <f t="shared" si="228"/>
        <v>433.94230769230768</v>
      </c>
      <c r="N52" s="75">
        <f t="shared" si="209"/>
        <v>433.94230769230768</v>
      </c>
      <c r="O52" s="75">
        <f t="shared" si="209"/>
        <v>433.94230769230768</v>
      </c>
      <c r="P52" s="75">
        <f t="shared" si="209"/>
        <v>433.94230769230768</v>
      </c>
      <c r="Q52" s="75">
        <f t="shared" si="209"/>
        <v>433.94230769230768</v>
      </c>
      <c r="R52" s="76">
        <f t="shared" si="186"/>
        <v>2169.7115384615386</v>
      </c>
      <c r="S52" s="75">
        <f t="shared" si="229"/>
        <v>433.94230769230768</v>
      </c>
      <c r="T52" s="75">
        <f t="shared" si="210"/>
        <v>433.94230769230768</v>
      </c>
      <c r="U52" s="75">
        <f t="shared" si="210"/>
        <v>433.94230769230768</v>
      </c>
      <c r="V52" s="75">
        <f t="shared" si="210"/>
        <v>433.94230769230768</v>
      </c>
      <c r="W52" s="118">
        <f t="shared" si="211"/>
        <v>1735.7692307692307</v>
      </c>
      <c r="X52" s="75">
        <f t="shared" si="230"/>
        <v>433.94230769230768</v>
      </c>
      <c r="Y52" s="75">
        <f t="shared" si="212"/>
        <v>433.94230769230768</v>
      </c>
      <c r="Z52" s="75">
        <f t="shared" si="212"/>
        <v>433.94230769230768</v>
      </c>
      <c r="AA52" s="75">
        <f t="shared" si="212"/>
        <v>433.94230769230768</v>
      </c>
      <c r="AB52" s="118">
        <f t="shared" si="213"/>
        <v>1735.7692307692307</v>
      </c>
      <c r="AC52" s="75">
        <f t="shared" si="231"/>
        <v>433.94230769230768</v>
      </c>
      <c r="AD52" s="75">
        <f t="shared" si="214"/>
        <v>433.94230769230768</v>
      </c>
      <c r="AE52" s="75">
        <f t="shared" si="214"/>
        <v>433.94230769230768</v>
      </c>
      <c r="AF52" s="75">
        <f t="shared" si="214"/>
        <v>433.94230769230768</v>
      </c>
      <c r="AG52" s="75">
        <f t="shared" si="214"/>
        <v>433.94230769230768</v>
      </c>
      <c r="AH52" s="76">
        <f t="shared" si="192"/>
        <v>2169.7115384615386</v>
      </c>
      <c r="AI52" s="75">
        <f t="shared" si="232"/>
        <v>433.94230769230768</v>
      </c>
      <c r="AJ52" s="75">
        <f t="shared" si="215"/>
        <v>433.94230769230768</v>
      </c>
      <c r="AK52" s="75">
        <f t="shared" si="215"/>
        <v>433.94230769230768</v>
      </c>
      <c r="AL52" s="75">
        <f t="shared" si="215"/>
        <v>433.94230769230768</v>
      </c>
      <c r="AM52" s="118">
        <f t="shared" si="216"/>
        <v>1735.7692307692307</v>
      </c>
      <c r="AN52" s="75">
        <f t="shared" si="233"/>
        <v>433.94230769230768</v>
      </c>
      <c r="AO52" s="75">
        <f t="shared" si="217"/>
        <v>433.94230769230768</v>
      </c>
      <c r="AP52" s="75">
        <f t="shared" si="217"/>
        <v>433.94230769230768</v>
      </c>
      <c r="AQ52" s="75">
        <f t="shared" si="217"/>
        <v>433.94230769230768</v>
      </c>
      <c r="AR52" s="118">
        <f t="shared" si="218"/>
        <v>1735.7692307692307</v>
      </c>
      <c r="AS52" s="75">
        <f t="shared" si="234"/>
        <v>433.94230769230768</v>
      </c>
      <c r="AT52" s="75">
        <f t="shared" si="219"/>
        <v>433.94230769230768</v>
      </c>
      <c r="AU52" s="75">
        <f t="shared" si="219"/>
        <v>433.94230769230768</v>
      </c>
      <c r="AV52" s="75">
        <f t="shared" si="219"/>
        <v>433.94230769230768</v>
      </c>
      <c r="AW52" s="75">
        <f t="shared" si="219"/>
        <v>433.94230769230768</v>
      </c>
      <c r="AX52" s="76">
        <f t="shared" si="198"/>
        <v>2169.7115384615386</v>
      </c>
      <c r="AY52" s="75">
        <f t="shared" si="235"/>
        <v>433.94230769230768</v>
      </c>
      <c r="AZ52" s="75">
        <f t="shared" si="220"/>
        <v>433.94230769230768</v>
      </c>
      <c r="BA52" s="75">
        <f t="shared" si="220"/>
        <v>433.94230769230768</v>
      </c>
      <c r="BB52" s="75">
        <f t="shared" si="220"/>
        <v>433.94230769230768</v>
      </c>
      <c r="BC52" s="118">
        <f t="shared" si="221"/>
        <v>1735.7692307692307</v>
      </c>
      <c r="BD52" s="75">
        <f t="shared" si="236"/>
        <v>433.94230769230768</v>
      </c>
      <c r="BE52" s="75">
        <f t="shared" si="222"/>
        <v>433.94230769230768</v>
      </c>
      <c r="BF52" s="75">
        <f t="shared" si="222"/>
        <v>433.94230769230768</v>
      </c>
      <c r="BG52" s="75">
        <f t="shared" si="222"/>
        <v>433.94230769230768</v>
      </c>
      <c r="BH52" s="118">
        <f t="shared" si="223"/>
        <v>1735.7692307692307</v>
      </c>
      <c r="BI52" s="75">
        <f t="shared" si="237"/>
        <v>433.94230769230768</v>
      </c>
      <c r="BJ52" s="75">
        <f t="shared" si="224"/>
        <v>433.94230769230768</v>
      </c>
      <c r="BK52" s="75">
        <f t="shared" si="224"/>
        <v>433.94230769230768</v>
      </c>
      <c r="BL52" s="75">
        <f t="shared" si="224"/>
        <v>433.94230769230768</v>
      </c>
      <c r="BM52" s="75">
        <f t="shared" si="224"/>
        <v>433.94230769230768</v>
      </c>
      <c r="BN52" s="76">
        <f t="shared" si="204"/>
        <v>2169.7115384615386</v>
      </c>
      <c r="BP52" s="78">
        <f t="shared" si="141"/>
        <v>22565</v>
      </c>
      <c r="BQ52" s="133">
        <f t="shared" si="238"/>
        <v>433.94230769230768</v>
      </c>
      <c r="BR52" s="66">
        <v>22565</v>
      </c>
      <c r="BS52" s="66" t="s">
        <v>267</v>
      </c>
    </row>
    <row r="53" spans="1:73" s="65" customFormat="1">
      <c r="A53" s="143" t="s">
        <v>262</v>
      </c>
      <c r="B53" s="115" t="s">
        <v>254</v>
      </c>
      <c r="C53" s="75">
        <f>C39*$BQ53</f>
        <v>119.5905375</v>
      </c>
      <c r="D53" s="75">
        <f t="shared" ref="D53:F53" si="239">D39*$BQ53</f>
        <v>133.3854</v>
      </c>
      <c r="E53" s="75">
        <f t="shared" si="239"/>
        <v>129.57570000000001</v>
      </c>
      <c r="F53" s="75">
        <f t="shared" si="239"/>
        <v>123.37308</v>
      </c>
      <c r="G53" s="76">
        <f t="shared" ref="G53" si="240">SUM(C53:F53)</f>
        <v>505.92471749999999</v>
      </c>
      <c r="H53" s="75">
        <f>H39*$BQ53</f>
        <v>114.13800000000001</v>
      </c>
      <c r="I53" s="75">
        <f t="shared" ref="I53:K53" si="241">I39*$BQ53</f>
        <v>119.2941</v>
      </c>
      <c r="J53" s="75">
        <f t="shared" si="241"/>
        <v>138.67614</v>
      </c>
      <c r="K53" s="75">
        <f t="shared" si="241"/>
        <v>121.72986000000002</v>
      </c>
      <c r="L53" s="76">
        <f t="shared" ref="L53" si="242">SUM(H53:K53)</f>
        <v>493.83810000000005</v>
      </c>
      <c r="M53" s="75">
        <f>M39*$BQ53</f>
        <v>117.69066000000001</v>
      </c>
      <c r="N53" s="75">
        <f t="shared" ref="N53:P53" si="243">N39*$BQ53</f>
        <v>115.26714</v>
      </c>
      <c r="O53" s="75">
        <f t="shared" si="243"/>
        <v>116.72063999999999</v>
      </c>
      <c r="P53" s="75">
        <f t="shared" si="243"/>
        <v>141.71472</v>
      </c>
      <c r="Q53" s="75">
        <f t="shared" ref="Q53" si="244">Q39*$BQ53</f>
        <v>152.19522000000001</v>
      </c>
      <c r="R53" s="76">
        <f t="shared" si="186"/>
        <v>643.58838000000003</v>
      </c>
      <c r="S53" s="75">
        <f>S39*$BQ53</f>
        <v>114.77448000000001</v>
      </c>
      <c r="T53" s="75">
        <f t="shared" ref="T53:V53" si="245">T39*$BQ53</f>
        <v>107.70282</v>
      </c>
      <c r="U53" s="75">
        <f t="shared" si="245"/>
        <v>114.40422</v>
      </c>
      <c r="V53" s="75">
        <f t="shared" si="245"/>
        <v>125.27334</v>
      </c>
      <c r="W53" s="76">
        <f t="shared" ref="W53" si="246">SUM(S53:V53)</f>
        <v>462.15486000000004</v>
      </c>
      <c r="X53" s="75">
        <f>X39*$BQ53</f>
        <v>116.80325999999999</v>
      </c>
      <c r="Y53" s="75">
        <f t="shared" ref="Y53:AA53" si="247">Y39*$BQ53</f>
        <v>125.72010000000002</v>
      </c>
      <c r="Z53" s="75">
        <f t="shared" si="247"/>
        <v>129.22686000000002</v>
      </c>
      <c r="AA53" s="75">
        <f t="shared" si="247"/>
        <v>120.72006000000002</v>
      </c>
      <c r="AB53" s="76">
        <f t="shared" ref="AB53" si="248">SUM(X53:AA53)</f>
        <v>492.47028</v>
      </c>
      <c r="AC53" s="75">
        <f>AC39*$BQ53</f>
        <v>126.47898000000001</v>
      </c>
      <c r="AD53" s="75">
        <f t="shared" ref="AD53:AG53" si="249">AD39*$BQ53</f>
        <v>126.02304000000001</v>
      </c>
      <c r="AE53" s="75">
        <f t="shared" si="249"/>
        <v>126.70542</v>
      </c>
      <c r="AF53" s="75">
        <f t="shared" si="249"/>
        <v>127.78254</v>
      </c>
      <c r="AG53" s="75">
        <f t="shared" si="249"/>
        <v>131.95638</v>
      </c>
      <c r="AH53" s="76">
        <f t="shared" si="192"/>
        <v>638.94636000000003</v>
      </c>
      <c r="AI53" s="75">
        <f>AI39*$BQ53</f>
        <v>123.60563999999999</v>
      </c>
      <c r="AJ53" s="75">
        <f t="shared" ref="AJ53:AL53" si="250">AJ39*$BQ53</f>
        <v>106.84602000000001</v>
      </c>
      <c r="AK53" s="75">
        <f t="shared" si="250"/>
        <v>105.36192</v>
      </c>
      <c r="AL53" s="75">
        <f t="shared" si="250"/>
        <v>115.47521999999999</v>
      </c>
      <c r="AM53" s="76">
        <f t="shared" ref="AM53" si="251">SUM(AI53:AL53)</f>
        <v>451.28879999999998</v>
      </c>
      <c r="AN53" s="75">
        <f>AN39*$BQ53</f>
        <v>114.30629999999999</v>
      </c>
      <c r="AO53" s="75">
        <f t="shared" ref="AO53:AQ53" si="252">AO39*$BQ53</f>
        <v>121.77575999999999</v>
      </c>
      <c r="AP53" s="75">
        <f t="shared" si="252"/>
        <v>127.80702000000001</v>
      </c>
      <c r="AQ53" s="75">
        <f t="shared" si="252"/>
        <v>152.80722</v>
      </c>
      <c r="AR53" s="76">
        <f t="shared" ref="AR53" si="253">SUM(AN53:AQ53)</f>
        <v>516.69629999999995</v>
      </c>
      <c r="AS53" s="75">
        <f>AS39*$BQ53</f>
        <v>130.64058</v>
      </c>
      <c r="AT53" s="75">
        <f t="shared" ref="AT53:AW53" si="254">AT39*$BQ53</f>
        <v>131.886</v>
      </c>
      <c r="AU53" s="75">
        <f t="shared" si="254"/>
        <v>128.58732000000001</v>
      </c>
      <c r="AV53" s="75">
        <f t="shared" si="254"/>
        <v>135.11124000000001</v>
      </c>
      <c r="AW53" s="75">
        <f t="shared" si="254"/>
        <v>128.66994000000003</v>
      </c>
      <c r="AX53" s="76">
        <f t="shared" si="198"/>
        <v>654.89508000000001</v>
      </c>
      <c r="AY53" s="75">
        <f>AY39*$BQ53</f>
        <v>123.30575999999999</v>
      </c>
      <c r="AZ53" s="75">
        <f t="shared" ref="AZ53:BB53" si="255">AZ39*$BQ53</f>
        <v>122.23782000000001</v>
      </c>
      <c r="BA53" s="75">
        <f t="shared" si="255"/>
        <v>138.15899999999999</v>
      </c>
      <c r="BB53" s="75">
        <f t="shared" si="255"/>
        <v>114.86628</v>
      </c>
      <c r="BC53" s="76">
        <f t="shared" ref="BC53" si="256">SUM(AY53:BB53)</f>
        <v>498.56886000000003</v>
      </c>
      <c r="BD53" s="75">
        <f>BD39*$BQ53</f>
        <v>121.10867999999999</v>
      </c>
      <c r="BE53" s="75">
        <f t="shared" ref="BE53:BG53" si="257">BE39*$BQ53</f>
        <v>129.78072</v>
      </c>
      <c r="BF53" s="75">
        <f t="shared" si="257"/>
        <v>112.93236000000002</v>
      </c>
      <c r="BG53" s="75">
        <f t="shared" si="257"/>
        <v>110.2671</v>
      </c>
      <c r="BH53" s="76">
        <f t="shared" ref="BH53" si="258">SUM(BD53:BG53)</f>
        <v>474.08886000000007</v>
      </c>
      <c r="BI53" s="75">
        <f>BI39*$BQ53</f>
        <v>105.05592</v>
      </c>
      <c r="BJ53" s="75">
        <f t="shared" ref="BJ53:BM53" si="259">BJ39*$BQ53</f>
        <v>120.717</v>
      </c>
      <c r="BK53" s="75">
        <f t="shared" si="259"/>
        <v>107.53452000000001</v>
      </c>
      <c r="BL53" s="75">
        <f t="shared" si="259"/>
        <v>113.64840000000001</v>
      </c>
      <c r="BM53" s="75">
        <f t="shared" si="259"/>
        <v>116.98992</v>
      </c>
      <c r="BN53" s="76">
        <f t="shared" si="204"/>
        <v>563.94576000000006</v>
      </c>
      <c r="BP53" s="78">
        <f t="shared" si="141"/>
        <v>6396.4063575</v>
      </c>
      <c r="BQ53" s="79">
        <v>3.0000000000000001E-3</v>
      </c>
      <c r="BR53" s="66"/>
      <c r="BS53" s="66"/>
    </row>
    <row r="54" spans="1:73" s="65" customFormat="1">
      <c r="A54" s="143" t="s">
        <v>263</v>
      </c>
      <c r="B54" s="115" t="s">
        <v>255</v>
      </c>
      <c r="C54" s="75">
        <f t="shared" si="225"/>
        <v>1754.7692307692307</v>
      </c>
      <c r="D54" s="75">
        <f t="shared" si="205"/>
        <v>1754.7692307692307</v>
      </c>
      <c r="E54" s="75">
        <f t="shared" si="205"/>
        <v>1754.7692307692307</v>
      </c>
      <c r="F54" s="75">
        <f t="shared" si="205"/>
        <v>1754.7692307692307</v>
      </c>
      <c r="G54" s="118">
        <f t="shared" ref="G54" si="260">SUM(C54:F54)</f>
        <v>7019.0769230769229</v>
      </c>
      <c r="H54" s="75">
        <f t="shared" si="227"/>
        <v>1754.7692307692307</v>
      </c>
      <c r="I54" s="75">
        <f t="shared" si="207"/>
        <v>1754.7692307692307</v>
      </c>
      <c r="J54" s="75">
        <f t="shared" si="207"/>
        <v>1754.7692307692307</v>
      </c>
      <c r="K54" s="75">
        <f t="shared" si="207"/>
        <v>1754.7692307692307</v>
      </c>
      <c r="L54" s="118">
        <f t="shared" ref="L54:L56" si="261">SUM(H54:K54)</f>
        <v>7019.0769230769229</v>
      </c>
      <c r="M54" s="75">
        <f t="shared" si="228"/>
        <v>1754.7692307692307</v>
      </c>
      <c r="N54" s="75">
        <f t="shared" si="209"/>
        <v>1754.7692307692307</v>
      </c>
      <c r="O54" s="75">
        <f t="shared" si="209"/>
        <v>1754.7692307692307</v>
      </c>
      <c r="P54" s="75">
        <f t="shared" si="209"/>
        <v>1754.7692307692307</v>
      </c>
      <c r="Q54" s="75">
        <f t="shared" si="209"/>
        <v>1754.7692307692307</v>
      </c>
      <c r="R54" s="76">
        <f t="shared" si="186"/>
        <v>8773.8461538461543</v>
      </c>
      <c r="S54" s="75">
        <f t="shared" si="229"/>
        <v>1754.7692307692307</v>
      </c>
      <c r="T54" s="75">
        <f t="shared" si="210"/>
        <v>1754.7692307692307</v>
      </c>
      <c r="U54" s="75">
        <f t="shared" si="210"/>
        <v>1754.7692307692307</v>
      </c>
      <c r="V54" s="75">
        <f t="shared" si="210"/>
        <v>1754.7692307692307</v>
      </c>
      <c r="W54" s="118">
        <f t="shared" ref="W54:W56" si="262">SUM(S54:V54)</f>
        <v>7019.0769230769229</v>
      </c>
      <c r="X54" s="75">
        <f t="shared" si="230"/>
        <v>1754.7692307692307</v>
      </c>
      <c r="Y54" s="75">
        <f t="shared" si="212"/>
        <v>1754.7692307692307</v>
      </c>
      <c r="Z54" s="75">
        <f t="shared" si="212"/>
        <v>1754.7692307692307</v>
      </c>
      <c r="AA54" s="75">
        <f t="shared" si="212"/>
        <v>1754.7692307692307</v>
      </c>
      <c r="AB54" s="118">
        <f t="shared" ref="AB54:AB56" si="263">SUM(X54:AA54)</f>
        <v>7019.0769230769229</v>
      </c>
      <c r="AC54" s="75">
        <f t="shared" si="231"/>
        <v>1754.7692307692307</v>
      </c>
      <c r="AD54" s="75">
        <f t="shared" si="214"/>
        <v>1754.7692307692307</v>
      </c>
      <c r="AE54" s="75">
        <f t="shared" si="214"/>
        <v>1754.7692307692307</v>
      </c>
      <c r="AF54" s="75">
        <f t="shared" si="214"/>
        <v>1754.7692307692307</v>
      </c>
      <c r="AG54" s="75">
        <f t="shared" si="214"/>
        <v>1754.7692307692307</v>
      </c>
      <c r="AH54" s="76">
        <f t="shared" si="192"/>
        <v>8773.8461538461543</v>
      </c>
      <c r="AI54" s="75">
        <f t="shared" si="232"/>
        <v>1754.7692307692307</v>
      </c>
      <c r="AJ54" s="75">
        <f t="shared" si="215"/>
        <v>1754.7692307692307</v>
      </c>
      <c r="AK54" s="75">
        <f t="shared" si="215"/>
        <v>1754.7692307692307</v>
      </c>
      <c r="AL54" s="75">
        <f t="shared" si="215"/>
        <v>1754.7692307692307</v>
      </c>
      <c r="AM54" s="118">
        <f t="shared" ref="AM54:AM56" si="264">SUM(AI54:AL54)</f>
        <v>7019.0769230769229</v>
      </c>
      <c r="AN54" s="75">
        <f t="shared" si="233"/>
        <v>1754.7692307692307</v>
      </c>
      <c r="AO54" s="75">
        <f t="shared" si="217"/>
        <v>1754.7692307692307</v>
      </c>
      <c r="AP54" s="75">
        <f t="shared" si="217"/>
        <v>1754.7692307692307</v>
      </c>
      <c r="AQ54" s="75">
        <f t="shared" si="217"/>
        <v>1754.7692307692307</v>
      </c>
      <c r="AR54" s="118">
        <f t="shared" ref="AR54:AR56" si="265">SUM(AN54:AQ54)</f>
        <v>7019.0769230769229</v>
      </c>
      <c r="AS54" s="75">
        <f t="shared" si="234"/>
        <v>1754.7692307692307</v>
      </c>
      <c r="AT54" s="75">
        <f t="shared" si="219"/>
        <v>1754.7692307692307</v>
      </c>
      <c r="AU54" s="75">
        <f t="shared" si="219"/>
        <v>1754.7692307692307</v>
      </c>
      <c r="AV54" s="75">
        <f t="shared" si="219"/>
        <v>1754.7692307692307</v>
      </c>
      <c r="AW54" s="75">
        <f t="shared" si="219"/>
        <v>1754.7692307692307</v>
      </c>
      <c r="AX54" s="76">
        <f t="shared" si="198"/>
        <v>8773.8461538461543</v>
      </c>
      <c r="AY54" s="75">
        <f t="shared" si="235"/>
        <v>1754.7692307692307</v>
      </c>
      <c r="AZ54" s="75">
        <f t="shared" si="220"/>
        <v>1754.7692307692307</v>
      </c>
      <c r="BA54" s="75">
        <f t="shared" si="220"/>
        <v>1754.7692307692307</v>
      </c>
      <c r="BB54" s="75">
        <f t="shared" si="220"/>
        <v>1754.7692307692307</v>
      </c>
      <c r="BC54" s="118">
        <f t="shared" ref="BC54:BC56" si="266">SUM(AY54:BB54)</f>
        <v>7019.0769230769229</v>
      </c>
      <c r="BD54" s="75">
        <f t="shared" si="236"/>
        <v>1754.7692307692307</v>
      </c>
      <c r="BE54" s="75">
        <f t="shared" si="222"/>
        <v>1754.7692307692307</v>
      </c>
      <c r="BF54" s="75">
        <f t="shared" si="222"/>
        <v>1754.7692307692307</v>
      </c>
      <c r="BG54" s="75">
        <f t="shared" si="222"/>
        <v>1754.7692307692307</v>
      </c>
      <c r="BH54" s="118">
        <f t="shared" ref="BH54:BH56" si="267">SUM(BD54:BG54)</f>
        <v>7019.0769230769229</v>
      </c>
      <c r="BI54" s="75">
        <f t="shared" si="237"/>
        <v>1754.7692307692307</v>
      </c>
      <c r="BJ54" s="75">
        <f t="shared" si="224"/>
        <v>1754.7692307692307</v>
      </c>
      <c r="BK54" s="75">
        <f t="shared" si="224"/>
        <v>1754.7692307692307</v>
      </c>
      <c r="BL54" s="75">
        <f t="shared" si="224"/>
        <v>1754.7692307692307</v>
      </c>
      <c r="BM54" s="75">
        <f t="shared" si="224"/>
        <v>1754.7692307692307</v>
      </c>
      <c r="BN54" s="76">
        <f t="shared" si="204"/>
        <v>8773.8461538461543</v>
      </c>
      <c r="BP54" s="78">
        <f t="shared" si="141"/>
        <v>91248</v>
      </c>
      <c r="BQ54" s="133">
        <f t="shared" si="238"/>
        <v>1754.7692307692307</v>
      </c>
      <c r="BR54" s="66">
        <v>91248</v>
      </c>
      <c r="BS54" s="66" t="s">
        <v>267</v>
      </c>
    </row>
    <row r="55" spans="1:73" s="65" customFormat="1">
      <c r="A55" s="143" t="s">
        <v>264</v>
      </c>
      <c r="B55" s="115" t="s">
        <v>256</v>
      </c>
      <c r="C55" s="75">
        <f t="shared" si="225"/>
        <v>238.38461538461539</v>
      </c>
      <c r="D55" s="75">
        <f t="shared" si="205"/>
        <v>238.38461538461539</v>
      </c>
      <c r="E55" s="75">
        <f t="shared" si="205"/>
        <v>238.38461538461539</v>
      </c>
      <c r="F55" s="75">
        <f t="shared" si="205"/>
        <v>238.38461538461539</v>
      </c>
      <c r="G55" s="118">
        <f t="shared" ref="G55:G56" si="268">SUM(C55:F55)</f>
        <v>953.53846153846155</v>
      </c>
      <c r="H55" s="75">
        <f t="shared" si="227"/>
        <v>238.38461538461539</v>
      </c>
      <c r="I55" s="75">
        <f t="shared" si="207"/>
        <v>238.38461538461539</v>
      </c>
      <c r="J55" s="75">
        <f t="shared" si="207"/>
        <v>238.38461538461539</v>
      </c>
      <c r="K55" s="75">
        <f t="shared" si="207"/>
        <v>238.38461538461539</v>
      </c>
      <c r="L55" s="118">
        <f t="shared" si="261"/>
        <v>953.53846153846155</v>
      </c>
      <c r="M55" s="75">
        <f t="shared" si="228"/>
        <v>238.38461538461539</v>
      </c>
      <c r="N55" s="75">
        <f t="shared" si="209"/>
        <v>238.38461538461539</v>
      </c>
      <c r="O55" s="75">
        <f t="shared" si="209"/>
        <v>238.38461538461539</v>
      </c>
      <c r="P55" s="75">
        <f t="shared" si="209"/>
        <v>238.38461538461539</v>
      </c>
      <c r="Q55" s="75">
        <f t="shared" si="209"/>
        <v>238.38461538461539</v>
      </c>
      <c r="R55" s="76">
        <f t="shared" si="186"/>
        <v>1191.9230769230769</v>
      </c>
      <c r="S55" s="75">
        <f t="shared" si="229"/>
        <v>238.38461538461539</v>
      </c>
      <c r="T55" s="75">
        <f t="shared" si="210"/>
        <v>238.38461538461539</v>
      </c>
      <c r="U55" s="75">
        <f t="shared" si="210"/>
        <v>238.38461538461539</v>
      </c>
      <c r="V55" s="75">
        <f t="shared" si="210"/>
        <v>238.38461538461539</v>
      </c>
      <c r="W55" s="118">
        <f t="shared" si="262"/>
        <v>953.53846153846155</v>
      </c>
      <c r="X55" s="75">
        <f t="shared" si="230"/>
        <v>238.38461538461539</v>
      </c>
      <c r="Y55" s="75">
        <f t="shared" si="212"/>
        <v>238.38461538461539</v>
      </c>
      <c r="Z55" s="75">
        <f t="shared" si="212"/>
        <v>238.38461538461539</v>
      </c>
      <c r="AA55" s="75">
        <f t="shared" si="212"/>
        <v>238.38461538461539</v>
      </c>
      <c r="AB55" s="118">
        <f t="shared" si="263"/>
        <v>953.53846153846155</v>
      </c>
      <c r="AC55" s="75">
        <f t="shared" si="231"/>
        <v>238.38461538461539</v>
      </c>
      <c r="AD55" s="75">
        <f t="shared" si="214"/>
        <v>238.38461538461539</v>
      </c>
      <c r="AE55" s="75">
        <f t="shared" si="214"/>
        <v>238.38461538461539</v>
      </c>
      <c r="AF55" s="75">
        <f t="shared" si="214"/>
        <v>238.38461538461539</v>
      </c>
      <c r="AG55" s="75">
        <f t="shared" si="214"/>
        <v>238.38461538461539</v>
      </c>
      <c r="AH55" s="76">
        <f t="shared" si="192"/>
        <v>1191.9230769230769</v>
      </c>
      <c r="AI55" s="75">
        <f t="shared" si="232"/>
        <v>238.38461538461539</v>
      </c>
      <c r="AJ55" s="75">
        <f t="shared" si="215"/>
        <v>238.38461538461539</v>
      </c>
      <c r="AK55" s="75">
        <f t="shared" si="215"/>
        <v>238.38461538461539</v>
      </c>
      <c r="AL55" s="75">
        <f t="shared" si="215"/>
        <v>238.38461538461539</v>
      </c>
      <c r="AM55" s="118">
        <f t="shared" si="264"/>
        <v>953.53846153846155</v>
      </c>
      <c r="AN55" s="75">
        <f t="shared" si="233"/>
        <v>238.38461538461539</v>
      </c>
      <c r="AO55" s="75">
        <f t="shared" si="217"/>
        <v>238.38461538461539</v>
      </c>
      <c r="AP55" s="75">
        <f t="shared" si="217"/>
        <v>238.38461538461539</v>
      </c>
      <c r="AQ55" s="75">
        <f t="shared" si="217"/>
        <v>238.38461538461539</v>
      </c>
      <c r="AR55" s="118">
        <f t="shared" si="265"/>
        <v>953.53846153846155</v>
      </c>
      <c r="AS55" s="75">
        <f t="shared" si="234"/>
        <v>238.38461538461539</v>
      </c>
      <c r="AT55" s="75">
        <f t="shared" si="219"/>
        <v>238.38461538461539</v>
      </c>
      <c r="AU55" s="75">
        <f t="shared" si="219"/>
        <v>238.38461538461539</v>
      </c>
      <c r="AV55" s="75">
        <f t="shared" si="219"/>
        <v>238.38461538461539</v>
      </c>
      <c r="AW55" s="75">
        <f t="shared" si="219"/>
        <v>238.38461538461539</v>
      </c>
      <c r="AX55" s="76">
        <f t="shared" si="198"/>
        <v>1191.9230769230769</v>
      </c>
      <c r="AY55" s="75">
        <f t="shared" si="235"/>
        <v>238.38461538461539</v>
      </c>
      <c r="AZ55" s="75">
        <f t="shared" si="220"/>
        <v>238.38461538461539</v>
      </c>
      <c r="BA55" s="75">
        <f t="shared" si="220"/>
        <v>238.38461538461539</v>
      </c>
      <c r="BB55" s="75">
        <f t="shared" si="220"/>
        <v>238.38461538461539</v>
      </c>
      <c r="BC55" s="118">
        <f t="shared" si="266"/>
        <v>953.53846153846155</v>
      </c>
      <c r="BD55" s="75">
        <f t="shared" si="236"/>
        <v>238.38461538461539</v>
      </c>
      <c r="BE55" s="75">
        <f t="shared" si="222"/>
        <v>238.38461538461539</v>
      </c>
      <c r="BF55" s="75">
        <f t="shared" si="222"/>
        <v>238.38461538461539</v>
      </c>
      <c r="BG55" s="75">
        <f t="shared" si="222"/>
        <v>238.38461538461539</v>
      </c>
      <c r="BH55" s="118">
        <f t="shared" si="267"/>
        <v>953.53846153846155</v>
      </c>
      <c r="BI55" s="75">
        <f t="shared" si="237"/>
        <v>238.38461538461539</v>
      </c>
      <c r="BJ55" s="75">
        <f t="shared" si="224"/>
        <v>238.38461538461539</v>
      </c>
      <c r="BK55" s="75">
        <f t="shared" si="224"/>
        <v>238.38461538461539</v>
      </c>
      <c r="BL55" s="75">
        <f t="shared" si="224"/>
        <v>238.38461538461539</v>
      </c>
      <c r="BM55" s="75">
        <f t="shared" si="224"/>
        <v>238.38461538461539</v>
      </c>
      <c r="BN55" s="76">
        <f t="shared" si="204"/>
        <v>1191.9230769230769</v>
      </c>
      <c r="BP55" s="78">
        <f t="shared" si="141"/>
        <v>12395.999999999998</v>
      </c>
      <c r="BQ55" s="133">
        <f t="shared" si="238"/>
        <v>238.38461538461539</v>
      </c>
      <c r="BR55" s="66">
        <v>12396</v>
      </c>
      <c r="BS55" s="66" t="s">
        <v>267</v>
      </c>
    </row>
    <row r="56" spans="1:73" s="65" customFormat="1">
      <c r="A56" s="143" t="s">
        <v>10</v>
      </c>
      <c r="B56" s="115" t="s">
        <v>257</v>
      </c>
      <c r="C56" s="75">
        <f t="shared" si="225"/>
        <v>6.9230769230769234</v>
      </c>
      <c r="D56" s="75">
        <f t="shared" si="205"/>
        <v>6.9230769230769234</v>
      </c>
      <c r="E56" s="75">
        <f t="shared" si="205"/>
        <v>6.9230769230769234</v>
      </c>
      <c r="F56" s="75">
        <f t="shared" si="205"/>
        <v>6.9230769230769234</v>
      </c>
      <c r="G56" s="118">
        <f t="shared" si="268"/>
        <v>27.692307692307693</v>
      </c>
      <c r="H56" s="75">
        <f t="shared" si="227"/>
        <v>6.9230769230769234</v>
      </c>
      <c r="I56" s="75">
        <f t="shared" si="207"/>
        <v>6.9230769230769234</v>
      </c>
      <c r="J56" s="75">
        <f t="shared" si="207"/>
        <v>6.9230769230769234</v>
      </c>
      <c r="K56" s="75">
        <f t="shared" si="207"/>
        <v>6.9230769230769234</v>
      </c>
      <c r="L56" s="118">
        <f t="shared" si="261"/>
        <v>27.692307692307693</v>
      </c>
      <c r="M56" s="75">
        <f t="shared" si="228"/>
        <v>6.9230769230769234</v>
      </c>
      <c r="N56" s="75">
        <f t="shared" si="209"/>
        <v>6.9230769230769234</v>
      </c>
      <c r="O56" s="75">
        <f t="shared" si="209"/>
        <v>6.9230769230769234</v>
      </c>
      <c r="P56" s="75">
        <f t="shared" si="209"/>
        <v>6.9230769230769234</v>
      </c>
      <c r="Q56" s="75">
        <f t="shared" si="209"/>
        <v>6.9230769230769234</v>
      </c>
      <c r="R56" s="76">
        <f t="shared" si="186"/>
        <v>34.615384615384613</v>
      </c>
      <c r="S56" s="75">
        <f t="shared" si="229"/>
        <v>6.9230769230769234</v>
      </c>
      <c r="T56" s="75">
        <f t="shared" si="210"/>
        <v>6.9230769230769234</v>
      </c>
      <c r="U56" s="75">
        <f t="shared" si="210"/>
        <v>6.9230769230769234</v>
      </c>
      <c r="V56" s="75">
        <f t="shared" si="210"/>
        <v>6.9230769230769234</v>
      </c>
      <c r="W56" s="118">
        <f t="shared" si="262"/>
        <v>27.692307692307693</v>
      </c>
      <c r="X56" s="75">
        <f t="shared" si="230"/>
        <v>6.9230769230769234</v>
      </c>
      <c r="Y56" s="75">
        <f t="shared" si="212"/>
        <v>6.9230769230769234</v>
      </c>
      <c r="Z56" s="75">
        <f t="shared" si="212"/>
        <v>6.9230769230769234</v>
      </c>
      <c r="AA56" s="75">
        <f t="shared" si="212"/>
        <v>6.9230769230769234</v>
      </c>
      <c r="AB56" s="118">
        <f t="shared" si="263"/>
        <v>27.692307692307693</v>
      </c>
      <c r="AC56" s="75">
        <f t="shared" si="231"/>
        <v>6.9230769230769234</v>
      </c>
      <c r="AD56" s="75">
        <f t="shared" si="214"/>
        <v>6.9230769230769234</v>
      </c>
      <c r="AE56" s="75">
        <f t="shared" si="214"/>
        <v>6.9230769230769234</v>
      </c>
      <c r="AF56" s="75">
        <f t="shared" si="214"/>
        <v>6.9230769230769234</v>
      </c>
      <c r="AG56" s="75">
        <f t="shared" si="214"/>
        <v>6.9230769230769234</v>
      </c>
      <c r="AH56" s="76">
        <f t="shared" si="192"/>
        <v>34.615384615384613</v>
      </c>
      <c r="AI56" s="75">
        <f t="shared" si="232"/>
        <v>6.9230769230769234</v>
      </c>
      <c r="AJ56" s="75">
        <f t="shared" si="215"/>
        <v>6.9230769230769234</v>
      </c>
      <c r="AK56" s="75">
        <f t="shared" si="215"/>
        <v>6.9230769230769234</v>
      </c>
      <c r="AL56" s="75">
        <f t="shared" si="215"/>
        <v>6.9230769230769234</v>
      </c>
      <c r="AM56" s="118">
        <f t="shared" si="264"/>
        <v>27.692307692307693</v>
      </c>
      <c r="AN56" s="75">
        <f t="shared" si="233"/>
        <v>6.9230769230769234</v>
      </c>
      <c r="AO56" s="75">
        <f t="shared" si="217"/>
        <v>6.9230769230769234</v>
      </c>
      <c r="AP56" s="75">
        <f t="shared" si="217"/>
        <v>6.9230769230769234</v>
      </c>
      <c r="AQ56" s="75">
        <f t="shared" si="217"/>
        <v>6.9230769230769234</v>
      </c>
      <c r="AR56" s="118">
        <f t="shared" si="265"/>
        <v>27.692307692307693</v>
      </c>
      <c r="AS56" s="75">
        <f t="shared" si="234"/>
        <v>6.9230769230769234</v>
      </c>
      <c r="AT56" s="75">
        <f t="shared" si="219"/>
        <v>6.9230769230769234</v>
      </c>
      <c r="AU56" s="75">
        <f t="shared" si="219"/>
        <v>6.9230769230769234</v>
      </c>
      <c r="AV56" s="75">
        <f t="shared" si="219"/>
        <v>6.9230769230769234</v>
      </c>
      <c r="AW56" s="75">
        <f t="shared" si="219"/>
        <v>6.9230769230769234</v>
      </c>
      <c r="AX56" s="76">
        <f t="shared" si="198"/>
        <v>34.615384615384613</v>
      </c>
      <c r="AY56" s="75">
        <f t="shared" si="235"/>
        <v>6.9230769230769234</v>
      </c>
      <c r="AZ56" s="75">
        <f t="shared" si="220"/>
        <v>6.9230769230769234</v>
      </c>
      <c r="BA56" s="75">
        <f t="shared" si="220"/>
        <v>6.9230769230769234</v>
      </c>
      <c r="BB56" s="75">
        <f t="shared" si="220"/>
        <v>6.9230769230769234</v>
      </c>
      <c r="BC56" s="118">
        <f t="shared" si="266"/>
        <v>27.692307692307693</v>
      </c>
      <c r="BD56" s="75">
        <f t="shared" si="236"/>
        <v>6.9230769230769234</v>
      </c>
      <c r="BE56" s="75">
        <f t="shared" si="222"/>
        <v>6.9230769230769234</v>
      </c>
      <c r="BF56" s="75">
        <f t="shared" si="222"/>
        <v>6.9230769230769234</v>
      </c>
      <c r="BG56" s="75">
        <f t="shared" si="222"/>
        <v>6.9230769230769234</v>
      </c>
      <c r="BH56" s="118">
        <f t="shared" si="267"/>
        <v>27.692307692307693</v>
      </c>
      <c r="BI56" s="75">
        <f t="shared" si="237"/>
        <v>6.9230769230769234</v>
      </c>
      <c r="BJ56" s="75">
        <f t="shared" si="224"/>
        <v>6.9230769230769234</v>
      </c>
      <c r="BK56" s="75">
        <f t="shared" si="224"/>
        <v>6.9230769230769234</v>
      </c>
      <c r="BL56" s="75">
        <f t="shared" si="224"/>
        <v>6.9230769230769234</v>
      </c>
      <c r="BM56" s="75">
        <f t="shared" si="224"/>
        <v>6.9230769230769234</v>
      </c>
      <c r="BN56" s="76">
        <f t="shared" si="204"/>
        <v>34.615384615384613</v>
      </c>
      <c r="BP56" s="78">
        <f t="shared" si="141"/>
        <v>360</v>
      </c>
      <c r="BQ56" s="133">
        <f t="shared" si="238"/>
        <v>6.9230769230769234</v>
      </c>
      <c r="BR56" s="66">
        <v>360</v>
      </c>
      <c r="BS56" s="66" t="s">
        <v>267</v>
      </c>
    </row>
    <row r="57" spans="1:73" s="77" customFormat="1">
      <c r="A57" s="143" t="s">
        <v>258</v>
      </c>
      <c r="B57" s="115" t="s">
        <v>97</v>
      </c>
      <c r="C57" s="75">
        <f>(C39+C42)*$BQ57</f>
        <v>3785.9298749999998</v>
      </c>
      <c r="D57" s="75">
        <f t="shared" ref="D57:F57" si="269">(D39+D42)*$BQ57</f>
        <v>4171.482</v>
      </c>
      <c r="E57" s="75">
        <f t="shared" si="269"/>
        <v>4060.8809999999999</v>
      </c>
      <c r="F57" s="75">
        <f t="shared" si="269"/>
        <v>3872.9123999999997</v>
      </c>
      <c r="G57" s="76">
        <f>SUM(C57:F57)</f>
        <v>15891.205274999998</v>
      </c>
      <c r="H57" s="75">
        <f>(H39+H42)*$BQ57</f>
        <v>3588.8399999999997</v>
      </c>
      <c r="I57" s="75">
        <f t="shared" ref="I57:K57" si="270">(I39+I42)*$BQ57</f>
        <v>3772.4129999999996</v>
      </c>
      <c r="J57" s="75">
        <f t="shared" si="270"/>
        <v>4359.6341999999995</v>
      </c>
      <c r="K57" s="75">
        <f t="shared" si="270"/>
        <v>3800.2157999999999</v>
      </c>
      <c r="L57" s="76">
        <f>SUM(H57:K57)</f>
        <v>15521.102999999997</v>
      </c>
      <c r="M57" s="75">
        <f>(M39+M42)*$BQ57</f>
        <v>3703.0697999999998</v>
      </c>
      <c r="N57" s="75">
        <f t="shared" ref="N57:P57" si="271">(N39+N42)*$BQ57</f>
        <v>3634.3241999999996</v>
      </c>
      <c r="O57" s="75">
        <f t="shared" si="271"/>
        <v>3653.4491999999996</v>
      </c>
      <c r="P57" s="75">
        <f t="shared" si="271"/>
        <v>4438.1016</v>
      </c>
      <c r="Q57" s="75">
        <f t="shared" ref="Q57" si="272">(Q39+Q42)*$BQ57</f>
        <v>4713.9965999999995</v>
      </c>
      <c r="R57" s="76">
        <f t="shared" si="186"/>
        <v>20142.9414</v>
      </c>
      <c r="S57" s="75">
        <f>(S39+S42)*$BQ57</f>
        <v>3625.4844000000003</v>
      </c>
      <c r="T57" s="75">
        <f t="shared" ref="T57:V57" si="273">(T39+T42)*$BQ57</f>
        <v>3386.3346000000001</v>
      </c>
      <c r="U57" s="75">
        <f t="shared" si="273"/>
        <v>3581.5265999999997</v>
      </c>
      <c r="V57" s="75">
        <f t="shared" si="273"/>
        <v>3918.2201999999997</v>
      </c>
      <c r="W57" s="76">
        <f>SUM(S57:V57)</f>
        <v>14511.5658</v>
      </c>
      <c r="X57" s="75">
        <f>(X39+X42)*$BQ57</f>
        <v>3690.1277999999998</v>
      </c>
      <c r="Y57" s="75">
        <f t="shared" ref="Y57:AA57" si="274">(Y39+Y42)*$BQ57</f>
        <v>3974.8230000000003</v>
      </c>
      <c r="Z57" s="75">
        <f t="shared" si="274"/>
        <v>4125.3858</v>
      </c>
      <c r="AA57" s="75">
        <f t="shared" si="274"/>
        <v>3760.1118000000001</v>
      </c>
      <c r="AB57" s="76">
        <f>SUM(X57:AA57)</f>
        <v>15550.448400000001</v>
      </c>
      <c r="AC57" s="75">
        <f>(AC39+AC42)*$BQ57</f>
        <v>3926.1294000000003</v>
      </c>
      <c r="AD57" s="75">
        <f t="shared" ref="AD57:AG57" si="275">(AD39+AD42)*$BQ57</f>
        <v>3945.5711999999999</v>
      </c>
      <c r="AE57" s="75">
        <f t="shared" si="275"/>
        <v>3940.3925999999997</v>
      </c>
      <c r="AF57" s="75">
        <f t="shared" si="275"/>
        <v>3983.9562000000001</v>
      </c>
      <c r="AG57" s="75">
        <f t="shared" si="275"/>
        <v>4150.9313999999995</v>
      </c>
      <c r="AH57" s="76">
        <f t="shared" si="192"/>
        <v>19946.980799999998</v>
      </c>
      <c r="AI57" s="75">
        <f>(AI39+AI42)*$BQ57</f>
        <v>3828.6791999999996</v>
      </c>
      <c r="AJ57" s="75">
        <f t="shared" ref="AJ57:AL57" si="276">(AJ39+AJ42)*$BQ57</f>
        <v>3365.5806000000002</v>
      </c>
      <c r="AK57" s="75">
        <f t="shared" si="276"/>
        <v>3295.3175999999999</v>
      </c>
      <c r="AL57" s="75">
        <f t="shared" si="276"/>
        <v>3566.4065999999998</v>
      </c>
      <c r="AM57" s="76">
        <f>SUM(AI57:AL57)</f>
        <v>14055.984</v>
      </c>
      <c r="AN57" s="75">
        <f>(AN39+AN42)*$BQ57</f>
        <v>3588.4889999999996</v>
      </c>
      <c r="AO57" s="75">
        <f t="shared" ref="AO57:AQ57" si="277">(AO39+AO42)*$BQ57</f>
        <v>3767.6627999999996</v>
      </c>
      <c r="AP57" s="75">
        <f t="shared" si="277"/>
        <v>3961.4706000000001</v>
      </c>
      <c r="AQ57" s="75">
        <f t="shared" si="277"/>
        <v>4751.9766</v>
      </c>
      <c r="AR57" s="76">
        <f>SUM(AN57:AQ57)</f>
        <v>16069.599</v>
      </c>
      <c r="AS57" s="75">
        <f>(AS39+AS42)*$BQ57</f>
        <v>4078.9674</v>
      </c>
      <c r="AT57" s="75">
        <f t="shared" ref="AT57:AW57" si="278">(AT39+AT42)*$BQ57</f>
        <v>4119.03</v>
      </c>
      <c r="AU57" s="75">
        <f t="shared" si="278"/>
        <v>4008.7296000000001</v>
      </c>
      <c r="AV57" s="75">
        <f t="shared" si="278"/>
        <v>4202.2871999999998</v>
      </c>
      <c r="AW57" s="75">
        <f t="shared" si="278"/>
        <v>4005.6282000000001</v>
      </c>
      <c r="AX57" s="76">
        <f t="shared" si="198"/>
        <v>20414.642400000001</v>
      </c>
      <c r="AY57" s="75">
        <f>(AY39+AY42)*$BQ57</f>
        <v>3876.9227999999998</v>
      </c>
      <c r="AZ57" s="75">
        <f t="shared" ref="AZ57:BB57" si="279">(AZ39+AZ42)*$BQ57</f>
        <v>3772.5246000000002</v>
      </c>
      <c r="BA57" s="75">
        <f t="shared" si="279"/>
        <v>4279.68</v>
      </c>
      <c r="BB57" s="75">
        <f t="shared" si="279"/>
        <v>3593.7683999999999</v>
      </c>
      <c r="BC57" s="76">
        <f>SUM(AY57:BB57)</f>
        <v>15522.895800000002</v>
      </c>
      <c r="BD57" s="75">
        <f>(BD39+BD42)*$BQ57</f>
        <v>3749.4503999999997</v>
      </c>
      <c r="BE57" s="75">
        <f t="shared" ref="BE57:BG57" si="280">(BE39+BE42)*$BQ57</f>
        <v>3999.7115999999996</v>
      </c>
      <c r="BF57" s="75">
        <f t="shared" si="280"/>
        <v>3482.6507999999999</v>
      </c>
      <c r="BG57" s="75">
        <f t="shared" si="280"/>
        <v>3430.0529999999994</v>
      </c>
      <c r="BH57" s="76">
        <f>SUM(BD57:BG57)</f>
        <v>14661.8658</v>
      </c>
      <c r="BI57" s="75">
        <f>(BI39+BI42)*$BQ57</f>
        <v>3287.6675999999998</v>
      </c>
      <c r="BJ57" s="75">
        <f t="shared" ref="BJ57:BM57" si="281">(BJ39+BJ42)*$BQ57</f>
        <v>3776.04</v>
      </c>
      <c r="BK57" s="75">
        <f t="shared" si="281"/>
        <v>3329.4456</v>
      </c>
      <c r="BL57" s="75">
        <f t="shared" si="281"/>
        <v>3542.4720000000002</v>
      </c>
      <c r="BM57" s="75">
        <f t="shared" si="281"/>
        <v>3627.8676</v>
      </c>
      <c r="BN57" s="76">
        <f t="shared" si="204"/>
        <v>17563.4928</v>
      </c>
      <c r="BP57" s="78">
        <f t="shared" ref="BP57" si="282">+G57+L57+R57+W57+AB57+AH57+AM57+AR57+AX57+BC57+BH57+BN57</f>
        <v>199852.724475</v>
      </c>
      <c r="BQ57" s="79">
        <v>0.09</v>
      </c>
      <c r="BR57" s="141"/>
      <c r="BS57" s="80"/>
      <c r="BU57" s="105"/>
    </row>
    <row r="58" spans="1:73" s="56" customFormat="1">
      <c r="A58" s="52" t="s">
        <v>259</v>
      </c>
      <c r="B58" s="53"/>
      <c r="C58" s="54">
        <f>C39+C42+C45-C48-C49-C50-C51-C52-C53-C54-C55-C56-C57</f>
        <v>4344.8205913461525</v>
      </c>
      <c r="D58" s="54">
        <f t="shared" ref="D58:F58" si="283">D39+D42+D45-D48-D49-D50-D51-D52-D53-D54-D55-D56-D57</f>
        <v>4887.7411538461602</v>
      </c>
      <c r="E58" s="54">
        <f t="shared" si="283"/>
        <v>4835.238653846156</v>
      </c>
      <c r="F58" s="54">
        <f t="shared" si="283"/>
        <v>4392.9135538461578</v>
      </c>
      <c r="G58" s="55">
        <f>SUM(C58:F58)</f>
        <v>18460.713952884627</v>
      </c>
      <c r="H58" s="54">
        <f>H39+H42+H45-H48-H49-H50-H51-H52-H53-H54-H55-H56-H57</f>
        <v>4208.4561538461476</v>
      </c>
      <c r="I58" s="54">
        <f t="shared" ref="I58" si="284">I39+I42+I45-I48-I49-I50-I51-I52-I53-I54-I55-I56-I57</f>
        <v>4144.5426538461561</v>
      </c>
      <c r="J58" s="54">
        <f t="shared" ref="J58" si="285">J39+J42+J45-J48-J49-J50-J51-J52-J53-J54-J55-J56-J57</f>
        <v>5218.298853846155</v>
      </c>
      <c r="K58" s="54">
        <f t="shared" ref="K58" si="286">K39+K42+K45-K48-K49-K50-K51-K52-K53-K54-K55-K56-K57</f>
        <v>4217.6464538461541</v>
      </c>
      <c r="L58" s="55">
        <f>SUM(H58:K58)</f>
        <v>17788.944115384613</v>
      </c>
      <c r="M58" s="54">
        <f>M39+M42+M45-M48-M49-M50-M51-M52-M53-M54-M55-M56-M57</f>
        <v>4127.4649538461563</v>
      </c>
      <c r="N58" s="54">
        <f t="shared" ref="N58" si="287">N39+N42+N45-N48-N49-N50-N51-N52-N53-N54-N55-N56-N57</f>
        <v>9669.2403538461549</v>
      </c>
      <c r="O58" s="54">
        <f t="shared" ref="O58" si="288">O39+O42+O45-O48-O49-O50-O51-O52-O53-O54-O55-O56-O57</f>
        <v>3946.8583538461558</v>
      </c>
      <c r="P58" s="54">
        <f t="shared" ref="P58:Q58" si="289">P39+P42+P45-P48-P49-P50-P51-P52-P53-P54-P55-P56-P57</f>
        <v>5368.3597538461563</v>
      </c>
      <c r="Q58" s="54">
        <f t="shared" si="289"/>
        <v>6028.6292538461521</v>
      </c>
      <c r="R58" s="55">
        <f>SUM(M58:Q58)</f>
        <v>29140.552669230779</v>
      </c>
      <c r="S58" s="54">
        <f>S39+S42+S45-S48-S49-S50-S51-S52-S53-S54-S55-S56-S57</f>
        <v>3948.5325538461548</v>
      </c>
      <c r="T58" s="54">
        <f t="shared" ref="T58" si="290">T39+T42+T45-T48-T49-T50-T51-T52-T53-T54-T55-T56-T57</f>
        <v>3492.4662538461516</v>
      </c>
      <c r="U58" s="54">
        <f t="shared" ref="U58" si="291">U39+U42+U45-U48-U49-U50-U51-U52-U53-U54-U55-U56-U57</f>
        <v>4075.1182538461549</v>
      </c>
      <c r="V58" s="54">
        <f t="shared" ref="V58" si="292">V39+V42+V45-V48-V49-V50-V51-V52-V53-V54-V55-V56-V57</f>
        <v>4428.2678538461532</v>
      </c>
      <c r="W58" s="55">
        <f>SUM(S58:V58)</f>
        <v>15944.384915384615</v>
      </c>
      <c r="X58" s="54">
        <f>X39+X42+X45-X48-X49-X50-X51-X52-X53-X54-X55-X56-X57</f>
        <v>3997.3824538461536</v>
      </c>
      <c r="Y58" s="54">
        <f t="shared" ref="Y58" si="293">Y39+Y42+Y45-Y48-Y49-Y50-Y51-Y52-Y53-Y54-Y55-Y56-Y57</f>
        <v>4510.9196538461565</v>
      </c>
      <c r="Z58" s="54">
        <f t="shared" ref="Z58" si="294">Z39+Z42+Z45-Z48-Z49-Z50-Z51-Z52-Z53-Z54-Z55-Z56-Z57</f>
        <v>4764.7754538461522</v>
      </c>
      <c r="AA58" s="54">
        <f t="shared" ref="AA58" si="295">AA39+AA42+AA45-AA48-AA49-AA50-AA51-AA52-AA53-AA54-AA55-AA56-AA57</f>
        <v>4148.9184538461559</v>
      </c>
      <c r="AB58" s="55">
        <f>SUM(X58:AA58)</f>
        <v>17421.996015384619</v>
      </c>
      <c r="AC58" s="54">
        <f>AC39+AC42+AC45-AC48-AC49-AC50-AC51-AC52-AC53-AC54-AC55-AC56-AC57</f>
        <v>10418.139053846158</v>
      </c>
      <c r="AD58" s="54">
        <f t="shared" ref="AD58" si="296">AD39+AD42+AD45-AD48-AD49-AD50-AD51-AD52-AD53-AD54-AD55-AD56-AD57</f>
        <v>4476.0353538461532</v>
      </c>
      <c r="AE58" s="54">
        <f t="shared" ref="AE58" si="297">AE39+AE42+AE45-AE48-AE49-AE50-AE51-AE52-AE53-AE54-AE55-AE56-AE57</f>
        <v>4479.081253846156</v>
      </c>
      <c r="AF58" s="54">
        <f t="shared" ref="AF58" si="298">AF39+AF42+AF45-AF48-AF49-AF50-AF51-AF52-AF53-AF54-AF55-AF56-AF57</f>
        <v>4620.2353538461502</v>
      </c>
      <c r="AG58" s="54">
        <f t="shared" ref="AG58" si="299">AG39+AG42+AG45-AG48-AG49-AG50-AG51-AG52-AG53-AG54-AG55-AG56-AG57</f>
        <v>4839.1530538461557</v>
      </c>
      <c r="AH58" s="55">
        <f>SUM(AC58:AG58)</f>
        <v>28832.644069230773</v>
      </c>
      <c r="AI58" s="54">
        <f>AI39+AI42+AI45-AI48-AI49-AI50-AI51-AI52-AI53-AI54-AI55-AI56-AI57</f>
        <v>4283.4253538461526</v>
      </c>
      <c r="AJ58" s="54">
        <f t="shared" ref="AJ58" si="300">AJ39+AJ42+AJ45-AJ48-AJ49-AJ50-AJ51-AJ52-AJ53-AJ54-AJ55-AJ56-AJ57</f>
        <v>3823.9522538461533</v>
      </c>
      <c r="AK58" s="54">
        <f t="shared" ref="AK58" si="301">AK39+AK42+AK45-AK48-AK49-AK50-AK51-AK52-AK53-AK54-AK55-AK56-AK57</f>
        <v>3298.7757538461551</v>
      </c>
      <c r="AL58" s="54">
        <f t="shared" ref="AL58" si="302">AL39+AL42+AL45-AL48-AL49-AL50-AL51-AL52-AL53-AL54-AL55-AL56-AL57</f>
        <v>3908.1532538461538</v>
      </c>
      <c r="AM58" s="55">
        <f>SUM(AI58:AL58)</f>
        <v>15314.306615384616</v>
      </c>
      <c r="AN58" s="54">
        <f>AN39+AN42+AN45-AN48-AN49-AN50-AN51-AN52-AN53-AN54-AN55-AN56-AN57</f>
        <v>3963.8526538461492</v>
      </c>
      <c r="AO58" s="54">
        <f t="shared" ref="AO58" si="303">AO39+AO42+AO45-AO48-AO49-AO50-AO51-AO52-AO53-AO54-AO55-AO56-AO57</f>
        <v>4235.1764538461503</v>
      </c>
      <c r="AP58" s="54">
        <f t="shared" ref="AP58" si="304">AP39+AP42+AP45-AP48-AP49-AP50-AP51-AP52-AP53-AP54-AP55-AP56-AP57</f>
        <v>4906.8337538461547</v>
      </c>
      <c r="AQ58" s="54">
        <f t="shared" ref="AQ58" si="305">AQ39+AQ42+AQ45-AQ48-AQ49-AQ50-AQ51-AQ52-AQ53-AQ54-AQ55-AQ56-AQ57</f>
        <v>5953.0372538461506</v>
      </c>
      <c r="AR58" s="55">
        <f>SUM(AN58:AQ58)</f>
        <v>19058.900115384604</v>
      </c>
      <c r="AS58" s="54">
        <f>AS39+AS42+AS45-AS48-AS49-AS50-AS51-AS52-AS53-AS54-AS55-AS56-AS57</f>
        <v>4931.6855538461514</v>
      </c>
      <c r="AT58" s="54">
        <f t="shared" ref="AT58" si="306">AT39+AT42+AT45-AT48-AT49-AT50-AT51-AT52-AT53-AT54-AT55-AT56-AT57</f>
        <v>5022.308653846153</v>
      </c>
      <c r="AU58" s="54">
        <f t="shared" ref="AU58" si="307">AU39+AU42+AU45-AU48-AU49-AU50-AU51-AU52-AU53-AU54-AU55-AU56-AU57</f>
        <v>10797.465253846158</v>
      </c>
      <c r="AV58" s="54">
        <f t="shared" ref="AV58" si="308">AV39+AV42+AV45-AV48-AV49-AV50-AV51-AV52-AV53-AV54-AV55-AV56-AV57</f>
        <v>5028.4493538461547</v>
      </c>
      <c r="AW58" s="54">
        <f t="shared" ref="AW58" si="309">AW39+AW42+AW45-AW48-AW49-AW50-AW51-AW52-AW53-AW54-AW55-AW56-AW57</f>
        <v>4937.7573538461575</v>
      </c>
      <c r="AX58" s="55">
        <f>SUM(AS58:AW58)</f>
        <v>30717.666169230775</v>
      </c>
      <c r="AY58" s="54">
        <f>AY39+AY42+AY45-AY48-AY49-AY50-AY51-AY52-AY53-AY54-AY55-AY56-AY57</f>
        <v>4443.5554538461583</v>
      </c>
      <c r="AZ58" s="54">
        <f t="shared" ref="AZ58" si="310">AZ39+AZ42+AZ45-AZ48-AZ49-AZ50-AZ51-AZ52-AZ53-AZ54-AZ55-AZ56-AZ57</f>
        <v>4441.6597538461592</v>
      </c>
      <c r="BA58" s="54">
        <f t="shared" ref="BA58" si="311">BA39+BA42+BA45-BA48-BA49-BA50-BA51-BA52-BA53-BA54-BA55-BA56-BA57</f>
        <v>5103.2201538461541</v>
      </c>
      <c r="BB58" s="54">
        <f t="shared" ref="BB58" si="312">BB39+BB42+BB45-BB48-BB49-BB50-BB51-BB52-BB53-BB54-BB55-BB56-BB57</f>
        <v>4230.9010538461553</v>
      </c>
      <c r="BC58" s="55">
        <f>SUM(AY58:BB58)</f>
        <v>18219.336415384627</v>
      </c>
      <c r="BD58" s="54">
        <f>BD39+BD42+BD45-BD48-BD49-BD50-BD51-BD52-BD53-BD54-BD55-BD56-BD57</f>
        <v>7005.9820538461572</v>
      </c>
      <c r="BE58" s="54">
        <f t="shared" ref="BE58" si="313">BE39+BE42+BE45-BE48-BE49-BE50-BE51-BE52-BE53-BE54-BE55-BE56-BE57</f>
        <v>4603.9367538461529</v>
      </c>
      <c r="BF58" s="54">
        <f t="shared" ref="BF58" si="314">BF39+BF42+BF45-BF48-BF49-BF50-BF51-BF52-BF53-BF54-BF55-BF56-BF57</f>
        <v>3661.6679538461544</v>
      </c>
      <c r="BG58" s="54">
        <f t="shared" ref="BG58" si="315">BG39+BG42+BG45-BG48-BG49-BG50-BG51-BG52-BG53-BG54-BG55-BG56-BG57</f>
        <v>3650.5026538461548</v>
      </c>
      <c r="BH58" s="55">
        <f>SUM(BD58:BG58)</f>
        <v>18922.089415384617</v>
      </c>
      <c r="BI58" s="54">
        <f>BI39+BI42+BI45-BI48-BI49-BI50-BI51-BI52-BI53-BI54-BI55-BI56-BI57</f>
        <v>3401.1377538461566</v>
      </c>
      <c r="BJ58" s="54">
        <f t="shared" ref="BJ58" si="316">BJ39+BJ42+BJ45-BJ48-BJ49-BJ50-BJ51-BJ52-BJ53-BJ54-BJ55-BJ56-BJ57</f>
        <v>9629.3956538461534</v>
      </c>
      <c r="BK58" s="54">
        <f t="shared" ref="BK58" si="317">BK39+BK42+BK45-BK48-BK49-BK50-BK51-BK52-BK53-BK54-BK55-BK56-BK57</f>
        <v>3496.741253846154</v>
      </c>
      <c r="BL58" s="54">
        <f t="shared" ref="BL58" si="318">BL39+BL42+BL45-BL48-BL49-BL50-BL51-BL52-BL53-BL54-BL55-BL56-BL57</f>
        <v>3752.5961538461529</v>
      </c>
      <c r="BM58" s="54">
        <f t="shared" ref="BM58" si="319">BM39+BM42+BM45-BM48-BM49-BM50-BM51-BM52-BM53-BM54-BM55-BM56-BM57</f>
        <v>4083.8972538461499</v>
      </c>
      <c r="BN58" s="55">
        <f>SUM(BI58:BM58)</f>
        <v>24363.768069230766</v>
      </c>
      <c r="BP58" s="57">
        <f>+G58+L58+R58+W58+AB58+AH58+AM58+AR58+AX58+BC58+BH58+BN58</f>
        <v>254185.30253750004</v>
      </c>
      <c r="BQ58" s="112"/>
      <c r="BR58" s="139"/>
      <c r="BS58" s="28"/>
    </row>
    <row r="59" spans="1:73" s="130" customFormat="1">
      <c r="A59" s="126"/>
      <c r="B59" s="127"/>
      <c r="C59" s="128"/>
      <c r="D59" s="128"/>
      <c r="E59" s="128"/>
      <c r="F59" s="128"/>
      <c r="G59" s="129"/>
      <c r="H59" s="128"/>
      <c r="I59" s="128"/>
      <c r="J59" s="128"/>
      <c r="K59" s="128"/>
      <c r="L59" s="129"/>
      <c r="M59" s="128"/>
      <c r="N59" s="128"/>
      <c r="O59" s="128"/>
      <c r="P59" s="128"/>
      <c r="Q59" s="128"/>
      <c r="R59" s="129"/>
      <c r="S59" s="128"/>
      <c r="T59" s="128"/>
      <c r="U59" s="128"/>
      <c r="V59" s="128"/>
      <c r="W59" s="129"/>
      <c r="X59" s="128"/>
      <c r="Y59" s="128"/>
      <c r="Z59" s="128"/>
      <c r="AA59" s="128"/>
      <c r="AB59" s="129"/>
      <c r="AC59" s="128"/>
      <c r="AD59" s="128"/>
      <c r="AE59" s="128"/>
      <c r="AF59" s="128"/>
      <c r="AG59" s="128"/>
      <c r="AH59" s="129"/>
      <c r="AI59" s="128"/>
      <c r="AJ59" s="128"/>
      <c r="AK59" s="128"/>
      <c r="AL59" s="128"/>
      <c r="AM59" s="129"/>
      <c r="AN59" s="128"/>
      <c r="AO59" s="128"/>
      <c r="AP59" s="128"/>
      <c r="AQ59" s="128"/>
      <c r="AR59" s="129"/>
      <c r="AS59" s="128"/>
      <c r="AT59" s="128"/>
      <c r="AU59" s="128"/>
      <c r="AV59" s="128"/>
      <c r="AW59" s="128"/>
      <c r="AX59" s="129"/>
      <c r="AY59" s="128"/>
      <c r="AZ59" s="128"/>
      <c r="BA59" s="128"/>
      <c r="BB59" s="128"/>
      <c r="BC59" s="129"/>
      <c r="BD59" s="128"/>
      <c r="BE59" s="128"/>
      <c r="BF59" s="128"/>
      <c r="BG59" s="128"/>
      <c r="BH59" s="129"/>
      <c r="BI59" s="128"/>
      <c r="BJ59" s="128"/>
      <c r="BK59" s="128"/>
      <c r="BL59" s="128"/>
      <c r="BM59" s="128"/>
      <c r="BN59" s="129"/>
      <c r="BP59" s="129"/>
      <c r="BQ59" s="131"/>
      <c r="BR59" s="134"/>
      <c r="BS59" s="132"/>
    </row>
    <row r="60" spans="1:73" s="56" customFormat="1">
      <c r="A60" s="52" t="s">
        <v>138</v>
      </c>
      <c r="B60" s="53" t="s">
        <v>110</v>
      </c>
      <c r="C60" s="54">
        <f>+C62*(1+$BQ60)</f>
        <v>4283.6062499999998</v>
      </c>
      <c r="D60" s="54">
        <f>+D62*(1+$BQ60)</f>
        <v>4630.0249999999996</v>
      </c>
      <c r="E60" s="54">
        <f>+E62*(1+$BQ60)</f>
        <v>4988</v>
      </c>
      <c r="F60" s="54">
        <f>+F62*(1+$BQ60)</f>
        <v>4118.3249999999998</v>
      </c>
      <c r="G60" s="55">
        <f>SUM(C60:F60)</f>
        <v>18019.956249999999</v>
      </c>
      <c r="H60" s="54">
        <f>+H62*(1+$BQ60)</f>
        <v>4833.2</v>
      </c>
      <c r="I60" s="54">
        <f>+I62*(1+$BQ60)</f>
        <v>5039.5999999999995</v>
      </c>
      <c r="J60" s="54">
        <f>+J62*(1+$BQ60)</f>
        <v>4922.4250000000002</v>
      </c>
      <c r="K60" s="54">
        <f>+K62*(1+$BQ60)</f>
        <v>4970.8</v>
      </c>
      <c r="L60" s="55">
        <f>SUM(H60:K60)</f>
        <v>19766.024999999998</v>
      </c>
      <c r="M60" s="54">
        <f>+M62*(1+$BQ60)</f>
        <v>5153.55</v>
      </c>
      <c r="N60" s="54">
        <f>+N62*(1+$BQ60)</f>
        <v>5628.7</v>
      </c>
      <c r="O60" s="54">
        <f>+O62*(1+$BQ60)</f>
        <v>4867.5999999999995</v>
      </c>
      <c r="P60" s="54">
        <f>+P62*(1+$BQ60)</f>
        <v>4875.125</v>
      </c>
      <c r="Q60" s="54">
        <f>+Q62*(1+$BQ60)</f>
        <v>5450.25</v>
      </c>
      <c r="R60" s="55">
        <f>SUM(M60:Q60)</f>
        <v>25975.224999999999</v>
      </c>
      <c r="S60" s="54">
        <f>+S62*(1+$BQ60)</f>
        <v>5132.05</v>
      </c>
      <c r="T60" s="54">
        <f>+T62*(1+$BQ60)</f>
        <v>4510.7</v>
      </c>
      <c r="U60" s="54">
        <f>+U62*(1+$BQ60)</f>
        <v>5120.2249999999995</v>
      </c>
      <c r="V60" s="54">
        <f>+V62*(1+$BQ60)</f>
        <v>4332.25</v>
      </c>
      <c r="W60" s="55">
        <f>SUM(S60:V60)</f>
        <v>19095.224999999999</v>
      </c>
      <c r="X60" s="54">
        <f>+X62*(1+$BQ60)</f>
        <v>4835.3499999999995</v>
      </c>
      <c r="Y60" s="54">
        <f>+Y62*(1+$BQ60)</f>
        <v>5686.75</v>
      </c>
      <c r="Z60" s="54">
        <f>+Z62*(1+$BQ60)</f>
        <v>4716.0249999999996</v>
      </c>
      <c r="AA60" s="54">
        <f>+AA62*(1+$BQ60)</f>
        <v>5648.05</v>
      </c>
      <c r="AB60" s="55">
        <f>SUM(X60:AA60)</f>
        <v>20886.174999999999</v>
      </c>
      <c r="AC60" s="54">
        <f>+AC62*(1+$BQ60)</f>
        <v>4478.45</v>
      </c>
      <c r="AD60" s="54">
        <f>+AD62*(1+$BQ60)</f>
        <v>6794</v>
      </c>
      <c r="AE60" s="54">
        <f>+AE62*(1+$BQ60)</f>
        <v>4713.875</v>
      </c>
      <c r="AF60" s="54">
        <f>+AF62*(1+$BQ60)</f>
        <v>3452.8999999999996</v>
      </c>
      <c r="AG60" s="54">
        <f>+AG62*(1+$BQ60)</f>
        <v>3023.9749999999999</v>
      </c>
      <c r="AH60" s="55">
        <f>SUM(AC60:AG60)</f>
        <v>22463.199999999997</v>
      </c>
      <c r="AI60" s="54">
        <f>+AI62*(1+$BQ60)</f>
        <v>4176.375</v>
      </c>
      <c r="AJ60" s="54">
        <f>+AJ62*(1+$BQ60)</f>
        <v>4653.6750000000002</v>
      </c>
      <c r="AK60" s="54">
        <f>+AK62*(1+$BQ60)</f>
        <v>3571.1499999999996</v>
      </c>
      <c r="AL60" s="54">
        <f>+AL62*(1+$BQ60)</f>
        <v>4512.8499999999995</v>
      </c>
      <c r="AM60" s="55">
        <f>SUM(AI60:AL60)</f>
        <v>16914.05</v>
      </c>
      <c r="AN60" s="54">
        <f>+AN62*(1+$BQ60)</f>
        <v>4251.625</v>
      </c>
      <c r="AO60" s="54">
        <f>+AO62*(1+$BQ60)</f>
        <v>3918.375</v>
      </c>
      <c r="AP60" s="54">
        <f>+AP62*(1+$BQ60)</f>
        <v>5038.5249999999996</v>
      </c>
      <c r="AQ60" s="54">
        <f>+AQ62*(1+$BQ60)</f>
        <v>5770.5999999999995</v>
      </c>
      <c r="AR60" s="55">
        <f>SUM(AN60:AQ60)</f>
        <v>18979.125</v>
      </c>
      <c r="AS60" s="54">
        <f>+AS62*(1+$BQ60)</f>
        <v>3882.8999999999996</v>
      </c>
      <c r="AT60" s="54">
        <f>+AT62*(1+$BQ60)</f>
        <v>4599.9250000000002</v>
      </c>
      <c r="AU60" s="54">
        <f>+AU62*(1+$BQ60)</f>
        <v>5008.4250000000002</v>
      </c>
      <c r="AV60" s="54">
        <f>+AV62*(1+$BQ60)</f>
        <v>5010.5749999999998</v>
      </c>
      <c r="AW60" s="54">
        <f>+AW62*(1+$BQ60)</f>
        <v>5802.8499999999995</v>
      </c>
      <c r="AX60" s="55">
        <f>SUM(AS60:AW60)</f>
        <v>24304.674999999999</v>
      </c>
      <c r="AY60" s="54">
        <f>+AY62*(1+$BQ60)</f>
        <v>4537.5749999999998</v>
      </c>
      <c r="AZ60" s="54">
        <f>+AZ62*(1+$BQ60)</f>
        <v>5797.4749999999995</v>
      </c>
      <c r="BA60" s="54">
        <f>+BA62*(1+$BQ60)</f>
        <v>4460.1750000000002</v>
      </c>
      <c r="BB60" s="54">
        <f>+BB62*(1+$BQ60)</f>
        <v>4868.6750000000002</v>
      </c>
      <c r="BC60" s="55">
        <f>SUM(AY60:BB60)</f>
        <v>19663.899999999998</v>
      </c>
      <c r="BD60" s="54">
        <f>+BD62*(1+$BQ60)</f>
        <v>5178.2749999999996</v>
      </c>
      <c r="BE60" s="54">
        <f>+BE62*(1+$BQ60)</f>
        <v>4132.3</v>
      </c>
      <c r="BF60" s="54">
        <f>+BF62*(1+$BQ60)</f>
        <v>5175.05</v>
      </c>
      <c r="BG60" s="54">
        <f>+BG62*(1+$BQ60)</f>
        <v>4340.8499999999995</v>
      </c>
      <c r="BH60" s="55">
        <f>SUM(BD60:BG60)</f>
        <v>18826.474999999999</v>
      </c>
      <c r="BI60" s="54">
        <f>+BI62*(1+$BQ60)</f>
        <v>4317.2</v>
      </c>
      <c r="BJ60" s="54">
        <f>+BJ62*(1+$BQ60)</f>
        <v>3982.875</v>
      </c>
      <c r="BK60" s="54">
        <f>+BK62*(1+$BQ60)</f>
        <v>3698</v>
      </c>
      <c r="BL60" s="54">
        <f>+BL62*(1+$BQ60)</f>
        <v>3886.125</v>
      </c>
      <c r="BM60" s="54">
        <f>+BM62*(1+$BQ60)</f>
        <v>5052.5</v>
      </c>
      <c r="BN60" s="55">
        <f>SUM(BI60:BM60)</f>
        <v>20936.7</v>
      </c>
      <c r="BP60" s="57">
        <f t="shared" si="141"/>
        <v>245830.73124999998</v>
      </c>
      <c r="BQ60" s="79">
        <v>7.4999999999999997E-2</v>
      </c>
      <c r="BR60" s="134"/>
      <c r="BS60" s="132"/>
    </row>
    <row r="61" spans="1:73">
      <c r="A61" s="6" t="s">
        <v>107</v>
      </c>
      <c r="B61" s="59"/>
      <c r="C61" s="60">
        <f t="shared" ref="C61:BN61" si="320">+C60/C62-1</f>
        <v>7.4999999999999956E-2</v>
      </c>
      <c r="D61" s="60">
        <f t="shared" si="320"/>
        <v>7.4999999999999956E-2</v>
      </c>
      <c r="E61" s="60">
        <f t="shared" si="320"/>
        <v>7.4999999999999956E-2</v>
      </c>
      <c r="F61" s="60">
        <f t="shared" si="320"/>
        <v>7.4999999999999956E-2</v>
      </c>
      <c r="G61" s="107">
        <f t="shared" si="320"/>
        <v>7.4999999999999956E-2</v>
      </c>
      <c r="H61" s="108">
        <f t="shared" si="320"/>
        <v>7.4999999999999956E-2</v>
      </c>
      <c r="I61" s="108">
        <f t="shared" si="320"/>
        <v>7.4999999999999956E-2</v>
      </c>
      <c r="J61" s="108">
        <f t="shared" si="320"/>
        <v>7.4999999999999956E-2</v>
      </c>
      <c r="K61" s="108">
        <f t="shared" si="320"/>
        <v>7.4999999999999956E-2</v>
      </c>
      <c r="L61" s="107">
        <f t="shared" si="320"/>
        <v>7.4999999999999956E-2</v>
      </c>
      <c r="M61" s="108">
        <f t="shared" si="320"/>
        <v>7.4999999999999956E-2</v>
      </c>
      <c r="N61" s="108">
        <f t="shared" si="320"/>
        <v>7.4999999999999956E-2</v>
      </c>
      <c r="O61" s="108">
        <f t="shared" si="320"/>
        <v>7.4999999999999956E-2</v>
      </c>
      <c r="P61" s="108">
        <f t="shared" si="320"/>
        <v>7.4999999999999956E-2</v>
      </c>
      <c r="Q61" s="108">
        <f t="shared" si="320"/>
        <v>7.4999999999999956E-2</v>
      </c>
      <c r="R61" s="107">
        <f t="shared" si="320"/>
        <v>7.4999999999999956E-2</v>
      </c>
      <c r="S61" s="108">
        <f t="shared" si="320"/>
        <v>7.4999999999999956E-2</v>
      </c>
      <c r="T61" s="108">
        <f t="shared" si="320"/>
        <v>7.4999999999999956E-2</v>
      </c>
      <c r="U61" s="108">
        <f t="shared" si="320"/>
        <v>7.4999999999999956E-2</v>
      </c>
      <c r="V61" s="108">
        <f t="shared" si="320"/>
        <v>7.4999999999999956E-2</v>
      </c>
      <c r="W61" s="107">
        <f t="shared" si="320"/>
        <v>7.4999999999999956E-2</v>
      </c>
      <c r="X61" s="108">
        <f t="shared" si="320"/>
        <v>7.4999999999999956E-2</v>
      </c>
      <c r="Y61" s="108">
        <f t="shared" si="320"/>
        <v>7.4999999999999956E-2</v>
      </c>
      <c r="Z61" s="108">
        <f t="shared" si="320"/>
        <v>7.4999999999999956E-2</v>
      </c>
      <c r="AA61" s="108">
        <f t="shared" si="320"/>
        <v>7.4999999999999956E-2</v>
      </c>
      <c r="AB61" s="107">
        <f t="shared" si="320"/>
        <v>7.4999999999999956E-2</v>
      </c>
      <c r="AC61" s="108">
        <f t="shared" si="320"/>
        <v>7.4999999999999956E-2</v>
      </c>
      <c r="AD61" s="108">
        <f t="shared" si="320"/>
        <v>7.4999999999999956E-2</v>
      </c>
      <c r="AE61" s="108">
        <f t="shared" si="320"/>
        <v>7.4999999999999956E-2</v>
      </c>
      <c r="AF61" s="108">
        <f t="shared" si="320"/>
        <v>7.4999999999999956E-2</v>
      </c>
      <c r="AG61" s="108">
        <f t="shared" si="320"/>
        <v>7.4999999999999956E-2</v>
      </c>
      <c r="AH61" s="107">
        <f t="shared" si="320"/>
        <v>7.4999999999999956E-2</v>
      </c>
      <c r="AI61" s="108">
        <f t="shared" si="320"/>
        <v>7.4999999999999956E-2</v>
      </c>
      <c r="AJ61" s="108">
        <f t="shared" si="320"/>
        <v>7.4999999999999956E-2</v>
      </c>
      <c r="AK61" s="108">
        <f t="shared" si="320"/>
        <v>7.4999999999999956E-2</v>
      </c>
      <c r="AL61" s="108">
        <f t="shared" si="320"/>
        <v>7.4999999999999956E-2</v>
      </c>
      <c r="AM61" s="107">
        <f t="shared" si="320"/>
        <v>7.4999999999999956E-2</v>
      </c>
      <c r="AN61" s="108">
        <f t="shared" si="320"/>
        <v>7.4999999999999956E-2</v>
      </c>
      <c r="AO61" s="108">
        <f t="shared" si="320"/>
        <v>7.4999999999999956E-2</v>
      </c>
      <c r="AP61" s="108">
        <f t="shared" si="320"/>
        <v>7.4999999999999956E-2</v>
      </c>
      <c r="AQ61" s="108">
        <f t="shared" si="320"/>
        <v>7.4999999999999956E-2</v>
      </c>
      <c r="AR61" s="107">
        <f t="shared" si="320"/>
        <v>7.4999999999999956E-2</v>
      </c>
      <c r="AS61" s="108">
        <f t="shared" si="320"/>
        <v>7.4999999999999956E-2</v>
      </c>
      <c r="AT61" s="108">
        <f t="shared" si="320"/>
        <v>7.4999999999999956E-2</v>
      </c>
      <c r="AU61" s="108">
        <f t="shared" si="320"/>
        <v>7.4999999999999956E-2</v>
      </c>
      <c r="AV61" s="108">
        <f t="shared" si="320"/>
        <v>7.4999999999999956E-2</v>
      </c>
      <c r="AW61" s="108">
        <f t="shared" si="320"/>
        <v>7.4999999999999956E-2</v>
      </c>
      <c r="AX61" s="107">
        <f t="shared" si="320"/>
        <v>7.4999999999999956E-2</v>
      </c>
      <c r="AY61" s="108">
        <f t="shared" si="320"/>
        <v>7.4999999999999956E-2</v>
      </c>
      <c r="AZ61" s="108">
        <f t="shared" si="320"/>
        <v>7.4999999999999956E-2</v>
      </c>
      <c r="BA61" s="108">
        <f t="shared" si="320"/>
        <v>7.4999999999999956E-2</v>
      </c>
      <c r="BB61" s="108">
        <f t="shared" si="320"/>
        <v>7.4999999999999956E-2</v>
      </c>
      <c r="BC61" s="107">
        <f t="shared" si="320"/>
        <v>7.4999999999999956E-2</v>
      </c>
      <c r="BD61" s="108">
        <f t="shared" si="320"/>
        <v>7.4999999999999956E-2</v>
      </c>
      <c r="BE61" s="108">
        <f t="shared" si="320"/>
        <v>7.4999999999999956E-2</v>
      </c>
      <c r="BF61" s="108">
        <f t="shared" si="320"/>
        <v>7.4999999999999956E-2</v>
      </c>
      <c r="BG61" s="108">
        <f t="shared" si="320"/>
        <v>7.4999999999999956E-2</v>
      </c>
      <c r="BH61" s="107">
        <f t="shared" si="320"/>
        <v>7.4999999999999956E-2</v>
      </c>
      <c r="BI61" s="108">
        <f t="shared" si="320"/>
        <v>7.4999999999999956E-2</v>
      </c>
      <c r="BJ61" s="108">
        <f t="shared" si="320"/>
        <v>7.4999999999999956E-2</v>
      </c>
      <c r="BK61" s="108">
        <f t="shared" si="320"/>
        <v>7.4999999999999956E-2</v>
      </c>
      <c r="BL61" s="108">
        <f t="shared" si="320"/>
        <v>7.4999999999999956E-2</v>
      </c>
      <c r="BM61" s="108">
        <f t="shared" si="320"/>
        <v>7.4999999999999956E-2</v>
      </c>
      <c r="BN61" s="107">
        <f t="shared" si="320"/>
        <v>7.4999999999999956E-2</v>
      </c>
      <c r="BO61"/>
      <c r="BP61" s="107">
        <f>+BP60/BP62-1</f>
        <v>7.4999999999999956E-2</v>
      </c>
      <c r="BQ61" s="112"/>
      <c r="BS61" s="28"/>
    </row>
    <row r="62" spans="1:73" s="65" customFormat="1">
      <c r="A62" s="61" t="s">
        <v>128</v>
      </c>
      <c r="B62" s="62"/>
      <c r="C62" s="63">
        <f>4554/8*7</f>
        <v>3984.75</v>
      </c>
      <c r="D62" s="63">
        <v>4307</v>
      </c>
      <c r="E62" s="63">
        <v>4640</v>
      </c>
      <c r="F62" s="63">
        <v>3831</v>
      </c>
      <c r="G62" s="64">
        <f>SUM(C62:F62)</f>
        <v>16762.75</v>
      </c>
      <c r="H62" s="63">
        <v>4496</v>
      </c>
      <c r="I62" s="63">
        <v>4688</v>
      </c>
      <c r="J62" s="63">
        <v>4579</v>
      </c>
      <c r="K62" s="63">
        <v>4624</v>
      </c>
      <c r="L62" s="64">
        <f>SUM(H62:K62)</f>
        <v>18387</v>
      </c>
      <c r="M62" s="63">
        <v>4794</v>
      </c>
      <c r="N62" s="63">
        <v>5236</v>
      </c>
      <c r="O62" s="63">
        <v>4528</v>
      </c>
      <c r="P62" s="63">
        <v>4535</v>
      </c>
      <c r="Q62" s="63">
        <v>5070</v>
      </c>
      <c r="R62" s="64">
        <f>SUM(M62:Q62)</f>
        <v>24163</v>
      </c>
      <c r="S62" s="63">
        <v>4774</v>
      </c>
      <c r="T62" s="63">
        <v>4196</v>
      </c>
      <c r="U62" s="63">
        <v>4763</v>
      </c>
      <c r="V62" s="63">
        <v>4030</v>
      </c>
      <c r="W62" s="64">
        <f>SUM(S62:V62)</f>
        <v>17763</v>
      </c>
      <c r="X62" s="63">
        <v>4498</v>
      </c>
      <c r="Y62" s="63">
        <v>5290</v>
      </c>
      <c r="Z62" s="63">
        <v>4387</v>
      </c>
      <c r="AA62" s="63">
        <v>5254</v>
      </c>
      <c r="AB62" s="64">
        <f>SUM(X62:AA62)</f>
        <v>19429</v>
      </c>
      <c r="AC62" s="63">
        <v>4166</v>
      </c>
      <c r="AD62" s="63">
        <v>6320</v>
      </c>
      <c r="AE62" s="63">
        <v>4385</v>
      </c>
      <c r="AF62" s="63">
        <v>3212</v>
      </c>
      <c r="AG62" s="63">
        <v>2813</v>
      </c>
      <c r="AH62" s="64">
        <f>SUM(AC62:AG62)</f>
        <v>20896</v>
      </c>
      <c r="AI62" s="63">
        <v>3885</v>
      </c>
      <c r="AJ62" s="63">
        <v>4329</v>
      </c>
      <c r="AK62" s="63">
        <v>3322</v>
      </c>
      <c r="AL62" s="63">
        <v>4198</v>
      </c>
      <c r="AM62" s="64">
        <f>SUM(AI62:AL62)</f>
        <v>15734</v>
      </c>
      <c r="AN62" s="63">
        <v>3955</v>
      </c>
      <c r="AO62" s="63">
        <v>3645</v>
      </c>
      <c r="AP62" s="63">
        <v>4687</v>
      </c>
      <c r="AQ62" s="63">
        <v>5368</v>
      </c>
      <c r="AR62" s="64">
        <f>SUM(AN62:AQ62)</f>
        <v>17655</v>
      </c>
      <c r="AS62" s="63">
        <v>3612</v>
      </c>
      <c r="AT62" s="63">
        <v>4279</v>
      </c>
      <c r="AU62" s="63">
        <v>4659</v>
      </c>
      <c r="AV62" s="63">
        <v>4661</v>
      </c>
      <c r="AW62" s="63">
        <v>5398</v>
      </c>
      <c r="AX62" s="64">
        <f>SUM(AS62:AW62)</f>
        <v>22609</v>
      </c>
      <c r="AY62" s="63">
        <v>4221</v>
      </c>
      <c r="AZ62" s="63">
        <v>5393</v>
      </c>
      <c r="BA62" s="63">
        <v>4149</v>
      </c>
      <c r="BB62" s="63">
        <v>4529</v>
      </c>
      <c r="BC62" s="64">
        <f>SUM(AY62:BB62)</f>
        <v>18292</v>
      </c>
      <c r="BD62" s="63">
        <v>4817</v>
      </c>
      <c r="BE62" s="63">
        <v>3844</v>
      </c>
      <c r="BF62" s="63">
        <v>4814</v>
      </c>
      <c r="BG62" s="63">
        <v>4038</v>
      </c>
      <c r="BH62" s="64">
        <f>SUM(BD62:BG62)</f>
        <v>17513</v>
      </c>
      <c r="BI62" s="63">
        <v>4016</v>
      </c>
      <c r="BJ62" s="63">
        <v>3705</v>
      </c>
      <c r="BK62" s="63">
        <v>3440</v>
      </c>
      <c r="BL62" s="63">
        <v>3615</v>
      </c>
      <c r="BM62" s="63">
        <v>4700</v>
      </c>
      <c r="BN62" s="64">
        <f>SUM(BI62:BM62)</f>
        <v>19476</v>
      </c>
      <c r="BP62" s="64">
        <f t="shared" si="141"/>
        <v>228679.75</v>
      </c>
      <c r="BQ62" s="113"/>
      <c r="BR62" s="66"/>
      <c r="BS62" s="66"/>
    </row>
    <row r="63" spans="1:73" s="77" customFormat="1">
      <c r="A63" s="143" t="s">
        <v>269</v>
      </c>
      <c r="B63" s="115" t="s">
        <v>273</v>
      </c>
      <c r="C63" s="75">
        <f>C60*$BQ63</f>
        <v>2741.5079999999998</v>
      </c>
      <c r="D63" s="75">
        <f t="shared" ref="D63:F63" si="321">D60*$BQ63</f>
        <v>2963.2159999999999</v>
      </c>
      <c r="E63" s="75">
        <f t="shared" si="321"/>
        <v>3192.32</v>
      </c>
      <c r="F63" s="75">
        <f t="shared" si="321"/>
        <v>2635.7280000000001</v>
      </c>
      <c r="G63" s="76">
        <f t="shared" ref="G63" si="322">SUM(C63:F63)</f>
        <v>11532.772000000001</v>
      </c>
      <c r="H63" s="75">
        <f>H60*$BQ63</f>
        <v>3093.248</v>
      </c>
      <c r="I63" s="75">
        <f t="shared" ref="I63:K63" si="323">I60*$BQ63</f>
        <v>3225.3439999999996</v>
      </c>
      <c r="J63" s="75">
        <f t="shared" si="323"/>
        <v>3150.3520000000003</v>
      </c>
      <c r="K63" s="75">
        <f t="shared" si="323"/>
        <v>3181.3120000000004</v>
      </c>
      <c r="L63" s="76">
        <f t="shared" ref="L63" si="324">SUM(H63:K63)</f>
        <v>12650.255999999999</v>
      </c>
      <c r="M63" s="75">
        <f>M60*$BQ63</f>
        <v>3298.2720000000004</v>
      </c>
      <c r="N63" s="75">
        <f>N60*$BQ63</f>
        <v>3602.3679999999999</v>
      </c>
      <c r="O63" s="75">
        <f t="shared" ref="O63:Q63" si="325">O60*$BQ63</f>
        <v>3115.2639999999997</v>
      </c>
      <c r="P63" s="75">
        <f t="shared" si="325"/>
        <v>3120.08</v>
      </c>
      <c r="Q63" s="75">
        <f t="shared" si="325"/>
        <v>3488.16</v>
      </c>
      <c r="R63" s="76">
        <f t="shared" ref="R63" si="326">SUM(N63:Q63)</f>
        <v>13325.871999999999</v>
      </c>
      <c r="S63" s="75">
        <f>S60*$BQ63</f>
        <v>3284.5120000000002</v>
      </c>
      <c r="T63" s="75">
        <f t="shared" ref="T63:V63" si="327">T60*$BQ63</f>
        <v>2886.848</v>
      </c>
      <c r="U63" s="75">
        <f t="shared" si="327"/>
        <v>3276.9439999999995</v>
      </c>
      <c r="V63" s="75">
        <f t="shared" si="327"/>
        <v>2772.64</v>
      </c>
      <c r="W63" s="76">
        <f t="shared" ref="W63" si="328">SUM(S63:V63)</f>
        <v>12220.944</v>
      </c>
      <c r="X63" s="75">
        <f>X60*$BQ63</f>
        <v>3094.6239999999998</v>
      </c>
      <c r="Y63" s="75">
        <f t="shared" ref="Y63:AA63" si="329">Y60*$BQ63</f>
        <v>3639.52</v>
      </c>
      <c r="Z63" s="75">
        <f t="shared" si="329"/>
        <v>3018.2559999999999</v>
      </c>
      <c r="AA63" s="75">
        <f t="shared" si="329"/>
        <v>3614.7520000000004</v>
      </c>
      <c r="AB63" s="76">
        <f t="shared" ref="AB63" si="330">SUM(X63:AA63)</f>
        <v>13367.152</v>
      </c>
      <c r="AC63" s="75">
        <f>AC60*$BQ63</f>
        <v>2866.2080000000001</v>
      </c>
      <c r="AD63" s="75">
        <f>AD60*$BQ63</f>
        <v>4348.16</v>
      </c>
      <c r="AE63" s="75">
        <f t="shared" ref="AE63:AG63" si="331">AE60*$BQ63</f>
        <v>3016.88</v>
      </c>
      <c r="AF63" s="75">
        <f t="shared" si="331"/>
        <v>2209.8559999999998</v>
      </c>
      <c r="AG63" s="75">
        <f t="shared" si="331"/>
        <v>1935.3440000000001</v>
      </c>
      <c r="AH63" s="76">
        <f t="shared" ref="AH63" si="332">SUM(AD63:AG63)</f>
        <v>11510.240000000002</v>
      </c>
      <c r="AI63" s="75">
        <f>AI60*$BQ63</f>
        <v>2672.88</v>
      </c>
      <c r="AJ63" s="75">
        <f t="shared" ref="AJ63:AL63" si="333">AJ60*$BQ63</f>
        <v>2978.3520000000003</v>
      </c>
      <c r="AK63" s="75">
        <f t="shared" si="333"/>
        <v>2285.5359999999996</v>
      </c>
      <c r="AL63" s="75">
        <f t="shared" si="333"/>
        <v>2888.2239999999997</v>
      </c>
      <c r="AM63" s="76">
        <f t="shared" ref="AM63" si="334">SUM(AI63:AL63)</f>
        <v>10824.992</v>
      </c>
      <c r="AN63" s="75">
        <f>AN60*$BQ63</f>
        <v>2721.04</v>
      </c>
      <c r="AO63" s="75">
        <f t="shared" ref="AO63:AQ63" si="335">AO60*$BQ63</f>
        <v>2507.7600000000002</v>
      </c>
      <c r="AP63" s="75">
        <f t="shared" si="335"/>
        <v>3224.6559999999999</v>
      </c>
      <c r="AQ63" s="75">
        <f t="shared" si="335"/>
        <v>3693.1839999999997</v>
      </c>
      <c r="AR63" s="76">
        <f t="shared" ref="AR63" si="336">SUM(AN63:AQ63)</f>
        <v>12146.64</v>
      </c>
      <c r="AS63" s="75">
        <f>AS60*$BQ63</f>
        <v>2485.056</v>
      </c>
      <c r="AT63" s="75">
        <f>AT60*$BQ63</f>
        <v>2943.9520000000002</v>
      </c>
      <c r="AU63" s="75">
        <f t="shared" ref="AU63:AW63" si="337">AU60*$BQ63</f>
        <v>3205.3920000000003</v>
      </c>
      <c r="AV63" s="75">
        <f t="shared" si="337"/>
        <v>3206.768</v>
      </c>
      <c r="AW63" s="75">
        <f t="shared" si="337"/>
        <v>3713.8239999999996</v>
      </c>
      <c r="AX63" s="76">
        <f t="shared" ref="AX63" si="338">SUM(AT63:AW63)</f>
        <v>13069.936000000002</v>
      </c>
      <c r="AY63" s="75">
        <f>AY60*$BQ63</f>
        <v>2904.0479999999998</v>
      </c>
      <c r="AZ63" s="75">
        <f t="shared" ref="AZ63:BB63" si="339">AZ60*$BQ63</f>
        <v>3710.3839999999996</v>
      </c>
      <c r="BA63" s="75">
        <f t="shared" si="339"/>
        <v>2854.5120000000002</v>
      </c>
      <c r="BB63" s="75">
        <f t="shared" si="339"/>
        <v>3115.9520000000002</v>
      </c>
      <c r="BC63" s="76">
        <f t="shared" ref="BC63" si="340">SUM(AY63:BB63)</f>
        <v>12584.896000000001</v>
      </c>
      <c r="BD63" s="75">
        <f>BD60*$BQ63</f>
        <v>3314.096</v>
      </c>
      <c r="BE63" s="75">
        <f t="shared" ref="BE63:BG63" si="341">BE60*$BQ63</f>
        <v>2644.672</v>
      </c>
      <c r="BF63" s="75">
        <f t="shared" si="341"/>
        <v>3312.0320000000002</v>
      </c>
      <c r="BG63" s="75">
        <f t="shared" si="341"/>
        <v>2778.1439999999998</v>
      </c>
      <c r="BH63" s="76">
        <f t="shared" ref="BH63" si="342">SUM(BD63:BG63)</f>
        <v>12048.944</v>
      </c>
      <c r="BI63" s="75">
        <f>BI60*$BQ63</f>
        <v>2763.0079999999998</v>
      </c>
      <c r="BJ63" s="75">
        <f>BJ60*$BQ63</f>
        <v>2549.04</v>
      </c>
      <c r="BK63" s="75">
        <f t="shared" ref="BK63:BM63" si="343">BK60*$BQ63</f>
        <v>2366.7200000000003</v>
      </c>
      <c r="BL63" s="75">
        <f t="shared" si="343"/>
        <v>2487.12</v>
      </c>
      <c r="BM63" s="75">
        <f t="shared" si="343"/>
        <v>3233.6</v>
      </c>
      <c r="BN63" s="76">
        <f t="shared" ref="BN63" si="344">SUM(BJ63:BM63)</f>
        <v>10636.48</v>
      </c>
      <c r="BP63" s="78">
        <f t="shared" si="141"/>
        <v>145919.12400000001</v>
      </c>
      <c r="BQ63" s="79">
        <v>0.64</v>
      </c>
      <c r="BR63" s="141"/>
      <c r="BS63" s="80"/>
    </row>
    <row r="64" spans="1:73" s="77" customFormat="1">
      <c r="A64" s="143" t="s">
        <v>270</v>
      </c>
      <c r="B64" s="115" t="s">
        <v>274</v>
      </c>
      <c r="C64" s="75">
        <f>C$31*$BQ64</f>
        <v>7.4144400000000008</v>
      </c>
      <c r="D64" s="75">
        <f t="shared" ref="D64:F64" si="345">D$31*$BQ64</f>
        <v>8.6474400000000013</v>
      </c>
      <c r="E64" s="75">
        <f t="shared" si="345"/>
        <v>14.214435000000002</v>
      </c>
      <c r="F64" s="75">
        <f t="shared" si="345"/>
        <v>8.0761500000000002</v>
      </c>
      <c r="G64" s="76">
        <f t="shared" ref="G64" si="346">SUM(C64:F64)</f>
        <v>38.352465000000002</v>
      </c>
      <c r="H64" s="75">
        <f>H$31*$BQ64</f>
        <v>9.6646650000000012</v>
      </c>
      <c r="I64" s="75">
        <f t="shared" ref="I64:K64" si="347">I$31*$BQ64</f>
        <v>4.6977300000000008</v>
      </c>
      <c r="J64" s="75">
        <f t="shared" si="347"/>
        <v>16.945530000000002</v>
      </c>
      <c r="K64" s="75">
        <f t="shared" si="347"/>
        <v>11.427855000000001</v>
      </c>
      <c r="L64" s="76">
        <f t="shared" ref="L64" si="348">SUM(H64:K64)</f>
        <v>42.735780000000005</v>
      </c>
      <c r="M64" s="75">
        <f>M$31*$BQ64</f>
        <v>8.0884800000000006</v>
      </c>
      <c r="N64" s="75">
        <f>N$31*$BQ64</f>
        <v>7.1575650000000008</v>
      </c>
      <c r="O64" s="75">
        <f t="shared" ref="O64:Q64" si="349">O$31*$BQ64</f>
        <v>10.58736</v>
      </c>
      <c r="P64" s="75">
        <f t="shared" si="349"/>
        <v>6.8472600000000003</v>
      </c>
      <c r="Q64" s="75">
        <f t="shared" si="349"/>
        <v>10.25034</v>
      </c>
      <c r="R64" s="76">
        <f t="shared" ref="R64" si="350">SUM(N64:Q64)</f>
        <v>34.842525000000002</v>
      </c>
      <c r="S64" s="75">
        <f>S$31*$BQ64</f>
        <v>11.284005000000001</v>
      </c>
      <c r="T64" s="75">
        <f t="shared" ref="T64:V64" si="351">T$31*$BQ64</f>
        <v>5.83209</v>
      </c>
      <c r="U64" s="75">
        <f t="shared" si="351"/>
        <v>25.839570000000005</v>
      </c>
      <c r="V64" s="75">
        <f t="shared" si="351"/>
        <v>6.4650300000000005</v>
      </c>
      <c r="W64" s="76">
        <f t="shared" ref="W64" si="352">SUM(S64:V64)</f>
        <v>49.420695000000009</v>
      </c>
      <c r="X64" s="75">
        <f>X$31*$BQ64</f>
        <v>6.9479550000000012</v>
      </c>
      <c r="Y64" s="75">
        <f t="shared" ref="Y64:AA64" si="353">Y$31*$BQ64</f>
        <v>6.2266500000000002</v>
      </c>
      <c r="Z64" s="75">
        <f t="shared" si="353"/>
        <v>15.019995000000002</v>
      </c>
      <c r="AA64" s="75">
        <f t="shared" si="353"/>
        <v>7.9836750000000007</v>
      </c>
      <c r="AB64" s="76">
        <f t="shared" ref="AB64" si="354">SUM(X64:AA64)</f>
        <v>36.178274999999999</v>
      </c>
      <c r="AC64" s="75">
        <f>AC$31*$BQ64</f>
        <v>7.9364100000000013</v>
      </c>
      <c r="AD64" s="75">
        <f>AD$31*$BQ64</f>
        <v>10.275</v>
      </c>
      <c r="AE64" s="75">
        <f t="shared" ref="AE64:AG64" si="355">AE$31*$BQ64</f>
        <v>15.467985000000001</v>
      </c>
      <c r="AF64" s="75">
        <f t="shared" si="355"/>
        <v>6.7177950000000006</v>
      </c>
      <c r="AG64" s="75">
        <f t="shared" si="355"/>
        <v>3.6435150000000003</v>
      </c>
      <c r="AH64" s="76">
        <f t="shared" ref="AH64" si="356">SUM(AD64:AG64)</f>
        <v>36.104295</v>
      </c>
      <c r="AI64" s="75">
        <f>AI$31*$BQ64</f>
        <v>20.646585000000002</v>
      </c>
      <c r="AJ64" s="75">
        <f t="shared" ref="AJ64:AL64" si="357">AJ$31*$BQ64</f>
        <v>5.2608000000000006</v>
      </c>
      <c r="AK64" s="75">
        <f t="shared" si="357"/>
        <v>10.597635</v>
      </c>
      <c r="AL64" s="75">
        <f t="shared" si="357"/>
        <v>9.7776900000000015</v>
      </c>
      <c r="AM64" s="76">
        <f t="shared" ref="AM64" si="358">SUM(AI64:AL64)</f>
        <v>46.282710000000002</v>
      </c>
      <c r="AN64" s="75">
        <f>AN$31*$BQ64</f>
        <v>11.508000000000001</v>
      </c>
      <c r="AO64" s="75">
        <f t="shared" ref="AO64:AQ64" si="359">AO$31*$BQ64</f>
        <v>17.82507</v>
      </c>
      <c r="AP64" s="75">
        <f t="shared" si="359"/>
        <v>14.872035000000002</v>
      </c>
      <c r="AQ64" s="75">
        <f t="shared" si="359"/>
        <v>8.8960950000000008</v>
      </c>
      <c r="AR64" s="76">
        <f t="shared" ref="AR64" si="360">SUM(AN64:AQ64)</f>
        <v>53.101200000000006</v>
      </c>
      <c r="AS64" s="75">
        <f>AS$31*$BQ64</f>
        <v>8.2919250000000009</v>
      </c>
      <c r="AT64" s="75">
        <f>AT$31*$BQ64</f>
        <v>7.7021400000000009</v>
      </c>
      <c r="AU64" s="75">
        <f t="shared" ref="AU64:AW64" si="361">AU$31*$BQ64</f>
        <v>11.962155000000001</v>
      </c>
      <c r="AV64" s="75">
        <f t="shared" si="361"/>
        <v>9.1673550000000024</v>
      </c>
      <c r="AW64" s="75">
        <f t="shared" si="361"/>
        <v>7.9898400000000009</v>
      </c>
      <c r="AX64" s="76">
        <f t="shared" ref="AX64" si="362">SUM(AT64:AW64)</f>
        <v>36.821490000000004</v>
      </c>
      <c r="AY64" s="75">
        <f>AY$31*$BQ64</f>
        <v>10.118820000000001</v>
      </c>
      <c r="AZ64" s="75">
        <f t="shared" ref="AZ64:BB64" si="363">AZ$31*$BQ64</f>
        <v>7.486365000000001</v>
      </c>
      <c r="BA64" s="75">
        <f t="shared" si="363"/>
        <v>19.49784</v>
      </c>
      <c r="BB64" s="75">
        <f t="shared" si="363"/>
        <v>7.9590150000000008</v>
      </c>
      <c r="BC64" s="76">
        <f t="shared" ref="BC64" si="364">SUM(AY64:BB64)</f>
        <v>45.062040000000003</v>
      </c>
      <c r="BD64" s="75">
        <f>BD$31*$BQ64</f>
        <v>15.114525000000002</v>
      </c>
      <c r="BE64" s="75">
        <f t="shared" ref="BE64:BG64" si="365">BE$31*$BQ64</f>
        <v>11.119605000000002</v>
      </c>
      <c r="BF64" s="75">
        <f t="shared" si="365"/>
        <v>10.071555</v>
      </c>
      <c r="BG64" s="75">
        <f t="shared" si="365"/>
        <v>6.8267100000000012</v>
      </c>
      <c r="BH64" s="76">
        <f t="shared" ref="BH64" si="366">SUM(BD64:BG64)</f>
        <v>43.132395000000002</v>
      </c>
      <c r="BI64" s="75">
        <f>BI$31*$BQ64</f>
        <v>11.113440000000001</v>
      </c>
      <c r="BJ64" s="75">
        <f>BJ$31*$BQ64</f>
        <v>9.0461100000000005</v>
      </c>
      <c r="BK64" s="75">
        <f t="shared" ref="BK64:BM64" si="367">BK$31*$BQ64</f>
        <v>13.394490000000001</v>
      </c>
      <c r="BL64" s="75">
        <f t="shared" si="367"/>
        <v>9.8496150000000018</v>
      </c>
      <c r="BM64" s="75">
        <f t="shared" si="367"/>
        <v>8.8241700000000005</v>
      </c>
      <c r="BN64" s="76">
        <f t="shared" ref="BN64" si="368">SUM(BJ64:BM64)</f>
        <v>41.114385000000006</v>
      </c>
      <c r="BP64" s="78">
        <f t="shared" si="141"/>
        <v>503.14825500000001</v>
      </c>
      <c r="BQ64" s="79">
        <v>2E-3</v>
      </c>
      <c r="BR64" s="141"/>
      <c r="BS64" s="80"/>
    </row>
    <row r="65" spans="1:73" s="77" customFormat="1">
      <c r="A65" s="143" t="s">
        <v>271</v>
      </c>
      <c r="B65" s="115" t="s">
        <v>151</v>
      </c>
      <c r="C65" s="75">
        <f>+C60*$BQ65</f>
        <v>2056.1309999999999</v>
      </c>
      <c r="D65" s="75">
        <f t="shared" ref="D65:F65" si="369">+D60*$BQ65</f>
        <v>2222.4119999999998</v>
      </c>
      <c r="E65" s="75">
        <f t="shared" si="369"/>
        <v>2394.2399999999998</v>
      </c>
      <c r="F65" s="75">
        <f t="shared" si="369"/>
        <v>1976.7959999999998</v>
      </c>
      <c r="G65" s="76">
        <f>SUM(C65:F65)</f>
        <v>8649.5789999999997</v>
      </c>
      <c r="H65" s="75">
        <f>+H60*$BQ65</f>
        <v>2319.9359999999997</v>
      </c>
      <c r="I65" s="75">
        <f t="shared" ref="I65:K65" si="370">+I60*$BQ65</f>
        <v>2419.0079999999998</v>
      </c>
      <c r="J65" s="75">
        <f t="shared" si="370"/>
        <v>2362.7640000000001</v>
      </c>
      <c r="K65" s="75">
        <f t="shared" si="370"/>
        <v>2385.9839999999999</v>
      </c>
      <c r="L65" s="76">
        <f>SUM(H65:K65)</f>
        <v>9487.6919999999991</v>
      </c>
      <c r="M65" s="75">
        <f>+M60*$BQ65</f>
        <v>2473.7040000000002</v>
      </c>
      <c r="N65" s="75">
        <f>+N60*$BQ65</f>
        <v>2701.7759999999998</v>
      </c>
      <c r="O65" s="75">
        <f t="shared" ref="O65:Q65" si="371">+O60*$BQ65</f>
        <v>2336.4479999999999</v>
      </c>
      <c r="P65" s="75">
        <f t="shared" si="371"/>
        <v>2340.06</v>
      </c>
      <c r="Q65" s="75">
        <f t="shared" si="371"/>
        <v>2616.12</v>
      </c>
      <c r="R65" s="76">
        <f>SUM(N65:Q65)</f>
        <v>9994.4039999999986</v>
      </c>
      <c r="S65" s="75">
        <f>+S60*$BQ65</f>
        <v>2463.384</v>
      </c>
      <c r="T65" s="75">
        <f t="shared" ref="T65:V65" si="372">+T60*$BQ65</f>
        <v>2165.136</v>
      </c>
      <c r="U65" s="75">
        <f t="shared" si="372"/>
        <v>2457.7079999999996</v>
      </c>
      <c r="V65" s="75">
        <f t="shared" si="372"/>
        <v>2079.48</v>
      </c>
      <c r="W65" s="76">
        <f>SUM(S65:V65)</f>
        <v>9165.7080000000005</v>
      </c>
      <c r="X65" s="75">
        <f>+X60*$BQ65</f>
        <v>2320.9679999999998</v>
      </c>
      <c r="Y65" s="75">
        <f t="shared" ref="Y65:AA65" si="373">+Y60*$BQ65</f>
        <v>2729.64</v>
      </c>
      <c r="Z65" s="75">
        <f t="shared" si="373"/>
        <v>2263.6919999999996</v>
      </c>
      <c r="AA65" s="75">
        <f t="shared" si="373"/>
        <v>2711.0639999999999</v>
      </c>
      <c r="AB65" s="76">
        <f>SUM(X65:AA65)</f>
        <v>10025.364</v>
      </c>
      <c r="AC65" s="75">
        <f>+AC60*$BQ65</f>
        <v>2149.6559999999999</v>
      </c>
      <c r="AD65" s="75">
        <f>+AD60*$BQ65</f>
        <v>3261.12</v>
      </c>
      <c r="AE65" s="75">
        <f t="shared" ref="AE65:AG65" si="374">+AE60*$BQ65</f>
        <v>2262.66</v>
      </c>
      <c r="AF65" s="75">
        <f t="shared" si="374"/>
        <v>1657.3919999999998</v>
      </c>
      <c r="AG65" s="75">
        <f t="shared" si="374"/>
        <v>1451.5079999999998</v>
      </c>
      <c r="AH65" s="76">
        <f>SUM(AD65:AG65)</f>
        <v>8632.68</v>
      </c>
      <c r="AI65" s="75">
        <f>+AI60*$BQ65</f>
        <v>2004.6599999999999</v>
      </c>
      <c r="AJ65" s="75">
        <f t="shared" ref="AJ65:AL65" si="375">+AJ60*$BQ65</f>
        <v>2233.7640000000001</v>
      </c>
      <c r="AK65" s="75">
        <f t="shared" si="375"/>
        <v>1714.1519999999998</v>
      </c>
      <c r="AL65" s="75">
        <f t="shared" si="375"/>
        <v>2166.1679999999997</v>
      </c>
      <c r="AM65" s="76">
        <f>SUM(AI65:AL65)</f>
        <v>8118.7439999999997</v>
      </c>
      <c r="AN65" s="75">
        <f>+AN60*$BQ65</f>
        <v>2040.78</v>
      </c>
      <c r="AO65" s="75">
        <f t="shared" ref="AO65:AQ65" si="376">+AO60*$BQ65</f>
        <v>1880.82</v>
      </c>
      <c r="AP65" s="75">
        <f t="shared" si="376"/>
        <v>2418.4919999999997</v>
      </c>
      <c r="AQ65" s="75">
        <f t="shared" si="376"/>
        <v>2769.8879999999995</v>
      </c>
      <c r="AR65" s="76">
        <f>SUM(AN65:AQ65)</f>
        <v>9109.98</v>
      </c>
      <c r="AS65" s="75">
        <f>+AS60*$BQ65</f>
        <v>1863.7919999999997</v>
      </c>
      <c r="AT65" s="75">
        <f>+AT60*$BQ65</f>
        <v>2207.9639999999999</v>
      </c>
      <c r="AU65" s="75">
        <f t="shared" ref="AU65:AW65" si="377">+AU60*$BQ65</f>
        <v>2404.0439999999999</v>
      </c>
      <c r="AV65" s="75">
        <f t="shared" si="377"/>
        <v>2405.076</v>
      </c>
      <c r="AW65" s="75">
        <f t="shared" si="377"/>
        <v>2785.3679999999995</v>
      </c>
      <c r="AX65" s="76">
        <f>SUM(AT65:AW65)</f>
        <v>9802.4519999999993</v>
      </c>
      <c r="AY65" s="75">
        <f>+AY60*$BQ65</f>
        <v>2178.0360000000001</v>
      </c>
      <c r="AZ65" s="75">
        <f t="shared" ref="AZ65:BB65" si="378">+AZ60*$BQ65</f>
        <v>2782.7879999999996</v>
      </c>
      <c r="BA65" s="75">
        <f t="shared" si="378"/>
        <v>2140.884</v>
      </c>
      <c r="BB65" s="75">
        <f t="shared" si="378"/>
        <v>2336.9639999999999</v>
      </c>
      <c r="BC65" s="76">
        <f>SUM(AY65:BB65)</f>
        <v>9438.6719999999987</v>
      </c>
      <c r="BD65" s="75">
        <f>+BD60*$BQ65</f>
        <v>2485.5719999999997</v>
      </c>
      <c r="BE65" s="75">
        <f t="shared" ref="BE65:BG65" si="379">+BE60*$BQ65</f>
        <v>1983.5039999999999</v>
      </c>
      <c r="BF65" s="75">
        <f t="shared" si="379"/>
        <v>2484.0239999999999</v>
      </c>
      <c r="BG65" s="75">
        <f t="shared" si="379"/>
        <v>2083.6079999999997</v>
      </c>
      <c r="BH65" s="76">
        <f>SUM(BD65:BG65)</f>
        <v>9036.7079999999987</v>
      </c>
      <c r="BI65" s="75">
        <f>+BI60*$BQ65</f>
        <v>2072.2559999999999</v>
      </c>
      <c r="BJ65" s="75">
        <f>+BJ60*$BQ65</f>
        <v>1911.78</v>
      </c>
      <c r="BK65" s="75">
        <f t="shared" ref="BK65:BM65" si="380">+BK60*$BQ65</f>
        <v>1775.04</v>
      </c>
      <c r="BL65" s="75">
        <f t="shared" si="380"/>
        <v>1865.34</v>
      </c>
      <c r="BM65" s="75">
        <f t="shared" si="380"/>
        <v>2425.1999999999998</v>
      </c>
      <c r="BN65" s="76">
        <f>SUM(BJ65:BM65)</f>
        <v>7977.36</v>
      </c>
      <c r="BP65" s="78">
        <f t="shared" si="141"/>
        <v>109439.34299999999</v>
      </c>
      <c r="BQ65" s="79">
        <v>0.48</v>
      </c>
      <c r="BR65" s="141"/>
      <c r="BS65" s="80"/>
      <c r="BU65" s="105"/>
    </row>
    <row r="66" spans="1:73" s="56" customFormat="1">
      <c r="A66" s="52" t="s">
        <v>272</v>
      </c>
      <c r="B66" s="115"/>
      <c r="C66" s="54">
        <f>C60-C63-C64-C65</f>
        <v>-521.44718999999986</v>
      </c>
      <c r="D66" s="54">
        <f t="shared" ref="D66" si="381">D60-D63-D64-D65</f>
        <v>-564.25044000000003</v>
      </c>
      <c r="E66" s="54">
        <f t="shared" ref="E66" si="382">E60-E63-E64-E65</f>
        <v>-612.77443500000004</v>
      </c>
      <c r="F66" s="54">
        <f t="shared" ref="F66" si="383">F60-F63-F64-F65</f>
        <v>-502.27515000000017</v>
      </c>
      <c r="G66" s="55">
        <f>SUM(C66:F66)</f>
        <v>-2200.7472150000003</v>
      </c>
      <c r="H66" s="54">
        <f>H60-H63-H64-H65</f>
        <v>-589.64866499999994</v>
      </c>
      <c r="I66" s="54">
        <f t="shared" ref="I66" si="384">I60-I63-I64-I65</f>
        <v>-609.44973000000005</v>
      </c>
      <c r="J66" s="54">
        <f t="shared" ref="J66" si="385">J60-J63-J64-J65</f>
        <v>-607.63653000000022</v>
      </c>
      <c r="K66" s="54">
        <f t="shared" ref="K66" si="386">K60-K63-K64-K65</f>
        <v>-607.923855</v>
      </c>
      <c r="L66" s="55">
        <f>SUM(H66:K66)</f>
        <v>-2414.6587800000002</v>
      </c>
      <c r="M66" s="54">
        <f>M60-M63-M64-M65</f>
        <v>-626.51448000000028</v>
      </c>
      <c r="N66" s="54">
        <f>N60-N63-N64-N65</f>
        <v>-682.60156499999994</v>
      </c>
      <c r="O66" s="54">
        <f t="shared" ref="O66" si="387">O60-O63-O64-O65</f>
        <v>-594.69936000000007</v>
      </c>
      <c r="P66" s="54">
        <f t="shared" ref="P66" si="388">P60-P63-P64-P65</f>
        <v>-591.86225999999988</v>
      </c>
      <c r="Q66" s="54">
        <f t="shared" ref="Q66" si="389">Q60-Q63-Q64-Q65</f>
        <v>-664.2803399999998</v>
      </c>
      <c r="R66" s="55">
        <f>SUM(M66:Q66)</f>
        <v>-3159.958005</v>
      </c>
      <c r="S66" s="54">
        <f>S60-S63-S64-S65</f>
        <v>-627.13000499999998</v>
      </c>
      <c r="T66" s="54">
        <f t="shared" ref="T66" si="390">T60-T63-T64-T65</f>
        <v>-547.11609000000021</v>
      </c>
      <c r="U66" s="54">
        <f t="shared" ref="U66" si="391">U60-U63-U64-U65</f>
        <v>-640.26656999999977</v>
      </c>
      <c r="V66" s="54">
        <f t="shared" ref="V66" si="392">V60-V63-V64-V65</f>
        <v>-526.33502999999996</v>
      </c>
      <c r="W66" s="55">
        <f>SUM(S66:V66)</f>
        <v>-2340.8476949999999</v>
      </c>
      <c r="X66" s="54">
        <f>X60-X63-X64-X65</f>
        <v>-587.18995500000028</v>
      </c>
      <c r="Y66" s="54">
        <f t="shared" ref="Y66" si="393">Y60-Y63-Y64-Y65</f>
        <v>-688.63664999999992</v>
      </c>
      <c r="Z66" s="54">
        <f t="shared" ref="Z66" si="394">Z60-Z63-Z64-Z65</f>
        <v>-580.94299499999988</v>
      </c>
      <c r="AA66" s="54">
        <f t="shared" ref="AA66" si="395">AA60-AA63-AA64-AA65</f>
        <v>-685.74967500000002</v>
      </c>
      <c r="AB66" s="55">
        <f>SUM(X66:AA66)</f>
        <v>-2542.5192750000001</v>
      </c>
      <c r="AC66" s="54">
        <f>AC60-AC63-AC64-AC65</f>
        <v>-545.35041000000024</v>
      </c>
      <c r="AD66" s="54">
        <f>AD60-AD63-AD64-AD65</f>
        <v>-825.55499999999984</v>
      </c>
      <c r="AE66" s="54">
        <f t="shared" ref="AE66" si="396">AE60-AE63-AE64-AE65</f>
        <v>-581.13298499999996</v>
      </c>
      <c r="AF66" s="54">
        <f t="shared" ref="AF66" si="397">AF60-AF63-AF64-AF65</f>
        <v>-421.06579499999998</v>
      </c>
      <c r="AG66" s="54">
        <f t="shared" ref="AG66" si="398">AG60-AG63-AG64-AG65</f>
        <v>-366.52051499999993</v>
      </c>
      <c r="AH66" s="55">
        <f>SUM(AC66:AG66)</f>
        <v>-2739.6247050000002</v>
      </c>
      <c r="AI66" s="54">
        <f>AI60-AI63-AI64-AI65</f>
        <v>-521.81158499999992</v>
      </c>
      <c r="AJ66" s="54">
        <f t="shared" ref="AJ66" si="399">AJ60-AJ63-AJ64-AJ65</f>
        <v>-563.70180000000028</v>
      </c>
      <c r="AK66" s="54">
        <f t="shared" ref="AK66" si="400">AK60-AK63-AK64-AK65</f>
        <v>-439.13563499999987</v>
      </c>
      <c r="AL66" s="54">
        <f t="shared" ref="AL66" si="401">AL60-AL63-AL64-AL65</f>
        <v>-551.31968999999981</v>
      </c>
      <c r="AM66" s="55">
        <f>SUM(AI66:AL66)</f>
        <v>-2075.9687100000001</v>
      </c>
      <c r="AN66" s="54">
        <f>AN60-AN63-AN64-AN65</f>
        <v>-521.70299999999997</v>
      </c>
      <c r="AO66" s="54">
        <f t="shared" ref="AO66" si="402">AO60-AO63-AO64-AO65</f>
        <v>-488.03007000000025</v>
      </c>
      <c r="AP66" s="54">
        <f t="shared" ref="AP66" si="403">AP60-AP63-AP64-AP65</f>
        <v>-619.49503500000014</v>
      </c>
      <c r="AQ66" s="54">
        <f t="shared" ref="AQ66" si="404">AQ60-AQ63-AQ64-AQ65</f>
        <v>-701.36809499999981</v>
      </c>
      <c r="AR66" s="55">
        <f>SUM(AN66:AQ66)</f>
        <v>-2330.5962</v>
      </c>
      <c r="AS66" s="54">
        <f>AS60-AS63-AS64-AS65</f>
        <v>-474.23992500000008</v>
      </c>
      <c r="AT66" s="54">
        <f>AT60-AT63-AT64-AT65</f>
        <v>-559.69314000000008</v>
      </c>
      <c r="AU66" s="54">
        <f t="shared" ref="AU66" si="405">AU60-AU63-AU64-AU65</f>
        <v>-612.97315499999991</v>
      </c>
      <c r="AV66" s="54">
        <f t="shared" ref="AV66" si="406">AV60-AV63-AV64-AV65</f>
        <v>-610.43635500000028</v>
      </c>
      <c r="AW66" s="54">
        <f t="shared" ref="AW66" si="407">AW60-AW63-AW64-AW65</f>
        <v>-704.33183999999983</v>
      </c>
      <c r="AX66" s="55">
        <f>SUM(AS66:AW66)</f>
        <v>-2961.6744150000004</v>
      </c>
      <c r="AY66" s="54">
        <f>AY60-AY63-AY64-AY65</f>
        <v>-554.62781999999993</v>
      </c>
      <c r="AZ66" s="54">
        <f t="shared" ref="AZ66" si="408">AZ60-AZ63-AZ64-AZ65</f>
        <v>-703.18336499999987</v>
      </c>
      <c r="BA66" s="54">
        <f t="shared" ref="BA66" si="409">BA60-BA63-BA64-BA65</f>
        <v>-554.71884</v>
      </c>
      <c r="BB66" s="54">
        <f t="shared" ref="BB66" si="410">BB60-BB63-BB64-BB65</f>
        <v>-592.20001499999989</v>
      </c>
      <c r="BC66" s="55">
        <f>SUM(AY66:BB66)</f>
        <v>-2404.7300399999995</v>
      </c>
      <c r="BD66" s="54">
        <f>BD60-BD63-BD64-BD65</f>
        <v>-636.50752499999999</v>
      </c>
      <c r="BE66" s="54">
        <f t="shared" ref="BE66" si="411">BE60-BE63-BE64-BE65</f>
        <v>-506.99560499999984</v>
      </c>
      <c r="BF66" s="54">
        <f t="shared" ref="BF66" si="412">BF60-BF63-BF64-BF65</f>
        <v>-631.07755499999985</v>
      </c>
      <c r="BG66" s="54">
        <f t="shared" ref="BG66" si="413">BG60-BG63-BG64-BG65</f>
        <v>-527.72871000000009</v>
      </c>
      <c r="BH66" s="55">
        <f>SUM(BD66:BG66)</f>
        <v>-2302.3093949999998</v>
      </c>
      <c r="BI66" s="54">
        <f>BI60-BI63-BI64-BI65</f>
        <v>-529.17743999999993</v>
      </c>
      <c r="BJ66" s="54">
        <f>BJ60-BJ63-BJ64-BJ65</f>
        <v>-486.99110999999994</v>
      </c>
      <c r="BK66" s="54">
        <f t="shared" ref="BK66" si="414">BK60-BK63-BK64-BK65</f>
        <v>-457.15449000000012</v>
      </c>
      <c r="BL66" s="54">
        <f t="shared" ref="BL66" si="415">BL60-BL63-BL64-BL65</f>
        <v>-476.18461499999989</v>
      </c>
      <c r="BM66" s="54">
        <f t="shared" ref="BM66" si="416">BM60-BM63-BM64-BM65</f>
        <v>-615.12416999999982</v>
      </c>
      <c r="BN66" s="55">
        <f>SUM(BI66:BM66)</f>
        <v>-2564.6318249999995</v>
      </c>
      <c r="BP66" s="57">
        <f t="shared" ref="BP66" si="417">+G66+L66+R66+W66+AB66+AH66+AM66+AR66+AX66+BC66+BH66+BN66</f>
        <v>-30038.266260000004</v>
      </c>
      <c r="BQ66" s="112"/>
      <c r="BR66" s="139"/>
      <c r="BS66" s="28"/>
    </row>
    <row r="67" spans="1:73" s="130" customFormat="1">
      <c r="A67" s="126"/>
      <c r="B67" s="127"/>
      <c r="C67" s="128"/>
      <c r="D67" s="128"/>
      <c r="E67" s="128"/>
      <c r="F67" s="128"/>
      <c r="G67" s="129"/>
      <c r="H67" s="128"/>
      <c r="I67" s="128"/>
      <c r="J67" s="128"/>
      <c r="K67" s="128"/>
      <c r="L67" s="129"/>
      <c r="M67" s="128"/>
      <c r="N67" s="128"/>
      <c r="O67" s="128"/>
      <c r="P67" s="128"/>
      <c r="Q67" s="128"/>
      <c r="R67" s="129"/>
      <c r="S67" s="128"/>
      <c r="T67" s="128"/>
      <c r="U67" s="128"/>
      <c r="V67" s="128"/>
      <c r="W67" s="129"/>
      <c r="X67" s="128"/>
      <c r="Y67" s="128"/>
      <c r="Z67" s="128"/>
      <c r="AA67" s="128"/>
      <c r="AB67" s="129"/>
      <c r="AC67" s="128"/>
      <c r="AD67" s="128"/>
      <c r="AE67" s="128"/>
      <c r="AF67" s="128"/>
      <c r="AG67" s="128"/>
      <c r="AH67" s="129"/>
      <c r="AI67" s="128"/>
      <c r="AJ67" s="128"/>
      <c r="AK67" s="128"/>
      <c r="AL67" s="128"/>
      <c r="AM67" s="129"/>
      <c r="AN67" s="128"/>
      <c r="AO67" s="128"/>
      <c r="AP67" s="128"/>
      <c r="AQ67" s="128"/>
      <c r="AR67" s="129"/>
      <c r="AS67" s="128"/>
      <c r="AT67" s="128"/>
      <c r="AU67" s="128"/>
      <c r="AV67" s="128"/>
      <c r="AW67" s="128"/>
      <c r="AX67" s="129"/>
      <c r="AY67" s="128"/>
      <c r="AZ67" s="128"/>
      <c r="BA67" s="128"/>
      <c r="BB67" s="128"/>
      <c r="BC67" s="129"/>
      <c r="BD67" s="128"/>
      <c r="BE67" s="128"/>
      <c r="BF67" s="128"/>
      <c r="BG67" s="128"/>
      <c r="BH67" s="129"/>
      <c r="BI67" s="128"/>
      <c r="BJ67" s="128"/>
      <c r="BK67" s="128"/>
      <c r="BL67" s="128"/>
      <c r="BM67" s="128"/>
      <c r="BN67" s="129"/>
      <c r="BP67" s="129"/>
      <c r="BQ67" s="131"/>
      <c r="BR67" s="134"/>
      <c r="BS67" s="132"/>
    </row>
    <row r="68" spans="1:73" s="56" customFormat="1">
      <c r="A68" s="52" t="s">
        <v>139</v>
      </c>
      <c r="B68" s="53" t="s">
        <v>109</v>
      </c>
      <c r="C68" s="54">
        <f>+C70*(1+$BQ68)</f>
        <v>11610.24375</v>
      </c>
      <c r="D68" s="54">
        <f>+D70*(1+$BQ68)</f>
        <v>8830.5</v>
      </c>
      <c r="E68" s="54">
        <f>+E70*(1+$BQ68)</f>
        <v>14877.45</v>
      </c>
      <c r="F68" s="54">
        <f>+F70*(1+$BQ68)</f>
        <v>12927.6</v>
      </c>
      <c r="G68" s="55">
        <f>SUM(C68:F68)</f>
        <v>48245.793750000004</v>
      </c>
      <c r="H68" s="54">
        <f>+H70*(1+$BQ68)</f>
        <v>16779</v>
      </c>
      <c r="I68" s="54">
        <f>+I70*(1+$BQ68)</f>
        <v>17459.400000000001</v>
      </c>
      <c r="J68" s="54">
        <f>+J70*(1+$BQ68)</f>
        <v>18013.8</v>
      </c>
      <c r="K68" s="54">
        <f>+K70*(1+$BQ68)</f>
        <v>10757.25</v>
      </c>
      <c r="L68" s="55">
        <f>SUM(H68:K68)</f>
        <v>63009.45</v>
      </c>
      <c r="M68" s="54">
        <f>+M70*(1+$BQ68)</f>
        <v>7331.1</v>
      </c>
      <c r="N68" s="54">
        <f>+N70*(1+$BQ68)</f>
        <v>14043.75</v>
      </c>
      <c r="O68" s="54">
        <f>+O70*(1+$BQ68)</f>
        <v>11716.95</v>
      </c>
      <c r="P68" s="54">
        <f>+P70*(1+$BQ68)</f>
        <v>9153.9</v>
      </c>
      <c r="Q68" s="54">
        <f>+Q70*(1+$BQ68)</f>
        <v>8265.6</v>
      </c>
      <c r="R68" s="55">
        <f>SUM(M68:Q68)</f>
        <v>50511.3</v>
      </c>
      <c r="S68" s="54">
        <f>+S70*(1+$BQ68)</f>
        <v>5212.2</v>
      </c>
      <c r="T68" s="54">
        <f>+T70*(1+$BQ68)</f>
        <v>16629.900000000001</v>
      </c>
      <c r="U68" s="54">
        <f>+U70*(1+$BQ68)</f>
        <v>13246.800000000001</v>
      </c>
      <c r="V68" s="54">
        <f>+V70*(1+$BQ68)</f>
        <v>15410.85</v>
      </c>
      <c r="W68" s="55">
        <f>SUM(S68:V68)</f>
        <v>50499.75</v>
      </c>
      <c r="X68" s="54">
        <f>+X70*(1+$BQ68)</f>
        <v>15388.800000000001</v>
      </c>
      <c r="Y68" s="54">
        <f>+Y70*(1+$BQ68)</f>
        <v>9653.7000000000007</v>
      </c>
      <c r="Z68" s="54">
        <f>+Z70*(1+$BQ68)</f>
        <v>13788.6</v>
      </c>
      <c r="AA68" s="54">
        <f>+AA70*(1+$BQ68)</f>
        <v>12471.9</v>
      </c>
      <c r="AB68" s="55">
        <f>SUM(X68:AA68)</f>
        <v>51303</v>
      </c>
      <c r="AC68" s="54">
        <f>+AC70*(1+$BQ68)</f>
        <v>8479.8000000000011</v>
      </c>
      <c r="AD68" s="54">
        <f>+AD70*(1+$BQ68)</f>
        <v>8907.15</v>
      </c>
      <c r="AE68" s="54">
        <f>+AE70*(1+$BQ68)</f>
        <v>10647</v>
      </c>
      <c r="AF68" s="54">
        <f>+AF70*(1+$BQ68)</f>
        <v>7905.4500000000007</v>
      </c>
      <c r="AG68" s="54">
        <f>+AG70*(1+$BQ68)</f>
        <v>9290.4</v>
      </c>
      <c r="AH68" s="55">
        <f>SUM(AC68:AG68)</f>
        <v>45229.8</v>
      </c>
      <c r="AI68" s="54">
        <f>+AI70*(1+$BQ68)</f>
        <v>9445.8000000000011</v>
      </c>
      <c r="AJ68" s="54">
        <f>+AJ70*(1+$BQ68)</f>
        <v>7092.75</v>
      </c>
      <c r="AK68" s="54">
        <f>+AK70*(1+$BQ68)</f>
        <v>8848.35</v>
      </c>
      <c r="AL68" s="54">
        <f>+AL70*(1+$BQ68)</f>
        <v>8377.9500000000007</v>
      </c>
      <c r="AM68" s="55">
        <f>SUM(AI68:AL68)</f>
        <v>33764.850000000006</v>
      </c>
      <c r="AN68" s="54">
        <f>+AN70*(1+$BQ68)</f>
        <v>4735.5</v>
      </c>
      <c r="AO68" s="54">
        <f>+AO70*(1+$BQ68)</f>
        <v>5378.1</v>
      </c>
      <c r="AP68" s="54">
        <f>+AP70*(1+$BQ68)</f>
        <v>0</v>
      </c>
      <c r="AQ68" s="54">
        <f>+AQ70*(1+$BQ68)</f>
        <v>10031.700000000001</v>
      </c>
      <c r="AR68" s="55">
        <f>SUM(AN68:AQ68)</f>
        <v>20145.300000000003</v>
      </c>
      <c r="AS68" s="54">
        <f>+AS70*(1+$BQ68)</f>
        <v>6984.6</v>
      </c>
      <c r="AT68" s="54">
        <f>+AT70*(1+$BQ68)</f>
        <v>7966.35</v>
      </c>
      <c r="AU68" s="54">
        <f>+AU70*(1+$BQ68)</f>
        <v>5066.25</v>
      </c>
      <c r="AV68" s="54">
        <f>+AV70*(1+$BQ68)</f>
        <v>9277.8000000000011</v>
      </c>
      <c r="AW68" s="54">
        <f>+AW70*(1+$BQ68)</f>
        <v>8699.25</v>
      </c>
      <c r="AX68" s="55">
        <f>SUM(AS68:AW68)</f>
        <v>37994.25</v>
      </c>
      <c r="AY68" s="54">
        <f>+AY70*(1+$BQ68)</f>
        <v>6597.1500000000005</v>
      </c>
      <c r="AZ68" s="54">
        <f>+AZ70*(1+$BQ68)</f>
        <v>13690.95</v>
      </c>
      <c r="BA68" s="54">
        <f>+BA70*(1+$BQ68)</f>
        <v>8780.1</v>
      </c>
      <c r="BB68" s="54">
        <f>+BB70*(1+$BQ68)</f>
        <v>9082.5</v>
      </c>
      <c r="BC68" s="55">
        <f>SUM(AY68:BB68)</f>
        <v>38150.700000000004</v>
      </c>
      <c r="BD68" s="54">
        <f>+BD70*(1+$BQ68)</f>
        <v>11542.65</v>
      </c>
      <c r="BE68" s="54">
        <f>+BE70*(1+$BQ68)</f>
        <v>12841.5</v>
      </c>
      <c r="BF68" s="54">
        <f>+BF70*(1+$BQ68)</f>
        <v>5954.55</v>
      </c>
      <c r="BG68" s="54">
        <f>+BG70*(1+$BQ68)</f>
        <v>11230.800000000001</v>
      </c>
      <c r="BH68" s="55">
        <f>SUM(BD68:BG68)</f>
        <v>41569.5</v>
      </c>
      <c r="BI68" s="54">
        <f>+BI70*(1+$BQ68)</f>
        <v>10179.75</v>
      </c>
      <c r="BJ68" s="54">
        <f>+BJ70*(1+$BQ68)</f>
        <v>8587.9500000000007</v>
      </c>
      <c r="BK68" s="54">
        <f>+BK70*(1+$BQ68)</f>
        <v>8134.35</v>
      </c>
      <c r="BL68" s="54">
        <f>+BL70*(1+$BQ68)</f>
        <v>19738.95</v>
      </c>
      <c r="BM68" s="54">
        <f>+BM70*(1+$BQ68)</f>
        <v>8976.4500000000007</v>
      </c>
      <c r="BN68" s="55">
        <f>SUM(BI68:BM68)</f>
        <v>55617.45</v>
      </c>
      <c r="BP68" s="57">
        <f t="shared" si="141"/>
        <v>536041.14374999993</v>
      </c>
      <c r="BQ68" s="79">
        <v>0.05</v>
      </c>
      <c r="BR68" s="134"/>
      <c r="BS68" s="132"/>
    </row>
    <row r="69" spans="1:73">
      <c r="A69" s="6" t="s">
        <v>107</v>
      </c>
      <c r="B69" s="59"/>
      <c r="C69" s="60">
        <f t="shared" ref="C69:AH69" si="418">+C68/C70-1</f>
        <v>5.0000000000000044E-2</v>
      </c>
      <c r="D69" s="60">
        <f t="shared" si="418"/>
        <v>5.0000000000000044E-2</v>
      </c>
      <c r="E69" s="60">
        <f t="shared" si="418"/>
        <v>5.0000000000000044E-2</v>
      </c>
      <c r="F69" s="60">
        <f t="shared" si="418"/>
        <v>5.0000000000000044E-2</v>
      </c>
      <c r="G69" s="107">
        <f t="shared" si="418"/>
        <v>5.0000000000000044E-2</v>
      </c>
      <c r="H69" s="108">
        <f t="shared" si="418"/>
        <v>5.0000000000000044E-2</v>
      </c>
      <c r="I69" s="108">
        <f t="shared" si="418"/>
        <v>5.0000000000000044E-2</v>
      </c>
      <c r="J69" s="108">
        <f t="shared" si="418"/>
        <v>5.0000000000000044E-2</v>
      </c>
      <c r="K69" s="108">
        <f t="shared" si="418"/>
        <v>5.0000000000000044E-2</v>
      </c>
      <c r="L69" s="107">
        <f t="shared" si="418"/>
        <v>5.0000000000000044E-2</v>
      </c>
      <c r="M69" s="108">
        <f t="shared" si="418"/>
        <v>5.0000000000000044E-2</v>
      </c>
      <c r="N69" s="108">
        <f t="shared" si="418"/>
        <v>5.0000000000000044E-2</v>
      </c>
      <c r="O69" s="108">
        <f t="shared" si="418"/>
        <v>5.0000000000000044E-2</v>
      </c>
      <c r="P69" s="108">
        <f t="shared" si="418"/>
        <v>5.0000000000000044E-2</v>
      </c>
      <c r="Q69" s="108">
        <f t="shared" si="418"/>
        <v>5.0000000000000044E-2</v>
      </c>
      <c r="R69" s="107">
        <f t="shared" si="418"/>
        <v>5.0000000000000044E-2</v>
      </c>
      <c r="S69" s="108">
        <f t="shared" si="418"/>
        <v>5.0000000000000044E-2</v>
      </c>
      <c r="T69" s="108">
        <f t="shared" si="418"/>
        <v>5.0000000000000044E-2</v>
      </c>
      <c r="U69" s="108">
        <f t="shared" si="418"/>
        <v>5.0000000000000044E-2</v>
      </c>
      <c r="V69" s="108">
        <f t="shared" si="418"/>
        <v>5.0000000000000044E-2</v>
      </c>
      <c r="W69" s="107">
        <f t="shared" si="418"/>
        <v>5.0000000000000044E-2</v>
      </c>
      <c r="X69" s="108">
        <f t="shared" si="418"/>
        <v>5.0000000000000044E-2</v>
      </c>
      <c r="Y69" s="108">
        <f t="shared" si="418"/>
        <v>5.0000000000000044E-2</v>
      </c>
      <c r="Z69" s="108">
        <f t="shared" si="418"/>
        <v>5.0000000000000044E-2</v>
      </c>
      <c r="AA69" s="108">
        <f t="shared" si="418"/>
        <v>5.0000000000000044E-2</v>
      </c>
      <c r="AB69" s="107">
        <f t="shared" si="418"/>
        <v>5.0000000000000044E-2</v>
      </c>
      <c r="AC69" s="108">
        <f t="shared" si="418"/>
        <v>5.0000000000000044E-2</v>
      </c>
      <c r="AD69" s="108">
        <f t="shared" si="418"/>
        <v>5.0000000000000044E-2</v>
      </c>
      <c r="AE69" s="108">
        <f t="shared" si="418"/>
        <v>5.0000000000000044E-2</v>
      </c>
      <c r="AF69" s="108">
        <f t="shared" si="418"/>
        <v>5.0000000000000044E-2</v>
      </c>
      <c r="AG69" s="108">
        <f t="shared" si="418"/>
        <v>5.0000000000000044E-2</v>
      </c>
      <c r="AH69" s="107">
        <f t="shared" si="418"/>
        <v>5.0000000000000044E-2</v>
      </c>
      <c r="AI69" s="108">
        <f t="shared" ref="AI69:BN69" si="419">+AI68/AI70-1</f>
        <v>5.0000000000000044E-2</v>
      </c>
      <c r="AJ69" s="108">
        <f t="shared" si="419"/>
        <v>5.0000000000000044E-2</v>
      </c>
      <c r="AK69" s="108">
        <f t="shared" si="419"/>
        <v>5.0000000000000044E-2</v>
      </c>
      <c r="AL69" s="108">
        <f t="shared" si="419"/>
        <v>5.0000000000000044E-2</v>
      </c>
      <c r="AM69" s="107">
        <f t="shared" si="419"/>
        <v>5.0000000000000266E-2</v>
      </c>
      <c r="AN69" s="108">
        <f t="shared" si="419"/>
        <v>5.0000000000000044E-2</v>
      </c>
      <c r="AO69" s="108">
        <f t="shared" si="419"/>
        <v>5.0000000000000044E-2</v>
      </c>
      <c r="AP69" s="108" t="e">
        <f t="shared" si="419"/>
        <v>#DIV/0!</v>
      </c>
      <c r="AQ69" s="108">
        <f t="shared" si="419"/>
        <v>5.0000000000000044E-2</v>
      </c>
      <c r="AR69" s="107">
        <f t="shared" si="419"/>
        <v>0.46628575587742938</v>
      </c>
      <c r="AS69" s="108">
        <f t="shared" si="419"/>
        <v>5.0000000000000044E-2</v>
      </c>
      <c r="AT69" s="108">
        <f t="shared" si="419"/>
        <v>5.0000000000000044E-2</v>
      </c>
      <c r="AU69" s="108">
        <f t="shared" si="419"/>
        <v>5.0000000000000044E-2</v>
      </c>
      <c r="AV69" s="108">
        <f t="shared" si="419"/>
        <v>5.0000000000000044E-2</v>
      </c>
      <c r="AW69" s="108">
        <f t="shared" si="419"/>
        <v>5.0000000000000044E-2</v>
      </c>
      <c r="AX69" s="107">
        <f t="shared" si="419"/>
        <v>5.0000000000000044E-2</v>
      </c>
      <c r="AY69" s="108">
        <f t="shared" si="419"/>
        <v>5.0000000000000044E-2</v>
      </c>
      <c r="AZ69" s="108">
        <f t="shared" si="419"/>
        <v>5.0000000000000044E-2</v>
      </c>
      <c r="BA69" s="108">
        <f t="shared" si="419"/>
        <v>5.0000000000000044E-2</v>
      </c>
      <c r="BB69" s="108">
        <f t="shared" si="419"/>
        <v>5.0000000000000044E-2</v>
      </c>
      <c r="BC69" s="107">
        <f t="shared" si="419"/>
        <v>5.0000000000000044E-2</v>
      </c>
      <c r="BD69" s="108">
        <f t="shared" si="419"/>
        <v>5.0000000000000044E-2</v>
      </c>
      <c r="BE69" s="108">
        <f t="shared" si="419"/>
        <v>5.0000000000000044E-2</v>
      </c>
      <c r="BF69" s="108">
        <f t="shared" si="419"/>
        <v>5.0000000000000044E-2</v>
      </c>
      <c r="BG69" s="108">
        <f t="shared" si="419"/>
        <v>5.0000000000000044E-2</v>
      </c>
      <c r="BH69" s="107">
        <f t="shared" si="419"/>
        <v>5.0000000000000044E-2</v>
      </c>
      <c r="BI69" s="108">
        <f t="shared" si="419"/>
        <v>5.0000000000000044E-2</v>
      </c>
      <c r="BJ69" s="108">
        <f t="shared" si="419"/>
        <v>5.0000000000000044E-2</v>
      </c>
      <c r="BK69" s="108">
        <f t="shared" si="419"/>
        <v>5.0000000000000044E-2</v>
      </c>
      <c r="BL69" s="108">
        <f t="shared" si="419"/>
        <v>5.0000000000000044E-2</v>
      </c>
      <c r="BM69" s="108">
        <f t="shared" si="419"/>
        <v>5.0000000000000044E-2</v>
      </c>
      <c r="BN69" s="107">
        <f t="shared" si="419"/>
        <v>5.0000000000000044E-2</v>
      </c>
      <c r="BO69"/>
      <c r="BP69" s="107">
        <f>+BP68/BP70-1</f>
        <v>6.1323912331671782E-2</v>
      </c>
      <c r="BQ69" s="112"/>
      <c r="BS69" s="28"/>
    </row>
    <row r="70" spans="1:73" s="65" customFormat="1">
      <c r="A70" s="61" t="s">
        <v>129</v>
      </c>
      <c r="B70" s="62"/>
      <c r="C70" s="63">
        <f>12637/8*7</f>
        <v>11057.375</v>
      </c>
      <c r="D70" s="63">
        <v>8410</v>
      </c>
      <c r="E70" s="63">
        <v>14169</v>
      </c>
      <c r="F70" s="63">
        <v>12312</v>
      </c>
      <c r="G70" s="64">
        <f>SUM(C70:F70)</f>
        <v>45948.375</v>
      </c>
      <c r="H70" s="63">
        <v>15980</v>
      </c>
      <c r="I70" s="63">
        <v>16628</v>
      </c>
      <c r="J70" s="63">
        <v>17156</v>
      </c>
      <c r="K70" s="63">
        <v>10245</v>
      </c>
      <c r="L70" s="64">
        <f>SUM(H70:K70)</f>
        <v>60009</v>
      </c>
      <c r="M70" s="63">
        <v>6982</v>
      </c>
      <c r="N70" s="63">
        <v>13375</v>
      </c>
      <c r="O70" s="63">
        <v>11159</v>
      </c>
      <c r="P70" s="63">
        <v>8718</v>
      </c>
      <c r="Q70" s="63">
        <v>7872</v>
      </c>
      <c r="R70" s="64">
        <f>SUM(M70:Q70)</f>
        <v>48106</v>
      </c>
      <c r="S70" s="63">
        <v>4964</v>
      </c>
      <c r="T70" s="63">
        <v>15838</v>
      </c>
      <c r="U70" s="63">
        <v>12616</v>
      </c>
      <c r="V70" s="63">
        <v>14677</v>
      </c>
      <c r="W70" s="64">
        <f>SUM(S70:V70)</f>
        <v>48095</v>
      </c>
      <c r="X70" s="63">
        <v>14656</v>
      </c>
      <c r="Y70" s="63">
        <v>9194</v>
      </c>
      <c r="Z70" s="63">
        <v>13132</v>
      </c>
      <c r="AA70" s="63">
        <v>11878</v>
      </c>
      <c r="AB70" s="64">
        <f>SUM(X70:AA70)</f>
        <v>48860</v>
      </c>
      <c r="AC70" s="63">
        <v>8076</v>
      </c>
      <c r="AD70" s="63">
        <v>8483</v>
      </c>
      <c r="AE70" s="63">
        <v>10140</v>
      </c>
      <c r="AF70" s="63">
        <v>7529</v>
      </c>
      <c r="AG70" s="63">
        <v>8848</v>
      </c>
      <c r="AH70" s="64">
        <f>SUM(AC70:AG70)</f>
        <v>43076</v>
      </c>
      <c r="AI70" s="63">
        <v>8996</v>
      </c>
      <c r="AJ70" s="63">
        <v>6755</v>
      </c>
      <c r="AK70" s="63">
        <v>8427</v>
      </c>
      <c r="AL70" s="63">
        <v>7979</v>
      </c>
      <c r="AM70" s="64">
        <f>SUM(AI70:AL70)</f>
        <v>32157</v>
      </c>
      <c r="AN70" s="63">
        <v>4510</v>
      </c>
      <c r="AO70" s="63">
        <v>5122</v>
      </c>
      <c r="AP70" s="63"/>
      <c r="AQ70" s="63">
        <v>9554</v>
      </c>
      <c r="AR70" s="64">
        <v>13739</v>
      </c>
      <c r="AS70" s="63">
        <v>6652</v>
      </c>
      <c r="AT70" s="63">
        <v>7587</v>
      </c>
      <c r="AU70" s="63">
        <v>4825</v>
      </c>
      <c r="AV70" s="63">
        <v>8836</v>
      </c>
      <c r="AW70" s="63">
        <v>8285</v>
      </c>
      <c r="AX70" s="64">
        <f>SUM(AS70:AW70)</f>
        <v>36185</v>
      </c>
      <c r="AY70" s="63">
        <v>6283</v>
      </c>
      <c r="AZ70" s="63">
        <v>13039</v>
      </c>
      <c r="BA70" s="63">
        <v>8362</v>
      </c>
      <c r="BB70" s="63">
        <v>8650</v>
      </c>
      <c r="BC70" s="64">
        <f>SUM(AY70:BB70)</f>
        <v>36334</v>
      </c>
      <c r="BD70" s="63">
        <v>10993</v>
      </c>
      <c r="BE70" s="63">
        <v>12230</v>
      </c>
      <c r="BF70" s="63">
        <v>5671</v>
      </c>
      <c r="BG70" s="63">
        <v>10696</v>
      </c>
      <c r="BH70" s="64">
        <f>SUM(BD70:BG70)</f>
        <v>39590</v>
      </c>
      <c r="BI70" s="63">
        <v>9695</v>
      </c>
      <c r="BJ70" s="63">
        <v>8179</v>
      </c>
      <c r="BK70" s="63">
        <v>7747</v>
      </c>
      <c r="BL70" s="63">
        <v>18799</v>
      </c>
      <c r="BM70" s="63">
        <v>8549</v>
      </c>
      <c r="BN70" s="64">
        <f>SUM(BI70:BM70)</f>
        <v>52969</v>
      </c>
      <c r="BP70" s="64">
        <f t="shared" si="141"/>
        <v>505068.375</v>
      </c>
      <c r="BQ70" s="113"/>
      <c r="BR70" s="66"/>
      <c r="BS70" s="66"/>
    </row>
    <row r="71" spans="1:73" s="77" customFormat="1">
      <c r="A71" s="143" t="s">
        <v>275</v>
      </c>
      <c r="B71" s="115" t="s">
        <v>281</v>
      </c>
      <c r="C71" s="75">
        <f t="shared" ref="C71:F71" si="420">$BQ71</f>
        <v>238.38461538461539</v>
      </c>
      <c r="D71" s="75">
        <f t="shared" si="420"/>
        <v>238.38461538461539</v>
      </c>
      <c r="E71" s="75">
        <f t="shared" si="420"/>
        <v>238.38461538461539</v>
      </c>
      <c r="F71" s="75">
        <f t="shared" si="420"/>
        <v>238.38461538461539</v>
      </c>
      <c r="G71" s="118">
        <f t="shared" ref="G71" si="421">SUM(C71:F71)</f>
        <v>953.53846153846155</v>
      </c>
      <c r="H71" s="75">
        <f t="shared" ref="H71:K71" si="422">$BQ71</f>
        <v>238.38461538461539</v>
      </c>
      <c r="I71" s="75">
        <f t="shared" si="422"/>
        <v>238.38461538461539</v>
      </c>
      <c r="J71" s="75">
        <f t="shared" si="422"/>
        <v>238.38461538461539</v>
      </c>
      <c r="K71" s="75">
        <f t="shared" si="422"/>
        <v>238.38461538461539</v>
      </c>
      <c r="L71" s="118">
        <f t="shared" ref="L71" si="423">SUM(H71:K71)</f>
        <v>953.53846153846155</v>
      </c>
      <c r="M71" s="75">
        <f t="shared" ref="M71:Q71" si="424">$BQ71</f>
        <v>238.38461538461539</v>
      </c>
      <c r="N71" s="75">
        <f t="shared" si="424"/>
        <v>238.38461538461539</v>
      </c>
      <c r="O71" s="75">
        <f t="shared" si="424"/>
        <v>238.38461538461539</v>
      </c>
      <c r="P71" s="75">
        <f t="shared" si="424"/>
        <v>238.38461538461539</v>
      </c>
      <c r="Q71" s="75">
        <f t="shared" si="424"/>
        <v>238.38461538461539</v>
      </c>
      <c r="R71" s="76">
        <f t="shared" ref="R71" si="425">SUM(M71:Q71)</f>
        <v>1191.9230769230769</v>
      </c>
      <c r="S71" s="75">
        <f t="shared" ref="S71:V71" si="426">$BQ71</f>
        <v>238.38461538461539</v>
      </c>
      <c r="T71" s="75">
        <f t="shared" si="426"/>
        <v>238.38461538461539</v>
      </c>
      <c r="U71" s="75">
        <f t="shared" si="426"/>
        <v>238.38461538461539</v>
      </c>
      <c r="V71" s="75">
        <f t="shared" si="426"/>
        <v>238.38461538461539</v>
      </c>
      <c r="W71" s="118">
        <f t="shared" ref="W71" si="427">SUM(S71:V71)</f>
        <v>953.53846153846155</v>
      </c>
      <c r="X71" s="75">
        <f t="shared" ref="X71:AA71" si="428">$BQ71</f>
        <v>238.38461538461539</v>
      </c>
      <c r="Y71" s="75">
        <f t="shared" si="428"/>
        <v>238.38461538461539</v>
      </c>
      <c r="Z71" s="75">
        <f t="shared" si="428"/>
        <v>238.38461538461539</v>
      </c>
      <c r="AA71" s="75">
        <f t="shared" si="428"/>
        <v>238.38461538461539</v>
      </c>
      <c r="AB71" s="118">
        <f t="shared" ref="AB71" si="429">SUM(X71:AA71)</f>
        <v>953.53846153846155</v>
      </c>
      <c r="AC71" s="75">
        <f t="shared" ref="AC71:AG71" si="430">$BQ71</f>
        <v>238.38461538461539</v>
      </c>
      <c r="AD71" s="75">
        <f t="shared" si="430"/>
        <v>238.38461538461539</v>
      </c>
      <c r="AE71" s="75">
        <f t="shared" si="430"/>
        <v>238.38461538461539</v>
      </c>
      <c r="AF71" s="75">
        <f t="shared" si="430"/>
        <v>238.38461538461539</v>
      </c>
      <c r="AG71" s="75">
        <f t="shared" si="430"/>
        <v>238.38461538461539</v>
      </c>
      <c r="AH71" s="76">
        <f t="shared" ref="AH71" si="431">SUM(AC71:AG71)</f>
        <v>1191.9230769230769</v>
      </c>
      <c r="AI71" s="75">
        <f t="shared" ref="AI71:AL71" si="432">$BQ71</f>
        <v>238.38461538461539</v>
      </c>
      <c r="AJ71" s="75">
        <f t="shared" si="432"/>
        <v>238.38461538461539</v>
      </c>
      <c r="AK71" s="75">
        <f t="shared" si="432"/>
        <v>238.38461538461539</v>
      </c>
      <c r="AL71" s="75">
        <f t="shared" si="432"/>
        <v>238.38461538461539</v>
      </c>
      <c r="AM71" s="118">
        <f t="shared" ref="AM71" si="433">SUM(AI71:AL71)</f>
        <v>953.53846153846155</v>
      </c>
      <c r="AN71" s="75">
        <f t="shared" ref="AN71:AQ71" si="434">$BQ71</f>
        <v>238.38461538461539</v>
      </c>
      <c r="AO71" s="75">
        <f t="shared" si="434"/>
        <v>238.38461538461539</v>
      </c>
      <c r="AP71" s="75">
        <f t="shared" si="434"/>
        <v>238.38461538461539</v>
      </c>
      <c r="AQ71" s="75">
        <f t="shared" si="434"/>
        <v>238.38461538461539</v>
      </c>
      <c r="AR71" s="118">
        <f t="shared" ref="AR71" si="435">SUM(AN71:AQ71)</f>
        <v>953.53846153846155</v>
      </c>
      <c r="AS71" s="75">
        <f t="shared" ref="AS71:AW71" si="436">$BQ71</f>
        <v>238.38461538461539</v>
      </c>
      <c r="AT71" s="75">
        <f t="shared" si="436"/>
        <v>238.38461538461539</v>
      </c>
      <c r="AU71" s="75">
        <f t="shared" si="436"/>
        <v>238.38461538461539</v>
      </c>
      <c r="AV71" s="75">
        <f t="shared" si="436"/>
        <v>238.38461538461539</v>
      </c>
      <c r="AW71" s="75">
        <f t="shared" si="436"/>
        <v>238.38461538461539</v>
      </c>
      <c r="AX71" s="76">
        <f t="shared" ref="AX71" si="437">SUM(AS71:AW71)</f>
        <v>1191.9230769230769</v>
      </c>
      <c r="AY71" s="75">
        <f t="shared" ref="AY71:BB71" si="438">$BQ71</f>
        <v>238.38461538461539</v>
      </c>
      <c r="AZ71" s="75">
        <f t="shared" si="438"/>
        <v>238.38461538461539</v>
      </c>
      <c r="BA71" s="75">
        <f t="shared" si="438"/>
        <v>238.38461538461539</v>
      </c>
      <c r="BB71" s="75">
        <f t="shared" si="438"/>
        <v>238.38461538461539</v>
      </c>
      <c r="BC71" s="118">
        <f t="shared" ref="BC71" si="439">SUM(AY71:BB71)</f>
        <v>953.53846153846155</v>
      </c>
      <c r="BD71" s="75">
        <f t="shared" ref="BD71:BG71" si="440">$BQ71</f>
        <v>238.38461538461539</v>
      </c>
      <c r="BE71" s="75">
        <f t="shared" si="440"/>
        <v>238.38461538461539</v>
      </c>
      <c r="BF71" s="75">
        <f t="shared" si="440"/>
        <v>238.38461538461539</v>
      </c>
      <c r="BG71" s="75">
        <f t="shared" si="440"/>
        <v>238.38461538461539</v>
      </c>
      <c r="BH71" s="118">
        <f t="shared" ref="BH71" si="441">SUM(BD71:BG71)</f>
        <v>953.53846153846155</v>
      </c>
      <c r="BI71" s="75">
        <f t="shared" ref="BI71:BM71" si="442">$BQ71</f>
        <v>238.38461538461539</v>
      </c>
      <c r="BJ71" s="75">
        <f t="shared" si="442"/>
        <v>238.38461538461539</v>
      </c>
      <c r="BK71" s="75">
        <f t="shared" si="442"/>
        <v>238.38461538461539</v>
      </c>
      <c r="BL71" s="75">
        <f t="shared" si="442"/>
        <v>238.38461538461539</v>
      </c>
      <c r="BM71" s="75">
        <f t="shared" si="442"/>
        <v>238.38461538461539</v>
      </c>
      <c r="BN71" s="76">
        <f t="shared" ref="BN71" si="443">SUM(BI71:BM71)</f>
        <v>1191.9230769230769</v>
      </c>
      <c r="BP71" s="78">
        <f t="shared" ref="BP71:BP73" si="444">+G71+L71+R71+W71+AB71+AH71+AM71+AR71+AX71+BC71+BH71+BN71</f>
        <v>12395.999999999998</v>
      </c>
      <c r="BQ71" s="133">
        <f t="shared" ref="BQ71" si="445">BR71/$BR$15</f>
        <v>238.38461538461539</v>
      </c>
      <c r="BR71" s="66">
        <v>12396</v>
      </c>
      <c r="BS71" s="66" t="s">
        <v>267</v>
      </c>
    </row>
    <row r="72" spans="1:73" s="77" customFormat="1">
      <c r="A72" s="143" t="s">
        <v>276</v>
      </c>
      <c r="B72" s="115" t="s">
        <v>282</v>
      </c>
      <c r="C72" s="75">
        <f>+C68*$BQ72</f>
        <v>4411.8926249999995</v>
      </c>
      <c r="D72" s="75">
        <f t="shared" ref="D72:F72" si="446">+D68*$BQ72</f>
        <v>3355.59</v>
      </c>
      <c r="E72" s="75">
        <f t="shared" si="446"/>
        <v>5653.4310000000005</v>
      </c>
      <c r="F72" s="75">
        <f t="shared" si="446"/>
        <v>4912.4880000000003</v>
      </c>
      <c r="G72" s="76">
        <f>SUM(C72:F72)</f>
        <v>18333.401625000002</v>
      </c>
      <c r="H72" s="75">
        <f>+H68*$BQ72</f>
        <v>6376.02</v>
      </c>
      <c r="I72" s="75">
        <f t="shared" ref="I72:K72" si="447">+I68*$BQ72</f>
        <v>6634.572000000001</v>
      </c>
      <c r="J72" s="75">
        <f t="shared" si="447"/>
        <v>6845.2439999999997</v>
      </c>
      <c r="K72" s="75">
        <f t="shared" si="447"/>
        <v>4087.7550000000001</v>
      </c>
      <c r="L72" s="76">
        <f>SUM(H72:K72)</f>
        <v>23943.591</v>
      </c>
      <c r="M72" s="75">
        <f>+M68*$BQ72</f>
        <v>2785.8180000000002</v>
      </c>
      <c r="N72" s="75">
        <f>+N68*$BQ72</f>
        <v>5336.625</v>
      </c>
      <c r="O72" s="75">
        <f>+O68*$BQ72</f>
        <v>4452.4410000000007</v>
      </c>
      <c r="P72" s="75">
        <f>+P68*$BQ72</f>
        <v>3478.482</v>
      </c>
      <c r="Q72" s="75">
        <f>+Q68*$BQ72</f>
        <v>3140.9280000000003</v>
      </c>
      <c r="R72" s="76">
        <f>SUM(N72:Q72)</f>
        <v>16408.476000000002</v>
      </c>
      <c r="S72" s="75">
        <f>+S68*$BQ72</f>
        <v>1980.636</v>
      </c>
      <c r="T72" s="75">
        <f t="shared" ref="T72:V72" si="448">+T68*$BQ72</f>
        <v>6319.362000000001</v>
      </c>
      <c r="U72" s="75">
        <f t="shared" si="448"/>
        <v>5033.7840000000006</v>
      </c>
      <c r="V72" s="75">
        <f t="shared" si="448"/>
        <v>5856.1230000000005</v>
      </c>
      <c r="W72" s="76">
        <f>SUM(S72:V72)</f>
        <v>19189.905000000002</v>
      </c>
      <c r="X72" s="75">
        <f>+X68*$BQ72</f>
        <v>5847.7440000000006</v>
      </c>
      <c r="Y72" s="75">
        <f t="shared" ref="Y72:AA72" si="449">+Y68*$BQ72</f>
        <v>3668.4060000000004</v>
      </c>
      <c r="Z72" s="75">
        <f t="shared" si="449"/>
        <v>5239.6680000000006</v>
      </c>
      <c r="AA72" s="75">
        <f t="shared" si="449"/>
        <v>4739.3220000000001</v>
      </c>
      <c r="AB72" s="76">
        <f>SUM(X72:AA72)</f>
        <v>19495.140000000003</v>
      </c>
      <c r="AC72" s="75">
        <f>+AC68*$BQ72</f>
        <v>3222.3240000000005</v>
      </c>
      <c r="AD72" s="75">
        <f>+AD68*$BQ72</f>
        <v>3384.7170000000001</v>
      </c>
      <c r="AE72" s="75">
        <f>+AE68*$BQ72</f>
        <v>4045.86</v>
      </c>
      <c r="AF72" s="75">
        <f>+AF68*$BQ72</f>
        <v>3004.0710000000004</v>
      </c>
      <c r="AG72" s="75">
        <f>+AG68*$BQ72</f>
        <v>3530.3519999999999</v>
      </c>
      <c r="AH72" s="76">
        <f>SUM(AD72:AG72)</f>
        <v>13965</v>
      </c>
      <c r="AI72" s="75">
        <f>+AI68*$BQ72</f>
        <v>3589.4040000000005</v>
      </c>
      <c r="AJ72" s="75">
        <f t="shared" ref="AJ72:AL72" si="450">+AJ68*$BQ72</f>
        <v>2695.2449999999999</v>
      </c>
      <c r="AK72" s="75">
        <f t="shared" si="450"/>
        <v>3362.373</v>
      </c>
      <c r="AL72" s="75">
        <f t="shared" si="450"/>
        <v>3183.6210000000001</v>
      </c>
      <c r="AM72" s="76">
        <f>SUM(AI72:AL72)</f>
        <v>12830.643</v>
      </c>
      <c r="AN72" s="75">
        <f>+AN68*$BQ72</f>
        <v>1799.49</v>
      </c>
      <c r="AO72" s="75">
        <f t="shared" ref="AO72:AQ72" si="451">+AO68*$BQ72</f>
        <v>2043.6780000000001</v>
      </c>
      <c r="AP72" s="75">
        <f t="shared" si="451"/>
        <v>0</v>
      </c>
      <c r="AQ72" s="75">
        <f t="shared" si="451"/>
        <v>3812.0460000000003</v>
      </c>
      <c r="AR72" s="76">
        <f>SUM(AN72:AQ72)</f>
        <v>7655.2139999999999</v>
      </c>
      <c r="AS72" s="75">
        <f>+AS68*$BQ72</f>
        <v>2654.1480000000001</v>
      </c>
      <c r="AT72" s="75">
        <f>+AT68*$BQ72</f>
        <v>3027.2130000000002</v>
      </c>
      <c r="AU72" s="75">
        <f>+AU68*$BQ72</f>
        <v>1925.175</v>
      </c>
      <c r="AV72" s="75">
        <f>+AV68*$BQ72</f>
        <v>3525.5640000000003</v>
      </c>
      <c r="AW72" s="75">
        <f>+AW68*$BQ72</f>
        <v>3305.7150000000001</v>
      </c>
      <c r="AX72" s="76">
        <f>SUM(AT72:AW72)</f>
        <v>11783.667000000001</v>
      </c>
      <c r="AY72" s="75">
        <f>+AY68*$BQ72</f>
        <v>2506.9170000000004</v>
      </c>
      <c r="AZ72" s="75">
        <f t="shared" ref="AZ72:BB72" si="452">+AZ68*$BQ72</f>
        <v>5202.5610000000006</v>
      </c>
      <c r="BA72" s="75">
        <f t="shared" si="452"/>
        <v>3336.4380000000001</v>
      </c>
      <c r="BB72" s="75">
        <f t="shared" si="452"/>
        <v>3451.35</v>
      </c>
      <c r="BC72" s="76">
        <f>SUM(AY72:BB72)</f>
        <v>14497.266000000001</v>
      </c>
      <c r="BD72" s="75">
        <f>+BD68*$BQ72</f>
        <v>4386.2070000000003</v>
      </c>
      <c r="BE72" s="75">
        <f t="shared" ref="BE72:BG72" si="453">+BE68*$BQ72</f>
        <v>4879.7700000000004</v>
      </c>
      <c r="BF72" s="75">
        <f t="shared" si="453"/>
        <v>2262.7290000000003</v>
      </c>
      <c r="BG72" s="75">
        <f t="shared" si="453"/>
        <v>4267.7040000000006</v>
      </c>
      <c r="BH72" s="76">
        <f>SUM(BD72:BG72)</f>
        <v>15796.410000000003</v>
      </c>
      <c r="BI72" s="75">
        <f>+BI68*$BQ72</f>
        <v>3868.3049999999998</v>
      </c>
      <c r="BJ72" s="75">
        <f>+BJ68*$BQ72</f>
        <v>3263.4210000000003</v>
      </c>
      <c r="BK72" s="75">
        <f>+BK68*$BQ72</f>
        <v>3091.0530000000003</v>
      </c>
      <c r="BL72" s="75">
        <f>+BL68*$BQ72</f>
        <v>7500.8010000000004</v>
      </c>
      <c r="BM72" s="75">
        <f>+BM68*$BQ72</f>
        <v>3411.0510000000004</v>
      </c>
      <c r="BN72" s="76">
        <f>SUM(BJ72:BM72)</f>
        <v>17266.326000000001</v>
      </c>
      <c r="BP72" s="78">
        <f t="shared" si="444"/>
        <v>191165.039625</v>
      </c>
      <c r="BQ72" s="79">
        <v>0.38</v>
      </c>
      <c r="BR72" s="141"/>
      <c r="BS72" s="80"/>
      <c r="BU72" s="105"/>
    </row>
    <row r="73" spans="1:73" s="56" customFormat="1">
      <c r="A73" s="52" t="s">
        <v>277</v>
      </c>
      <c r="B73" s="115"/>
      <c r="C73" s="54">
        <f>C68-C71-C72</f>
        <v>6959.9665096153849</v>
      </c>
      <c r="D73" s="54">
        <f t="shared" ref="D73:F73" si="454">D68-D71-D72</f>
        <v>5236.5253846153846</v>
      </c>
      <c r="E73" s="54">
        <f t="shared" si="454"/>
        <v>8985.634384615385</v>
      </c>
      <c r="F73" s="54">
        <f t="shared" si="454"/>
        <v>7776.7273846153848</v>
      </c>
      <c r="G73" s="55">
        <f>SUM(C73:F73)</f>
        <v>28958.853663461538</v>
      </c>
      <c r="H73" s="54">
        <f>H68-H71-H72</f>
        <v>10164.595384615382</v>
      </c>
      <c r="I73" s="54">
        <f t="shared" ref="I73" si="455">I68-I71-I72</f>
        <v>10586.443384615384</v>
      </c>
      <c r="J73" s="54">
        <f t="shared" ref="J73" si="456">J68-J71-J72</f>
        <v>10930.171384615383</v>
      </c>
      <c r="K73" s="54">
        <f t="shared" ref="K73" si="457">K68-K71-K72</f>
        <v>6431.1103846153846</v>
      </c>
      <c r="L73" s="55">
        <f>SUM(H73:K73)</f>
        <v>38112.320538461536</v>
      </c>
      <c r="M73" s="54">
        <f>M68-M71-M72</f>
        <v>4306.8973846153849</v>
      </c>
      <c r="N73" s="54">
        <f t="shared" ref="N73:Q73" si="458">N68-N71-N72</f>
        <v>8468.7403846153848</v>
      </c>
      <c r="O73" s="54">
        <f t="shared" si="458"/>
        <v>7026.1243846153848</v>
      </c>
      <c r="P73" s="54">
        <f t="shared" si="458"/>
        <v>5437.0333846153844</v>
      </c>
      <c r="Q73" s="54">
        <f t="shared" si="458"/>
        <v>4886.2873846153852</v>
      </c>
      <c r="R73" s="55">
        <f>SUM(M73:Q73)</f>
        <v>30125.082923076923</v>
      </c>
      <c r="S73" s="54">
        <f>S68-S71-S72</f>
        <v>2993.1793846153846</v>
      </c>
      <c r="T73" s="54">
        <f t="shared" ref="T73:V73" si="459">T68-T71-T72</f>
        <v>10072.153384615383</v>
      </c>
      <c r="U73" s="54">
        <f t="shared" si="459"/>
        <v>7974.6313846153853</v>
      </c>
      <c r="V73" s="54">
        <f t="shared" si="459"/>
        <v>9316.3423846153855</v>
      </c>
      <c r="W73" s="55">
        <f>SUM(S73:V73)</f>
        <v>30356.30653846154</v>
      </c>
      <c r="X73" s="54">
        <f>X68-X71-X72</f>
        <v>9302.6713846153853</v>
      </c>
      <c r="Y73" s="54">
        <f t="shared" ref="Y73:AA73" si="460">Y68-Y71-Y72</f>
        <v>5746.9093846153846</v>
      </c>
      <c r="Z73" s="54">
        <f t="shared" si="460"/>
        <v>8310.5473846153836</v>
      </c>
      <c r="AA73" s="54">
        <f t="shared" si="460"/>
        <v>7494.1933846153843</v>
      </c>
      <c r="AB73" s="55">
        <f>SUM(X73:AA73)</f>
        <v>30854.32153846154</v>
      </c>
      <c r="AC73" s="54">
        <f>AC68-AC71-AC72</f>
        <v>5019.0913846153853</v>
      </c>
      <c r="AD73" s="54">
        <f t="shared" ref="AD73:AG73" si="461">AD68-AD71-AD72</f>
        <v>5284.0483846153838</v>
      </c>
      <c r="AE73" s="54">
        <f t="shared" si="461"/>
        <v>6362.7553846153842</v>
      </c>
      <c r="AF73" s="54">
        <f t="shared" si="461"/>
        <v>4662.9943846153856</v>
      </c>
      <c r="AG73" s="54">
        <f t="shared" si="461"/>
        <v>5521.6633846153845</v>
      </c>
      <c r="AH73" s="55">
        <f>SUM(AC73:AG73)</f>
        <v>26850.552923076924</v>
      </c>
      <c r="AI73" s="54">
        <f>AI68-AI71-AI72</f>
        <v>5618.0113846153854</v>
      </c>
      <c r="AJ73" s="54">
        <f t="shared" ref="AJ73:AL73" si="462">AJ68-AJ71-AJ72</f>
        <v>4159.1203846153849</v>
      </c>
      <c r="AK73" s="54">
        <f t="shared" si="462"/>
        <v>5247.5923846153855</v>
      </c>
      <c r="AL73" s="54">
        <f t="shared" si="462"/>
        <v>4955.9443846153854</v>
      </c>
      <c r="AM73" s="55">
        <f>SUM(AI73:AL73)</f>
        <v>19980.668538461541</v>
      </c>
      <c r="AN73" s="54">
        <f>AN68-AN71-AN72</f>
        <v>2697.625384615385</v>
      </c>
      <c r="AO73" s="54">
        <f t="shared" ref="AO73:AQ73" si="463">AO68-AO71-AO72</f>
        <v>3096.0373846153852</v>
      </c>
      <c r="AP73" s="54">
        <f t="shared" si="463"/>
        <v>-238.38461538461539</v>
      </c>
      <c r="AQ73" s="54">
        <f t="shared" si="463"/>
        <v>5981.2693846153852</v>
      </c>
      <c r="AR73" s="55">
        <f>SUM(AN73:AQ73)</f>
        <v>11536.54753846154</v>
      </c>
      <c r="AS73" s="54">
        <f>AS68-AS71-AS72</f>
        <v>4092.067384615385</v>
      </c>
      <c r="AT73" s="54">
        <f t="shared" ref="AT73:AW73" si="464">AT68-AT71-AT72</f>
        <v>4700.7523846153854</v>
      </c>
      <c r="AU73" s="54">
        <f t="shared" si="464"/>
        <v>2902.6903846153846</v>
      </c>
      <c r="AV73" s="54">
        <f t="shared" si="464"/>
        <v>5513.8513846153855</v>
      </c>
      <c r="AW73" s="54">
        <f t="shared" si="464"/>
        <v>5155.1503846153846</v>
      </c>
      <c r="AX73" s="55">
        <f>SUM(AS73:AW73)</f>
        <v>22364.511923076927</v>
      </c>
      <c r="AY73" s="54">
        <f>AY68-AY71-AY72</f>
        <v>3851.8483846153849</v>
      </c>
      <c r="AZ73" s="54">
        <f t="shared" ref="AZ73:BB73" si="465">AZ68-AZ71-AZ72</f>
        <v>8250.0043846153858</v>
      </c>
      <c r="BA73" s="54">
        <f t="shared" si="465"/>
        <v>5205.277384615385</v>
      </c>
      <c r="BB73" s="54">
        <f t="shared" si="465"/>
        <v>5392.7653846153844</v>
      </c>
      <c r="BC73" s="55">
        <f>SUM(AY73:BB73)</f>
        <v>22699.89553846154</v>
      </c>
      <c r="BD73" s="54">
        <f>BD68-BD71-BD72</f>
        <v>6918.0583846153841</v>
      </c>
      <c r="BE73" s="54">
        <f t="shared" ref="BE73:BG73" si="466">BE68-BE71-BE72</f>
        <v>7723.3453846153843</v>
      </c>
      <c r="BF73" s="54">
        <f t="shared" si="466"/>
        <v>3453.4363846153847</v>
      </c>
      <c r="BG73" s="54">
        <f t="shared" si="466"/>
        <v>6724.7113846153852</v>
      </c>
      <c r="BH73" s="55">
        <f>SUM(BD73:BG73)</f>
        <v>24819.551538461539</v>
      </c>
      <c r="BI73" s="54">
        <f>BI68-BI71-BI72</f>
        <v>6073.0603846153845</v>
      </c>
      <c r="BJ73" s="54">
        <f t="shared" ref="BJ73:BM73" si="467">BJ68-BJ71-BJ72</f>
        <v>5086.1443846153852</v>
      </c>
      <c r="BK73" s="54">
        <f t="shared" si="467"/>
        <v>4804.9123846153852</v>
      </c>
      <c r="BL73" s="54">
        <f t="shared" si="467"/>
        <v>11999.764384615384</v>
      </c>
      <c r="BM73" s="54">
        <f t="shared" si="467"/>
        <v>5327.0143846153851</v>
      </c>
      <c r="BN73" s="55">
        <f>SUM(BI73:BM73)</f>
        <v>33290.895923076925</v>
      </c>
      <c r="BP73" s="57">
        <f t="shared" si="444"/>
        <v>319949.50912499998</v>
      </c>
      <c r="BQ73" s="112"/>
      <c r="BR73" s="139"/>
      <c r="BS73" s="28"/>
    </row>
    <row r="74" spans="1:73" s="12" customFormat="1">
      <c r="A74" s="6"/>
      <c r="B74" s="67"/>
      <c r="G74" s="68"/>
      <c r="L74" s="68"/>
      <c r="R74" s="68"/>
      <c r="W74" s="68"/>
      <c r="AB74" s="68"/>
      <c r="AH74" s="68"/>
      <c r="AM74" s="68"/>
      <c r="AR74" s="68"/>
      <c r="AX74" s="68"/>
      <c r="BC74" s="68"/>
      <c r="BH74" s="68"/>
      <c r="BN74" s="68"/>
      <c r="BP74" s="68"/>
      <c r="BQ74" s="114"/>
      <c r="BR74" s="141"/>
      <c r="BS74" s="1"/>
    </row>
    <row r="75" spans="1:73" s="56" customFormat="1">
      <c r="A75" s="52" t="s">
        <v>140</v>
      </c>
      <c r="B75" s="53" t="s">
        <v>108</v>
      </c>
      <c r="C75" s="54">
        <f>+C77*(1+$BQ75)</f>
        <v>732</v>
      </c>
      <c r="D75" s="54">
        <f>+D77*(1+$BQ75)</f>
        <v>986</v>
      </c>
      <c r="E75" s="54">
        <f>+E77*(1+$BQ75)</f>
        <v>1423</v>
      </c>
      <c r="F75" s="54">
        <f>+F77*(1+$BQ75)</f>
        <v>1305</v>
      </c>
      <c r="G75" s="55">
        <f>SUM(C75:F75)</f>
        <v>4446</v>
      </c>
      <c r="H75" s="54">
        <f>+H77*(1+$BQ75)</f>
        <v>1755</v>
      </c>
      <c r="I75" s="54">
        <f>+I77*(1+$BQ75)</f>
        <v>1955</v>
      </c>
      <c r="J75" s="54">
        <f>+J77*(1+$BQ75)</f>
        <v>1836</v>
      </c>
      <c r="K75" s="54">
        <f>+K77*(1+$BQ75)</f>
        <v>1068</v>
      </c>
      <c r="L75" s="55">
        <f>SUM(H75:K75)</f>
        <v>6614</v>
      </c>
      <c r="M75" s="54">
        <f>+M77*(1+$BQ75)</f>
        <v>1718</v>
      </c>
      <c r="N75" s="54">
        <f>+N77*(1+$BQ75)</f>
        <v>1068</v>
      </c>
      <c r="O75" s="54">
        <f>+O77*(1+$BQ75)</f>
        <v>891</v>
      </c>
      <c r="P75" s="54">
        <f>+P77*(1+$BQ75)</f>
        <v>1009</v>
      </c>
      <c r="Q75" s="54">
        <f>+Q77*(1+$BQ75)</f>
        <v>1482</v>
      </c>
      <c r="R75" s="55">
        <f>SUM(M75:Q75)</f>
        <v>6168</v>
      </c>
      <c r="S75" s="54">
        <f>+S77*(1+$BQ75)</f>
        <v>1109</v>
      </c>
      <c r="T75" s="54">
        <f>+T77*(1+$BQ75)</f>
        <v>1327</v>
      </c>
      <c r="U75" s="54">
        <f>+U77*(1+$BQ75)</f>
        <v>1391</v>
      </c>
      <c r="V75" s="54">
        <f>+V77*(1+$BQ75)</f>
        <v>918</v>
      </c>
      <c r="W75" s="55">
        <f>SUM(S75:V75)</f>
        <v>4745</v>
      </c>
      <c r="X75" s="54">
        <f>+X77*(1+$BQ75)</f>
        <v>1136</v>
      </c>
      <c r="Y75" s="54">
        <f>+Y77*(1+$BQ75)</f>
        <v>755</v>
      </c>
      <c r="Z75" s="54">
        <f>+Z77*(1+$BQ75)</f>
        <v>991</v>
      </c>
      <c r="AA75" s="54">
        <f>+AA77*(1+$BQ75)</f>
        <v>764</v>
      </c>
      <c r="AB75" s="55">
        <f>SUM(X75:AA75)</f>
        <v>3646</v>
      </c>
      <c r="AC75" s="54">
        <f>+AC77*(1+$BQ75)</f>
        <v>873</v>
      </c>
      <c r="AD75" s="54">
        <f>+AD77*(1+$BQ75)</f>
        <v>818</v>
      </c>
      <c r="AE75" s="54">
        <f>+AE77*(1+$BQ75)</f>
        <v>945</v>
      </c>
      <c r="AF75" s="54">
        <f>+AF77*(1+$BQ75)</f>
        <v>691</v>
      </c>
      <c r="AG75" s="54">
        <f>+AG77*(1+$BQ75)</f>
        <v>882</v>
      </c>
      <c r="AH75" s="55">
        <f>SUM(AC75:AG75)</f>
        <v>4209</v>
      </c>
      <c r="AI75" s="54">
        <f>+AI77*(1+$BQ75)</f>
        <v>755</v>
      </c>
      <c r="AJ75" s="54">
        <f>+AJ77*(1+$BQ75)</f>
        <v>500</v>
      </c>
      <c r="AK75" s="54">
        <f>+AK77*(1+$BQ75)</f>
        <v>664</v>
      </c>
      <c r="AL75" s="54">
        <f>+AL77*(1+$BQ75)</f>
        <v>882</v>
      </c>
      <c r="AM75" s="55">
        <f>SUM(AI75:AL75)</f>
        <v>2801</v>
      </c>
      <c r="AN75" s="54">
        <f>+AN77*(1+$BQ75)</f>
        <v>882</v>
      </c>
      <c r="AO75" s="54">
        <f>+AO77*(1+$BQ75)</f>
        <v>791</v>
      </c>
      <c r="AP75" s="54">
        <f>+AP77*(1+$BQ75)</f>
        <v>882</v>
      </c>
      <c r="AQ75" s="54">
        <f>+AQ77*(1+$BQ75)</f>
        <v>1073</v>
      </c>
      <c r="AR75" s="55">
        <f>SUM(AN75:AQ75)</f>
        <v>3628</v>
      </c>
      <c r="AS75" s="54">
        <f>+AS77*(1+$BQ75)</f>
        <v>855</v>
      </c>
      <c r="AT75" s="54">
        <f>+AT77*(1+$BQ75)</f>
        <v>818</v>
      </c>
      <c r="AU75" s="54">
        <f>+AU77*(1+$BQ75)</f>
        <v>564</v>
      </c>
      <c r="AV75" s="54">
        <f>+AV77*(1+$BQ75)</f>
        <v>1773</v>
      </c>
      <c r="AW75" s="54">
        <f>+AW77*(1+$BQ75)</f>
        <v>945</v>
      </c>
      <c r="AX75" s="55">
        <f>SUM(AS75:AW75)</f>
        <v>4955</v>
      </c>
      <c r="AY75" s="54">
        <f>+AY77*(1+$BQ75)</f>
        <v>945</v>
      </c>
      <c r="AZ75" s="54">
        <f>+AZ77*(1+$BQ75)</f>
        <v>691</v>
      </c>
      <c r="BA75" s="54">
        <f>+BA77*(1+$BQ75)</f>
        <v>855</v>
      </c>
      <c r="BB75" s="54">
        <f>+BB77*(1+$BQ75)</f>
        <v>882</v>
      </c>
      <c r="BC75" s="55">
        <f>SUM(AY75:BB75)</f>
        <v>3373</v>
      </c>
      <c r="BD75" s="54">
        <f>+BD77*(1+$BQ75)</f>
        <v>1109</v>
      </c>
      <c r="BE75" s="54">
        <f>+BE77*(1+$BQ75)</f>
        <v>1236</v>
      </c>
      <c r="BF75" s="54">
        <f>+BF77*(1+$BQ75)</f>
        <v>691</v>
      </c>
      <c r="BG75" s="54">
        <f>+BG77*(1+$BQ75)</f>
        <v>818</v>
      </c>
      <c r="BH75" s="55">
        <f>SUM(BD75:BG75)</f>
        <v>3854</v>
      </c>
      <c r="BI75" s="54">
        <f>+BI77*(1+$BQ75)</f>
        <v>927</v>
      </c>
      <c r="BJ75" s="54">
        <f>+BJ77*(1+$BQ75)</f>
        <v>436</v>
      </c>
      <c r="BK75" s="54">
        <f>+BK77*(1+$BQ75)</f>
        <v>1073</v>
      </c>
      <c r="BL75" s="54">
        <f>+BL77*(1+$BQ75)</f>
        <v>645</v>
      </c>
      <c r="BM75" s="54">
        <f>+BM77*(1+$BQ75)</f>
        <v>1264</v>
      </c>
      <c r="BN75" s="55">
        <f>SUM(BI75:BM75)</f>
        <v>4345</v>
      </c>
      <c r="BP75" s="57">
        <f t="shared" si="141"/>
        <v>52784</v>
      </c>
      <c r="BQ75" s="114"/>
      <c r="BR75" s="141"/>
      <c r="BS75" s="1"/>
    </row>
    <row r="76" spans="1:73">
      <c r="A76" s="6" t="s">
        <v>107</v>
      </c>
      <c r="B76" s="59"/>
      <c r="C76" s="60">
        <f t="shared" ref="C76:BN76" si="468">+C75/C77-1</f>
        <v>0</v>
      </c>
      <c r="D76" s="60">
        <f t="shared" si="468"/>
        <v>0</v>
      </c>
      <c r="E76" s="60">
        <f t="shared" si="468"/>
        <v>0</v>
      </c>
      <c r="F76" s="60">
        <f t="shared" si="468"/>
        <v>0</v>
      </c>
      <c r="G76" s="107">
        <f t="shared" si="468"/>
        <v>0</v>
      </c>
      <c r="H76" s="108">
        <f t="shared" si="468"/>
        <v>0</v>
      </c>
      <c r="I76" s="108">
        <f t="shared" si="468"/>
        <v>0</v>
      </c>
      <c r="J76" s="108">
        <f t="shared" si="468"/>
        <v>0</v>
      </c>
      <c r="K76" s="108">
        <f t="shared" si="468"/>
        <v>0</v>
      </c>
      <c r="L76" s="107">
        <f t="shared" si="468"/>
        <v>0</v>
      </c>
      <c r="M76" s="108">
        <f t="shared" si="468"/>
        <v>0</v>
      </c>
      <c r="N76" s="108">
        <f t="shared" si="468"/>
        <v>0</v>
      </c>
      <c r="O76" s="108">
        <f t="shared" si="468"/>
        <v>0</v>
      </c>
      <c r="P76" s="108">
        <f t="shared" si="468"/>
        <v>0</v>
      </c>
      <c r="Q76" s="108">
        <f t="shared" si="468"/>
        <v>0</v>
      </c>
      <c r="R76" s="107">
        <f t="shared" si="468"/>
        <v>0</v>
      </c>
      <c r="S76" s="108">
        <f t="shared" si="468"/>
        <v>0</v>
      </c>
      <c r="T76" s="108">
        <f t="shared" si="468"/>
        <v>0</v>
      </c>
      <c r="U76" s="108">
        <f t="shared" si="468"/>
        <v>0</v>
      </c>
      <c r="V76" s="108">
        <f t="shared" si="468"/>
        <v>0</v>
      </c>
      <c r="W76" s="107">
        <f t="shared" si="468"/>
        <v>0</v>
      </c>
      <c r="X76" s="108">
        <f t="shared" si="468"/>
        <v>0</v>
      </c>
      <c r="Y76" s="108">
        <f t="shared" si="468"/>
        <v>0</v>
      </c>
      <c r="Z76" s="108">
        <f t="shared" si="468"/>
        <v>0</v>
      </c>
      <c r="AA76" s="108">
        <f t="shared" si="468"/>
        <v>0</v>
      </c>
      <c r="AB76" s="107">
        <f t="shared" si="468"/>
        <v>0</v>
      </c>
      <c r="AC76" s="108">
        <f t="shared" si="468"/>
        <v>0</v>
      </c>
      <c r="AD76" s="108">
        <f t="shared" si="468"/>
        <v>0</v>
      </c>
      <c r="AE76" s="108">
        <f t="shared" si="468"/>
        <v>0</v>
      </c>
      <c r="AF76" s="108">
        <f t="shared" si="468"/>
        <v>0</v>
      </c>
      <c r="AG76" s="108">
        <f t="shared" si="468"/>
        <v>0</v>
      </c>
      <c r="AH76" s="107">
        <f t="shared" si="468"/>
        <v>0</v>
      </c>
      <c r="AI76" s="108">
        <f t="shared" si="468"/>
        <v>0</v>
      </c>
      <c r="AJ76" s="108">
        <f t="shared" si="468"/>
        <v>0</v>
      </c>
      <c r="AK76" s="108">
        <f t="shared" si="468"/>
        <v>0</v>
      </c>
      <c r="AL76" s="108">
        <f t="shared" si="468"/>
        <v>0</v>
      </c>
      <c r="AM76" s="107">
        <f t="shared" si="468"/>
        <v>0</v>
      </c>
      <c r="AN76" s="108">
        <f t="shared" si="468"/>
        <v>0</v>
      </c>
      <c r="AO76" s="108">
        <f t="shared" si="468"/>
        <v>0</v>
      </c>
      <c r="AP76" s="108">
        <f t="shared" si="468"/>
        <v>0</v>
      </c>
      <c r="AQ76" s="108">
        <f t="shared" si="468"/>
        <v>0</v>
      </c>
      <c r="AR76" s="107">
        <f t="shared" si="468"/>
        <v>0</v>
      </c>
      <c r="AS76" s="108">
        <f t="shared" si="468"/>
        <v>0</v>
      </c>
      <c r="AT76" s="108">
        <f t="shared" si="468"/>
        <v>0</v>
      </c>
      <c r="AU76" s="108">
        <f t="shared" si="468"/>
        <v>0</v>
      </c>
      <c r="AV76" s="108">
        <f t="shared" si="468"/>
        <v>0</v>
      </c>
      <c r="AW76" s="108">
        <f t="shared" si="468"/>
        <v>0</v>
      </c>
      <c r="AX76" s="107">
        <f t="shared" si="468"/>
        <v>0</v>
      </c>
      <c r="AY76" s="108">
        <f t="shared" si="468"/>
        <v>0</v>
      </c>
      <c r="AZ76" s="108">
        <f t="shared" si="468"/>
        <v>0</v>
      </c>
      <c r="BA76" s="108">
        <f t="shared" si="468"/>
        <v>0</v>
      </c>
      <c r="BB76" s="108">
        <f t="shared" si="468"/>
        <v>0</v>
      </c>
      <c r="BC76" s="107">
        <f t="shared" si="468"/>
        <v>0</v>
      </c>
      <c r="BD76" s="108">
        <f t="shared" si="468"/>
        <v>0</v>
      </c>
      <c r="BE76" s="108">
        <f t="shared" si="468"/>
        <v>0</v>
      </c>
      <c r="BF76" s="108">
        <f t="shared" si="468"/>
        <v>0</v>
      </c>
      <c r="BG76" s="108">
        <f t="shared" si="468"/>
        <v>0</v>
      </c>
      <c r="BH76" s="107">
        <f t="shared" si="468"/>
        <v>0</v>
      </c>
      <c r="BI76" s="108">
        <f t="shared" si="468"/>
        <v>0</v>
      </c>
      <c r="BJ76" s="108">
        <f t="shared" si="468"/>
        <v>0</v>
      </c>
      <c r="BK76" s="108">
        <f t="shared" si="468"/>
        <v>0</v>
      </c>
      <c r="BL76" s="108">
        <f t="shared" si="468"/>
        <v>0</v>
      </c>
      <c r="BM76" s="108">
        <f t="shared" si="468"/>
        <v>0</v>
      </c>
      <c r="BN76" s="107">
        <f t="shared" si="468"/>
        <v>0</v>
      </c>
      <c r="BO76"/>
      <c r="BP76" s="107">
        <f>+BP75/BP77-1</f>
        <v>0</v>
      </c>
      <c r="BQ76" s="112"/>
      <c r="BS76" s="28"/>
    </row>
    <row r="77" spans="1:73" s="65" customFormat="1">
      <c r="A77" s="61" t="s">
        <v>130</v>
      </c>
      <c r="B77" s="62"/>
      <c r="C77" s="63">
        <v>732</v>
      </c>
      <c r="D77" s="63">
        <v>986</v>
      </c>
      <c r="E77" s="63">
        <v>1423</v>
      </c>
      <c r="F77" s="63">
        <v>1305</v>
      </c>
      <c r="G77" s="64">
        <f>SUM(C77:F77)</f>
        <v>4446</v>
      </c>
      <c r="H77" s="63">
        <v>1755</v>
      </c>
      <c r="I77" s="63">
        <v>1955</v>
      </c>
      <c r="J77" s="63">
        <v>1836</v>
      </c>
      <c r="K77" s="63">
        <v>1068</v>
      </c>
      <c r="L77" s="64">
        <f>SUM(H77:K77)</f>
        <v>6614</v>
      </c>
      <c r="M77" s="63">
        <v>1718</v>
      </c>
      <c r="N77" s="63">
        <v>1068</v>
      </c>
      <c r="O77" s="63">
        <v>891</v>
      </c>
      <c r="P77" s="63">
        <v>1009</v>
      </c>
      <c r="Q77" s="63">
        <v>1482</v>
      </c>
      <c r="R77" s="64">
        <f>SUM(M77:Q77)</f>
        <v>6168</v>
      </c>
      <c r="S77" s="63">
        <v>1109</v>
      </c>
      <c r="T77" s="63">
        <v>1327</v>
      </c>
      <c r="U77" s="63">
        <v>1391</v>
      </c>
      <c r="V77" s="63">
        <v>918</v>
      </c>
      <c r="W77" s="64">
        <f>SUM(S77:V77)</f>
        <v>4745</v>
      </c>
      <c r="X77" s="63">
        <v>1136</v>
      </c>
      <c r="Y77" s="63">
        <v>755</v>
      </c>
      <c r="Z77" s="63">
        <v>991</v>
      </c>
      <c r="AA77" s="63">
        <v>764</v>
      </c>
      <c r="AB77" s="64">
        <f>SUM(X77:AA77)</f>
        <v>3646</v>
      </c>
      <c r="AC77" s="63">
        <v>873</v>
      </c>
      <c r="AD77" s="63">
        <v>818</v>
      </c>
      <c r="AE77" s="63">
        <v>945</v>
      </c>
      <c r="AF77" s="63">
        <v>691</v>
      </c>
      <c r="AG77" s="63">
        <v>882</v>
      </c>
      <c r="AH77" s="64">
        <f>SUM(AC77:AG77)</f>
        <v>4209</v>
      </c>
      <c r="AI77" s="63">
        <v>755</v>
      </c>
      <c r="AJ77" s="63">
        <v>500</v>
      </c>
      <c r="AK77" s="63">
        <v>664</v>
      </c>
      <c r="AL77" s="63">
        <v>882</v>
      </c>
      <c r="AM77" s="64">
        <f>SUM(AI77:AL77)</f>
        <v>2801</v>
      </c>
      <c r="AN77" s="63">
        <v>882</v>
      </c>
      <c r="AO77" s="63">
        <v>791</v>
      </c>
      <c r="AP77" s="63">
        <v>882</v>
      </c>
      <c r="AQ77" s="63">
        <v>1073</v>
      </c>
      <c r="AR77" s="64">
        <f>SUM(AN77:AQ77)</f>
        <v>3628</v>
      </c>
      <c r="AS77" s="63">
        <v>855</v>
      </c>
      <c r="AT77" s="63">
        <v>818</v>
      </c>
      <c r="AU77" s="63">
        <v>564</v>
      </c>
      <c r="AV77" s="63">
        <v>1773</v>
      </c>
      <c r="AW77" s="63">
        <v>945</v>
      </c>
      <c r="AX77" s="64">
        <f>SUM(AS77:AW77)</f>
        <v>4955</v>
      </c>
      <c r="AY77" s="63">
        <v>945</v>
      </c>
      <c r="AZ77" s="63">
        <v>691</v>
      </c>
      <c r="BA77" s="63">
        <v>855</v>
      </c>
      <c r="BB77" s="63">
        <v>882</v>
      </c>
      <c r="BC77" s="64">
        <f>SUM(AY77:BB77)</f>
        <v>3373</v>
      </c>
      <c r="BD77" s="63">
        <v>1109</v>
      </c>
      <c r="BE77" s="63">
        <v>1236</v>
      </c>
      <c r="BF77" s="63">
        <v>691</v>
      </c>
      <c r="BG77" s="63">
        <v>818</v>
      </c>
      <c r="BH77" s="64">
        <f>SUM(BD77:BG77)</f>
        <v>3854</v>
      </c>
      <c r="BI77" s="63">
        <v>927</v>
      </c>
      <c r="BJ77" s="63">
        <v>436</v>
      </c>
      <c r="BK77" s="63">
        <v>1073</v>
      </c>
      <c r="BL77" s="63">
        <v>645</v>
      </c>
      <c r="BM77" s="63">
        <v>1264</v>
      </c>
      <c r="BN77" s="64">
        <f>SUM(BI77:BM77)</f>
        <v>4345</v>
      </c>
      <c r="BP77" s="64">
        <f t="shared" si="141"/>
        <v>52784</v>
      </c>
      <c r="BQ77" s="113"/>
      <c r="BR77" s="66"/>
      <c r="BS77" s="66"/>
    </row>
    <row r="78" spans="1:73" s="77" customFormat="1">
      <c r="A78" s="143" t="s">
        <v>279</v>
      </c>
      <c r="B78" s="115" t="s">
        <v>283</v>
      </c>
      <c r="C78" s="75">
        <f t="shared" ref="C78:F78" si="469">$BQ78</f>
        <v>0</v>
      </c>
      <c r="D78" s="75">
        <f t="shared" si="469"/>
        <v>0</v>
      </c>
      <c r="E78" s="75">
        <f t="shared" si="469"/>
        <v>0</v>
      </c>
      <c r="F78" s="75">
        <f t="shared" si="469"/>
        <v>0</v>
      </c>
      <c r="G78" s="118">
        <f t="shared" ref="G78" si="470">SUM(C78:F78)</f>
        <v>0</v>
      </c>
      <c r="H78" s="75">
        <f t="shared" ref="H78:K78" si="471">$BQ78</f>
        <v>0</v>
      </c>
      <c r="I78" s="75">
        <f t="shared" si="471"/>
        <v>0</v>
      </c>
      <c r="J78" s="75">
        <f t="shared" si="471"/>
        <v>0</v>
      </c>
      <c r="K78" s="75">
        <f t="shared" si="471"/>
        <v>0</v>
      </c>
      <c r="L78" s="118">
        <f t="shared" ref="L78" si="472">SUM(H78:K78)</f>
        <v>0</v>
      </c>
      <c r="M78" s="75">
        <f t="shared" ref="M78:Q78" si="473">$BQ78</f>
        <v>0</v>
      </c>
      <c r="N78" s="75">
        <f t="shared" si="473"/>
        <v>0</v>
      </c>
      <c r="O78" s="75">
        <f t="shared" si="473"/>
        <v>0</v>
      </c>
      <c r="P78" s="75">
        <f t="shared" si="473"/>
        <v>0</v>
      </c>
      <c r="Q78" s="75">
        <f t="shared" si="473"/>
        <v>0</v>
      </c>
      <c r="R78" s="76">
        <f t="shared" ref="R78" si="474">SUM(M78:Q78)</f>
        <v>0</v>
      </c>
      <c r="S78" s="75">
        <f t="shared" ref="S78:V78" si="475">$BQ78</f>
        <v>0</v>
      </c>
      <c r="T78" s="75">
        <f t="shared" si="475"/>
        <v>0</v>
      </c>
      <c r="U78" s="75">
        <f t="shared" si="475"/>
        <v>0</v>
      </c>
      <c r="V78" s="75">
        <f t="shared" si="475"/>
        <v>0</v>
      </c>
      <c r="W78" s="118">
        <f t="shared" ref="W78" si="476">SUM(S78:V78)</f>
        <v>0</v>
      </c>
      <c r="X78" s="75">
        <f t="shared" ref="X78:AA78" si="477">$BQ78</f>
        <v>0</v>
      </c>
      <c r="Y78" s="75">
        <f t="shared" si="477"/>
        <v>0</v>
      </c>
      <c r="Z78" s="75">
        <f t="shared" si="477"/>
        <v>0</v>
      </c>
      <c r="AA78" s="75">
        <f t="shared" si="477"/>
        <v>0</v>
      </c>
      <c r="AB78" s="118">
        <f t="shared" ref="AB78" si="478">SUM(X78:AA78)</f>
        <v>0</v>
      </c>
      <c r="AC78" s="75">
        <f t="shared" ref="AC78:AG78" si="479">$BQ78</f>
        <v>0</v>
      </c>
      <c r="AD78" s="75">
        <f t="shared" si="479"/>
        <v>0</v>
      </c>
      <c r="AE78" s="75">
        <f t="shared" si="479"/>
        <v>0</v>
      </c>
      <c r="AF78" s="75">
        <f t="shared" si="479"/>
        <v>0</v>
      </c>
      <c r="AG78" s="75">
        <f t="shared" si="479"/>
        <v>0</v>
      </c>
      <c r="AH78" s="76">
        <f t="shared" ref="AH78" si="480">SUM(AC78:AG78)</f>
        <v>0</v>
      </c>
      <c r="AI78" s="75">
        <f t="shared" ref="AI78:AL78" si="481">$BQ78</f>
        <v>0</v>
      </c>
      <c r="AJ78" s="75">
        <f t="shared" si="481"/>
        <v>0</v>
      </c>
      <c r="AK78" s="75">
        <f t="shared" si="481"/>
        <v>0</v>
      </c>
      <c r="AL78" s="75">
        <f t="shared" si="481"/>
        <v>0</v>
      </c>
      <c r="AM78" s="118">
        <f t="shared" ref="AM78" si="482">SUM(AI78:AL78)</f>
        <v>0</v>
      </c>
      <c r="AN78" s="75">
        <f t="shared" ref="AN78:AQ78" si="483">$BQ78</f>
        <v>0</v>
      </c>
      <c r="AO78" s="75">
        <f t="shared" si="483"/>
        <v>0</v>
      </c>
      <c r="AP78" s="75">
        <f t="shared" si="483"/>
        <v>0</v>
      </c>
      <c r="AQ78" s="75">
        <f t="shared" si="483"/>
        <v>0</v>
      </c>
      <c r="AR78" s="118">
        <f t="shared" ref="AR78" si="484">SUM(AN78:AQ78)</f>
        <v>0</v>
      </c>
      <c r="AS78" s="75">
        <f t="shared" ref="AS78:AW78" si="485">$BQ78</f>
        <v>0</v>
      </c>
      <c r="AT78" s="75">
        <f t="shared" si="485"/>
        <v>0</v>
      </c>
      <c r="AU78" s="75">
        <f t="shared" si="485"/>
        <v>0</v>
      </c>
      <c r="AV78" s="75">
        <f t="shared" si="485"/>
        <v>0</v>
      </c>
      <c r="AW78" s="75">
        <f t="shared" si="485"/>
        <v>0</v>
      </c>
      <c r="AX78" s="76">
        <f t="shared" ref="AX78" si="486">SUM(AS78:AW78)</f>
        <v>0</v>
      </c>
      <c r="AY78" s="75">
        <f t="shared" ref="AY78:BB78" si="487">$BQ78</f>
        <v>0</v>
      </c>
      <c r="AZ78" s="75">
        <f t="shared" si="487"/>
        <v>0</v>
      </c>
      <c r="BA78" s="75">
        <f t="shared" si="487"/>
        <v>0</v>
      </c>
      <c r="BB78" s="75">
        <f t="shared" si="487"/>
        <v>0</v>
      </c>
      <c r="BC78" s="118">
        <f t="shared" ref="BC78" si="488">SUM(AY78:BB78)</f>
        <v>0</v>
      </c>
      <c r="BD78" s="75">
        <f t="shared" ref="BD78:BG78" si="489">$BQ78</f>
        <v>0</v>
      </c>
      <c r="BE78" s="75">
        <f t="shared" si="489"/>
        <v>0</v>
      </c>
      <c r="BF78" s="75">
        <f t="shared" si="489"/>
        <v>0</v>
      </c>
      <c r="BG78" s="75">
        <f t="shared" si="489"/>
        <v>0</v>
      </c>
      <c r="BH78" s="118">
        <f t="shared" ref="BH78" si="490">SUM(BD78:BG78)</f>
        <v>0</v>
      </c>
      <c r="BI78" s="75">
        <f t="shared" ref="BI78:BM78" si="491">$BQ78</f>
        <v>0</v>
      </c>
      <c r="BJ78" s="75">
        <f t="shared" si="491"/>
        <v>0</v>
      </c>
      <c r="BK78" s="75">
        <f t="shared" si="491"/>
        <v>0</v>
      </c>
      <c r="BL78" s="75">
        <f t="shared" si="491"/>
        <v>0</v>
      </c>
      <c r="BM78" s="75">
        <f t="shared" si="491"/>
        <v>0</v>
      </c>
      <c r="BN78" s="76">
        <f t="shared" ref="BN78" si="492">SUM(BI78:BM78)</f>
        <v>0</v>
      </c>
      <c r="BP78" s="78">
        <f t="shared" ref="BP78:BP80" si="493">+G78+L78+R78+W78+AB78+AH78+AM78+AR78+AX78+BC78+BH78+BN78</f>
        <v>0</v>
      </c>
      <c r="BQ78" s="133">
        <f>BR78/$BR$15</f>
        <v>0</v>
      </c>
      <c r="BR78" s="66"/>
      <c r="BS78" s="66" t="s">
        <v>267</v>
      </c>
    </row>
    <row r="79" spans="1:73" s="77" customFormat="1">
      <c r="A79" s="143" t="s">
        <v>280</v>
      </c>
      <c r="B79" s="115" t="s">
        <v>284</v>
      </c>
      <c r="C79" s="75">
        <f>+C75*$BQ79</f>
        <v>73.2</v>
      </c>
      <c r="D79" s="75">
        <f t="shared" ref="D79:F79" si="494">+D75*$BQ79</f>
        <v>98.600000000000009</v>
      </c>
      <c r="E79" s="75">
        <f t="shared" si="494"/>
        <v>142.30000000000001</v>
      </c>
      <c r="F79" s="75">
        <f t="shared" si="494"/>
        <v>130.5</v>
      </c>
      <c r="G79" s="76">
        <f>SUM(C79:F79)</f>
        <v>444.6</v>
      </c>
      <c r="H79" s="75">
        <f>+H75*$BQ79</f>
        <v>175.5</v>
      </c>
      <c r="I79" s="75">
        <f t="shared" ref="I79:K79" si="495">+I75*$BQ79</f>
        <v>195.5</v>
      </c>
      <c r="J79" s="75">
        <f t="shared" si="495"/>
        <v>183.60000000000002</v>
      </c>
      <c r="K79" s="75">
        <f t="shared" si="495"/>
        <v>106.80000000000001</v>
      </c>
      <c r="L79" s="76">
        <f>SUM(H79:K79)</f>
        <v>661.40000000000009</v>
      </c>
      <c r="M79" s="75">
        <f>+M75*$BQ79</f>
        <v>171.8</v>
      </c>
      <c r="N79" s="75">
        <f>+N75*$BQ79</f>
        <v>106.80000000000001</v>
      </c>
      <c r="O79" s="75">
        <f>+O75*$BQ79</f>
        <v>89.100000000000009</v>
      </c>
      <c r="P79" s="75">
        <f>+P75*$BQ79</f>
        <v>100.9</v>
      </c>
      <c r="Q79" s="75">
        <f>+Q75*$BQ79</f>
        <v>148.20000000000002</v>
      </c>
      <c r="R79" s="76">
        <f>SUM(N79:Q79)</f>
        <v>445.00000000000011</v>
      </c>
      <c r="S79" s="75">
        <f>+S75*$BQ79</f>
        <v>110.9</v>
      </c>
      <c r="T79" s="75">
        <f t="shared" ref="T79:V79" si="496">+T75*$BQ79</f>
        <v>132.70000000000002</v>
      </c>
      <c r="U79" s="75">
        <f t="shared" si="496"/>
        <v>139.1</v>
      </c>
      <c r="V79" s="75">
        <f t="shared" si="496"/>
        <v>91.800000000000011</v>
      </c>
      <c r="W79" s="76">
        <f>SUM(S79:V79)</f>
        <v>474.50000000000006</v>
      </c>
      <c r="X79" s="75">
        <f>+X75*$BQ79</f>
        <v>113.60000000000001</v>
      </c>
      <c r="Y79" s="75">
        <f t="shared" ref="Y79:AA79" si="497">+Y75*$BQ79</f>
        <v>75.5</v>
      </c>
      <c r="Z79" s="75">
        <f t="shared" si="497"/>
        <v>99.100000000000009</v>
      </c>
      <c r="AA79" s="75">
        <f t="shared" si="497"/>
        <v>76.400000000000006</v>
      </c>
      <c r="AB79" s="76">
        <f>SUM(X79:AA79)</f>
        <v>364.6</v>
      </c>
      <c r="AC79" s="75">
        <f>+AC75*$BQ79</f>
        <v>87.300000000000011</v>
      </c>
      <c r="AD79" s="75">
        <f>+AD75*$BQ79</f>
        <v>81.800000000000011</v>
      </c>
      <c r="AE79" s="75">
        <f>+AE75*$BQ79</f>
        <v>94.5</v>
      </c>
      <c r="AF79" s="75">
        <f>+AF75*$BQ79</f>
        <v>69.100000000000009</v>
      </c>
      <c r="AG79" s="75">
        <f>+AG75*$BQ79</f>
        <v>88.2</v>
      </c>
      <c r="AH79" s="76">
        <f>SUM(AD79:AG79)</f>
        <v>333.6</v>
      </c>
      <c r="AI79" s="75">
        <f>+AI75*$BQ79</f>
        <v>75.5</v>
      </c>
      <c r="AJ79" s="75">
        <f t="shared" ref="AJ79:AL79" si="498">+AJ75*$BQ79</f>
        <v>50</v>
      </c>
      <c r="AK79" s="75">
        <f t="shared" si="498"/>
        <v>66.400000000000006</v>
      </c>
      <c r="AL79" s="75">
        <f t="shared" si="498"/>
        <v>88.2</v>
      </c>
      <c r="AM79" s="76">
        <f>SUM(AI79:AL79)</f>
        <v>280.10000000000002</v>
      </c>
      <c r="AN79" s="75">
        <f>+AN75*$BQ79</f>
        <v>88.2</v>
      </c>
      <c r="AO79" s="75">
        <f t="shared" ref="AO79:AQ79" si="499">+AO75*$BQ79</f>
        <v>79.100000000000009</v>
      </c>
      <c r="AP79" s="75">
        <f t="shared" si="499"/>
        <v>88.2</v>
      </c>
      <c r="AQ79" s="75">
        <f t="shared" si="499"/>
        <v>107.30000000000001</v>
      </c>
      <c r="AR79" s="76">
        <f>SUM(AN79:AQ79)</f>
        <v>362.8</v>
      </c>
      <c r="AS79" s="75">
        <f>+AS75*$BQ79</f>
        <v>85.5</v>
      </c>
      <c r="AT79" s="75">
        <f>+AT75*$BQ79</f>
        <v>81.800000000000011</v>
      </c>
      <c r="AU79" s="75">
        <f>+AU75*$BQ79</f>
        <v>56.400000000000006</v>
      </c>
      <c r="AV79" s="75">
        <f>+AV75*$BQ79</f>
        <v>177.3</v>
      </c>
      <c r="AW79" s="75">
        <f>+AW75*$BQ79</f>
        <v>94.5</v>
      </c>
      <c r="AX79" s="76">
        <f>SUM(AT79:AW79)</f>
        <v>410</v>
      </c>
      <c r="AY79" s="75">
        <f>+AY75*$BQ79</f>
        <v>94.5</v>
      </c>
      <c r="AZ79" s="75">
        <f t="shared" ref="AZ79:BB79" si="500">+AZ75*$BQ79</f>
        <v>69.100000000000009</v>
      </c>
      <c r="BA79" s="75">
        <f t="shared" si="500"/>
        <v>85.5</v>
      </c>
      <c r="BB79" s="75">
        <f t="shared" si="500"/>
        <v>88.2</v>
      </c>
      <c r="BC79" s="76">
        <f>SUM(AY79:BB79)</f>
        <v>337.3</v>
      </c>
      <c r="BD79" s="75">
        <f>+BD75*$BQ79</f>
        <v>110.9</v>
      </c>
      <c r="BE79" s="75">
        <f t="shared" ref="BE79:BG79" si="501">+BE75*$BQ79</f>
        <v>123.60000000000001</v>
      </c>
      <c r="BF79" s="75">
        <f t="shared" si="501"/>
        <v>69.100000000000009</v>
      </c>
      <c r="BG79" s="75">
        <f t="shared" si="501"/>
        <v>81.800000000000011</v>
      </c>
      <c r="BH79" s="76">
        <f>SUM(BD79:BG79)</f>
        <v>385.40000000000003</v>
      </c>
      <c r="BI79" s="75">
        <f>+BI75*$BQ79</f>
        <v>92.7</v>
      </c>
      <c r="BJ79" s="75">
        <f>+BJ75*$BQ79</f>
        <v>43.6</v>
      </c>
      <c r="BK79" s="75">
        <f>+BK75*$BQ79</f>
        <v>107.30000000000001</v>
      </c>
      <c r="BL79" s="75">
        <f>+BL75*$BQ79</f>
        <v>64.5</v>
      </c>
      <c r="BM79" s="75">
        <f>+BM75*$BQ79</f>
        <v>126.4</v>
      </c>
      <c r="BN79" s="76">
        <f>SUM(BJ79:BM79)</f>
        <v>341.8</v>
      </c>
      <c r="BP79" s="78">
        <f t="shared" si="493"/>
        <v>4841.0999999999995</v>
      </c>
      <c r="BQ79" s="79">
        <v>0.1</v>
      </c>
      <c r="BR79" s="141"/>
      <c r="BS79" s="80"/>
      <c r="BU79" s="105"/>
    </row>
    <row r="80" spans="1:73" s="56" customFormat="1">
      <c r="A80" s="52" t="s">
        <v>278</v>
      </c>
      <c r="B80" s="115"/>
      <c r="C80" s="54">
        <f>C75-C78-C79</f>
        <v>658.8</v>
      </c>
      <c r="D80" s="54">
        <f t="shared" ref="D80:F80" si="502">D75-D78-D79</f>
        <v>887.4</v>
      </c>
      <c r="E80" s="54">
        <f t="shared" si="502"/>
        <v>1280.7</v>
      </c>
      <c r="F80" s="54">
        <f t="shared" si="502"/>
        <v>1174.5</v>
      </c>
      <c r="G80" s="55">
        <f>SUM(C80:F80)</f>
        <v>4001.3999999999996</v>
      </c>
      <c r="H80" s="54">
        <f>H75-H78-H79</f>
        <v>1579.5</v>
      </c>
      <c r="I80" s="54">
        <f t="shared" ref="I80:K80" si="503">I75-I78-I79</f>
        <v>1759.5</v>
      </c>
      <c r="J80" s="54">
        <f t="shared" si="503"/>
        <v>1652.4</v>
      </c>
      <c r="K80" s="54">
        <f t="shared" si="503"/>
        <v>961.2</v>
      </c>
      <c r="L80" s="55">
        <f>SUM(H80:K80)</f>
        <v>5952.5999999999995</v>
      </c>
      <c r="M80" s="54">
        <f>M75-M78-M79</f>
        <v>1546.2</v>
      </c>
      <c r="N80" s="54">
        <f t="shared" ref="N80:Q80" si="504">N75-N78-N79</f>
        <v>961.2</v>
      </c>
      <c r="O80" s="54">
        <f t="shared" si="504"/>
        <v>801.9</v>
      </c>
      <c r="P80" s="54">
        <f t="shared" si="504"/>
        <v>908.1</v>
      </c>
      <c r="Q80" s="54">
        <f t="shared" si="504"/>
        <v>1333.8</v>
      </c>
      <c r="R80" s="55">
        <f>SUM(M80:Q80)</f>
        <v>5551.2000000000007</v>
      </c>
      <c r="S80" s="54">
        <f>S75-S78-S79</f>
        <v>998.1</v>
      </c>
      <c r="T80" s="54">
        <f t="shared" ref="T80:V80" si="505">T75-T78-T79</f>
        <v>1194.3</v>
      </c>
      <c r="U80" s="54">
        <f t="shared" si="505"/>
        <v>1251.9000000000001</v>
      </c>
      <c r="V80" s="54">
        <f t="shared" si="505"/>
        <v>826.2</v>
      </c>
      <c r="W80" s="55">
        <f>SUM(S80:V80)</f>
        <v>4270.5</v>
      </c>
      <c r="X80" s="54">
        <f>X75-X78-X79</f>
        <v>1022.4</v>
      </c>
      <c r="Y80" s="54">
        <f t="shared" ref="Y80:AA80" si="506">Y75-Y78-Y79</f>
        <v>679.5</v>
      </c>
      <c r="Z80" s="54">
        <f t="shared" si="506"/>
        <v>891.9</v>
      </c>
      <c r="AA80" s="54">
        <f t="shared" si="506"/>
        <v>687.6</v>
      </c>
      <c r="AB80" s="55">
        <f>SUM(X80:AA80)</f>
        <v>3281.4</v>
      </c>
      <c r="AC80" s="54">
        <f>AC75-AC78-AC79</f>
        <v>785.7</v>
      </c>
      <c r="AD80" s="54">
        <f t="shared" ref="AD80:AG80" si="507">AD75-AD78-AD79</f>
        <v>736.2</v>
      </c>
      <c r="AE80" s="54">
        <f t="shared" si="507"/>
        <v>850.5</v>
      </c>
      <c r="AF80" s="54">
        <f t="shared" si="507"/>
        <v>621.9</v>
      </c>
      <c r="AG80" s="54">
        <f t="shared" si="507"/>
        <v>793.8</v>
      </c>
      <c r="AH80" s="55">
        <f>SUM(AC80:AG80)</f>
        <v>3788.1000000000004</v>
      </c>
      <c r="AI80" s="54">
        <f>AI75-AI78-AI79</f>
        <v>679.5</v>
      </c>
      <c r="AJ80" s="54">
        <f t="shared" ref="AJ80:AL80" si="508">AJ75-AJ78-AJ79</f>
        <v>450</v>
      </c>
      <c r="AK80" s="54">
        <f t="shared" si="508"/>
        <v>597.6</v>
      </c>
      <c r="AL80" s="54">
        <f t="shared" si="508"/>
        <v>793.8</v>
      </c>
      <c r="AM80" s="55">
        <f>SUM(AI80:AL80)</f>
        <v>2520.8999999999996</v>
      </c>
      <c r="AN80" s="54">
        <f>AN75-AN78-AN79</f>
        <v>793.8</v>
      </c>
      <c r="AO80" s="54">
        <f t="shared" ref="AO80:AQ80" si="509">AO75-AO78-AO79</f>
        <v>711.9</v>
      </c>
      <c r="AP80" s="54">
        <f t="shared" si="509"/>
        <v>793.8</v>
      </c>
      <c r="AQ80" s="54">
        <f t="shared" si="509"/>
        <v>965.7</v>
      </c>
      <c r="AR80" s="55">
        <f>SUM(AN80:AQ80)</f>
        <v>3265.2</v>
      </c>
      <c r="AS80" s="54">
        <f>AS75-AS78-AS79</f>
        <v>769.5</v>
      </c>
      <c r="AT80" s="54">
        <f t="shared" ref="AT80:AW80" si="510">AT75-AT78-AT79</f>
        <v>736.2</v>
      </c>
      <c r="AU80" s="54">
        <f t="shared" si="510"/>
        <v>507.6</v>
      </c>
      <c r="AV80" s="54">
        <f t="shared" si="510"/>
        <v>1595.7</v>
      </c>
      <c r="AW80" s="54">
        <f t="shared" si="510"/>
        <v>850.5</v>
      </c>
      <c r="AX80" s="55">
        <f>SUM(AS80:AW80)</f>
        <v>4459.5</v>
      </c>
      <c r="AY80" s="54">
        <f>AY75-AY78-AY79</f>
        <v>850.5</v>
      </c>
      <c r="AZ80" s="54">
        <f t="shared" ref="AZ80:BB80" si="511">AZ75-AZ78-AZ79</f>
        <v>621.9</v>
      </c>
      <c r="BA80" s="54">
        <f t="shared" si="511"/>
        <v>769.5</v>
      </c>
      <c r="BB80" s="54">
        <f t="shared" si="511"/>
        <v>793.8</v>
      </c>
      <c r="BC80" s="55">
        <f>SUM(AY80:BB80)</f>
        <v>3035.7</v>
      </c>
      <c r="BD80" s="54">
        <f>BD75-BD78-BD79</f>
        <v>998.1</v>
      </c>
      <c r="BE80" s="54">
        <f t="shared" ref="BE80:BG80" si="512">BE75-BE78-BE79</f>
        <v>1112.4000000000001</v>
      </c>
      <c r="BF80" s="54">
        <f t="shared" si="512"/>
        <v>621.9</v>
      </c>
      <c r="BG80" s="54">
        <f t="shared" si="512"/>
        <v>736.2</v>
      </c>
      <c r="BH80" s="55">
        <f>SUM(BD80:BG80)</f>
        <v>3468.6000000000004</v>
      </c>
      <c r="BI80" s="54">
        <f>BI75-BI78-BI79</f>
        <v>834.3</v>
      </c>
      <c r="BJ80" s="54">
        <f t="shared" ref="BJ80:BM80" si="513">BJ75-BJ78-BJ79</f>
        <v>392.4</v>
      </c>
      <c r="BK80" s="54">
        <f t="shared" si="513"/>
        <v>965.7</v>
      </c>
      <c r="BL80" s="54">
        <f t="shared" si="513"/>
        <v>580.5</v>
      </c>
      <c r="BM80" s="54">
        <f t="shared" si="513"/>
        <v>1137.5999999999999</v>
      </c>
      <c r="BN80" s="55">
        <f>SUM(BI80:BM80)</f>
        <v>3910.4999999999995</v>
      </c>
      <c r="BP80" s="57">
        <f t="shared" si="493"/>
        <v>47505.599999999999</v>
      </c>
      <c r="BQ80" s="112"/>
      <c r="BR80" s="139"/>
      <c r="BS80" s="28"/>
    </row>
    <row r="81" spans="1:71" s="12" customFormat="1">
      <c r="A81" s="6"/>
      <c r="B81" s="67"/>
      <c r="G81" s="68"/>
      <c r="L81" s="68"/>
      <c r="R81" s="68"/>
      <c r="W81" s="68"/>
      <c r="AB81" s="68"/>
      <c r="AH81" s="68"/>
      <c r="AM81" s="68"/>
      <c r="AR81" s="68"/>
      <c r="AX81" s="68"/>
      <c r="BC81" s="68"/>
      <c r="BH81" s="68"/>
      <c r="BN81" s="68"/>
      <c r="BP81" s="68"/>
      <c r="BQ81" s="114"/>
      <c r="BR81" s="141"/>
      <c r="BS81" s="1"/>
    </row>
    <row r="82" spans="1:71" s="56" customFormat="1">
      <c r="A82" s="52" t="s">
        <v>299</v>
      </c>
      <c r="B82" s="53" t="s">
        <v>368</v>
      </c>
      <c r="C82" s="54">
        <f>C92</f>
        <v>681.48076923076928</v>
      </c>
      <c r="D82" s="54">
        <f t="shared" ref="D82:F82" si="514">D92</f>
        <v>681.48076923076928</v>
      </c>
      <c r="E82" s="54">
        <f t="shared" si="514"/>
        <v>681.48076923076928</v>
      </c>
      <c r="F82" s="54">
        <f t="shared" si="514"/>
        <v>681.48076923076928</v>
      </c>
      <c r="G82" s="55">
        <f>SUM(C82:F82)</f>
        <v>2725.9230769230771</v>
      </c>
      <c r="H82" s="54">
        <f>H92</f>
        <v>681.48076923076928</v>
      </c>
      <c r="I82" s="54">
        <f t="shared" ref="I82:K82" si="515">I92</f>
        <v>681.48076923076928</v>
      </c>
      <c r="J82" s="54">
        <f t="shared" si="515"/>
        <v>681.48076923076928</v>
      </c>
      <c r="K82" s="54">
        <f t="shared" si="515"/>
        <v>681.48076923076928</v>
      </c>
      <c r="L82" s="55">
        <f>SUM(H82:K82)</f>
        <v>2725.9230769230771</v>
      </c>
      <c r="M82" s="54">
        <f>M92</f>
        <v>681.48076923076928</v>
      </c>
      <c r="N82" s="54">
        <f t="shared" ref="N82:Q82" si="516">N92</f>
        <v>681.48076923076928</v>
      </c>
      <c r="O82" s="54">
        <f t="shared" si="516"/>
        <v>681.48076923076928</v>
      </c>
      <c r="P82" s="54">
        <f t="shared" si="516"/>
        <v>681.48076923076928</v>
      </c>
      <c r="Q82" s="54">
        <f t="shared" si="516"/>
        <v>681.48076923076928</v>
      </c>
      <c r="R82" s="55">
        <f>SUM(M82:Q82)</f>
        <v>3407.4038461538466</v>
      </c>
      <c r="S82" s="54">
        <f>S92</f>
        <v>681.48076923076928</v>
      </c>
      <c r="T82" s="54">
        <f t="shared" ref="T82:V82" si="517">T92</f>
        <v>681.48076923076928</v>
      </c>
      <c r="U82" s="54">
        <f t="shared" si="517"/>
        <v>681.48076923076928</v>
      </c>
      <c r="V82" s="54">
        <f t="shared" si="517"/>
        <v>681.48076923076928</v>
      </c>
      <c r="W82" s="55">
        <f>SUM(S82:V82)</f>
        <v>2725.9230769230771</v>
      </c>
      <c r="X82" s="54">
        <f>X92</f>
        <v>681.48076923076928</v>
      </c>
      <c r="Y82" s="54">
        <f t="shared" ref="Y82:AA82" si="518">Y92</f>
        <v>681.48076923076928</v>
      </c>
      <c r="Z82" s="54">
        <f t="shared" si="518"/>
        <v>681.48076923076928</v>
      </c>
      <c r="AA82" s="54">
        <f t="shared" si="518"/>
        <v>681.48076923076928</v>
      </c>
      <c r="AB82" s="55">
        <f>SUM(X82:AA82)</f>
        <v>2725.9230769230771</v>
      </c>
      <c r="AC82" s="54">
        <f>AC92</f>
        <v>681.48076923076928</v>
      </c>
      <c r="AD82" s="54">
        <f t="shared" ref="AD82:AG82" si="519">AD92</f>
        <v>681.48076923076928</v>
      </c>
      <c r="AE82" s="54">
        <f t="shared" si="519"/>
        <v>681.48076923076928</v>
      </c>
      <c r="AF82" s="54">
        <f t="shared" si="519"/>
        <v>681.48076923076928</v>
      </c>
      <c r="AG82" s="54">
        <f t="shared" si="519"/>
        <v>681.48076923076928</v>
      </c>
      <c r="AH82" s="55">
        <f>SUM(AC82:AG82)</f>
        <v>3407.4038461538466</v>
      </c>
      <c r="AI82" s="54">
        <f>AI92</f>
        <v>681.48076923076928</v>
      </c>
      <c r="AJ82" s="54">
        <f t="shared" ref="AJ82:AL82" si="520">AJ92</f>
        <v>681.48076923076928</v>
      </c>
      <c r="AK82" s="54">
        <f t="shared" si="520"/>
        <v>681.48076923076928</v>
      </c>
      <c r="AL82" s="54">
        <f t="shared" si="520"/>
        <v>681.48076923076928</v>
      </c>
      <c r="AM82" s="55">
        <f>SUM(AI82:AL82)</f>
        <v>2725.9230769230771</v>
      </c>
      <c r="AN82" s="54">
        <f>AN92</f>
        <v>681.48076923076928</v>
      </c>
      <c r="AO82" s="54">
        <f t="shared" ref="AO82:AQ82" si="521">AO92</f>
        <v>681.48076923076928</v>
      </c>
      <c r="AP82" s="54">
        <f t="shared" si="521"/>
        <v>681.48076923076928</v>
      </c>
      <c r="AQ82" s="54">
        <f t="shared" si="521"/>
        <v>681.48076923076928</v>
      </c>
      <c r="AR82" s="55">
        <f>SUM(AN82:AQ82)</f>
        <v>2725.9230769230771</v>
      </c>
      <c r="AS82" s="54">
        <f>AS92</f>
        <v>681.48076923076928</v>
      </c>
      <c r="AT82" s="54">
        <f t="shared" ref="AT82:AW82" si="522">AT92</f>
        <v>681.48076923076928</v>
      </c>
      <c r="AU82" s="54">
        <f t="shared" si="522"/>
        <v>681.48076923076928</v>
      </c>
      <c r="AV82" s="54">
        <f t="shared" si="522"/>
        <v>681.48076923076928</v>
      </c>
      <c r="AW82" s="54">
        <f t="shared" si="522"/>
        <v>681.48076923076928</v>
      </c>
      <c r="AX82" s="55">
        <f>SUM(AS82:AW82)</f>
        <v>3407.4038461538466</v>
      </c>
      <c r="AY82" s="54">
        <f>AY92</f>
        <v>681.48076923076928</v>
      </c>
      <c r="AZ82" s="54">
        <f t="shared" ref="AZ82:BB82" si="523">AZ92</f>
        <v>681.48076923076928</v>
      </c>
      <c r="BA82" s="54">
        <f t="shared" si="523"/>
        <v>681.48076923076928</v>
      </c>
      <c r="BB82" s="54">
        <f t="shared" si="523"/>
        <v>681.48076923076928</v>
      </c>
      <c r="BC82" s="55">
        <f>SUM(AY82:BB82)</f>
        <v>2725.9230769230771</v>
      </c>
      <c r="BD82" s="54">
        <f>BD92</f>
        <v>681.48076923076928</v>
      </c>
      <c r="BE82" s="54">
        <f t="shared" ref="BE82:BG82" si="524">BE92</f>
        <v>681.48076923076928</v>
      </c>
      <c r="BF82" s="54">
        <f t="shared" si="524"/>
        <v>681.48076923076928</v>
      </c>
      <c r="BG82" s="54">
        <f t="shared" si="524"/>
        <v>681.48076923076928</v>
      </c>
      <c r="BH82" s="55">
        <f>SUM(BD82:BG82)</f>
        <v>2725.9230769230771</v>
      </c>
      <c r="BI82" s="54">
        <f>BI92</f>
        <v>681.48076923076928</v>
      </c>
      <c r="BJ82" s="54">
        <f t="shared" ref="BJ82:BM82" si="525">BJ92</f>
        <v>681.48076923076928</v>
      </c>
      <c r="BK82" s="54">
        <f t="shared" si="525"/>
        <v>681.48076923076928</v>
      </c>
      <c r="BL82" s="54">
        <f t="shared" si="525"/>
        <v>681.48076923076928</v>
      </c>
      <c r="BM82" s="54">
        <f t="shared" si="525"/>
        <v>681.48076923076928</v>
      </c>
      <c r="BN82" s="55">
        <f>SUM(BI82:BM82)</f>
        <v>3407.4038461538466</v>
      </c>
      <c r="BP82" s="57">
        <f t="shared" si="141"/>
        <v>35437.000000000007</v>
      </c>
      <c r="BQ82" s="114"/>
      <c r="BR82" s="141"/>
      <c r="BS82" s="1"/>
    </row>
    <row r="83" spans="1:71">
      <c r="A83" s="6" t="s">
        <v>107</v>
      </c>
      <c r="B83" s="59"/>
      <c r="C83" s="60">
        <f t="shared" ref="C83:BN83" si="526">+C82/C84-1</f>
        <v>-7.6584323535543009E-2</v>
      </c>
      <c r="D83" s="60">
        <f t="shared" si="526"/>
        <v>0.18932071418982432</v>
      </c>
      <c r="E83" s="60">
        <f t="shared" si="526"/>
        <v>4.0108880090497738</v>
      </c>
      <c r="F83" s="60">
        <f t="shared" si="526"/>
        <v>0.7933704453441297</v>
      </c>
      <c r="G83" s="107">
        <f t="shared" si="526"/>
        <v>0.49202138857311284</v>
      </c>
      <c r="H83" s="60">
        <f t="shared" ref="H83:K83" si="527">+H82/H84-1</f>
        <v>-0.54170761988515848</v>
      </c>
      <c r="I83" s="60" t="e">
        <f t="shared" si="527"/>
        <v>#DIV/0!</v>
      </c>
      <c r="J83" s="60">
        <f t="shared" si="527"/>
        <v>-0.79153234345953827</v>
      </c>
      <c r="K83" s="60">
        <f t="shared" si="527"/>
        <v>-0.1183948651607124</v>
      </c>
      <c r="L83" s="107">
        <f t="shared" si="526"/>
        <v>-0.506977197156253</v>
      </c>
      <c r="M83" s="60">
        <f t="shared" si="526"/>
        <v>3.411345862028714E-2</v>
      </c>
      <c r="N83" s="60">
        <f t="shared" ref="N83:Q83" si="528">+N82/N84-1</f>
        <v>0.29313238943219977</v>
      </c>
      <c r="O83" s="60">
        <f t="shared" si="528"/>
        <v>0.25966870467794689</v>
      </c>
      <c r="P83" s="60">
        <f t="shared" si="528"/>
        <v>-0.34911101315112769</v>
      </c>
      <c r="Q83" s="60">
        <f t="shared" si="528"/>
        <v>0.49775993237531702</v>
      </c>
      <c r="R83" s="107">
        <f t="shared" si="526"/>
        <v>5.5250494318317411E-2</v>
      </c>
      <c r="S83" s="60">
        <f t="shared" ref="S83:AG83" si="529">+S82/S84-1</f>
        <v>0.31559994059994079</v>
      </c>
      <c r="T83" s="60">
        <f t="shared" si="529"/>
        <v>0.82702619096720986</v>
      </c>
      <c r="U83" s="60">
        <f t="shared" si="529"/>
        <v>0.27141934557979353</v>
      </c>
      <c r="V83" s="60">
        <f t="shared" si="529"/>
        <v>-0.17296023151605666</v>
      </c>
      <c r="W83" s="107">
        <f t="shared" si="529"/>
        <v>0.2109831527867958</v>
      </c>
      <c r="X83" s="60">
        <f t="shared" si="529"/>
        <v>0.6826685660018994</v>
      </c>
      <c r="Y83" s="60">
        <f t="shared" si="529"/>
        <v>6.6185660720372574E-3</v>
      </c>
      <c r="Z83" s="60">
        <f t="shared" si="529"/>
        <v>0.25966870467794689</v>
      </c>
      <c r="AA83" s="60">
        <f t="shared" si="529"/>
        <v>7.3198061780739065E-2</v>
      </c>
      <c r="AB83" s="107">
        <f t="shared" si="529"/>
        <v>0.20722899775158421</v>
      </c>
      <c r="AC83" s="60">
        <f t="shared" si="529"/>
        <v>2.9427143853125726E-2</v>
      </c>
      <c r="AD83" s="60">
        <f t="shared" si="529"/>
        <v>0.82702619096720986</v>
      </c>
      <c r="AE83" s="60">
        <f t="shared" si="529"/>
        <v>-0.32792823547261407</v>
      </c>
      <c r="AF83" s="60">
        <f t="shared" si="529"/>
        <v>-0.15238710294680435</v>
      </c>
      <c r="AG83" s="60">
        <f t="shared" si="529"/>
        <v>2.2451465201465206</v>
      </c>
      <c r="AH83" s="107">
        <f t="shared" si="526"/>
        <v>0.11244004118636841</v>
      </c>
      <c r="AI83" s="60">
        <f t="shared" si="526"/>
        <v>-0.72036078406615944</v>
      </c>
      <c r="AJ83" s="60">
        <f t="shared" si="526"/>
        <v>1.6935998783824875</v>
      </c>
      <c r="AK83" s="60">
        <f t="shared" si="526"/>
        <v>-0.33578872394661863</v>
      </c>
      <c r="AL83" s="60">
        <f t="shared" si="526"/>
        <v>-0.19351388256713697</v>
      </c>
      <c r="AM83" s="107">
        <f t="shared" si="526"/>
        <v>-0.40234091714030318</v>
      </c>
      <c r="AN83" s="60">
        <f t="shared" si="526"/>
        <v>0.3336218575944605</v>
      </c>
      <c r="AO83" s="60">
        <f t="shared" si="526"/>
        <v>0.89827512320548553</v>
      </c>
      <c r="AP83" s="60">
        <f t="shared" si="526"/>
        <v>-3.3360611020185393E-2</v>
      </c>
      <c r="AQ83" s="60">
        <f t="shared" si="526"/>
        <v>-4.0167930660888307E-2</v>
      </c>
      <c r="AR83" s="107">
        <f t="shared" si="526"/>
        <v>0.19296414744992441</v>
      </c>
      <c r="AS83" s="60">
        <f t="shared" si="526"/>
        <v>0.74291756836513878</v>
      </c>
      <c r="AT83" s="60">
        <f t="shared" si="526"/>
        <v>-0.70988472999967245</v>
      </c>
      <c r="AU83" s="60">
        <f t="shared" si="526"/>
        <v>0.31559994059994079</v>
      </c>
      <c r="AV83" s="60">
        <f t="shared" si="526"/>
        <v>-0.16382727701746103</v>
      </c>
      <c r="AW83" s="60">
        <f t="shared" si="526"/>
        <v>0.6826685660018994</v>
      </c>
      <c r="AX83" s="107">
        <f t="shared" si="526"/>
        <v>-0.23907908750472384</v>
      </c>
      <c r="AY83" s="60">
        <f t="shared" ref="AY83:BM83" si="530">+AY82/AY84-1</f>
        <v>5.25211714890614</v>
      </c>
      <c r="AZ83" s="60">
        <f t="shared" si="530"/>
        <v>-0.28938397369054303</v>
      </c>
      <c r="BA83" s="60">
        <f t="shared" si="530"/>
        <v>1.2198070658982711</v>
      </c>
      <c r="BB83" s="60">
        <f t="shared" si="530"/>
        <v>-0.38103472367777536</v>
      </c>
      <c r="BC83" s="107">
        <f t="shared" si="530"/>
        <v>0.10093823785261602</v>
      </c>
      <c r="BD83" s="60">
        <f t="shared" si="530"/>
        <v>5.25211714890614</v>
      </c>
      <c r="BE83" s="60">
        <f t="shared" si="530"/>
        <v>-0.31851923076923072</v>
      </c>
      <c r="BF83" s="60">
        <f t="shared" si="530"/>
        <v>-0.16689392514575885</v>
      </c>
      <c r="BG83" s="60">
        <f t="shared" si="530"/>
        <v>-0.20201315078364257</v>
      </c>
      <c r="BH83" s="107">
        <f t="shared" si="530"/>
        <v>-1.9804718833844936E-2</v>
      </c>
      <c r="BI83" s="60">
        <f t="shared" si="530"/>
        <v>0.29068327505827507</v>
      </c>
      <c r="BJ83" s="60">
        <f t="shared" si="530"/>
        <v>0.250423429781228</v>
      </c>
      <c r="BK83" s="60">
        <f t="shared" si="530"/>
        <v>-8.2798426338130171E-2</v>
      </c>
      <c r="BL83" s="60">
        <f t="shared" si="530"/>
        <v>-0.23515065181731842</v>
      </c>
      <c r="BM83" s="60">
        <f t="shared" si="530"/>
        <v>0.51440170940170948</v>
      </c>
      <c r="BN83" s="107">
        <f t="shared" si="526"/>
        <v>7.9317024438975814E-2</v>
      </c>
      <c r="BO83"/>
      <c r="BP83" s="107">
        <f>+BP82/BP84-1</f>
        <v>-6.4863438448343969E-2</v>
      </c>
      <c r="BS83" s="28"/>
    </row>
    <row r="84" spans="1:71" s="65" customFormat="1">
      <c r="A84" s="61" t="s">
        <v>131</v>
      </c>
      <c r="B84" s="62"/>
      <c r="C84" s="63">
        <v>738</v>
      </c>
      <c r="D84" s="63">
        <v>573</v>
      </c>
      <c r="E84" s="63">
        <v>136</v>
      </c>
      <c r="F84" s="63">
        <v>380</v>
      </c>
      <c r="G84" s="64">
        <f>SUM(C84:F84)</f>
        <v>1827</v>
      </c>
      <c r="H84" s="63">
        <v>1487</v>
      </c>
      <c r="I84" s="63"/>
      <c r="J84" s="63">
        <v>3269</v>
      </c>
      <c r="K84" s="63">
        <v>773</v>
      </c>
      <c r="L84" s="64">
        <f>SUM(H84:K84)</f>
        <v>5529</v>
      </c>
      <c r="M84" s="63">
        <v>659</v>
      </c>
      <c r="N84" s="63">
        <v>527</v>
      </c>
      <c r="O84" s="63">
        <v>541</v>
      </c>
      <c r="P84" s="63">
        <v>1047</v>
      </c>
      <c r="Q84" s="63">
        <v>455</v>
      </c>
      <c r="R84" s="64">
        <f>SUM(M84:Q84)</f>
        <v>3229</v>
      </c>
      <c r="S84" s="63">
        <v>518</v>
      </c>
      <c r="T84" s="63">
        <v>373</v>
      </c>
      <c r="U84" s="63">
        <v>536</v>
      </c>
      <c r="V84" s="63">
        <v>824</v>
      </c>
      <c r="W84" s="64">
        <f>SUM(S84:V84)</f>
        <v>2251</v>
      </c>
      <c r="X84" s="63">
        <v>405</v>
      </c>
      <c r="Y84" s="63">
        <v>677</v>
      </c>
      <c r="Z84" s="63">
        <v>541</v>
      </c>
      <c r="AA84" s="63">
        <v>635</v>
      </c>
      <c r="AB84" s="64">
        <f>SUM(X84:AA84)</f>
        <v>2258</v>
      </c>
      <c r="AC84" s="63">
        <v>662</v>
      </c>
      <c r="AD84" s="63">
        <v>373</v>
      </c>
      <c r="AE84" s="63">
        <v>1014</v>
      </c>
      <c r="AF84" s="63">
        <v>804</v>
      </c>
      <c r="AG84" s="63">
        <v>210</v>
      </c>
      <c r="AH84" s="64">
        <f>SUM(AC84:AG84)</f>
        <v>3063</v>
      </c>
      <c r="AI84" s="63">
        <v>2437</v>
      </c>
      <c r="AJ84" s="63">
        <v>253</v>
      </c>
      <c r="AK84" s="63">
        <v>1026</v>
      </c>
      <c r="AL84" s="63">
        <v>845</v>
      </c>
      <c r="AM84" s="64">
        <f>SUM(AI84:AL84)</f>
        <v>4561</v>
      </c>
      <c r="AN84" s="63">
        <v>511</v>
      </c>
      <c r="AO84" s="63">
        <v>359</v>
      </c>
      <c r="AP84" s="63">
        <v>705</v>
      </c>
      <c r="AQ84" s="63">
        <v>710</v>
      </c>
      <c r="AR84" s="64">
        <f>SUM(AN84:AQ84)</f>
        <v>2285</v>
      </c>
      <c r="AS84" s="63">
        <v>391</v>
      </c>
      <c r="AT84" s="63">
        <v>2349</v>
      </c>
      <c r="AU84" s="63">
        <v>518</v>
      </c>
      <c r="AV84" s="63">
        <v>815</v>
      </c>
      <c r="AW84" s="63">
        <v>405</v>
      </c>
      <c r="AX84" s="64">
        <f>SUM(AS84:AW84)</f>
        <v>4478</v>
      </c>
      <c r="AY84" s="63">
        <v>109</v>
      </c>
      <c r="AZ84" s="63">
        <v>959</v>
      </c>
      <c r="BA84" s="63">
        <v>307</v>
      </c>
      <c r="BB84" s="63">
        <v>1101</v>
      </c>
      <c r="BC84" s="64">
        <f>SUM(AY84:BB84)</f>
        <v>2476</v>
      </c>
      <c r="BD84" s="63">
        <v>109</v>
      </c>
      <c r="BE84" s="63">
        <v>1000</v>
      </c>
      <c r="BF84" s="63">
        <v>818</v>
      </c>
      <c r="BG84" s="63">
        <v>854</v>
      </c>
      <c r="BH84" s="64">
        <f>SUM(BD84:BG84)</f>
        <v>2781</v>
      </c>
      <c r="BI84" s="63">
        <v>528</v>
      </c>
      <c r="BJ84" s="63">
        <v>545</v>
      </c>
      <c r="BK84" s="63">
        <v>743</v>
      </c>
      <c r="BL84" s="63">
        <v>891</v>
      </c>
      <c r="BM84" s="63">
        <v>450</v>
      </c>
      <c r="BN84" s="64">
        <f>SUM(BI84:BM84)</f>
        <v>3157</v>
      </c>
      <c r="BP84" s="64">
        <f t="shared" si="141"/>
        <v>37895</v>
      </c>
      <c r="BR84" s="66"/>
      <c r="BS84" s="106"/>
    </row>
    <row r="85" spans="1:71" s="65" customFormat="1">
      <c r="A85" s="143" t="s">
        <v>285</v>
      </c>
      <c r="B85" s="115" t="s">
        <v>290</v>
      </c>
      <c r="C85" s="75">
        <f>$BQ85</f>
        <v>290</v>
      </c>
      <c r="D85" s="75">
        <f t="shared" ref="D85:F91" si="531">$BQ85</f>
        <v>290</v>
      </c>
      <c r="E85" s="75">
        <f t="shared" si="531"/>
        <v>290</v>
      </c>
      <c r="F85" s="75">
        <f t="shared" si="531"/>
        <v>290</v>
      </c>
      <c r="G85" s="118">
        <f t="shared" ref="G85:G87" si="532">SUM(C85:F85)</f>
        <v>1160</v>
      </c>
      <c r="H85" s="75">
        <f>$BQ85</f>
        <v>290</v>
      </c>
      <c r="I85" s="75">
        <f t="shared" ref="I85:K91" si="533">$BQ85</f>
        <v>290</v>
      </c>
      <c r="J85" s="75">
        <f t="shared" si="533"/>
        <v>290</v>
      </c>
      <c r="K85" s="75">
        <f t="shared" si="533"/>
        <v>290</v>
      </c>
      <c r="L85" s="118">
        <f t="shared" ref="L85:L87" si="534">SUM(H85:K85)</f>
        <v>1160</v>
      </c>
      <c r="M85" s="75">
        <f>$BQ85</f>
        <v>290</v>
      </c>
      <c r="N85" s="75">
        <f t="shared" ref="N85:Q85" si="535">$BQ85</f>
        <v>290</v>
      </c>
      <c r="O85" s="75">
        <f t="shared" si="535"/>
        <v>290</v>
      </c>
      <c r="P85" s="75">
        <f t="shared" si="535"/>
        <v>290</v>
      </c>
      <c r="Q85" s="75">
        <f t="shared" si="535"/>
        <v>290</v>
      </c>
      <c r="R85" s="76">
        <f t="shared" ref="R85:R87" si="536">SUM(M85:Q85)</f>
        <v>1450</v>
      </c>
      <c r="S85" s="75">
        <f>$BQ85</f>
        <v>290</v>
      </c>
      <c r="T85" s="75">
        <f t="shared" ref="T85:V91" si="537">$BQ85</f>
        <v>290</v>
      </c>
      <c r="U85" s="75">
        <f t="shared" si="537"/>
        <v>290</v>
      </c>
      <c r="V85" s="75">
        <f t="shared" si="537"/>
        <v>290</v>
      </c>
      <c r="W85" s="118">
        <f t="shared" ref="W85:W91" si="538">SUM(S85:V85)</f>
        <v>1160</v>
      </c>
      <c r="X85" s="75">
        <f>$BQ85</f>
        <v>290</v>
      </c>
      <c r="Y85" s="75">
        <f t="shared" ref="Y85:AA91" si="539">$BQ85</f>
        <v>290</v>
      </c>
      <c r="Z85" s="75">
        <f t="shared" si="539"/>
        <v>290</v>
      </c>
      <c r="AA85" s="75">
        <f t="shared" si="539"/>
        <v>290</v>
      </c>
      <c r="AB85" s="118">
        <f t="shared" ref="AB85:AB91" si="540">SUM(X85:AA85)</f>
        <v>1160</v>
      </c>
      <c r="AC85" s="75">
        <f>$BQ85</f>
        <v>290</v>
      </c>
      <c r="AD85" s="75">
        <f t="shared" ref="AD85:AG85" si="541">$BQ85</f>
        <v>290</v>
      </c>
      <c r="AE85" s="75">
        <f t="shared" si="541"/>
        <v>290</v>
      </c>
      <c r="AF85" s="75">
        <f t="shared" si="541"/>
        <v>290</v>
      </c>
      <c r="AG85" s="75">
        <f t="shared" si="541"/>
        <v>290</v>
      </c>
      <c r="AH85" s="76">
        <f t="shared" ref="AH85:AH87" si="542">SUM(AC85:AG85)</f>
        <v>1450</v>
      </c>
      <c r="AI85" s="75">
        <f>$BQ85</f>
        <v>290</v>
      </c>
      <c r="AJ85" s="75">
        <f t="shared" ref="AJ85:AL91" si="543">$BQ85</f>
        <v>290</v>
      </c>
      <c r="AK85" s="75">
        <f t="shared" si="543"/>
        <v>290</v>
      </c>
      <c r="AL85" s="75">
        <f t="shared" si="543"/>
        <v>290</v>
      </c>
      <c r="AM85" s="118">
        <f t="shared" ref="AM85:AM91" si="544">SUM(AI85:AL85)</f>
        <v>1160</v>
      </c>
      <c r="AN85" s="75">
        <f>$BQ85</f>
        <v>290</v>
      </c>
      <c r="AO85" s="75">
        <f t="shared" ref="AO85:AQ91" si="545">$BQ85</f>
        <v>290</v>
      </c>
      <c r="AP85" s="75">
        <f t="shared" si="545"/>
        <v>290</v>
      </c>
      <c r="AQ85" s="75">
        <f t="shared" si="545"/>
        <v>290</v>
      </c>
      <c r="AR85" s="118">
        <f t="shared" ref="AR85:AR91" si="546">SUM(AN85:AQ85)</f>
        <v>1160</v>
      </c>
      <c r="AS85" s="75">
        <f>$BQ85</f>
        <v>290</v>
      </c>
      <c r="AT85" s="75">
        <f t="shared" ref="AT85:AW85" si="547">$BQ85</f>
        <v>290</v>
      </c>
      <c r="AU85" s="75">
        <f t="shared" si="547"/>
        <v>290</v>
      </c>
      <c r="AV85" s="75">
        <f t="shared" si="547"/>
        <v>290</v>
      </c>
      <c r="AW85" s="75">
        <f t="shared" si="547"/>
        <v>290</v>
      </c>
      <c r="AX85" s="76">
        <f t="shared" ref="AX85:AX87" si="548">SUM(AS85:AW85)</f>
        <v>1450</v>
      </c>
      <c r="AY85" s="75">
        <f>$BQ85</f>
        <v>290</v>
      </c>
      <c r="AZ85" s="75">
        <f t="shared" ref="AZ85:BB91" si="549">$BQ85</f>
        <v>290</v>
      </c>
      <c r="BA85" s="75">
        <f t="shared" si="549"/>
        <v>290</v>
      </c>
      <c r="BB85" s="75">
        <f t="shared" si="549"/>
        <v>290</v>
      </c>
      <c r="BC85" s="118">
        <f t="shared" ref="BC85:BC91" si="550">SUM(AY85:BB85)</f>
        <v>1160</v>
      </c>
      <c r="BD85" s="75">
        <f>$BQ85</f>
        <v>290</v>
      </c>
      <c r="BE85" s="75">
        <f t="shared" ref="BE85:BG91" si="551">$BQ85</f>
        <v>290</v>
      </c>
      <c r="BF85" s="75">
        <f t="shared" si="551"/>
        <v>290</v>
      </c>
      <c r="BG85" s="75">
        <f t="shared" si="551"/>
        <v>290</v>
      </c>
      <c r="BH85" s="118">
        <f t="shared" ref="BH85:BH91" si="552">SUM(BD85:BG85)</f>
        <v>1160</v>
      </c>
      <c r="BI85" s="75">
        <f>$BQ85</f>
        <v>290</v>
      </c>
      <c r="BJ85" s="75">
        <f t="shared" ref="BJ85:BM85" si="553">$BQ85</f>
        <v>290</v>
      </c>
      <c r="BK85" s="75">
        <f t="shared" si="553"/>
        <v>290</v>
      </c>
      <c r="BL85" s="75">
        <f t="shared" si="553"/>
        <v>290</v>
      </c>
      <c r="BM85" s="75">
        <f t="shared" si="553"/>
        <v>290</v>
      </c>
      <c r="BN85" s="76">
        <f t="shared" ref="BN85:BN87" si="554">SUM(BI85:BM85)</f>
        <v>1450</v>
      </c>
      <c r="BP85" s="78">
        <f t="shared" si="141"/>
        <v>15080</v>
      </c>
      <c r="BQ85" s="133">
        <f>BR85/$BR$15</f>
        <v>290</v>
      </c>
      <c r="BR85" s="66">
        <v>15080</v>
      </c>
      <c r="BS85" s="66" t="s">
        <v>267</v>
      </c>
    </row>
    <row r="86" spans="1:71" s="65" customFormat="1">
      <c r="A86" s="143" t="s">
        <v>286</v>
      </c>
      <c r="B86" s="115" t="s">
        <v>291</v>
      </c>
      <c r="C86" s="75">
        <f t="shared" ref="C86:C91" si="555">$BQ86</f>
        <v>17.403846153846153</v>
      </c>
      <c r="D86" s="75">
        <f t="shared" si="531"/>
        <v>17.403846153846153</v>
      </c>
      <c r="E86" s="75">
        <f t="shared" si="531"/>
        <v>17.403846153846153</v>
      </c>
      <c r="F86" s="75">
        <f t="shared" si="531"/>
        <v>17.403846153846153</v>
      </c>
      <c r="G86" s="118">
        <f t="shared" si="532"/>
        <v>69.615384615384613</v>
      </c>
      <c r="H86" s="75">
        <f t="shared" ref="H86:H91" si="556">$BQ86</f>
        <v>17.403846153846153</v>
      </c>
      <c r="I86" s="75">
        <f t="shared" si="533"/>
        <v>17.403846153846153</v>
      </c>
      <c r="J86" s="75">
        <f t="shared" si="533"/>
        <v>17.403846153846153</v>
      </c>
      <c r="K86" s="75">
        <f t="shared" si="533"/>
        <v>17.403846153846153</v>
      </c>
      <c r="L86" s="118">
        <f t="shared" si="534"/>
        <v>69.615384615384613</v>
      </c>
      <c r="M86" s="75">
        <f t="shared" ref="M86:Q91" si="557">$BQ86</f>
        <v>17.403846153846153</v>
      </c>
      <c r="N86" s="75">
        <f t="shared" si="557"/>
        <v>17.403846153846153</v>
      </c>
      <c r="O86" s="75">
        <f t="shared" si="557"/>
        <v>17.403846153846153</v>
      </c>
      <c r="P86" s="75">
        <f t="shared" si="557"/>
        <v>17.403846153846153</v>
      </c>
      <c r="Q86" s="75">
        <f t="shared" si="557"/>
        <v>17.403846153846153</v>
      </c>
      <c r="R86" s="76">
        <f t="shared" si="536"/>
        <v>87.019230769230774</v>
      </c>
      <c r="S86" s="75">
        <f t="shared" ref="S86:S91" si="558">$BQ86</f>
        <v>17.403846153846153</v>
      </c>
      <c r="T86" s="75">
        <f t="shared" si="537"/>
        <v>17.403846153846153</v>
      </c>
      <c r="U86" s="75">
        <f t="shared" si="537"/>
        <v>17.403846153846153</v>
      </c>
      <c r="V86" s="75">
        <f t="shared" si="537"/>
        <v>17.403846153846153</v>
      </c>
      <c r="W86" s="118">
        <f t="shared" si="538"/>
        <v>69.615384615384613</v>
      </c>
      <c r="X86" s="75">
        <f t="shared" ref="X86:X91" si="559">$BQ86</f>
        <v>17.403846153846153</v>
      </c>
      <c r="Y86" s="75">
        <f t="shared" si="539"/>
        <v>17.403846153846153</v>
      </c>
      <c r="Z86" s="75">
        <f t="shared" si="539"/>
        <v>17.403846153846153</v>
      </c>
      <c r="AA86" s="75">
        <f t="shared" si="539"/>
        <v>17.403846153846153</v>
      </c>
      <c r="AB86" s="118">
        <f t="shared" si="540"/>
        <v>69.615384615384613</v>
      </c>
      <c r="AC86" s="75">
        <f t="shared" ref="AC86:AG91" si="560">$BQ86</f>
        <v>17.403846153846153</v>
      </c>
      <c r="AD86" s="75">
        <f t="shared" si="560"/>
        <v>17.403846153846153</v>
      </c>
      <c r="AE86" s="75">
        <f t="shared" si="560"/>
        <v>17.403846153846153</v>
      </c>
      <c r="AF86" s="75">
        <f t="shared" si="560"/>
        <v>17.403846153846153</v>
      </c>
      <c r="AG86" s="75">
        <f t="shared" si="560"/>
        <v>17.403846153846153</v>
      </c>
      <c r="AH86" s="76">
        <f t="shared" si="542"/>
        <v>87.019230769230774</v>
      </c>
      <c r="AI86" s="75">
        <f t="shared" ref="AI86:AI91" si="561">$BQ86</f>
        <v>17.403846153846153</v>
      </c>
      <c r="AJ86" s="75">
        <f t="shared" si="543"/>
        <v>17.403846153846153</v>
      </c>
      <c r="AK86" s="75">
        <f t="shared" si="543"/>
        <v>17.403846153846153</v>
      </c>
      <c r="AL86" s="75">
        <f t="shared" si="543"/>
        <v>17.403846153846153</v>
      </c>
      <c r="AM86" s="118">
        <f t="shared" si="544"/>
        <v>69.615384615384613</v>
      </c>
      <c r="AN86" s="75">
        <f t="shared" ref="AN86:AN91" si="562">$BQ86</f>
        <v>17.403846153846153</v>
      </c>
      <c r="AO86" s="75">
        <f t="shared" si="545"/>
        <v>17.403846153846153</v>
      </c>
      <c r="AP86" s="75">
        <f t="shared" si="545"/>
        <v>17.403846153846153</v>
      </c>
      <c r="AQ86" s="75">
        <f t="shared" si="545"/>
        <v>17.403846153846153</v>
      </c>
      <c r="AR86" s="118">
        <f t="shared" si="546"/>
        <v>69.615384615384613</v>
      </c>
      <c r="AS86" s="75">
        <f t="shared" ref="AS86:AW91" si="563">$BQ86</f>
        <v>17.403846153846153</v>
      </c>
      <c r="AT86" s="75">
        <f t="shared" si="563"/>
        <v>17.403846153846153</v>
      </c>
      <c r="AU86" s="75">
        <f t="shared" si="563"/>
        <v>17.403846153846153</v>
      </c>
      <c r="AV86" s="75">
        <f t="shared" si="563"/>
        <v>17.403846153846153</v>
      </c>
      <c r="AW86" s="75">
        <f t="shared" si="563"/>
        <v>17.403846153846153</v>
      </c>
      <c r="AX86" s="76">
        <f t="shared" si="548"/>
        <v>87.019230769230774</v>
      </c>
      <c r="AY86" s="75">
        <f t="shared" ref="AY86:AY91" si="564">$BQ86</f>
        <v>17.403846153846153</v>
      </c>
      <c r="AZ86" s="75">
        <f t="shared" si="549"/>
        <v>17.403846153846153</v>
      </c>
      <c r="BA86" s="75">
        <f t="shared" si="549"/>
        <v>17.403846153846153</v>
      </c>
      <c r="BB86" s="75">
        <f t="shared" si="549"/>
        <v>17.403846153846153</v>
      </c>
      <c r="BC86" s="118">
        <f t="shared" si="550"/>
        <v>69.615384615384613</v>
      </c>
      <c r="BD86" s="75">
        <f t="shared" ref="BD86:BD91" si="565">$BQ86</f>
        <v>17.403846153846153</v>
      </c>
      <c r="BE86" s="75">
        <f t="shared" si="551"/>
        <v>17.403846153846153</v>
      </c>
      <c r="BF86" s="75">
        <f t="shared" si="551"/>
        <v>17.403846153846153</v>
      </c>
      <c r="BG86" s="75">
        <f t="shared" si="551"/>
        <v>17.403846153846153</v>
      </c>
      <c r="BH86" s="118">
        <f t="shared" si="552"/>
        <v>69.615384615384613</v>
      </c>
      <c r="BI86" s="75">
        <f t="shared" ref="BI86:BM91" si="566">$BQ86</f>
        <v>17.403846153846153</v>
      </c>
      <c r="BJ86" s="75">
        <f t="shared" si="566"/>
        <v>17.403846153846153</v>
      </c>
      <c r="BK86" s="75">
        <f t="shared" si="566"/>
        <v>17.403846153846153</v>
      </c>
      <c r="BL86" s="75">
        <f t="shared" si="566"/>
        <v>17.403846153846153</v>
      </c>
      <c r="BM86" s="75">
        <f t="shared" si="566"/>
        <v>17.403846153846153</v>
      </c>
      <c r="BN86" s="76">
        <f t="shared" si="554"/>
        <v>87.019230769230774</v>
      </c>
      <c r="BP86" s="78">
        <f t="shared" si="141"/>
        <v>905</v>
      </c>
      <c r="BQ86" s="133">
        <f t="shared" ref="BQ86:BQ87" si="567">BR86/$BR$15</f>
        <v>17.403846153846153</v>
      </c>
      <c r="BR86" s="66">
        <v>905</v>
      </c>
      <c r="BS86" s="66" t="s">
        <v>267</v>
      </c>
    </row>
    <row r="87" spans="1:71" s="65" customFormat="1">
      <c r="A87" s="143" t="s">
        <v>287</v>
      </c>
      <c r="B87" s="115" t="s">
        <v>292</v>
      </c>
      <c r="C87" s="75">
        <f t="shared" si="555"/>
        <v>66.384615384615387</v>
      </c>
      <c r="D87" s="75">
        <f t="shared" si="531"/>
        <v>66.384615384615387</v>
      </c>
      <c r="E87" s="75">
        <f t="shared" si="531"/>
        <v>66.384615384615387</v>
      </c>
      <c r="F87" s="75">
        <f t="shared" si="531"/>
        <v>66.384615384615387</v>
      </c>
      <c r="G87" s="118">
        <f t="shared" si="532"/>
        <v>265.53846153846155</v>
      </c>
      <c r="H87" s="75">
        <f t="shared" si="556"/>
        <v>66.384615384615387</v>
      </c>
      <c r="I87" s="75">
        <f t="shared" si="533"/>
        <v>66.384615384615387</v>
      </c>
      <c r="J87" s="75">
        <f t="shared" si="533"/>
        <v>66.384615384615387</v>
      </c>
      <c r="K87" s="75">
        <f t="shared" si="533"/>
        <v>66.384615384615387</v>
      </c>
      <c r="L87" s="118">
        <f t="shared" si="534"/>
        <v>265.53846153846155</v>
      </c>
      <c r="M87" s="75">
        <f t="shared" si="557"/>
        <v>66.384615384615387</v>
      </c>
      <c r="N87" s="75">
        <f t="shared" si="557"/>
        <v>66.384615384615387</v>
      </c>
      <c r="O87" s="75">
        <f t="shared" si="557"/>
        <v>66.384615384615387</v>
      </c>
      <c r="P87" s="75">
        <f t="shared" si="557"/>
        <v>66.384615384615387</v>
      </c>
      <c r="Q87" s="75">
        <f t="shared" si="557"/>
        <v>66.384615384615387</v>
      </c>
      <c r="R87" s="76">
        <f t="shared" si="536"/>
        <v>331.92307692307691</v>
      </c>
      <c r="S87" s="75">
        <f t="shared" si="558"/>
        <v>66.384615384615387</v>
      </c>
      <c r="T87" s="75">
        <f t="shared" si="537"/>
        <v>66.384615384615387</v>
      </c>
      <c r="U87" s="75">
        <f t="shared" si="537"/>
        <v>66.384615384615387</v>
      </c>
      <c r="V87" s="75">
        <f t="shared" si="537"/>
        <v>66.384615384615387</v>
      </c>
      <c r="W87" s="118">
        <f t="shared" si="538"/>
        <v>265.53846153846155</v>
      </c>
      <c r="X87" s="75">
        <f t="shared" si="559"/>
        <v>66.384615384615387</v>
      </c>
      <c r="Y87" s="75">
        <f t="shared" si="539"/>
        <v>66.384615384615387</v>
      </c>
      <c r="Z87" s="75">
        <f t="shared" si="539"/>
        <v>66.384615384615387</v>
      </c>
      <c r="AA87" s="75">
        <f t="shared" si="539"/>
        <v>66.384615384615387</v>
      </c>
      <c r="AB87" s="118">
        <f t="shared" si="540"/>
        <v>265.53846153846155</v>
      </c>
      <c r="AC87" s="75">
        <f t="shared" si="560"/>
        <v>66.384615384615387</v>
      </c>
      <c r="AD87" s="75">
        <f t="shared" si="560"/>
        <v>66.384615384615387</v>
      </c>
      <c r="AE87" s="75">
        <f t="shared" si="560"/>
        <v>66.384615384615387</v>
      </c>
      <c r="AF87" s="75">
        <f t="shared" si="560"/>
        <v>66.384615384615387</v>
      </c>
      <c r="AG87" s="75">
        <f t="shared" si="560"/>
        <v>66.384615384615387</v>
      </c>
      <c r="AH87" s="76">
        <f t="shared" si="542"/>
        <v>331.92307692307691</v>
      </c>
      <c r="AI87" s="75">
        <f t="shared" si="561"/>
        <v>66.384615384615387</v>
      </c>
      <c r="AJ87" s="75">
        <f t="shared" si="543"/>
        <v>66.384615384615387</v>
      </c>
      <c r="AK87" s="75">
        <f t="shared" si="543"/>
        <v>66.384615384615387</v>
      </c>
      <c r="AL87" s="75">
        <f t="shared" si="543"/>
        <v>66.384615384615387</v>
      </c>
      <c r="AM87" s="118">
        <f t="shared" si="544"/>
        <v>265.53846153846155</v>
      </c>
      <c r="AN87" s="75">
        <f t="shared" si="562"/>
        <v>66.384615384615387</v>
      </c>
      <c r="AO87" s="75">
        <f t="shared" si="545"/>
        <v>66.384615384615387</v>
      </c>
      <c r="AP87" s="75">
        <f t="shared" si="545"/>
        <v>66.384615384615387</v>
      </c>
      <c r="AQ87" s="75">
        <f t="shared" si="545"/>
        <v>66.384615384615387</v>
      </c>
      <c r="AR87" s="118">
        <f t="shared" si="546"/>
        <v>265.53846153846155</v>
      </c>
      <c r="AS87" s="75">
        <f t="shared" si="563"/>
        <v>66.384615384615387</v>
      </c>
      <c r="AT87" s="75">
        <f t="shared" si="563"/>
        <v>66.384615384615387</v>
      </c>
      <c r="AU87" s="75">
        <f t="shared" si="563"/>
        <v>66.384615384615387</v>
      </c>
      <c r="AV87" s="75">
        <f t="shared" si="563"/>
        <v>66.384615384615387</v>
      </c>
      <c r="AW87" s="75">
        <f t="shared" si="563"/>
        <v>66.384615384615387</v>
      </c>
      <c r="AX87" s="76">
        <f t="shared" si="548"/>
        <v>331.92307692307691</v>
      </c>
      <c r="AY87" s="75">
        <f t="shared" si="564"/>
        <v>66.384615384615387</v>
      </c>
      <c r="AZ87" s="75">
        <f t="shared" si="549"/>
        <v>66.384615384615387</v>
      </c>
      <c r="BA87" s="75">
        <f t="shared" si="549"/>
        <v>66.384615384615387</v>
      </c>
      <c r="BB87" s="75">
        <f t="shared" si="549"/>
        <v>66.384615384615387</v>
      </c>
      <c r="BC87" s="118">
        <f t="shared" si="550"/>
        <v>265.53846153846155</v>
      </c>
      <c r="BD87" s="75">
        <f t="shared" si="565"/>
        <v>66.384615384615387</v>
      </c>
      <c r="BE87" s="75">
        <f t="shared" si="551"/>
        <v>66.384615384615387</v>
      </c>
      <c r="BF87" s="75">
        <f t="shared" si="551"/>
        <v>66.384615384615387</v>
      </c>
      <c r="BG87" s="75">
        <f t="shared" si="551"/>
        <v>66.384615384615387</v>
      </c>
      <c r="BH87" s="118">
        <f t="shared" si="552"/>
        <v>265.53846153846155</v>
      </c>
      <c r="BI87" s="75">
        <f t="shared" si="566"/>
        <v>66.384615384615387</v>
      </c>
      <c r="BJ87" s="75">
        <f t="shared" si="566"/>
        <v>66.384615384615387</v>
      </c>
      <c r="BK87" s="75">
        <f t="shared" si="566"/>
        <v>66.384615384615387</v>
      </c>
      <c r="BL87" s="75">
        <f t="shared" si="566"/>
        <v>66.384615384615387</v>
      </c>
      <c r="BM87" s="75">
        <f t="shared" si="566"/>
        <v>66.384615384615387</v>
      </c>
      <c r="BN87" s="76">
        <f t="shared" si="554"/>
        <v>331.92307692307691</v>
      </c>
      <c r="BP87" s="78">
        <f t="shared" si="141"/>
        <v>3452</v>
      </c>
      <c r="BQ87" s="133">
        <f t="shared" si="567"/>
        <v>66.384615384615387</v>
      </c>
      <c r="BR87" s="66">
        <v>3452</v>
      </c>
      <c r="BS87" s="66" t="s">
        <v>267</v>
      </c>
    </row>
    <row r="88" spans="1:71" s="65" customFormat="1">
      <c r="A88" s="143" t="s">
        <v>298</v>
      </c>
      <c r="B88" s="115" t="s">
        <v>369</v>
      </c>
      <c r="C88" s="75">
        <f t="shared" si="555"/>
        <v>30.76923076923077</v>
      </c>
      <c r="D88" s="75">
        <f t="shared" si="531"/>
        <v>30.76923076923077</v>
      </c>
      <c r="E88" s="75">
        <f t="shared" si="531"/>
        <v>30.76923076923077</v>
      </c>
      <c r="F88" s="75">
        <f t="shared" si="531"/>
        <v>30.76923076923077</v>
      </c>
      <c r="G88" s="118">
        <f t="shared" ref="G88" si="568">SUM(C88:F88)</f>
        <v>123.07692307692308</v>
      </c>
      <c r="H88" s="75">
        <f t="shared" si="556"/>
        <v>30.76923076923077</v>
      </c>
      <c r="I88" s="75">
        <f t="shared" si="533"/>
        <v>30.76923076923077</v>
      </c>
      <c r="J88" s="75">
        <f t="shared" si="533"/>
        <v>30.76923076923077</v>
      </c>
      <c r="K88" s="75">
        <f t="shared" si="533"/>
        <v>30.76923076923077</v>
      </c>
      <c r="L88" s="118">
        <f t="shared" ref="L88" si="569">SUM(H88:K88)</f>
        <v>123.07692307692308</v>
      </c>
      <c r="M88" s="75">
        <f t="shared" si="557"/>
        <v>30.76923076923077</v>
      </c>
      <c r="N88" s="75">
        <f t="shared" si="557"/>
        <v>30.76923076923077</v>
      </c>
      <c r="O88" s="75">
        <f t="shared" si="557"/>
        <v>30.76923076923077</v>
      </c>
      <c r="P88" s="75">
        <f t="shared" si="557"/>
        <v>30.76923076923077</v>
      </c>
      <c r="Q88" s="75">
        <f t="shared" si="557"/>
        <v>30.76923076923077</v>
      </c>
      <c r="R88" s="76">
        <f t="shared" ref="R88" si="570">SUM(M88:Q88)</f>
        <v>153.84615384615384</v>
      </c>
      <c r="S88" s="75">
        <f t="shared" si="558"/>
        <v>30.76923076923077</v>
      </c>
      <c r="T88" s="75">
        <f t="shared" si="537"/>
        <v>30.76923076923077</v>
      </c>
      <c r="U88" s="75">
        <f t="shared" si="537"/>
        <v>30.76923076923077</v>
      </c>
      <c r="V88" s="75">
        <f t="shared" si="537"/>
        <v>30.76923076923077</v>
      </c>
      <c r="W88" s="118">
        <f t="shared" si="538"/>
        <v>123.07692307692308</v>
      </c>
      <c r="X88" s="75">
        <f t="shared" si="559"/>
        <v>30.76923076923077</v>
      </c>
      <c r="Y88" s="75">
        <f t="shared" si="539"/>
        <v>30.76923076923077</v>
      </c>
      <c r="Z88" s="75">
        <f t="shared" si="539"/>
        <v>30.76923076923077</v>
      </c>
      <c r="AA88" s="75">
        <f t="shared" si="539"/>
        <v>30.76923076923077</v>
      </c>
      <c r="AB88" s="118">
        <f t="shared" si="540"/>
        <v>123.07692307692308</v>
      </c>
      <c r="AC88" s="75">
        <f t="shared" si="560"/>
        <v>30.76923076923077</v>
      </c>
      <c r="AD88" s="75">
        <f t="shared" si="560"/>
        <v>30.76923076923077</v>
      </c>
      <c r="AE88" s="75">
        <f t="shared" si="560"/>
        <v>30.76923076923077</v>
      </c>
      <c r="AF88" s="75">
        <f t="shared" si="560"/>
        <v>30.76923076923077</v>
      </c>
      <c r="AG88" s="75">
        <f t="shared" si="560"/>
        <v>30.76923076923077</v>
      </c>
      <c r="AH88" s="76">
        <f t="shared" ref="AH88" si="571">SUM(AC88:AG88)</f>
        <v>153.84615384615384</v>
      </c>
      <c r="AI88" s="75">
        <f t="shared" si="561"/>
        <v>30.76923076923077</v>
      </c>
      <c r="AJ88" s="75">
        <f t="shared" si="543"/>
        <v>30.76923076923077</v>
      </c>
      <c r="AK88" s="75">
        <f t="shared" si="543"/>
        <v>30.76923076923077</v>
      </c>
      <c r="AL88" s="75">
        <f t="shared" si="543"/>
        <v>30.76923076923077</v>
      </c>
      <c r="AM88" s="118">
        <f t="shared" si="544"/>
        <v>123.07692307692308</v>
      </c>
      <c r="AN88" s="75">
        <f t="shared" si="562"/>
        <v>30.76923076923077</v>
      </c>
      <c r="AO88" s="75">
        <f t="shared" si="545"/>
        <v>30.76923076923077</v>
      </c>
      <c r="AP88" s="75">
        <f t="shared" si="545"/>
        <v>30.76923076923077</v>
      </c>
      <c r="AQ88" s="75">
        <f t="shared" si="545"/>
        <v>30.76923076923077</v>
      </c>
      <c r="AR88" s="118">
        <f t="shared" si="546"/>
        <v>123.07692307692308</v>
      </c>
      <c r="AS88" s="75">
        <f t="shared" si="563"/>
        <v>30.76923076923077</v>
      </c>
      <c r="AT88" s="75">
        <f t="shared" si="563"/>
        <v>30.76923076923077</v>
      </c>
      <c r="AU88" s="75">
        <f t="shared" si="563"/>
        <v>30.76923076923077</v>
      </c>
      <c r="AV88" s="75">
        <f t="shared" si="563"/>
        <v>30.76923076923077</v>
      </c>
      <c r="AW88" s="75">
        <f t="shared" si="563"/>
        <v>30.76923076923077</v>
      </c>
      <c r="AX88" s="76">
        <f t="shared" ref="AX88" si="572">SUM(AS88:AW88)</f>
        <v>153.84615384615384</v>
      </c>
      <c r="AY88" s="75">
        <f t="shared" si="564"/>
        <v>30.76923076923077</v>
      </c>
      <c r="AZ88" s="75">
        <f t="shared" si="549"/>
        <v>30.76923076923077</v>
      </c>
      <c r="BA88" s="75">
        <f t="shared" si="549"/>
        <v>30.76923076923077</v>
      </c>
      <c r="BB88" s="75">
        <f t="shared" si="549"/>
        <v>30.76923076923077</v>
      </c>
      <c r="BC88" s="118">
        <f t="shared" si="550"/>
        <v>123.07692307692308</v>
      </c>
      <c r="BD88" s="75">
        <f t="shared" si="565"/>
        <v>30.76923076923077</v>
      </c>
      <c r="BE88" s="75">
        <f t="shared" si="551"/>
        <v>30.76923076923077</v>
      </c>
      <c r="BF88" s="75">
        <f t="shared" si="551"/>
        <v>30.76923076923077</v>
      </c>
      <c r="BG88" s="75">
        <f t="shared" si="551"/>
        <v>30.76923076923077</v>
      </c>
      <c r="BH88" s="118">
        <f t="shared" si="552"/>
        <v>123.07692307692308</v>
      </c>
      <c r="BI88" s="75">
        <f t="shared" si="566"/>
        <v>30.76923076923077</v>
      </c>
      <c r="BJ88" s="75">
        <f t="shared" si="566"/>
        <v>30.76923076923077</v>
      </c>
      <c r="BK88" s="75">
        <f t="shared" si="566"/>
        <v>30.76923076923077</v>
      </c>
      <c r="BL88" s="75">
        <f t="shared" si="566"/>
        <v>30.76923076923077</v>
      </c>
      <c r="BM88" s="75">
        <f t="shared" si="566"/>
        <v>30.76923076923077</v>
      </c>
      <c r="BN88" s="76">
        <f t="shared" ref="BN88" si="573">SUM(BI88:BM88)</f>
        <v>153.84615384615384</v>
      </c>
      <c r="BP88" s="78">
        <f t="shared" si="141"/>
        <v>1600</v>
      </c>
      <c r="BQ88" s="133">
        <f t="shared" ref="BQ88" si="574">BR88/$BR$15</f>
        <v>30.76923076923077</v>
      </c>
      <c r="BR88" s="66">
        <v>1600</v>
      </c>
      <c r="BS88" s="66" t="s">
        <v>267</v>
      </c>
    </row>
    <row r="89" spans="1:71" s="65" customFormat="1">
      <c r="A89" s="143" t="s">
        <v>297</v>
      </c>
      <c r="B89" s="115" t="s">
        <v>293</v>
      </c>
      <c r="C89" s="75">
        <f>$BQ89</f>
        <v>80.307692307692307</v>
      </c>
      <c r="D89" s="75">
        <f t="shared" si="531"/>
        <v>80.307692307692307</v>
      </c>
      <c r="E89" s="75">
        <f t="shared" si="531"/>
        <v>80.307692307692307</v>
      </c>
      <c r="F89" s="75">
        <f t="shared" si="531"/>
        <v>80.307692307692307</v>
      </c>
      <c r="G89" s="118">
        <f t="shared" ref="G89:G91" si="575">SUM(C89:F89)</f>
        <v>321.23076923076923</v>
      </c>
      <c r="H89" s="75">
        <f>$BQ89</f>
        <v>80.307692307692307</v>
      </c>
      <c r="I89" s="75">
        <f t="shared" si="533"/>
        <v>80.307692307692307</v>
      </c>
      <c r="J89" s="75">
        <f t="shared" si="533"/>
        <v>80.307692307692307</v>
      </c>
      <c r="K89" s="75">
        <f t="shared" si="533"/>
        <v>80.307692307692307</v>
      </c>
      <c r="L89" s="118">
        <f t="shared" ref="L89:L91" si="576">SUM(H89:K89)</f>
        <v>321.23076923076923</v>
      </c>
      <c r="M89" s="75">
        <f>$BQ89</f>
        <v>80.307692307692307</v>
      </c>
      <c r="N89" s="75">
        <f t="shared" si="557"/>
        <v>80.307692307692307</v>
      </c>
      <c r="O89" s="75">
        <f t="shared" si="557"/>
        <v>80.307692307692307</v>
      </c>
      <c r="P89" s="75">
        <f t="shared" si="557"/>
        <v>80.307692307692307</v>
      </c>
      <c r="Q89" s="75">
        <f t="shared" si="557"/>
        <v>80.307692307692307</v>
      </c>
      <c r="R89" s="76">
        <f t="shared" ref="R89:R91" si="577">SUM(M89:Q89)</f>
        <v>401.53846153846155</v>
      </c>
      <c r="S89" s="75">
        <f>$BQ89</f>
        <v>80.307692307692307</v>
      </c>
      <c r="T89" s="75">
        <f t="shared" si="537"/>
        <v>80.307692307692307</v>
      </c>
      <c r="U89" s="75">
        <f t="shared" si="537"/>
        <v>80.307692307692307</v>
      </c>
      <c r="V89" s="75">
        <f t="shared" si="537"/>
        <v>80.307692307692307</v>
      </c>
      <c r="W89" s="118">
        <f t="shared" si="538"/>
        <v>321.23076923076923</v>
      </c>
      <c r="X89" s="75">
        <f>$BQ89</f>
        <v>80.307692307692307</v>
      </c>
      <c r="Y89" s="75">
        <f t="shared" si="539"/>
        <v>80.307692307692307</v>
      </c>
      <c r="Z89" s="75">
        <f t="shared" si="539"/>
        <v>80.307692307692307</v>
      </c>
      <c r="AA89" s="75">
        <f t="shared" si="539"/>
        <v>80.307692307692307</v>
      </c>
      <c r="AB89" s="118">
        <f t="shared" si="540"/>
        <v>321.23076923076923</v>
      </c>
      <c r="AC89" s="75">
        <f>$BQ89</f>
        <v>80.307692307692307</v>
      </c>
      <c r="AD89" s="75">
        <f t="shared" si="560"/>
        <v>80.307692307692307</v>
      </c>
      <c r="AE89" s="75">
        <f t="shared" si="560"/>
        <v>80.307692307692307</v>
      </c>
      <c r="AF89" s="75">
        <f t="shared" si="560"/>
        <v>80.307692307692307</v>
      </c>
      <c r="AG89" s="75">
        <f t="shared" si="560"/>
        <v>80.307692307692307</v>
      </c>
      <c r="AH89" s="76">
        <f t="shared" ref="AH89:AH91" si="578">SUM(AC89:AG89)</f>
        <v>401.53846153846155</v>
      </c>
      <c r="AI89" s="75">
        <f>$BQ89</f>
        <v>80.307692307692307</v>
      </c>
      <c r="AJ89" s="75">
        <f t="shared" si="543"/>
        <v>80.307692307692307</v>
      </c>
      <c r="AK89" s="75">
        <f t="shared" si="543"/>
        <v>80.307692307692307</v>
      </c>
      <c r="AL89" s="75">
        <f t="shared" si="543"/>
        <v>80.307692307692307</v>
      </c>
      <c r="AM89" s="118">
        <f t="shared" si="544"/>
        <v>321.23076923076923</v>
      </c>
      <c r="AN89" s="75">
        <f>$BQ89</f>
        <v>80.307692307692307</v>
      </c>
      <c r="AO89" s="75">
        <f t="shared" si="545"/>
        <v>80.307692307692307</v>
      </c>
      <c r="AP89" s="75">
        <f t="shared" si="545"/>
        <v>80.307692307692307</v>
      </c>
      <c r="AQ89" s="75">
        <f t="shared" si="545"/>
        <v>80.307692307692307</v>
      </c>
      <c r="AR89" s="118">
        <f t="shared" si="546"/>
        <v>321.23076923076923</v>
      </c>
      <c r="AS89" s="75">
        <f>$BQ89</f>
        <v>80.307692307692307</v>
      </c>
      <c r="AT89" s="75">
        <f t="shared" si="563"/>
        <v>80.307692307692307</v>
      </c>
      <c r="AU89" s="75">
        <f t="shared" si="563"/>
        <v>80.307692307692307</v>
      </c>
      <c r="AV89" s="75">
        <f t="shared" si="563"/>
        <v>80.307692307692307</v>
      </c>
      <c r="AW89" s="75">
        <f t="shared" si="563"/>
        <v>80.307692307692307</v>
      </c>
      <c r="AX89" s="76">
        <f t="shared" ref="AX89:AX91" si="579">SUM(AS89:AW89)</f>
        <v>401.53846153846155</v>
      </c>
      <c r="AY89" s="75">
        <f>$BQ89</f>
        <v>80.307692307692307</v>
      </c>
      <c r="AZ89" s="75">
        <f t="shared" si="549"/>
        <v>80.307692307692307</v>
      </c>
      <c r="BA89" s="75">
        <f t="shared" si="549"/>
        <v>80.307692307692307</v>
      </c>
      <c r="BB89" s="75">
        <f t="shared" si="549"/>
        <v>80.307692307692307</v>
      </c>
      <c r="BC89" s="118">
        <f t="shared" si="550"/>
        <v>321.23076923076923</v>
      </c>
      <c r="BD89" s="75">
        <f>$BQ89</f>
        <v>80.307692307692307</v>
      </c>
      <c r="BE89" s="75">
        <f t="shared" si="551"/>
        <v>80.307692307692307</v>
      </c>
      <c r="BF89" s="75">
        <f t="shared" si="551"/>
        <v>80.307692307692307</v>
      </c>
      <c r="BG89" s="75">
        <f t="shared" si="551"/>
        <v>80.307692307692307</v>
      </c>
      <c r="BH89" s="118">
        <f t="shared" si="552"/>
        <v>321.23076923076923</v>
      </c>
      <c r="BI89" s="75">
        <f>$BQ89</f>
        <v>80.307692307692307</v>
      </c>
      <c r="BJ89" s="75">
        <f t="shared" si="566"/>
        <v>80.307692307692307</v>
      </c>
      <c r="BK89" s="75">
        <f t="shared" si="566"/>
        <v>80.307692307692307</v>
      </c>
      <c r="BL89" s="75">
        <f t="shared" si="566"/>
        <v>80.307692307692307</v>
      </c>
      <c r="BM89" s="75">
        <f t="shared" si="566"/>
        <v>80.307692307692307</v>
      </c>
      <c r="BN89" s="76">
        <f t="shared" ref="BN89:BN91" si="580">SUM(BI89:BM89)</f>
        <v>401.53846153846155</v>
      </c>
      <c r="BP89" s="78">
        <f t="shared" si="141"/>
        <v>4175.9999999999991</v>
      </c>
      <c r="BQ89" s="133">
        <f>BR89/$BR$15</f>
        <v>80.307692307692307</v>
      </c>
      <c r="BR89" s="66">
        <v>4176</v>
      </c>
      <c r="BS89" s="66" t="s">
        <v>267</v>
      </c>
    </row>
    <row r="90" spans="1:71" s="65" customFormat="1">
      <c r="A90" s="143" t="s">
        <v>288</v>
      </c>
      <c r="B90" s="115" t="s">
        <v>294</v>
      </c>
      <c r="C90" s="75">
        <f t="shared" si="555"/>
        <v>133.5</v>
      </c>
      <c r="D90" s="75">
        <f t="shared" si="531"/>
        <v>133.5</v>
      </c>
      <c r="E90" s="75">
        <f t="shared" si="531"/>
        <v>133.5</v>
      </c>
      <c r="F90" s="75">
        <f t="shared" si="531"/>
        <v>133.5</v>
      </c>
      <c r="G90" s="118">
        <f t="shared" si="575"/>
        <v>534</v>
      </c>
      <c r="H90" s="75">
        <f t="shared" si="556"/>
        <v>133.5</v>
      </c>
      <c r="I90" s="75">
        <f t="shared" si="533"/>
        <v>133.5</v>
      </c>
      <c r="J90" s="75">
        <f t="shared" si="533"/>
        <v>133.5</v>
      </c>
      <c r="K90" s="75">
        <f t="shared" si="533"/>
        <v>133.5</v>
      </c>
      <c r="L90" s="118">
        <f t="shared" si="576"/>
        <v>534</v>
      </c>
      <c r="M90" s="75">
        <f t="shared" si="557"/>
        <v>133.5</v>
      </c>
      <c r="N90" s="75">
        <f t="shared" si="557"/>
        <v>133.5</v>
      </c>
      <c r="O90" s="75">
        <f t="shared" si="557"/>
        <v>133.5</v>
      </c>
      <c r="P90" s="75">
        <f t="shared" si="557"/>
        <v>133.5</v>
      </c>
      <c r="Q90" s="75">
        <f t="shared" si="557"/>
        <v>133.5</v>
      </c>
      <c r="R90" s="76">
        <f t="shared" si="577"/>
        <v>667.5</v>
      </c>
      <c r="S90" s="75">
        <f t="shared" si="558"/>
        <v>133.5</v>
      </c>
      <c r="T90" s="75">
        <f t="shared" si="537"/>
        <v>133.5</v>
      </c>
      <c r="U90" s="75">
        <f t="shared" si="537"/>
        <v>133.5</v>
      </c>
      <c r="V90" s="75">
        <f t="shared" si="537"/>
        <v>133.5</v>
      </c>
      <c r="W90" s="118">
        <f t="shared" si="538"/>
        <v>534</v>
      </c>
      <c r="X90" s="75">
        <f t="shared" si="559"/>
        <v>133.5</v>
      </c>
      <c r="Y90" s="75">
        <f t="shared" si="539"/>
        <v>133.5</v>
      </c>
      <c r="Z90" s="75">
        <f t="shared" si="539"/>
        <v>133.5</v>
      </c>
      <c r="AA90" s="75">
        <f t="shared" si="539"/>
        <v>133.5</v>
      </c>
      <c r="AB90" s="118">
        <f t="shared" si="540"/>
        <v>534</v>
      </c>
      <c r="AC90" s="75">
        <f t="shared" si="560"/>
        <v>133.5</v>
      </c>
      <c r="AD90" s="75">
        <f t="shared" si="560"/>
        <v>133.5</v>
      </c>
      <c r="AE90" s="75">
        <f t="shared" si="560"/>
        <v>133.5</v>
      </c>
      <c r="AF90" s="75">
        <f t="shared" si="560"/>
        <v>133.5</v>
      </c>
      <c r="AG90" s="75">
        <f t="shared" si="560"/>
        <v>133.5</v>
      </c>
      <c r="AH90" s="76">
        <f t="shared" si="578"/>
        <v>667.5</v>
      </c>
      <c r="AI90" s="75">
        <f t="shared" si="561"/>
        <v>133.5</v>
      </c>
      <c r="AJ90" s="75">
        <f t="shared" si="543"/>
        <v>133.5</v>
      </c>
      <c r="AK90" s="75">
        <f t="shared" si="543"/>
        <v>133.5</v>
      </c>
      <c r="AL90" s="75">
        <f t="shared" si="543"/>
        <v>133.5</v>
      </c>
      <c r="AM90" s="118">
        <f t="shared" si="544"/>
        <v>534</v>
      </c>
      <c r="AN90" s="75">
        <f t="shared" si="562"/>
        <v>133.5</v>
      </c>
      <c r="AO90" s="75">
        <f t="shared" si="545"/>
        <v>133.5</v>
      </c>
      <c r="AP90" s="75">
        <f t="shared" si="545"/>
        <v>133.5</v>
      </c>
      <c r="AQ90" s="75">
        <f t="shared" si="545"/>
        <v>133.5</v>
      </c>
      <c r="AR90" s="118">
        <f t="shared" si="546"/>
        <v>534</v>
      </c>
      <c r="AS90" s="75">
        <f t="shared" si="563"/>
        <v>133.5</v>
      </c>
      <c r="AT90" s="75">
        <f t="shared" si="563"/>
        <v>133.5</v>
      </c>
      <c r="AU90" s="75">
        <f t="shared" si="563"/>
        <v>133.5</v>
      </c>
      <c r="AV90" s="75">
        <f t="shared" si="563"/>
        <v>133.5</v>
      </c>
      <c r="AW90" s="75">
        <f t="shared" si="563"/>
        <v>133.5</v>
      </c>
      <c r="AX90" s="76">
        <f t="shared" si="579"/>
        <v>667.5</v>
      </c>
      <c r="AY90" s="75">
        <f t="shared" si="564"/>
        <v>133.5</v>
      </c>
      <c r="AZ90" s="75">
        <f t="shared" si="549"/>
        <v>133.5</v>
      </c>
      <c r="BA90" s="75">
        <f t="shared" si="549"/>
        <v>133.5</v>
      </c>
      <c r="BB90" s="75">
        <f t="shared" si="549"/>
        <v>133.5</v>
      </c>
      <c r="BC90" s="118">
        <f t="shared" si="550"/>
        <v>534</v>
      </c>
      <c r="BD90" s="75">
        <f t="shared" si="565"/>
        <v>133.5</v>
      </c>
      <c r="BE90" s="75">
        <f t="shared" si="551"/>
        <v>133.5</v>
      </c>
      <c r="BF90" s="75">
        <f t="shared" si="551"/>
        <v>133.5</v>
      </c>
      <c r="BG90" s="75">
        <f t="shared" si="551"/>
        <v>133.5</v>
      </c>
      <c r="BH90" s="118">
        <f t="shared" si="552"/>
        <v>534</v>
      </c>
      <c r="BI90" s="75">
        <f t="shared" si="566"/>
        <v>133.5</v>
      </c>
      <c r="BJ90" s="75">
        <f t="shared" si="566"/>
        <v>133.5</v>
      </c>
      <c r="BK90" s="75">
        <f t="shared" si="566"/>
        <v>133.5</v>
      </c>
      <c r="BL90" s="75">
        <f t="shared" si="566"/>
        <v>133.5</v>
      </c>
      <c r="BM90" s="75">
        <f t="shared" si="566"/>
        <v>133.5</v>
      </c>
      <c r="BN90" s="76">
        <f t="shared" si="580"/>
        <v>667.5</v>
      </c>
      <c r="BP90" s="78">
        <f t="shared" si="141"/>
        <v>6942</v>
      </c>
      <c r="BQ90" s="133">
        <f t="shared" ref="BQ90:BQ91" si="581">BR90/$BR$15</f>
        <v>133.5</v>
      </c>
      <c r="BR90" s="66">
        <v>6942</v>
      </c>
      <c r="BS90" s="66" t="s">
        <v>267</v>
      </c>
    </row>
    <row r="91" spans="1:71" s="65" customFormat="1">
      <c r="A91" s="143" t="s">
        <v>289</v>
      </c>
      <c r="B91" s="115" t="s">
        <v>295</v>
      </c>
      <c r="C91" s="75">
        <f t="shared" si="555"/>
        <v>63.115384615384613</v>
      </c>
      <c r="D91" s="75">
        <f t="shared" si="531"/>
        <v>63.115384615384613</v>
      </c>
      <c r="E91" s="75">
        <f t="shared" si="531"/>
        <v>63.115384615384613</v>
      </c>
      <c r="F91" s="75">
        <f t="shared" si="531"/>
        <v>63.115384615384613</v>
      </c>
      <c r="G91" s="118">
        <f t="shared" si="575"/>
        <v>252.46153846153845</v>
      </c>
      <c r="H91" s="75">
        <f t="shared" si="556"/>
        <v>63.115384615384613</v>
      </c>
      <c r="I91" s="75">
        <f t="shared" si="533"/>
        <v>63.115384615384613</v>
      </c>
      <c r="J91" s="75">
        <f t="shared" si="533"/>
        <v>63.115384615384613</v>
      </c>
      <c r="K91" s="75">
        <f t="shared" si="533"/>
        <v>63.115384615384613</v>
      </c>
      <c r="L91" s="118">
        <f t="shared" si="576"/>
        <v>252.46153846153845</v>
      </c>
      <c r="M91" s="75">
        <f t="shared" si="557"/>
        <v>63.115384615384613</v>
      </c>
      <c r="N91" s="75">
        <f t="shared" si="557"/>
        <v>63.115384615384613</v>
      </c>
      <c r="O91" s="75">
        <f t="shared" si="557"/>
        <v>63.115384615384613</v>
      </c>
      <c r="P91" s="75">
        <f t="shared" si="557"/>
        <v>63.115384615384613</v>
      </c>
      <c r="Q91" s="75">
        <f t="shared" si="557"/>
        <v>63.115384615384613</v>
      </c>
      <c r="R91" s="76">
        <f t="shared" si="577"/>
        <v>315.57692307692309</v>
      </c>
      <c r="S91" s="75">
        <f t="shared" si="558"/>
        <v>63.115384615384613</v>
      </c>
      <c r="T91" s="75">
        <f t="shared" si="537"/>
        <v>63.115384615384613</v>
      </c>
      <c r="U91" s="75">
        <f t="shared" si="537"/>
        <v>63.115384615384613</v>
      </c>
      <c r="V91" s="75">
        <f t="shared" si="537"/>
        <v>63.115384615384613</v>
      </c>
      <c r="W91" s="118">
        <f t="shared" si="538"/>
        <v>252.46153846153845</v>
      </c>
      <c r="X91" s="75">
        <f t="shared" si="559"/>
        <v>63.115384615384613</v>
      </c>
      <c r="Y91" s="75">
        <f t="shared" si="539"/>
        <v>63.115384615384613</v>
      </c>
      <c r="Z91" s="75">
        <f t="shared" si="539"/>
        <v>63.115384615384613</v>
      </c>
      <c r="AA91" s="75">
        <f t="shared" si="539"/>
        <v>63.115384615384613</v>
      </c>
      <c r="AB91" s="118">
        <f t="shared" si="540"/>
        <v>252.46153846153845</v>
      </c>
      <c r="AC91" s="75">
        <f t="shared" si="560"/>
        <v>63.115384615384613</v>
      </c>
      <c r="AD91" s="75">
        <f t="shared" si="560"/>
        <v>63.115384615384613</v>
      </c>
      <c r="AE91" s="75">
        <f t="shared" si="560"/>
        <v>63.115384615384613</v>
      </c>
      <c r="AF91" s="75">
        <f t="shared" si="560"/>
        <v>63.115384615384613</v>
      </c>
      <c r="AG91" s="75">
        <f t="shared" si="560"/>
        <v>63.115384615384613</v>
      </c>
      <c r="AH91" s="76">
        <f t="shared" si="578"/>
        <v>315.57692307692309</v>
      </c>
      <c r="AI91" s="75">
        <f t="shared" si="561"/>
        <v>63.115384615384613</v>
      </c>
      <c r="AJ91" s="75">
        <f t="shared" si="543"/>
        <v>63.115384615384613</v>
      </c>
      <c r="AK91" s="75">
        <f t="shared" si="543"/>
        <v>63.115384615384613</v>
      </c>
      <c r="AL91" s="75">
        <f t="shared" si="543"/>
        <v>63.115384615384613</v>
      </c>
      <c r="AM91" s="118">
        <f t="shared" si="544"/>
        <v>252.46153846153845</v>
      </c>
      <c r="AN91" s="75">
        <f t="shared" si="562"/>
        <v>63.115384615384613</v>
      </c>
      <c r="AO91" s="75">
        <f t="shared" si="545"/>
        <v>63.115384615384613</v>
      </c>
      <c r="AP91" s="75">
        <f t="shared" si="545"/>
        <v>63.115384615384613</v>
      </c>
      <c r="AQ91" s="75">
        <f t="shared" si="545"/>
        <v>63.115384615384613</v>
      </c>
      <c r="AR91" s="118">
        <f t="shared" si="546"/>
        <v>252.46153846153845</v>
      </c>
      <c r="AS91" s="75">
        <f t="shared" si="563"/>
        <v>63.115384615384613</v>
      </c>
      <c r="AT91" s="75">
        <f t="shared" si="563"/>
        <v>63.115384615384613</v>
      </c>
      <c r="AU91" s="75">
        <f t="shared" si="563"/>
        <v>63.115384615384613</v>
      </c>
      <c r="AV91" s="75">
        <f t="shared" si="563"/>
        <v>63.115384615384613</v>
      </c>
      <c r="AW91" s="75">
        <f t="shared" si="563"/>
        <v>63.115384615384613</v>
      </c>
      <c r="AX91" s="76">
        <f t="shared" si="579"/>
        <v>315.57692307692309</v>
      </c>
      <c r="AY91" s="75">
        <f t="shared" si="564"/>
        <v>63.115384615384613</v>
      </c>
      <c r="AZ91" s="75">
        <f t="shared" si="549"/>
        <v>63.115384615384613</v>
      </c>
      <c r="BA91" s="75">
        <f t="shared" si="549"/>
        <v>63.115384615384613</v>
      </c>
      <c r="BB91" s="75">
        <f t="shared" si="549"/>
        <v>63.115384615384613</v>
      </c>
      <c r="BC91" s="118">
        <f t="shared" si="550"/>
        <v>252.46153846153845</v>
      </c>
      <c r="BD91" s="75">
        <f t="shared" si="565"/>
        <v>63.115384615384613</v>
      </c>
      <c r="BE91" s="75">
        <f t="shared" si="551"/>
        <v>63.115384615384613</v>
      </c>
      <c r="BF91" s="75">
        <f t="shared" si="551"/>
        <v>63.115384615384613</v>
      </c>
      <c r="BG91" s="75">
        <f t="shared" si="551"/>
        <v>63.115384615384613</v>
      </c>
      <c r="BH91" s="118">
        <f t="shared" si="552"/>
        <v>252.46153846153845</v>
      </c>
      <c r="BI91" s="75">
        <f t="shared" si="566"/>
        <v>63.115384615384613</v>
      </c>
      <c r="BJ91" s="75">
        <f t="shared" si="566"/>
        <v>63.115384615384613</v>
      </c>
      <c r="BK91" s="75">
        <f t="shared" si="566"/>
        <v>63.115384615384613</v>
      </c>
      <c r="BL91" s="75">
        <f t="shared" si="566"/>
        <v>63.115384615384613</v>
      </c>
      <c r="BM91" s="75">
        <f t="shared" si="566"/>
        <v>63.115384615384613</v>
      </c>
      <c r="BN91" s="76">
        <f t="shared" si="580"/>
        <v>315.57692307692309</v>
      </c>
      <c r="BP91" s="78">
        <f t="shared" si="141"/>
        <v>3282</v>
      </c>
      <c r="BQ91" s="133">
        <f t="shared" si="581"/>
        <v>63.115384615384613</v>
      </c>
      <c r="BR91" s="66">
        <v>3282</v>
      </c>
      <c r="BS91" s="66" t="s">
        <v>267</v>
      </c>
    </row>
    <row r="92" spans="1:71" s="56" customFormat="1">
      <c r="A92" s="52" t="s">
        <v>296</v>
      </c>
      <c r="B92" s="53"/>
      <c r="C92" s="54">
        <f>SUM(C85:C91)</f>
        <v>681.48076923076928</v>
      </c>
      <c r="D92" s="54">
        <f t="shared" ref="D92:F92" si="582">SUM(D85:D91)</f>
        <v>681.48076923076928</v>
      </c>
      <c r="E92" s="54">
        <f t="shared" si="582"/>
        <v>681.48076923076928</v>
      </c>
      <c r="F92" s="54">
        <f t="shared" si="582"/>
        <v>681.48076923076928</v>
      </c>
      <c r="G92" s="55">
        <f>SUM(C92:F92)</f>
        <v>2725.9230769230771</v>
      </c>
      <c r="H92" s="54">
        <f>SUM(H85:H91)</f>
        <v>681.48076923076928</v>
      </c>
      <c r="I92" s="54">
        <f t="shared" ref="I92" si="583">SUM(I85:I91)</f>
        <v>681.48076923076928</v>
      </c>
      <c r="J92" s="54">
        <f t="shared" ref="J92" si="584">SUM(J85:J91)</f>
        <v>681.48076923076928</v>
      </c>
      <c r="K92" s="54">
        <f t="shared" ref="K92" si="585">SUM(K85:K91)</f>
        <v>681.48076923076928</v>
      </c>
      <c r="L92" s="55">
        <f>SUM(H92:K92)</f>
        <v>2725.9230769230771</v>
      </c>
      <c r="M92" s="54">
        <f>SUM(M85:M91)</f>
        <v>681.48076923076928</v>
      </c>
      <c r="N92" s="54">
        <f t="shared" ref="N92:Q92" si="586">SUM(N85:N91)</f>
        <v>681.48076923076928</v>
      </c>
      <c r="O92" s="54">
        <f t="shared" si="586"/>
        <v>681.48076923076928</v>
      </c>
      <c r="P92" s="54">
        <f t="shared" si="586"/>
        <v>681.48076923076928</v>
      </c>
      <c r="Q92" s="54">
        <f t="shared" si="586"/>
        <v>681.48076923076928</v>
      </c>
      <c r="R92" s="55">
        <f>SUM(M92:Q92)</f>
        <v>3407.4038461538466</v>
      </c>
      <c r="S92" s="54">
        <f>SUM(S85:S91)</f>
        <v>681.48076923076928</v>
      </c>
      <c r="T92" s="54">
        <f t="shared" ref="T92" si="587">SUM(T85:T91)</f>
        <v>681.48076923076928</v>
      </c>
      <c r="U92" s="54">
        <f t="shared" ref="U92" si="588">SUM(U85:U91)</f>
        <v>681.48076923076928</v>
      </c>
      <c r="V92" s="54">
        <f t="shared" ref="V92" si="589">SUM(V85:V91)</f>
        <v>681.48076923076928</v>
      </c>
      <c r="W92" s="55">
        <f>SUM(S92:V92)</f>
        <v>2725.9230769230771</v>
      </c>
      <c r="X92" s="54">
        <f>SUM(X85:X91)</f>
        <v>681.48076923076928</v>
      </c>
      <c r="Y92" s="54">
        <f t="shared" ref="Y92" si="590">SUM(Y85:Y91)</f>
        <v>681.48076923076928</v>
      </c>
      <c r="Z92" s="54">
        <f t="shared" ref="Z92" si="591">SUM(Z85:Z91)</f>
        <v>681.48076923076928</v>
      </c>
      <c r="AA92" s="54">
        <f t="shared" ref="AA92" si="592">SUM(AA85:AA91)</f>
        <v>681.48076923076928</v>
      </c>
      <c r="AB92" s="55">
        <f>SUM(X92:AA92)</f>
        <v>2725.9230769230771</v>
      </c>
      <c r="AC92" s="54">
        <f>SUM(AC85:AC91)</f>
        <v>681.48076923076928</v>
      </c>
      <c r="AD92" s="54">
        <f t="shared" ref="AD92" si="593">SUM(AD85:AD91)</f>
        <v>681.48076923076928</v>
      </c>
      <c r="AE92" s="54">
        <f t="shared" ref="AE92" si="594">SUM(AE85:AE91)</f>
        <v>681.48076923076928</v>
      </c>
      <c r="AF92" s="54">
        <f t="shared" ref="AF92" si="595">SUM(AF85:AF91)</f>
        <v>681.48076923076928</v>
      </c>
      <c r="AG92" s="54">
        <f t="shared" ref="AG92" si="596">SUM(AG85:AG91)</f>
        <v>681.48076923076928</v>
      </c>
      <c r="AH92" s="55">
        <f>SUM(AC92:AG92)</f>
        <v>3407.4038461538466</v>
      </c>
      <c r="AI92" s="54">
        <f>SUM(AI85:AI91)</f>
        <v>681.48076923076928</v>
      </c>
      <c r="AJ92" s="54">
        <f t="shared" ref="AJ92" si="597">SUM(AJ85:AJ91)</f>
        <v>681.48076923076928</v>
      </c>
      <c r="AK92" s="54">
        <f t="shared" ref="AK92" si="598">SUM(AK85:AK91)</f>
        <v>681.48076923076928</v>
      </c>
      <c r="AL92" s="54">
        <f t="shared" ref="AL92" si="599">SUM(AL85:AL91)</f>
        <v>681.48076923076928</v>
      </c>
      <c r="AM92" s="55">
        <f>SUM(AI92:AL92)</f>
        <v>2725.9230769230771</v>
      </c>
      <c r="AN92" s="54">
        <f>SUM(AN85:AN91)</f>
        <v>681.48076923076928</v>
      </c>
      <c r="AO92" s="54">
        <f t="shared" ref="AO92" si="600">SUM(AO85:AO91)</f>
        <v>681.48076923076928</v>
      </c>
      <c r="AP92" s="54">
        <f t="shared" ref="AP92" si="601">SUM(AP85:AP91)</f>
        <v>681.48076923076928</v>
      </c>
      <c r="AQ92" s="54">
        <f t="shared" ref="AQ92" si="602">SUM(AQ85:AQ91)</f>
        <v>681.48076923076928</v>
      </c>
      <c r="AR92" s="55">
        <f>SUM(AN92:AQ92)</f>
        <v>2725.9230769230771</v>
      </c>
      <c r="AS92" s="54">
        <f>SUM(AS85:AS91)</f>
        <v>681.48076923076928</v>
      </c>
      <c r="AT92" s="54">
        <f t="shared" ref="AT92" si="603">SUM(AT85:AT91)</f>
        <v>681.48076923076928</v>
      </c>
      <c r="AU92" s="54">
        <f t="shared" ref="AU92" si="604">SUM(AU85:AU91)</f>
        <v>681.48076923076928</v>
      </c>
      <c r="AV92" s="54">
        <f t="shared" ref="AV92" si="605">SUM(AV85:AV91)</f>
        <v>681.48076923076928</v>
      </c>
      <c r="AW92" s="54">
        <f t="shared" ref="AW92" si="606">SUM(AW85:AW91)</f>
        <v>681.48076923076928</v>
      </c>
      <c r="AX92" s="55">
        <f>SUM(AS92:AW92)</f>
        <v>3407.4038461538466</v>
      </c>
      <c r="AY92" s="54">
        <f>SUM(AY85:AY91)</f>
        <v>681.48076923076928</v>
      </c>
      <c r="AZ92" s="54">
        <f t="shared" ref="AZ92" si="607">SUM(AZ85:AZ91)</f>
        <v>681.48076923076928</v>
      </c>
      <c r="BA92" s="54">
        <f t="shared" ref="BA92" si="608">SUM(BA85:BA91)</f>
        <v>681.48076923076928</v>
      </c>
      <c r="BB92" s="54">
        <f t="shared" ref="BB92" si="609">SUM(BB85:BB91)</f>
        <v>681.48076923076928</v>
      </c>
      <c r="BC92" s="55">
        <f>SUM(AY92:BB92)</f>
        <v>2725.9230769230771</v>
      </c>
      <c r="BD92" s="54">
        <f>SUM(BD85:BD91)</f>
        <v>681.48076923076928</v>
      </c>
      <c r="BE92" s="54">
        <f t="shared" ref="BE92" si="610">SUM(BE85:BE91)</f>
        <v>681.48076923076928</v>
      </c>
      <c r="BF92" s="54">
        <f t="shared" ref="BF92" si="611">SUM(BF85:BF91)</f>
        <v>681.48076923076928</v>
      </c>
      <c r="BG92" s="54">
        <f t="shared" ref="BG92" si="612">SUM(BG85:BG91)</f>
        <v>681.48076923076928</v>
      </c>
      <c r="BH92" s="55">
        <f>SUM(BD92:BG92)</f>
        <v>2725.9230769230771</v>
      </c>
      <c r="BI92" s="54">
        <f>SUM(BI85:BI91)</f>
        <v>681.48076923076928</v>
      </c>
      <c r="BJ92" s="54">
        <f t="shared" ref="BJ92" si="613">SUM(BJ85:BJ91)</f>
        <v>681.48076923076928</v>
      </c>
      <c r="BK92" s="54">
        <f t="shared" ref="BK92" si="614">SUM(BK85:BK91)</f>
        <v>681.48076923076928</v>
      </c>
      <c r="BL92" s="54">
        <f t="shared" ref="BL92" si="615">SUM(BL85:BL91)</f>
        <v>681.48076923076928</v>
      </c>
      <c r="BM92" s="54">
        <f t="shared" ref="BM92" si="616">SUM(BM85:BM91)</f>
        <v>681.48076923076928</v>
      </c>
      <c r="BN92" s="55">
        <f>SUM(BI92:BM92)</f>
        <v>3407.4038461538466</v>
      </c>
      <c r="BP92" s="57">
        <f t="shared" ref="BP92" si="617">+G92+L92+R92+W92+AB92+AH92+AM92+AR92+AX92+BC92+BH92+BN92</f>
        <v>35437.000000000007</v>
      </c>
      <c r="BQ92" s="112"/>
      <c r="BR92" s="139"/>
      <c r="BS92" s="28"/>
    </row>
    <row r="93" spans="1:71" s="12" customFormat="1">
      <c r="B93" s="69"/>
      <c r="G93" s="11"/>
      <c r="L93" s="11"/>
      <c r="R93" s="11"/>
      <c r="W93" s="11"/>
      <c r="AB93" s="11"/>
      <c r="AH93" s="11"/>
      <c r="AM93" s="11"/>
      <c r="AR93" s="11"/>
      <c r="AX93" s="11"/>
      <c r="BC93" s="11"/>
      <c r="BH93" s="11"/>
      <c r="BN93" s="11"/>
      <c r="BP93" s="11"/>
      <c r="BR93" s="141"/>
      <c r="BS93" s="105"/>
    </row>
    <row r="94" spans="1:71" s="15" customFormat="1">
      <c r="A94" s="52" t="s">
        <v>141</v>
      </c>
      <c r="B94" s="13"/>
      <c r="C94" s="70">
        <f>+C16+C19+C22+C31+C39+C42+C45+C60+C68+C75+C82</f>
        <v>89569.002956730765</v>
      </c>
      <c r="D94" s="70">
        <f t="shared" ref="D94:F94" si="618">+D16+D19+D22+D31+D39+D42+D45+D60+D68+D75+D82</f>
        <v>89759.743269230763</v>
      </c>
      <c r="E94" s="70">
        <f t="shared" si="618"/>
        <v>100081.80076923077</v>
      </c>
      <c r="F94" s="70">
        <f t="shared" si="618"/>
        <v>91528.328269230769</v>
      </c>
      <c r="G94" s="55">
        <f>SUM(C94:F94)</f>
        <v>370938.87526442308</v>
      </c>
      <c r="H94" s="70">
        <f>+H16+H19+H22+H31+H39+H42+H45+H60+H68+H75+H82</f>
        <v>97131.425769230758</v>
      </c>
      <c r="I94" s="70">
        <f>+I16+I19+I22+I31+I39+I42+I45+I60+I68+I75+I82</f>
        <v>99398.935769230782</v>
      </c>
      <c r="J94" s="70">
        <f>+J16+J19+J22+J31+J39+J42+J45+J60+J68+J75+J82</f>
        <v>110602.55076923077</v>
      </c>
      <c r="K94" s="70">
        <f>+K16+K19+K22+K31+K39+K42+K45+K60+K68+K75+K82</f>
        <v>93934.340769230766</v>
      </c>
      <c r="L94" s="55">
        <f>SUM(H94:K94)</f>
        <v>401067.25307692308</v>
      </c>
      <c r="M94" s="70">
        <f>+M16+M19+M22+M31+M39+M42+M45+M60+M68+M75+M82</f>
        <v>89297.74576923078</v>
      </c>
      <c r="N94" s="70">
        <f>+N16+N19+N22+N31+N39+N42+N45+N60+N68+N75+N82</f>
        <v>93264.333269230774</v>
      </c>
      <c r="O94" s="70">
        <f>+O16+O19+O22+O31+O39+O42+O45+O60+O68+O75+O82</f>
        <v>88608.005769230775</v>
      </c>
      <c r="P94" s="70">
        <f>+P16+P19+P22+P31+P39+P42+P45+P60+P68+P75+P82</f>
        <v>96583.188269230755</v>
      </c>
      <c r="Q94" s="70">
        <f>+Q16+Q19+Q22+Q31+Q39+Q42+Q45+Q60+Q68+Q75+Q82</f>
        <v>108058.31076923078</v>
      </c>
      <c r="R94" s="55">
        <f>SUM(M94:Q94)</f>
        <v>475811.58384615387</v>
      </c>
      <c r="S94" s="70">
        <f>+S16+S19+S22+S31+S39+S42+S45+S60+S68+S75+S82</f>
        <v>85400.640769230769</v>
      </c>
      <c r="T94" s="70">
        <f>+T16+T19+T22+T31+T39+T42+T45+T60+T68+T75+T82</f>
        <v>89900.535769230759</v>
      </c>
      <c r="U94" s="70">
        <f>+U16+U19+U22+U31+U39+U42+U45+U60+U68+U75+U82</f>
        <v>104723.96826923077</v>
      </c>
      <c r="V94" s="70">
        <f>+V16+V19+V22+V31+V39+V42+V45+V60+V68+V75+V82</f>
        <v>91485.473269230773</v>
      </c>
      <c r="W94" s="55">
        <f>SUM(S94:V94)</f>
        <v>371510.61807692307</v>
      </c>
      <c r="X94" s="70">
        <f>+X16+X19+X22+X31+X39+X42+X45+X60+X68+X75+X82</f>
        <v>93345.053269230775</v>
      </c>
      <c r="Y94" s="70">
        <f>+Y16+Y19+Y22+Y31+Y39+Y42+Y45+Y60+Y68+Y75+Y82</f>
        <v>90648.710769230762</v>
      </c>
      <c r="Z94" s="70">
        <f>+Z16+Z19+Z22+Z31+Z39+Z42+Z45+Z60+Z68+Z75+Z82</f>
        <v>96956.860769230771</v>
      </c>
      <c r="AA94" s="70">
        <f>+AA16+AA19+AA22+AA31+AA39+AA42+AA45+AA60+AA68+AA75+AA82</f>
        <v>89629.470769230771</v>
      </c>
      <c r="AB94" s="55">
        <f>SUM(X94:AA94)</f>
        <v>370580.09557692311</v>
      </c>
      <c r="AC94" s="70">
        <f>+AC16+AC19+AC22+AC31+AC39+AC42+AC45+AC60+AC68+AC75+AC82</f>
        <v>89261.420769230768</v>
      </c>
      <c r="AD94" s="70">
        <f>+AD16+AD19+AD22+AD31+AD39+AD42+AD45+AD60+AD68+AD75+AD82</f>
        <v>91009.403269230766</v>
      </c>
      <c r="AE94" s="70">
        <f>+AE16+AE19+AE22+AE31+AE39+AE42+AE45+AE60+AE68+AE75+AE82</f>
        <v>97856.080769230772</v>
      </c>
      <c r="AF94" s="70">
        <f>+AF16+AF19+AF22+AF31+AF39+AF42+AF45+AF60+AF68+AF75+AF82</f>
        <v>85860.513269230767</v>
      </c>
      <c r="AG94" s="70">
        <f>+AG16+AG19+AG22+AG31+AG39+AG42+AG45+AG60+AG68+AG75+AG82</f>
        <v>88091.165769230764</v>
      </c>
      <c r="AH94" s="55">
        <f>SUM(AC94:AG94)</f>
        <v>452078.58384615387</v>
      </c>
      <c r="AI94" s="70">
        <f>+AI16+AI19+AI22+AI31+AI39+AI42+AI45+AI60+AI68+AI75+AI82</f>
        <v>104311.74076923076</v>
      </c>
      <c r="AJ94" s="70">
        <f>+AJ16+AJ19+AJ22+AJ31+AJ39+AJ42+AJ45+AJ60+AJ68+AJ75+AJ82</f>
        <v>75515.490769230775</v>
      </c>
      <c r="AK94" s="70">
        <f>+AK16+AK19+AK22+AK31+AK39+AK42+AK45+AK60+AK68+AK75+AK82</f>
        <v>76964.128269230772</v>
      </c>
      <c r="AL94" s="70">
        <f>+AL16+AL19+AL22+AL31+AL39+AL42+AL45+AL60+AL68+AL75+AL82</f>
        <v>86135.938269230784</v>
      </c>
      <c r="AM94" s="55">
        <f>SUM(AI94:AL94)</f>
        <v>342927.29807692306</v>
      </c>
      <c r="AN94" s="70">
        <f>+AN16+AN19+AN22+AN31+AN39+AN42+AN45+AN60+AN68+AN75+AN82</f>
        <v>80214.040769230778</v>
      </c>
      <c r="AO94" s="70">
        <f>+AO16+AO19+AO22+AO31+AO39+AO42+AO45+AO60+AO68+AO75+AO82</f>
        <v>84542.943269230775</v>
      </c>
      <c r="AP94" s="70">
        <f>+AP16+AP19+AP22+AP31+AP39+AP42+AP45+AP60+AP68+AP75+AP82</f>
        <v>84493.993269230778</v>
      </c>
      <c r="AQ94" s="70">
        <f>+AQ16+AQ19+AQ22+AQ31+AQ39+AQ42+AQ45+AQ60+AQ68+AQ75+AQ82</f>
        <v>102351.84326923077</v>
      </c>
      <c r="AR94" s="55">
        <f>SUM(AN94:AQ94)</f>
        <v>351602.82057692308</v>
      </c>
      <c r="AS94" s="70">
        <f>+AS16+AS19+AS22+AS31+AS39+AS42+AS45+AS60+AS68+AS75+AS82</f>
        <v>88011.403269230766</v>
      </c>
      <c r="AT94" s="70">
        <f>+AT16+AT19+AT22+AT31+AT39+AT42+AT45+AT60+AT68+AT75+AT82</f>
        <v>91922.608269230768</v>
      </c>
      <c r="AU94" s="70">
        <f>+AU16+AU19+AU22+AU31+AU39+AU42+AU45+AU60+AU68+AU75+AU82</f>
        <v>94135.970769230771</v>
      </c>
      <c r="AV94" s="70">
        <f>+AV16+AV19+AV22+AV31+AV39+AV42+AV45+AV60+AV68+AV75+AV82</f>
        <v>93035.155769230769</v>
      </c>
      <c r="AW94" s="70">
        <f>+AW16+AW19+AW22+AW31+AW39+AW42+AW45+AW60+AW68+AW75+AW82</f>
        <v>91368.085769230776</v>
      </c>
      <c r="AX94" s="55">
        <f>SUM(AS94:AW94)</f>
        <v>458473.22384615388</v>
      </c>
      <c r="AY94" s="70">
        <f>+AY16+AY19+AY22+AY31+AY39+AY42+AY45+AY60+AY68+AY75+AY82</f>
        <v>87626.920769230754</v>
      </c>
      <c r="AZ94" s="70">
        <f>+AZ16+AZ19+AZ22+AZ31+AZ39+AZ42+AZ45+AZ60+AZ68+AZ75+AZ82</f>
        <v>96938.110769230771</v>
      </c>
      <c r="BA94" s="70">
        <f>+BA16+BA19+BA22+BA31+BA39+BA42+BA45+BA60+BA68+BA75+BA82</f>
        <v>102551.27076923079</v>
      </c>
      <c r="BB94" s="70">
        <f>+BB16+BB19+BB22+BB31+BB39+BB42+BB45+BB60+BB68+BB75+BB82</f>
        <v>89210.093269230769</v>
      </c>
      <c r="BC94" s="55">
        <f>SUM(AY94:BB94)</f>
        <v>376326.39557692304</v>
      </c>
      <c r="BD94" s="70">
        <f>+BD16+BD19+BD22+BD31+BD39+BD42+BD45+BD60+BD68+BD75+BD82</f>
        <v>110434.18326923075</v>
      </c>
      <c r="BE94" s="70">
        <f>+BE16+BE19+BE22+BE31+BE39+BE42+BE45+BE60+BE68+BE75+BE82</f>
        <v>93306.75076923077</v>
      </c>
      <c r="BF94" s="70">
        <f>+BF16+BF19+BF22+BF31+BF39+BF42+BF45+BF60+BF68+BF75+BF82</f>
        <v>85594.790769230778</v>
      </c>
      <c r="BG94" s="70">
        <f>+BG16+BG19+BG22+BG31+BG39+BG42+BG45+BG60+BG68+BG75+BG82</f>
        <v>85596.830769230772</v>
      </c>
      <c r="BH94" s="55">
        <f>SUM(BD94:BG94)</f>
        <v>374932.55557692313</v>
      </c>
      <c r="BI94" s="70">
        <f>+BI16+BI19+BI22+BI31+BI39+BI42+BI45+BI60+BI68+BI75+BI82</f>
        <v>83669.680769230763</v>
      </c>
      <c r="BJ94" s="70">
        <f>+BJ16+BJ19+BJ22+BJ31+BJ39+BJ42+BJ45+BJ60+BJ68+BJ75+BJ82</f>
        <v>92041.438269230755</v>
      </c>
      <c r="BK94" s="70">
        <f>+BK16+BK19+BK22+BK31+BK39+BK42+BK45+BK60+BK68+BK75+BK82</f>
        <v>87006.573269230779</v>
      </c>
      <c r="BL94" s="70">
        <f>+BL16+BL19+BL22+BL31+BL39+BL42+BL45+BL60+BL68+BL75+BL82</f>
        <v>95412.725769230776</v>
      </c>
      <c r="BM94" s="70">
        <f>+BM16+BM19+BM22+BM31+BM39+BM42+BM45+BM60+BM68+BM75+BM82</f>
        <v>92478.785769230759</v>
      </c>
      <c r="BN94" s="55">
        <f>SUM(BI94:BM94)</f>
        <v>450609.20384615386</v>
      </c>
      <c r="BP94" s="55">
        <f>+G94+L94+R94+W94+AB94+AH94+AM94+AR94+AX94+BC94+BH94+BN94</f>
        <v>4796858.5071874997</v>
      </c>
      <c r="BQ94" s="71"/>
      <c r="BR94" s="103"/>
      <c r="BS94" s="72"/>
    </row>
    <row r="95" spans="1:71" s="15" customFormat="1">
      <c r="A95" s="6" t="s">
        <v>106</v>
      </c>
      <c r="B95" s="7"/>
      <c r="C95" s="60">
        <f>+C94/C96-1</f>
        <v>2.7355970782835914E-2</v>
      </c>
      <c r="D95" s="60">
        <f t="shared" ref="D95:G95" si="619">+D94/D96-1</f>
        <v>2.8423140380054335E-2</v>
      </c>
      <c r="E95" s="60">
        <f t="shared" si="619"/>
        <v>3.4437217253031172E-2</v>
      </c>
      <c r="F95" s="60">
        <f t="shared" si="619"/>
        <v>3.1549192138204729E-2</v>
      </c>
      <c r="G95" s="107">
        <f t="shared" si="619"/>
        <v>3.0551797968625838E-2</v>
      </c>
      <c r="H95" s="60">
        <f>+H94/H96-1</f>
        <v>2.0652604598604185E-2</v>
      </c>
      <c r="I95" s="60">
        <f t="shared" ref="I95:L95" si="620">+I94/I96-1</f>
        <v>3.6604154483108386E-2</v>
      </c>
      <c r="J95" s="60">
        <f t="shared" si="620"/>
        <v>4.5644938168099003E-3</v>
      </c>
      <c r="K95" s="60">
        <f t="shared" si="620"/>
        <v>2.7109953192616665E-2</v>
      </c>
      <c r="L95" s="107">
        <f t="shared" si="620"/>
        <v>2.1541104599788863E-2</v>
      </c>
      <c r="M95" s="60">
        <f>+M94/M96-1</f>
        <v>2.7509242859962812E-2</v>
      </c>
      <c r="N95" s="60">
        <f t="shared" ref="N95:Q95" si="621">+N94/N96-1</f>
        <v>3.1080597318284386E-2</v>
      </c>
      <c r="O95" s="60">
        <f t="shared" si="621"/>
        <v>3.0229813147971907E-2</v>
      </c>
      <c r="P95" s="60">
        <f t="shared" si="621"/>
        <v>2.3105318417308451E-2</v>
      </c>
      <c r="Q95" s="60">
        <f t="shared" si="621"/>
        <v>2.9146372018807876E-2</v>
      </c>
      <c r="R95" s="107">
        <f t="shared" ref="R95" si="622">+R94/R96-1</f>
        <v>2.8186010800560712E-2</v>
      </c>
      <c r="S95" s="60">
        <f>+S94/S96-1</f>
        <v>2.8948176693785133E-2</v>
      </c>
      <c r="T95" s="60">
        <f t="shared" ref="T95:W95" si="623">+T94/T96-1</f>
        <v>3.3315737215589891E-2</v>
      </c>
      <c r="U95" s="60">
        <f t="shared" si="623"/>
        <v>3.0220441006874044E-2</v>
      </c>
      <c r="V95" s="60">
        <f t="shared" si="623"/>
        <v>2.7222614491537067E-2</v>
      </c>
      <c r="W95" s="107">
        <f t="shared" si="623"/>
        <v>2.9934097404094251E-2</v>
      </c>
      <c r="X95" s="60">
        <f>+X94/X96-1</f>
        <v>3.2303959891519574E-2</v>
      </c>
      <c r="Y95" s="60">
        <f t="shared" ref="Y95:AB95" si="624">+Y94/Y96-1</f>
        <v>2.8101198457891607E-2</v>
      </c>
      <c r="Z95" s="60">
        <f t="shared" si="624"/>
        <v>2.9725151014579509E-2</v>
      </c>
      <c r="AA95" s="60">
        <f t="shared" si="624"/>
        <v>2.9643887571721317E-2</v>
      </c>
      <c r="AB95" s="107">
        <f t="shared" si="624"/>
        <v>2.9955629976829323E-2</v>
      </c>
      <c r="AC95" s="60">
        <f>+AC94/AC96-1</f>
        <v>2.7576045509529301E-2</v>
      </c>
      <c r="AD95" s="60">
        <f t="shared" ref="AD95" si="625">+AD94/AD96-1</f>
        <v>3.2121792181983633E-2</v>
      </c>
      <c r="AE95" s="60">
        <f t="shared" ref="AE95" si="626">+AE94/AE96-1</f>
        <v>2.432777257076979E-2</v>
      </c>
      <c r="AF95" s="60">
        <f t="shared" ref="AF95" si="627">+AF94/AF96-1</f>
        <v>2.5102238224775641E-2</v>
      </c>
      <c r="AG95" s="60">
        <f t="shared" ref="AG95:AH95" si="628">+AG94/AG96-1</f>
        <v>3.2092578606602862E-2</v>
      </c>
      <c r="AH95" s="107">
        <f t="shared" si="628"/>
        <v>2.8187415641092839E-2</v>
      </c>
      <c r="AI95" s="60">
        <f>+AI94/AI96-1</f>
        <v>1.0107107421764239E-2</v>
      </c>
      <c r="AJ95" s="60">
        <f t="shared" ref="AJ95:AM95" si="629">+AJ94/AJ96-1</f>
        <v>3.3722427438410696E-2</v>
      </c>
      <c r="AK95" s="60">
        <f t="shared" si="629"/>
        <v>2.2942240214130827E-2</v>
      </c>
      <c r="AL95" s="60">
        <f t="shared" si="629"/>
        <v>2.5757544320564651E-2</v>
      </c>
      <c r="AM95" s="107">
        <f t="shared" si="629"/>
        <v>2.2043561032879522E-2</v>
      </c>
      <c r="AN95" s="60">
        <f>+AN94/AN96-1</f>
        <v>2.8688469282362572E-2</v>
      </c>
      <c r="AO95" s="60">
        <f t="shared" ref="AO95:AR95" si="630">+AO94/AO96-1</f>
        <v>3.0496255155724183E-2</v>
      </c>
      <c r="AP95" s="60">
        <f t="shared" si="630"/>
        <v>2.51139627927639E-2</v>
      </c>
      <c r="AQ95" s="60">
        <f t="shared" si="630"/>
        <v>2.716486797361406E-2</v>
      </c>
      <c r="AR95" s="107">
        <f t="shared" si="630"/>
        <v>2.7816960530283374E-2</v>
      </c>
      <c r="AS95" s="60">
        <f>+AS94/AS96-1</f>
        <v>2.9939303116693017E-2</v>
      </c>
      <c r="AT95" s="60">
        <f t="shared" ref="AT95" si="631">+AT94/AT96-1</f>
        <v>8.2660583008562494E-3</v>
      </c>
      <c r="AU95" s="60">
        <f t="shared" ref="AU95" si="632">+AU94/AU96-1</f>
        <v>2.8617314479613354E-2</v>
      </c>
      <c r="AV95" s="60">
        <f t="shared" ref="AV95" si="633">+AV94/AV96-1</f>
        <v>2.5723311164370877E-2</v>
      </c>
      <c r="AW95" s="60">
        <f t="shared" ref="AW95" si="634">+AW94/AW96-1</f>
        <v>3.1137759925411457E-2</v>
      </c>
      <c r="AX95" s="107">
        <f t="shared" ref="AX95" si="635">+AX94/AX96-1</f>
        <v>2.4635655036660875E-2</v>
      </c>
      <c r="AY95" s="60">
        <f>+AY94/AY96-1</f>
        <v>3.3738610181211381E-2</v>
      </c>
      <c r="AZ95" s="60">
        <f t="shared" ref="AZ95:BC95" si="636">+AZ94/AZ96-1</f>
        <v>2.6386620600457045E-2</v>
      </c>
      <c r="BA95" s="60">
        <f t="shared" si="636"/>
        <v>3.0997615004129786E-2</v>
      </c>
      <c r="BB95" s="60">
        <f t="shared" si="636"/>
        <v>2.3016332800829931E-2</v>
      </c>
      <c r="BC95" s="107">
        <f t="shared" si="636"/>
        <v>2.8540180977913776E-2</v>
      </c>
      <c r="BD95" s="60">
        <f>+BD94/BD96-1</f>
        <v>3.3892404265646325E-2</v>
      </c>
      <c r="BE95" s="60">
        <f t="shared" ref="BE95:BH95" si="637">+BE94/BE96-1</f>
        <v>2.4504537680271943E-2</v>
      </c>
      <c r="BF95" s="60">
        <f t="shared" si="637"/>
        <v>2.597198505574605E-2</v>
      </c>
      <c r="BG95" s="60">
        <f t="shared" si="637"/>
        <v>2.6377816578903035E-2</v>
      </c>
      <c r="BH95" s="107">
        <f t="shared" si="637"/>
        <v>2.8017996503899356E-2</v>
      </c>
      <c r="BI95" s="60">
        <f>+BI94/BI96-1</f>
        <v>3.0249846320549167E-2</v>
      </c>
      <c r="BJ95" s="60">
        <f t="shared" ref="BJ95" si="638">+BJ94/BJ96-1</f>
        <v>2.891328901940371E-2</v>
      </c>
      <c r="BK95" s="60">
        <f t="shared" ref="BK95" si="639">+BK94/BK96-1</f>
        <v>2.6686804758166094E-2</v>
      </c>
      <c r="BL95" s="60">
        <f t="shared" ref="BL95" si="640">+BL94/BL96-1</f>
        <v>2.7755674191378032E-2</v>
      </c>
      <c r="BM95" s="60">
        <f t="shared" ref="BM95" si="641">+BM94/BM96-1</f>
        <v>3.0588024263163982E-2</v>
      </c>
      <c r="BN95" s="107">
        <f t="shared" ref="BN95" si="642">+BN94/BN96-1</f>
        <v>2.8828068318071498E-2</v>
      </c>
      <c r="BP95" s="73">
        <f>+BP94/BP96-1</f>
        <v>2.7347373202276426E-2</v>
      </c>
      <c r="BR95" s="103"/>
      <c r="BS95" s="72"/>
    </row>
    <row r="96" spans="1:71" s="65" customFormat="1">
      <c r="A96" s="61" t="s">
        <v>132</v>
      </c>
      <c r="B96" s="62"/>
      <c r="C96" s="63">
        <f>+C18+C21+C24+C33+C41+C44+C47+C62+C70+C77+C84</f>
        <v>87184</v>
      </c>
      <c r="D96" s="63">
        <f t="shared" ref="D96:F96" si="643">+D18+D21+D24+D33+D41+D44+D47+D62+D70+D77+D84</f>
        <v>87279</v>
      </c>
      <c r="E96" s="63">
        <f t="shared" si="643"/>
        <v>96750</v>
      </c>
      <c r="F96" s="63">
        <f t="shared" si="643"/>
        <v>88729</v>
      </c>
      <c r="G96" s="64">
        <f>SUM(C96:F96)</f>
        <v>359942</v>
      </c>
      <c r="H96" s="63">
        <f>+H18+H21+H24+H33+H41+H44+H47+H62+H70+H77+H84</f>
        <v>95166</v>
      </c>
      <c r="I96" s="63">
        <f>+I18+I21+I24+I33+I41+I44+I47+I62+I70+I77+I84</f>
        <v>95889</v>
      </c>
      <c r="J96" s="63">
        <f>+J18+J21+J24+J33+J41+J44+J47+J62+J70+J77+J84</f>
        <v>110100</v>
      </c>
      <c r="K96" s="63">
        <f>+K18+K21+K24+K33+K41+K44+K47+K62+K70+K77+K84</f>
        <v>91455</v>
      </c>
      <c r="L96" s="64">
        <f>SUM(H96:K96)</f>
        <v>392610</v>
      </c>
      <c r="M96" s="63">
        <f>+M18+M21+M24+M33+M41+M44+M47+M62+M70+M77+M84</f>
        <v>86907</v>
      </c>
      <c r="N96" s="63">
        <f>+N18+N21+N24+N33+N41+N44+N47+N62+N70+N77+N84</f>
        <v>90453</v>
      </c>
      <c r="O96" s="63">
        <f>+O18+O21+O24+O33+O41+O44+O47+O62+O70+O77+O84</f>
        <v>86008</v>
      </c>
      <c r="P96" s="63">
        <f>+P18+P21+P24+P33+P41+P44+P47+P62+P70+P77+P84</f>
        <v>94402</v>
      </c>
      <c r="Q96" s="63">
        <f>+Q18+Q21+Q24+Q33+Q41+Q44+Q47+Q62+Q70+Q77+Q84</f>
        <v>104998</v>
      </c>
      <c r="R96" s="64">
        <f>SUM(M96:Q96)</f>
        <v>462768</v>
      </c>
      <c r="S96" s="63">
        <f>+S18+S21+S24+S33+S41+S44+S47+S62+S70+S77+S84</f>
        <v>82998</v>
      </c>
      <c r="T96" s="63">
        <f>+T18+T21+T24+T33+T41+T44+T47+T62+T70+T77+T84</f>
        <v>87002</v>
      </c>
      <c r="U96" s="63">
        <f>+U18+U21+U24+U33+U41+U44+U47+U62+U70+U77+U84</f>
        <v>101652</v>
      </c>
      <c r="V96" s="63">
        <f>+V18+V21+V24+V33+V41+V44+V47+V62+V70+V77+V84</f>
        <v>89061</v>
      </c>
      <c r="W96" s="64">
        <f>SUM(S96:V96)</f>
        <v>360713</v>
      </c>
      <c r="X96" s="63">
        <f>+X18+X21+X24+X33+X41+X44+X47+X62+X70+X77+X84</f>
        <v>90424</v>
      </c>
      <c r="Y96" s="63">
        <f>+Y18+Y21+Y24+Y33+Y41+Y44+Y47+Y62+Y70+Y77+Y84</f>
        <v>88171</v>
      </c>
      <c r="Z96" s="63">
        <f>+Z18+Z21+Z24+Z33+Z41+Z44+Z47+Z62+Z70+Z77+Z84</f>
        <v>94158</v>
      </c>
      <c r="AA96" s="63">
        <f>+AA18+AA21+AA24+AA33+AA41+AA44+AA47+AA62+AA70+AA77+AA84</f>
        <v>87049</v>
      </c>
      <c r="AB96" s="64">
        <f>SUM(X96:AA96)</f>
        <v>359802</v>
      </c>
      <c r="AC96" s="63">
        <f>+AC18+AC21+AC24+AC33+AC41+AC44+AC47+AC62+AC70+AC77+AC84</f>
        <v>86866</v>
      </c>
      <c r="AD96" s="63">
        <f>+AD18+AD21+AD24+AD33+AD41+AD44+AD47+AD62+AD70+AD77+AD84</f>
        <v>88177</v>
      </c>
      <c r="AE96" s="63">
        <f>+AE18+AE21+AE24+AE33+AE41+AE44+AE47+AE62+AE70+AE77+AE84</f>
        <v>95532</v>
      </c>
      <c r="AF96" s="63">
        <f>+AF18+AF21+AF24+AF33+AF41+AF44+AF47+AF62+AF70+AF77+AF84</f>
        <v>83758</v>
      </c>
      <c r="AG96" s="63">
        <f>+AG18+AG21+AG24+AG33+AG41+AG44+AG47+AG62+AG70+AG77+AG84</f>
        <v>85352</v>
      </c>
      <c r="AH96" s="64">
        <f>SUM(AC96:AG96)</f>
        <v>439685</v>
      </c>
      <c r="AI96" s="63">
        <f>+AI18+AI21+AI24+AI33+AI41+AI44+AI47+AI62+AI70+AI77+AI84</f>
        <v>103268</v>
      </c>
      <c r="AJ96" s="63">
        <f>+AJ18+AJ21+AJ24+AJ33+AJ41+AJ44+AJ47+AJ62+AJ70+AJ77+AJ84</f>
        <v>73052</v>
      </c>
      <c r="AK96" s="63">
        <f>+AK18+AK21+AK24+AK33+AK41+AK44+AK47+AK62+AK70+AK77+AK84</f>
        <v>75238</v>
      </c>
      <c r="AL96" s="63">
        <f>+AL18+AL21+AL24+AL33+AL41+AL44+AL47+AL62+AL70+AL77+AL84</f>
        <v>83973</v>
      </c>
      <c r="AM96" s="64">
        <f>SUM(AI96:AL96)</f>
        <v>335531</v>
      </c>
      <c r="AN96" s="63">
        <f>+AN18+AN21+AN24+AN33+AN41+AN44+AN47+AN62+AN70+AN77+AN84</f>
        <v>77977</v>
      </c>
      <c r="AO96" s="63">
        <f>+AO18+AO21+AO24+AO33+AO41+AO44+AO47+AO62+AO70+AO77+AO84</f>
        <v>82041</v>
      </c>
      <c r="AP96" s="63">
        <f>+AP18+AP21+AP24+AP33+AP41+AP44+AP47+AP62+AP70+AP77+AP84</f>
        <v>82424</v>
      </c>
      <c r="AQ96" s="63">
        <f>+AQ18+AQ21+AQ24+AQ33+AQ41+AQ44+AQ47+AQ62+AQ70+AQ77+AQ84</f>
        <v>99645</v>
      </c>
      <c r="AR96" s="64">
        <f>SUM(AN96:AQ96)</f>
        <v>342087</v>
      </c>
      <c r="AS96" s="63">
        <f>+AS18+AS21+AS24+AS33+AS41+AS44+AS47+AS62+AS70+AS77+AS84</f>
        <v>85453</v>
      </c>
      <c r="AT96" s="63">
        <f>+AT18+AT21+AT24+AT33+AT41+AT44+AT47+AT62+AT70+AT77+AT84</f>
        <v>91169</v>
      </c>
      <c r="AU96" s="63">
        <f>+AU18+AU21+AU24+AU33+AU41+AU44+AU47+AU62+AU70+AU77+AU84</f>
        <v>91517</v>
      </c>
      <c r="AV96" s="63">
        <f>+AV18+AV21+AV24+AV33+AV41+AV44+AV47+AV62+AV70+AV77+AV84</f>
        <v>90702</v>
      </c>
      <c r="AW96" s="63">
        <f>+AW18+AW21+AW24+AW33+AW41+AW44+AW47+AW62+AW70+AW77+AW84</f>
        <v>88609</v>
      </c>
      <c r="AX96" s="64">
        <f>SUM(AS96:AW96)</f>
        <v>447450</v>
      </c>
      <c r="AY96" s="63">
        <f>+AY18+AY21+AY24+AY33+AY41+AY44+AY47+AY62+AY70+AY77+AY84</f>
        <v>84767</v>
      </c>
      <c r="AZ96" s="63">
        <f>+AZ18+AZ21+AZ24+AZ33+AZ41+AZ44+AZ47+AZ62+AZ70+AZ77+AZ84</f>
        <v>94446</v>
      </c>
      <c r="BA96" s="63">
        <f>+BA18+BA21+BA24+BA33+BA41+BA44+BA47+BA62+BA70+BA77+BA84</f>
        <v>99468</v>
      </c>
      <c r="BB96" s="63">
        <f>+BB18+BB21+BB24+BB33+BB41+BB44+BB47+BB62+BB70+BB77+BB84</f>
        <v>87203</v>
      </c>
      <c r="BC96" s="64">
        <f>SUM(AY96:BB96)</f>
        <v>365884</v>
      </c>
      <c r="BD96" s="63">
        <f>+BD18+BD21+BD24+BD33+BD41+BD44+BD47+BD62+BD70+BD77+BD84</f>
        <v>106814</v>
      </c>
      <c r="BE96" s="63">
        <f>+BE18+BE21+BE24+BE33+BE41+BE44+BE47+BE62+BE70+BE77+BE84</f>
        <v>91075</v>
      </c>
      <c r="BF96" s="63">
        <f>+BF18+BF21+BF24+BF33+BF41+BF44+BF47+BF62+BF70+BF77+BF84</f>
        <v>83428</v>
      </c>
      <c r="BG96" s="63">
        <f>+BG18+BG21+BG24+BG33+BG41+BG44+BG47+BG62+BG70+BG77+BG84</f>
        <v>83397</v>
      </c>
      <c r="BH96" s="64">
        <f>SUM(BD96:BG96)</f>
        <v>364714</v>
      </c>
      <c r="BI96" s="63">
        <f>+BI18+BI21+BI24+BI33+BI41+BI44+BI47+BI62+BI70+BI77+BI84</f>
        <v>81213</v>
      </c>
      <c r="BJ96" s="63">
        <f>+BJ18+BJ21+BJ24+BJ33+BJ41+BJ44+BJ47+BJ62+BJ70+BJ77+BJ84</f>
        <v>89455</v>
      </c>
      <c r="BK96" s="63">
        <f>+BK18+BK21+BK24+BK33+BK41+BK44+BK47+BK62+BK70+BK77+BK84</f>
        <v>84745</v>
      </c>
      <c r="BL96" s="63">
        <f>+BL18+BL21+BL24+BL33+BL41+BL44+BL47+BL62+BL70+BL77+BL84</f>
        <v>92836</v>
      </c>
      <c r="BM96" s="63">
        <f>+BM18+BM21+BM24+BM33+BM41+BM44+BM47+BM62+BM70+BM77+BM84</f>
        <v>89734</v>
      </c>
      <c r="BN96" s="64">
        <f>SUM(BI96:BM96)</f>
        <v>437983</v>
      </c>
      <c r="BP96" s="64">
        <f t="shared" si="141"/>
        <v>4669169</v>
      </c>
      <c r="BR96" s="66"/>
      <c r="BS96" s="66"/>
    </row>
    <row r="97" spans="1:71" s="56" customFormat="1">
      <c r="A97" s="52" t="s">
        <v>302</v>
      </c>
      <c r="B97" s="53"/>
      <c r="C97" s="54">
        <f>C92+C80+C73+C66+C58+C37+C29</f>
        <v>25845.110500192306</v>
      </c>
      <c r="D97" s="54">
        <f t="shared" ref="D97:F97" si="644">D92+D80+D73+D66+D58+D37+D29</f>
        <v>22511.654892692317</v>
      </c>
      <c r="E97" s="54">
        <f t="shared" si="644"/>
        <v>28855.478920192309</v>
      </c>
      <c r="F97" s="54">
        <f t="shared" si="644"/>
        <v>25278.361667692312</v>
      </c>
      <c r="G97" s="55">
        <f>SUM(C97:F97)</f>
        <v>102490.60598076925</v>
      </c>
      <c r="H97" s="54">
        <f>H92+H80+H73+H66+H58+H37+H29</f>
        <v>29236.053362692299</v>
      </c>
      <c r="I97" s="54">
        <f>I92+I80+I73+I66+I58+I37+I29</f>
        <v>29034.999475192315</v>
      </c>
      <c r="J97" s="54">
        <f>J92+J80+J73+J66+J58+J37+J29</f>
        <v>33415.513265192305</v>
      </c>
      <c r="K97" s="54">
        <f>K92+K80+K73+K66+K58+K37+K29</f>
        <v>25619.431520192309</v>
      </c>
      <c r="L97" s="55">
        <f>SUM(H97:K97)</f>
        <v>117305.99762326921</v>
      </c>
      <c r="M97" s="54">
        <f>M92+M80+M73+M66+M58+M37+M29</f>
        <v>23137.539725192313</v>
      </c>
      <c r="N97" s="54">
        <f>N92+N80+N73+N66+N58+N37+N29</f>
        <v>29384.813515192305</v>
      </c>
      <c r="O97" s="54">
        <f>O92+O80+O73+O66+O58+O37+O29</f>
        <v>24077.69384769231</v>
      </c>
      <c r="P97" s="54">
        <f>P92+P80+P73+P66+P58+P37+P29</f>
        <v>24235.110545192314</v>
      </c>
      <c r="Q97" s="54">
        <f>Q92+Q80+Q73+Q66+Q58+Q37+Q29</f>
        <v>27931.574572692305</v>
      </c>
      <c r="R97" s="55">
        <f>SUM(M97:Q97)</f>
        <v>128766.73220596154</v>
      </c>
      <c r="S97" s="54">
        <f>S92+S80+S73+S66+S58+S37+S29</f>
        <v>23225.26682519231</v>
      </c>
      <c r="T97" s="54">
        <f>T92+T80+T73+T66+T58+T37+T29</f>
        <v>26268.111070192306</v>
      </c>
      <c r="U97" s="54">
        <f>U92+U80+U73+U66+U58+U37+U29</f>
        <v>32591.959445192311</v>
      </c>
      <c r="V97" s="54">
        <f>V92+V80+V73+V66+V58+V37+V29</f>
        <v>25298.193232692312</v>
      </c>
      <c r="W97" s="55">
        <f>SUM(S97:V97)</f>
        <v>107383.53057326924</v>
      </c>
      <c r="X97" s="54">
        <f>X92+X80+X73+X66+X58+X37+X29</f>
        <v>26354.769842692309</v>
      </c>
      <c r="Y97" s="54">
        <f>Y92+Y80+Y73+Y66+Y58+Y37+Y29</f>
        <v>22607.440425192312</v>
      </c>
      <c r="Z97" s="54">
        <f>Z92+Z80+Z73+Z66+Z58+Z37+Z29</f>
        <v>27164.966092692306</v>
      </c>
      <c r="AA97" s="54">
        <f>AA92+AA80+AA73+AA66+AA58+AA37+AA29</f>
        <v>23625.090835192306</v>
      </c>
      <c r="AB97" s="55">
        <f>SUM(X97:AA97)</f>
        <v>99752.267195769236</v>
      </c>
      <c r="AC97" s="54">
        <f>AC92+AC80+AC73+AC66+AC58+AC37+AC29</f>
        <v>26505.209215192317</v>
      </c>
      <c r="AD97" s="54">
        <f>AD92+AD80+AD73+AD66+AD58+AD37+AD29</f>
        <v>22504.278360192307</v>
      </c>
      <c r="AE97" s="54">
        <f>AE92+AE80+AE73+AE66+AE58+AE37+AE29</f>
        <v>27174.531015192311</v>
      </c>
      <c r="AF97" s="54">
        <f>AF92+AF80+AF73+AF66+AF58+AF37+AF29</f>
        <v>21563.521040192303</v>
      </c>
      <c r="AG97" s="54">
        <f>AG92+AG80+AG73+AG66+AG58+AG37+AG29</f>
        <v>22288.817755192307</v>
      </c>
      <c r="AH97" s="55">
        <f>SUM(AC97:AG97)</f>
        <v>120036.35738596157</v>
      </c>
      <c r="AI97" s="54">
        <f>AI92+AI80+AI73+AI66+AI58+AI37+AI29</f>
        <v>30249.523400192309</v>
      </c>
      <c r="AJ97" s="54">
        <f>AJ92+AJ80+AJ73+AJ66+AJ58+AJ37+AJ29</f>
        <v>18243.189237692306</v>
      </c>
      <c r="AK97" s="54">
        <f>AK92+AK80+AK73+AK66+AK58+AK37+AK29</f>
        <v>20372.416225192312</v>
      </c>
      <c r="AL97" s="54">
        <f>AL92+AL80+AL73+AL66+AL58+AL37+AL29</f>
        <v>22656.295070192311</v>
      </c>
      <c r="AM97" s="55">
        <f>SUM(AI97:AL97)</f>
        <v>91521.423933269238</v>
      </c>
      <c r="AN97" s="54">
        <f>AN92+AN80+AN73+AN66+AN58+AN37+AN29</f>
        <v>19855.0005701923</v>
      </c>
      <c r="AO97" s="54">
        <f>AO92+AO80+AO73+AO66+AO58+AO37+AO29</f>
        <v>21935.767882692307</v>
      </c>
      <c r="AP97" s="54">
        <f>AP92+AP80+AP73+AP66+AP58+AP37+AP29</f>
        <v>19544.811447692311</v>
      </c>
      <c r="AQ97" s="54">
        <f>AQ92+AQ80+AQ73+AQ66+AQ58+AQ37+AQ29</f>
        <v>25629.411237692308</v>
      </c>
      <c r="AR97" s="55">
        <f>SUM(AN97:AQ97)</f>
        <v>86964.991138269223</v>
      </c>
      <c r="AS97" s="54">
        <f>AS92+AS80+AS73+AS66+AS58+AS37+AS29</f>
        <v>22009.555185192308</v>
      </c>
      <c r="AT97" s="54">
        <f>AT92+AT80+AT73+AT66+AT58+AT37+AT29</f>
        <v>23167.639050192305</v>
      </c>
      <c r="AU97" s="54">
        <f>AU92+AU80+AU73+AU66+AU58+AU37+AU29</f>
        <v>27376.71563269231</v>
      </c>
      <c r="AV97" s="54">
        <f>AV92+AV80+AV73+AV66+AV58+AV37+AV29</f>
        <v>24071.356950192308</v>
      </c>
      <c r="AW97" s="54">
        <f>AW92+AW80+AW73+AW66+AW58+AW37+AW29</f>
        <v>22995.069820192315</v>
      </c>
      <c r="AX97" s="55">
        <f>SUM(AS97:AW97)</f>
        <v>119620.33663846154</v>
      </c>
      <c r="AY97" s="54">
        <f>AY92+AY80+AY73+AY66+AY58+AY37+AY29</f>
        <v>22088.097440192316</v>
      </c>
      <c r="AZ97" s="54">
        <f>AZ92+AZ80+AZ73+AZ66+AZ58+AZ37+AZ29</f>
        <v>26602.398627692317</v>
      </c>
      <c r="BA97" s="54">
        <f>BA92+BA80+BA73+BA66+BA58+BA37+BA29</f>
        <v>28216.97421769231</v>
      </c>
      <c r="BB97" s="54">
        <f>BB92+BB80+BB73+BB66+BB58+BB37+BB29</f>
        <v>23652.208182692309</v>
      </c>
      <c r="BC97" s="55">
        <f>SUM(AY97:BB97)</f>
        <v>100559.67846826925</v>
      </c>
      <c r="BD97" s="54">
        <f>BD92+BD80+BD73+BD66+BD58+BD37+BD29</f>
        <v>34066.090512692303</v>
      </c>
      <c r="BE97" s="54">
        <f>BE92+BE80+BE73+BE66+BE58+BE37+BE29</f>
        <v>25903.359112692306</v>
      </c>
      <c r="BF97" s="54">
        <f>BF92+BF80+BF73+BF66+BF58+BF37+BF29</f>
        <v>21584.45766769231</v>
      </c>
      <c r="BG97" s="54">
        <f>BG92+BG80+BG73+BG66+BG58+BG37+BG29</f>
        <v>23263.418200192307</v>
      </c>
      <c r="BH97" s="55">
        <f>SUM(BD97:BG97)</f>
        <v>104817.32549326922</v>
      </c>
      <c r="BI97" s="54">
        <f>BI92+BI80+BI73+BI66+BI58+BI37+BI29</f>
        <v>23038.09297519231</v>
      </c>
      <c r="BJ97" s="54">
        <f>BJ92+BJ80+BJ73+BJ66+BJ58+BJ37+BJ29</f>
        <v>27705.700722692305</v>
      </c>
      <c r="BK97" s="54">
        <f>BK92+BK80+BK73+BK66+BK58+BK37+BK29</f>
        <v>24335.986802692307</v>
      </c>
      <c r="BL97" s="54">
        <f>BL92+BL80+BL73+BL66+BL58+BL37+BL29</f>
        <v>29049.580312692306</v>
      </c>
      <c r="BM97" s="54">
        <f>BM92+BM80+BM73+BM66+BM58+BM37+BM29</f>
        <v>24793.878120192305</v>
      </c>
      <c r="BN97" s="55">
        <f>SUM(BI97:BM97)</f>
        <v>128923.23893346151</v>
      </c>
      <c r="BP97" s="57">
        <f t="shared" si="141"/>
        <v>1308142.48557</v>
      </c>
      <c r="BQ97" s="112"/>
      <c r="BR97" s="139"/>
      <c r="BS97" s="28"/>
    </row>
    <row r="98" spans="1:71" s="12" customFormat="1">
      <c r="A98" s="6"/>
      <c r="B98" s="67"/>
      <c r="G98" s="68"/>
      <c r="L98" s="68"/>
      <c r="R98" s="68"/>
      <c r="W98" s="68"/>
      <c r="AB98" s="68"/>
      <c r="AH98" s="68"/>
      <c r="AM98" s="68"/>
      <c r="AR98" s="68"/>
      <c r="AX98" s="68"/>
      <c r="BC98" s="68"/>
      <c r="BH98" s="68"/>
      <c r="BN98" s="68"/>
      <c r="BP98" s="68"/>
      <c r="BQ98" s="114"/>
      <c r="BR98" s="141"/>
      <c r="BS98" s="1"/>
    </row>
    <row r="99" spans="1:71">
      <c r="A99" s="52" t="s">
        <v>301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20"/>
      <c r="BP99" s="119"/>
      <c r="BQ99" s="65"/>
      <c r="BR99" s="66"/>
    </row>
    <row r="100" spans="1:71">
      <c r="A100" s="143" t="s">
        <v>69</v>
      </c>
      <c r="B100" s="115" t="s">
        <v>224</v>
      </c>
      <c r="C100" s="75">
        <f>$BQ100</f>
        <v>115.38461538461539</v>
      </c>
      <c r="D100" s="75">
        <f t="shared" ref="D100:F100" si="645">$BQ100</f>
        <v>115.38461538461539</v>
      </c>
      <c r="E100" s="75">
        <f t="shared" si="645"/>
        <v>115.38461538461539</v>
      </c>
      <c r="F100" s="75">
        <f t="shared" si="645"/>
        <v>115.38461538461539</v>
      </c>
      <c r="G100" s="120">
        <f>SUM(C100:F100)</f>
        <v>461.53846153846155</v>
      </c>
      <c r="H100" s="75">
        <f>$BQ100</f>
        <v>115.38461538461539</v>
      </c>
      <c r="I100" s="75">
        <f t="shared" ref="I100:K100" si="646">$BQ100</f>
        <v>115.38461538461539</v>
      </c>
      <c r="J100" s="75">
        <f t="shared" si="646"/>
        <v>115.38461538461539</v>
      </c>
      <c r="K100" s="75">
        <f t="shared" si="646"/>
        <v>115.38461538461539</v>
      </c>
      <c r="L100" s="120">
        <f>SUM(H100:K100)</f>
        <v>461.53846153846155</v>
      </c>
      <c r="M100" s="75">
        <f>$BQ100</f>
        <v>115.38461538461539</v>
      </c>
      <c r="N100" s="75">
        <f t="shared" ref="N100:Q114" si="647">$BQ100</f>
        <v>115.38461538461539</v>
      </c>
      <c r="O100" s="75">
        <f t="shared" si="647"/>
        <v>115.38461538461539</v>
      </c>
      <c r="P100" s="75">
        <f t="shared" si="647"/>
        <v>115.38461538461539</v>
      </c>
      <c r="Q100" s="75">
        <f t="shared" si="647"/>
        <v>115.38461538461539</v>
      </c>
      <c r="R100" s="120">
        <f>SUM(M100:Q100)</f>
        <v>576.92307692307691</v>
      </c>
      <c r="S100" s="75">
        <f>$BQ100</f>
        <v>115.38461538461539</v>
      </c>
      <c r="T100" s="75">
        <f t="shared" ref="T100:V100" si="648">$BQ100</f>
        <v>115.38461538461539</v>
      </c>
      <c r="U100" s="75">
        <f t="shared" si="648"/>
        <v>115.38461538461539</v>
      </c>
      <c r="V100" s="75">
        <f t="shared" si="648"/>
        <v>115.38461538461539</v>
      </c>
      <c r="W100" s="120">
        <f>SUM(S100:V100)</f>
        <v>461.53846153846155</v>
      </c>
      <c r="X100" s="75">
        <f>$BQ100</f>
        <v>115.38461538461539</v>
      </c>
      <c r="Y100" s="75">
        <f t="shared" ref="Y100:AA100" si="649">$BQ100</f>
        <v>115.38461538461539</v>
      </c>
      <c r="Z100" s="75">
        <f t="shared" si="649"/>
        <v>115.38461538461539</v>
      </c>
      <c r="AA100" s="75">
        <f t="shared" si="649"/>
        <v>115.38461538461539</v>
      </c>
      <c r="AB100" s="120">
        <f>SUM(X100:AA100)</f>
        <v>461.53846153846155</v>
      </c>
      <c r="AC100" s="75">
        <f>$BQ100</f>
        <v>115.38461538461539</v>
      </c>
      <c r="AD100" s="75">
        <f t="shared" ref="AD100:AG114" si="650">$BQ100</f>
        <v>115.38461538461539</v>
      </c>
      <c r="AE100" s="75">
        <f t="shared" si="650"/>
        <v>115.38461538461539</v>
      </c>
      <c r="AF100" s="75">
        <f t="shared" si="650"/>
        <v>115.38461538461539</v>
      </c>
      <c r="AG100" s="75">
        <f t="shared" si="650"/>
        <v>115.38461538461539</v>
      </c>
      <c r="AH100" s="120">
        <f>SUM(AC100:AG100)</f>
        <v>576.92307692307691</v>
      </c>
      <c r="AI100" s="75">
        <f>$BQ100</f>
        <v>115.38461538461539</v>
      </c>
      <c r="AJ100" s="75">
        <f t="shared" ref="AJ100:AL100" si="651">$BQ100</f>
        <v>115.38461538461539</v>
      </c>
      <c r="AK100" s="75">
        <f t="shared" si="651"/>
        <v>115.38461538461539</v>
      </c>
      <c r="AL100" s="75">
        <f t="shared" si="651"/>
        <v>115.38461538461539</v>
      </c>
      <c r="AM100" s="120">
        <f>SUM(AI100:AL100)</f>
        <v>461.53846153846155</v>
      </c>
      <c r="AN100" s="75">
        <f>$BQ100</f>
        <v>115.38461538461539</v>
      </c>
      <c r="AO100" s="75">
        <f t="shared" ref="AO100:AQ100" si="652">$BQ100</f>
        <v>115.38461538461539</v>
      </c>
      <c r="AP100" s="75">
        <f t="shared" si="652"/>
        <v>115.38461538461539</v>
      </c>
      <c r="AQ100" s="75">
        <f t="shared" si="652"/>
        <v>115.38461538461539</v>
      </c>
      <c r="AR100" s="120">
        <f>SUM(AN100:AQ100)</f>
        <v>461.53846153846155</v>
      </c>
      <c r="AS100" s="75">
        <f>$BQ100</f>
        <v>115.38461538461539</v>
      </c>
      <c r="AT100" s="75">
        <f t="shared" ref="AT100:AW114" si="653">$BQ100</f>
        <v>115.38461538461539</v>
      </c>
      <c r="AU100" s="75">
        <f t="shared" si="653"/>
        <v>115.38461538461539</v>
      </c>
      <c r="AV100" s="75">
        <f t="shared" si="653"/>
        <v>115.38461538461539</v>
      </c>
      <c r="AW100" s="75">
        <f t="shared" si="653"/>
        <v>115.38461538461539</v>
      </c>
      <c r="AX100" s="120">
        <f>SUM(AS100:AW100)</f>
        <v>576.92307692307691</v>
      </c>
      <c r="AY100" s="75">
        <f>$BQ100</f>
        <v>115.38461538461539</v>
      </c>
      <c r="AZ100" s="75">
        <f t="shared" ref="AZ100:BB100" si="654">$BQ100</f>
        <v>115.38461538461539</v>
      </c>
      <c r="BA100" s="75">
        <f t="shared" si="654"/>
        <v>115.38461538461539</v>
      </c>
      <c r="BB100" s="75">
        <f t="shared" si="654"/>
        <v>115.38461538461539</v>
      </c>
      <c r="BC100" s="120">
        <f>SUM(AY100:BB100)</f>
        <v>461.53846153846155</v>
      </c>
      <c r="BD100" s="75">
        <f>$BQ100</f>
        <v>115.38461538461539</v>
      </c>
      <c r="BE100" s="75">
        <f t="shared" ref="BE100:BG100" si="655">$BQ100</f>
        <v>115.38461538461539</v>
      </c>
      <c r="BF100" s="75">
        <f t="shared" si="655"/>
        <v>115.38461538461539</v>
      </c>
      <c r="BG100" s="75">
        <f t="shared" si="655"/>
        <v>115.38461538461539</v>
      </c>
      <c r="BH100" s="120">
        <f>SUM(BD100:BG100)</f>
        <v>461.53846153846155</v>
      </c>
      <c r="BI100" s="75">
        <f>$BQ100</f>
        <v>115.38461538461539</v>
      </c>
      <c r="BJ100" s="75">
        <f t="shared" ref="BJ100:BM114" si="656">$BQ100</f>
        <v>115.38461538461539</v>
      </c>
      <c r="BK100" s="75">
        <f t="shared" si="656"/>
        <v>115.38461538461539</v>
      </c>
      <c r="BL100" s="75">
        <f t="shared" si="656"/>
        <v>115.38461538461539</v>
      </c>
      <c r="BM100" s="75">
        <f t="shared" si="656"/>
        <v>115.38461538461539</v>
      </c>
      <c r="BN100" s="120">
        <f>SUM(BI100:BM100)</f>
        <v>576.92307692307691</v>
      </c>
      <c r="BP100" s="119">
        <f t="shared" ref="BP100:BP114" si="657">G100+L100+R100+W100+AB100+AM100+AH100+AR100+AX100+BC100+BH100+BN100</f>
        <v>6000</v>
      </c>
      <c r="BQ100" s="133">
        <f>BR100/$BR$15</f>
        <v>115.38461538461539</v>
      </c>
      <c r="BR100" s="66">
        <v>6000</v>
      </c>
      <c r="BS100" s="66" t="s">
        <v>267</v>
      </c>
    </row>
    <row r="101" spans="1:71">
      <c r="A101" s="143" t="s">
        <v>70</v>
      </c>
      <c r="B101" s="115" t="s">
        <v>225</v>
      </c>
      <c r="C101" s="75">
        <f t="shared" ref="C101:K114" si="658">$BQ101</f>
        <v>0</v>
      </c>
      <c r="D101" s="75">
        <f t="shared" si="658"/>
        <v>0</v>
      </c>
      <c r="E101" s="75">
        <f t="shared" si="658"/>
        <v>0</v>
      </c>
      <c r="F101" s="75">
        <f t="shared" si="658"/>
        <v>0</v>
      </c>
      <c r="G101" s="118"/>
      <c r="H101" s="75">
        <f t="shared" si="658"/>
        <v>0</v>
      </c>
      <c r="I101" s="75">
        <f t="shared" si="658"/>
        <v>0</v>
      </c>
      <c r="J101" s="75">
        <f t="shared" si="658"/>
        <v>0</v>
      </c>
      <c r="K101" s="75">
        <f t="shared" si="658"/>
        <v>0</v>
      </c>
      <c r="L101" s="118"/>
      <c r="M101" s="75">
        <f t="shared" ref="M101:M114" si="659">$BQ101</f>
        <v>0</v>
      </c>
      <c r="N101" s="75">
        <f t="shared" si="647"/>
        <v>0</v>
      </c>
      <c r="O101" s="75">
        <f t="shared" si="647"/>
        <v>0</v>
      </c>
      <c r="P101" s="75">
        <f t="shared" si="647"/>
        <v>0</v>
      </c>
      <c r="Q101" s="75">
        <f t="shared" si="647"/>
        <v>0</v>
      </c>
      <c r="R101" s="118"/>
      <c r="S101" s="75">
        <f t="shared" ref="S101:AA114" si="660">$BQ101</f>
        <v>0</v>
      </c>
      <c r="T101" s="75">
        <f t="shared" si="660"/>
        <v>0</v>
      </c>
      <c r="U101" s="75">
        <f t="shared" si="660"/>
        <v>0</v>
      </c>
      <c r="V101" s="75">
        <f t="shared" si="660"/>
        <v>0</v>
      </c>
      <c r="W101" s="118"/>
      <c r="X101" s="75">
        <f t="shared" si="660"/>
        <v>0</v>
      </c>
      <c r="Y101" s="75">
        <f t="shared" si="660"/>
        <v>0</v>
      </c>
      <c r="Z101" s="75">
        <f t="shared" si="660"/>
        <v>0</v>
      </c>
      <c r="AA101" s="75">
        <f t="shared" si="660"/>
        <v>0</v>
      </c>
      <c r="AB101" s="118"/>
      <c r="AC101" s="75">
        <f t="shared" ref="AC101:AC114" si="661">$BQ101</f>
        <v>0</v>
      </c>
      <c r="AD101" s="75">
        <f t="shared" si="650"/>
        <v>0</v>
      </c>
      <c r="AE101" s="75">
        <f t="shared" si="650"/>
        <v>0</v>
      </c>
      <c r="AF101" s="75">
        <f t="shared" si="650"/>
        <v>0</v>
      </c>
      <c r="AG101" s="75">
        <f t="shared" si="650"/>
        <v>0</v>
      </c>
      <c r="AH101" s="118"/>
      <c r="AI101" s="75">
        <f t="shared" ref="AI101:AQ114" si="662">$BQ101</f>
        <v>0</v>
      </c>
      <c r="AJ101" s="75">
        <f t="shared" si="662"/>
        <v>0</v>
      </c>
      <c r="AK101" s="75">
        <f t="shared" si="662"/>
        <v>0</v>
      </c>
      <c r="AL101" s="75">
        <f t="shared" si="662"/>
        <v>0</v>
      </c>
      <c r="AM101" s="118"/>
      <c r="AN101" s="75">
        <f t="shared" si="662"/>
        <v>0</v>
      </c>
      <c r="AO101" s="75">
        <f t="shared" si="662"/>
        <v>0</v>
      </c>
      <c r="AP101" s="75">
        <f t="shared" si="662"/>
        <v>0</v>
      </c>
      <c r="AQ101" s="75">
        <f t="shared" si="662"/>
        <v>0</v>
      </c>
      <c r="AR101" s="118"/>
      <c r="AS101" s="75">
        <f t="shared" ref="AS101:AS114" si="663">$BQ101</f>
        <v>0</v>
      </c>
      <c r="AT101" s="75">
        <f t="shared" si="653"/>
        <v>0</v>
      </c>
      <c r="AU101" s="75">
        <f t="shared" si="653"/>
        <v>0</v>
      </c>
      <c r="AV101" s="75">
        <f t="shared" si="653"/>
        <v>0</v>
      </c>
      <c r="AW101" s="75">
        <f t="shared" si="653"/>
        <v>0</v>
      </c>
      <c r="AX101" s="118"/>
      <c r="AY101" s="75">
        <f t="shared" ref="AY101:BG114" si="664">$BQ101</f>
        <v>0</v>
      </c>
      <c r="AZ101" s="75">
        <f t="shared" si="664"/>
        <v>0</v>
      </c>
      <c r="BA101" s="75">
        <f t="shared" si="664"/>
        <v>0</v>
      </c>
      <c r="BB101" s="75">
        <f t="shared" si="664"/>
        <v>0</v>
      </c>
      <c r="BC101" s="118"/>
      <c r="BD101" s="75">
        <f t="shared" si="664"/>
        <v>0</v>
      </c>
      <c r="BE101" s="75">
        <f t="shared" si="664"/>
        <v>0</v>
      </c>
      <c r="BF101" s="75">
        <f t="shared" si="664"/>
        <v>0</v>
      </c>
      <c r="BG101" s="75">
        <f t="shared" si="664"/>
        <v>0</v>
      </c>
      <c r="BH101" s="118"/>
      <c r="BI101" s="75">
        <f t="shared" ref="BI101:BI114" si="665">$BQ101</f>
        <v>0</v>
      </c>
      <c r="BJ101" s="75">
        <f t="shared" si="656"/>
        <v>0</v>
      </c>
      <c r="BK101" s="75">
        <f t="shared" si="656"/>
        <v>0</v>
      </c>
      <c r="BL101" s="75">
        <f t="shared" si="656"/>
        <v>0</v>
      </c>
      <c r="BM101" s="75">
        <f t="shared" si="656"/>
        <v>0</v>
      </c>
      <c r="BN101" s="118"/>
      <c r="BP101" s="119">
        <f t="shared" si="657"/>
        <v>0</v>
      </c>
      <c r="BQ101" s="133">
        <f t="shared" ref="BQ101:BQ114" si="666">BR101/$BR$15</f>
        <v>0</v>
      </c>
      <c r="BR101" s="66"/>
      <c r="BS101" s="66" t="s">
        <v>267</v>
      </c>
    </row>
    <row r="102" spans="1:71">
      <c r="A102" s="143" t="s">
        <v>71</v>
      </c>
      <c r="B102" s="115" t="s">
        <v>226</v>
      </c>
      <c r="C102" s="75">
        <f t="shared" si="658"/>
        <v>115.38461538461539</v>
      </c>
      <c r="D102" s="75">
        <f t="shared" si="658"/>
        <v>115.38461538461539</v>
      </c>
      <c r="E102" s="75">
        <f t="shared" si="658"/>
        <v>115.38461538461539</v>
      </c>
      <c r="F102" s="75">
        <f t="shared" si="658"/>
        <v>115.38461538461539</v>
      </c>
      <c r="G102" s="118">
        <f>SUM(C102:F102)</f>
        <v>461.53846153846155</v>
      </c>
      <c r="H102" s="75">
        <f t="shared" si="658"/>
        <v>115.38461538461539</v>
      </c>
      <c r="I102" s="75">
        <f t="shared" si="658"/>
        <v>115.38461538461539</v>
      </c>
      <c r="J102" s="75">
        <f t="shared" si="658"/>
        <v>115.38461538461539</v>
      </c>
      <c r="K102" s="75">
        <f t="shared" si="658"/>
        <v>115.38461538461539</v>
      </c>
      <c r="L102" s="118">
        <f>SUM(H102:K102)</f>
        <v>461.53846153846155</v>
      </c>
      <c r="M102" s="75">
        <f t="shared" si="659"/>
        <v>115.38461538461539</v>
      </c>
      <c r="N102" s="75">
        <f t="shared" si="647"/>
        <v>115.38461538461539</v>
      </c>
      <c r="O102" s="75">
        <f t="shared" si="647"/>
        <v>115.38461538461539</v>
      </c>
      <c r="P102" s="75">
        <f t="shared" si="647"/>
        <v>115.38461538461539</v>
      </c>
      <c r="Q102" s="75">
        <f t="shared" si="647"/>
        <v>115.38461538461539</v>
      </c>
      <c r="R102" s="118">
        <f>SUM(M102:Q102)</f>
        <v>576.92307692307691</v>
      </c>
      <c r="S102" s="75">
        <f t="shared" si="660"/>
        <v>115.38461538461539</v>
      </c>
      <c r="T102" s="75">
        <f t="shared" si="660"/>
        <v>115.38461538461539</v>
      </c>
      <c r="U102" s="75">
        <f t="shared" si="660"/>
        <v>115.38461538461539</v>
      </c>
      <c r="V102" s="75">
        <f t="shared" si="660"/>
        <v>115.38461538461539</v>
      </c>
      <c r="W102" s="118">
        <f>SUM(S102:V102)</f>
        <v>461.53846153846155</v>
      </c>
      <c r="X102" s="75">
        <f t="shared" si="660"/>
        <v>115.38461538461539</v>
      </c>
      <c r="Y102" s="75">
        <f t="shared" si="660"/>
        <v>115.38461538461539</v>
      </c>
      <c r="Z102" s="75">
        <f t="shared" si="660"/>
        <v>115.38461538461539</v>
      </c>
      <c r="AA102" s="75">
        <f t="shared" si="660"/>
        <v>115.38461538461539</v>
      </c>
      <c r="AB102" s="118">
        <f>SUM(X102:AA102)</f>
        <v>461.53846153846155</v>
      </c>
      <c r="AC102" s="75">
        <f t="shared" si="661"/>
        <v>115.38461538461539</v>
      </c>
      <c r="AD102" s="75">
        <f t="shared" si="650"/>
        <v>115.38461538461539</v>
      </c>
      <c r="AE102" s="75">
        <f t="shared" si="650"/>
        <v>115.38461538461539</v>
      </c>
      <c r="AF102" s="75">
        <f t="shared" si="650"/>
        <v>115.38461538461539</v>
      </c>
      <c r="AG102" s="75">
        <f t="shared" si="650"/>
        <v>115.38461538461539</v>
      </c>
      <c r="AH102" s="118">
        <f>SUM(AC102:AG102)</f>
        <v>576.92307692307691</v>
      </c>
      <c r="AI102" s="75">
        <f t="shared" si="662"/>
        <v>115.38461538461539</v>
      </c>
      <c r="AJ102" s="75">
        <f t="shared" si="662"/>
        <v>115.38461538461539</v>
      </c>
      <c r="AK102" s="75">
        <f t="shared" si="662"/>
        <v>115.38461538461539</v>
      </c>
      <c r="AL102" s="75">
        <f t="shared" si="662"/>
        <v>115.38461538461539</v>
      </c>
      <c r="AM102" s="118">
        <f>SUM(AI102:AL102)</f>
        <v>461.53846153846155</v>
      </c>
      <c r="AN102" s="75">
        <f t="shared" si="662"/>
        <v>115.38461538461539</v>
      </c>
      <c r="AO102" s="75">
        <f t="shared" si="662"/>
        <v>115.38461538461539</v>
      </c>
      <c r="AP102" s="75">
        <f t="shared" si="662"/>
        <v>115.38461538461539</v>
      </c>
      <c r="AQ102" s="75">
        <f t="shared" si="662"/>
        <v>115.38461538461539</v>
      </c>
      <c r="AR102" s="118">
        <f>SUM(AN102:AQ102)</f>
        <v>461.53846153846155</v>
      </c>
      <c r="AS102" s="75">
        <f t="shared" si="663"/>
        <v>115.38461538461539</v>
      </c>
      <c r="AT102" s="75">
        <f t="shared" si="653"/>
        <v>115.38461538461539</v>
      </c>
      <c r="AU102" s="75">
        <f t="shared" si="653"/>
        <v>115.38461538461539</v>
      </c>
      <c r="AV102" s="75">
        <f t="shared" si="653"/>
        <v>115.38461538461539</v>
      </c>
      <c r="AW102" s="75">
        <f t="shared" si="653"/>
        <v>115.38461538461539</v>
      </c>
      <c r="AX102" s="118">
        <f>SUM(AS102:AW102)</f>
        <v>576.92307692307691</v>
      </c>
      <c r="AY102" s="75">
        <f t="shared" si="664"/>
        <v>115.38461538461539</v>
      </c>
      <c r="AZ102" s="75">
        <f t="shared" si="664"/>
        <v>115.38461538461539</v>
      </c>
      <c r="BA102" s="75">
        <f t="shared" si="664"/>
        <v>115.38461538461539</v>
      </c>
      <c r="BB102" s="75">
        <f t="shared" si="664"/>
        <v>115.38461538461539</v>
      </c>
      <c r="BC102" s="118">
        <f>SUM(AY102:BB102)</f>
        <v>461.53846153846155</v>
      </c>
      <c r="BD102" s="75">
        <f t="shared" si="664"/>
        <v>115.38461538461539</v>
      </c>
      <c r="BE102" s="75">
        <f t="shared" si="664"/>
        <v>115.38461538461539</v>
      </c>
      <c r="BF102" s="75">
        <f t="shared" si="664"/>
        <v>115.38461538461539</v>
      </c>
      <c r="BG102" s="75">
        <f t="shared" si="664"/>
        <v>115.38461538461539</v>
      </c>
      <c r="BH102" s="118">
        <f>SUM(BD102:BG102)</f>
        <v>461.53846153846155</v>
      </c>
      <c r="BI102" s="75">
        <f t="shared" si="665"/>
        <v>115.38461538461539</v>
      </c>
      <c r="BJ102" s="75">
        <f t="shared" si="656"/>
        <v>115.38461538461539</v>
      </c>
      <c r="BK102" s="75">
        <f t="shared" si="656"/>
        <v>115.38461538461539</v>
      </c>
      <c r="BL102" s="75">
        <f t="shared" si="656"/>
        <v>115.38461538461539</v>
      </c>
      <c r="BM102" s="75">
        <f t="shared" si="656"/>
        <v>115.38461538461539</v>
      </c>
      <c r="BN102" s="118">
        <f>SUM(BI102:BM102)</f>
        <v>576.92307692307691</v>
      </c>
      <c r="BP102" s="119">
        <f t="shared" si="657"/>
        <v>6000</v>
      </c>
      <c r="BQ102" s="133">
        <f t="shared" si="666"/>
        <v>115.38461538461539</v>
      </c>
      <c r="BR102" s="66">
        <v>6000</v>
      </c>
      <c r="BS102" s="66" t="s">
        <v>267</v>
      </c>
    </row>
    <row r="103" spans="1:71">
      <c r="A103" s="143" t="s">
        <v>3</v>
      </c>
      <c r="B103" s="115" t="s">
        <v>227</v>
      </c>
      <c r="C103" s="75">
        <f t="shared" si="658"/>
        <v>0</v>
      </c>
      <c r="D103" s="75">
        <f t="shared" si="658"/>
        <v>0</v>
      </c>
      <c r="E103" s="75">
        <f t="shared" si="658"/>
        <v>0</v>
      </c>
      <c r="F103" s="75">
        <f t="shared" si="658"/>
        <v>0</v>
      </c>
      <c r="G103" s="118"/>
      <c r="H103" s="75">
        <f t="shared" si="658"/>
        <v>0</v>
      </c>
      <c r="I103" s="75">
        <f t="shared" si="658"/>
        <v>0</v>
      </c>
      <c r="J103" s="75">
        <f t="shared" si="658"/>
        <v>0</v>
      </c>
      <c r="K103" s="75">
        <f t="shared" si="658"/>
        <v>0</v>
      </c>
      <c r="L103" s="118"/>
      <c r="M103" s="75">
        <f t="shared" si="659"/>
        <v>0</v>
      </c>
      <c r="N103" s="75">
        <f t="shared" si="647"/>
        <v>0</v>
      </c>
      <c r="O103" s="75">
        <f t="shared" si="647"/>
        <v>0</v>
      </c>
      <c r="P103" s="75">
        <f t="shared" si="647"/>
        <v>0</v>
      </c>
      <c r="Q103" s="75">
        <f t="shared" si="647"/>
        <v>0</v>
      </c>
      <c r="R103" s="118"/>
      <c r="S103" s="75">
        <f t="shared" si="660"/>
        <v>0</v>
      </c>
      <c r="T103" s="75">
        <f t="shared" si="660"/>
        <v>0</v>
      </c>
      <c r="U103" s="75">
        <f t="shared" si="660"/>
        <v>0</v>
      </c>
      <c r="V103" s="75">
        <f t="shared" si="660"/>
        <v>0</v>
      </c>
      <c r="W103" s="118"/>
      <c r="X103" s="75">
        <f t="shared" si="660"/>
        <v>0</v>
      </c>
      <c r="Y103" s="75">
        <f t="shared" si="660"/>
        <v>0</v>
      </c>
      <c r="Z103" s="75">
        <f t="shared" si="660"/>
        <v>0</v>
      </c>
      <c r="AA103" s="75">
        <f t="shared" si="660"/>
        <v>0</v>
      </c>
      <c r="AB103" s="118"/>
      <c r="AC103" s="75">
        <f t="shared" si="661"/>
        <v>0</v>
      </c>
      <c r="AD103" s="75">
        <f t="shared" si="650"/>
        <v>0</v>
      </c>
      <c r="AE103" s="75">
        <f t="shared" si="650"/>
        <v>0</v>
      </c>
      <c r="AF103" s="75">
        <f t="shared" si="650"/>
        <v>0</v>
      </c>
      <c r="AG103" s="75">
        <f t="shared" si="650"/>
        <v>0</v>
      </c>
      <c r="AH103" s="118"/>
      <c r="AI103" s="75">
        <f t="shared" si="662"/>
        <v>0</v>
      </c>
      <c r="AJ103" s="75">
        <f t="shared" si="662"/>
        <v>0</v>
      </c>
      <c r="AK103" s="75">
        <f t="shared" si="662"/>
        <v>0</v>
      </c>
      <c r="AL103" s="75">
        <f t="shared" si="662"/>
        <v>0</v>
      </c>
      <c r="AM103" s="118"/>
      <c r="AN103" s="75">
        <f t="shared" si="662"/>
        <v>0</v>
      </c>
      <c r="AO103" s="75">
        <f t="shared" si="662"/>
        <v>0</v>
      </c>
      <c r="AP103" s="75">
        <f t="shared" si="662"/>
        <v>0</v>
      </c>
      <c r="AQ103" s="75">
        <f t="shared" si="662"/>
        <v>0</v>
      </c>
      <c r="AR103" s="118"/>
      <c r="AS103" s="75">
        <f t="shared" si="663"/>
        <v>0</v>
      </c>
      <c r="AT103" s="75">
        <f t="shared" si="653"/>
        <v>0</v>
      </c>
      <c r="AU103" s="75">
        <f t="shared" si="653"/>
        <v>0</v>
      </c>
      <c r="AV103" s="75">
        <f t="shared" si="653"/>
        <v>0</v>
      </c>
      <c r="AW103" s="75">
        <f t="shared" si="653"/>
        <v>0</v>
      </c>
      <c r="AX103" s="118"/>
      <c r="AY103" s="75">
        <f t="shared" si="664"/>
        <v>0</v>
      </c>
      <c r="AZ103" s="75">
        <f t="shared" si="664"/>
        <v>0</v>
      </c>
      <c r="BA103" s="75">
        <f t="shared" si="664"/>
        <v>0</v>
      </c>
      <c r="BB103" s="75">
        <f t="shared" si="664"/>
        <v>0</v>
      </c>
      <c r="BC103" s="118"/>
      <c r="BD103" s="75">
        <f t="shared" si="664"/>
        <v>0</v>
      </c>
      <c r="BE103" s="75">
        <f t="shared" si="664"/>
        <v>0</v>
      </c>
      <c r="BF103" s="75">
        <f t="shared" si="664"/>
        <v>0</v>
      </c>
      <c r="BG103" s="75">
        <f t="shared" si="664"/>
        <v>0</v>
      </c>
      <c r="BH103" s="118"/>
      <c r="BI103" s="75">
        <f t="shared" si="665"/>
        <v>0</v>
      </c>
      <c r="BJ103" s="75">
        <f t="shared" si="656"/>
        <v>0</v>
      </c>
      <c r="BK103" s="75">
        <f t="shared" si="656"/>
        <v>0</v>
      </c>
      <c r="BL103" s="75">
        <f t="shared" si="656"/>
        <v>0</v>
      </c>
      <c r="BM103" s="75">
        <f t="shared" si="656"/>
        <v>0</v>
      </c>
      <c r="BN103" s="118"/>
      <c r="BP103" s="119">
        <f t="shared" si="657"/>
        <v>0</v>
      </c>
      <c r="BQ103" s="133">
        <f t="shared" si="666"/>
        <v>0</v>
      </c>
      <c r="BR103" s="66"/>
      <c r="BS103" s="66" t="s">
        <v>267</v>
      </c>
    </row>
    <row r="104" spans="1:71">
      <c r="A104" s="143" t="s">
        <v>72</v>
      </c>
      <c r="B104" s="115" t="s">
        <v>228</v>
      </c>
      <c r="C104" s="75">
        <f t="shared" si="658"/>
        <v>0</v>
      </c>
      <c r="D104" s="75">
        <f t="shared" si="658"/>
        <v>0</v>
      </c>
      <c r="E104" s="75">
        <f t="shared" si="658"/>
        <v>0</v>
      </c>
      <c r="F104" s="75">
        <f t="shared" si="658"/>
        <v>0</v>
      </c>
      <c r="G104" s="118"/>
      <c r="H104" s="75">
        <f t="shared" si="658"/>
        <v>0</v>
      </c>
      <c r="I104" s="75">
        <f t="shared" si="658"/>
        <v>0</v>
      </c>
      <c r="J104" s="75">
        <f t="shared" si="658"/>
        <v>0</v>
      </c>
      <c r="K104" s="75">
        <f t="shared" si="658"/>
        <v>0</v>
      </c>
      <c r="L104" s="118"/>
      <c r="M104" s="75">
        <f t="shared" si="659"/>
        <v>0</v>
      </c>
      <c r="N104" s="75">
        <f t="shared" si="647"/>
        <v>0</v>
      </c>
      <c r="O104" s="75">
        <f t="shared" si="647"/>
        <v>0</v>
      </c>
      <c r="P104" s="75">
        <f t="shared" si="647"/>
        <v>0</v>
      </c>
      <c r="Q104" s="75">
        <f t="shared" si="647"/>
        <v>0</v>
      </c>
      <c r="R104" s="118"/>
      <c r="S104" s="75">
        <f t="shared" si="660"/>
        <v>0</v>
      </c>
      <c r="T104" s="75">
        <f t="shared" si="660"/>
        <v>0</v>
      </c>
      <c r="U104" s="75">
        <f t="shared" si="660"/>
        <v>0</v>
      </c>
      <c r="V104" s="75">
        <f t="shared" si="660"/>
        <v>0</v>
      </c>
      <c r="W104" s="118"/>
      <c r="X104" s="75">
        <f t="shared" si="660"/>
        <v>0</v>
      </c>
      <c r="Y104" s="75">
        <f t="shared" si="660"/>
        <v>0</v>
      </c>
      <c r="Z104" s="75">
        <f t="shared" si="660"/>
        <v>0</v>
      </c>
      <c r="AA104" s="75">
        <f t="shared" si="660"/>
        <v>0</v>
      </c>
      <c r="AB104" s="118"/>
      <c r="AC104" s="75">
        <f t="shared" si="661"/>
        <v>0</v>
      </c>
      <c r="AD104" s="75">
        <f t="shared" si="650"/>
        <v>0</v>
      </c>
      <c r="AE104" s="75">
        <f t="shared" si="650"/>
        <v>0</v>
      </c>
      <c r="AF104" s="75">
        <f t="shared" si="650"/>
        <v>0</v>
      </c>
      <c r="AG104" s="75">
        <f t="shared" si="650"/>
        <v>0</v>
      </c>
      <c r="AH104" s="118"/>
      <c r="AI104" s="75">
        <f t="shared" si="662"/>
        <v>0</v>
      </c>
      <c r="AJ104" s="75">
        <f t="shared" si="662"/>
        <v>0</v>
      </c>
      <c r="AK104" s="75">
        <f t="shared" si="662"/>
        <v>0</v>
      </c>
      <c r="AL104" s="75">
        <f t="shared" si="662"/>
        <v>0</v>
      </c>
      <c r="AM104" s="118"/>
      <c r="AN104" s="75">
        <f t="shared" si="662"/>
        <v>0</v>
      </c>
      <c r="AO104" s="75">
        <f t="shared" si="662"/>
        <v>0</v>
      </c>
      <c r="AP104" s="75">
        <f t="shared" si="662"/>
        <v>0</v>
      </c>
      <c r="AQ104" s="75">
        <f t="shared" si="662"/>
        <v>0</v>
      </c>
      <c r="AR104" s="118"/>
      <c r="AS104" s="75">
        <f t="shared" si="663"/>
        <v>0</v>
      </c>
      <c r="AT104" s="75">
        <f t="shared" si="653"/>
        <v>0</v>
      </c>
      <c r="AU104" s="75">
        <f t="shared" si="653"/>
        <v>0</v>
      </c>
      <c r="AV104" s="75">
        <f t="shared" si="653"/>
        <v>0</v>
      </c>
      <c r="AW104" s="75">
        <f t="shared" si="653"/>
        <v>0</v>
      </c>
      <c r="AX104" s="118"/>
      <c r="AY104" s="75">
        <f t="shared" si="664"/>
        <v>0</v>
      </c>
      <c r="AZ104" s="75">
        <f t="shared" si="664"/>
        <v>0</v>
      </c>
      <c r="BA104" s="75">
        <f t="shared" si="664"/>
        <v>0</v>
      </c>
      <c r="BB104" s="75">
        <f t="shared" si="664"/>
        <v>0</v>
      </c>
      <c r="BC104" s="118"/>
      <c r="BD104" s="75">
        <f t="shared" si="664"/>
        <v>0</v>
      </c>
      <c r="BE104" s="75">
        <f t="shared" si="664"/>
        <v>0</v>
      </c>
      <c r="BF104" s="75">
        <f t="shared" si="664"/>
        <v>0</v>
      </c>
      <c r="BG104" s="75">
        <f t="shared" si="664"/>
        <v>0</v>
      </c>
      <c r="BH104" s="118"/>
      <c r="BI104" s="75">
        <f t="shared" si="665"/>
        <v>0</v>
      </c>
      <c r="BJ104" s="75">
        <f t="shared" si="656"/>
        <v>0</v>
      </c>
      <c r="BK104" s="75">
        <f t="shared" si="656"/>
        <v>0</v>
      </c>
      <c r="BL104" s="75">
        <f t="shared" si="656"/>
        <v>0</v>
      </c>
      <c r="BM104" s="75">
        <f t="shared" si="656"/>
        <v>0</v>
      </c>
      <c r="BN104" s="118"/>
      <c r="BP104" s="119">
        <f t="shared" si="657"/>
        <v>0</v>
      </c>
      <c r="BQ104" s="133">
        <f t="shared" si="666"/>
        <v>0</v>
      </c>
      <c r="BR104" s="66"/>
      <c r="BS104" s="66" t="s">
        <v>267</v>
      </c>
    </row>
    <row r="105" spans="1:71">
      <c r="A105" s="143" t="s">
        <v>1</v>
      </c>
      <c r="B105" s="115" t="s">
        <v>229</v>
      </c>
      <c r="C105" s="75">
        <f>$BQ105*C223</f>
        <v>1653.1715778489186</v>
      </c>
      <c r="D105" s="75">
        <f t="shared" ref="D105:F105" si="667">$BQ105*D223</f>
        <v>1723.9746655375002</v>
      </c>
      <c r="E105" s="75">
        <f t="shared" si="667"/>
        <v>1809.3220886500003</v>
      </c>
      <c r="F105" s="75">
        <f t="shared" si="667"/>
        <v>1706.4131009125003</v>
      </c>
      <c r="G105" s="118">
        <f>SUM(C105:F105)</f>
        <v>6892.8814329489196</v>
      </c>
      <c r="H105" s="75">
        <f>$BQ105*H223</f>
        <v>1790.6428993750003</v>
      </c>
      <c r="I105" s="75">
        <f t="shared" ref="I105:K105" si="668">$BQ105*I223</f>
        <v>1841.7715744750001</v>
      </c>
      <c r="J105" s="75">
        <f t="shared" si="668"/>
        <v>1917.038829025</v>
      </c>
      <c r="K105" s="75">
        <f t="shared" si="668"/>
        <v>1841.3522839000002</v>
      </c>
      <c r="L105" s="118">
        <f>SUM(H105:K105)</f>
        <v>7390.8055867750008</v>
      </c>
      <c r="M105" s="75">
        <f>$BQ105*M223</f>
        <v>1837.0145090875001</v>
      </c>
      <c r="N105" s="75">
        <f t="shared" ref="N105:Q105" si="669">$BQ105*N223</f>
        <v>1660.8675979</v>
      </c>
      <c r="O105" s="75">
        <f t="shared" si="669"/>
        <v>1712.969711875</v>
      </c>
      <c r="P105" s="75">
        <f t="shared" si="669"/>
        <v>1860.4776513625002</v>
      </c>
      <c r="Q105" s="75">
        <f t="shared" si="669"/>
        <v>2102.76256315</v>
      </c>
      <c r="R105" s="118">
        <f>SUM(M105:Q105)</f>
        <v>9174.092033375</v>
      </c>
      <c r="S105" s="75">
        <f>$BQ105*S223</f>
        <v>1722.3025733875004</v>
      </c>
      <c r="T105" s="75">
        <f t="shared" ref="T105:V105" si="670">$BQ105*T223</f>
        <v>1686.184787725</v>
      </c>
      <c r="U105" s="75">
        <f t="shared" si="670"/>
        <v>1985.6127410125</v>
      </c>
      <c r="V105" s="75">
        <f t="shared" si="670"/>
        <v>1658.1166760125002</v>
      </c>
      <c r="W105" s="118">
        <f>SUM(S105:V105)</f>
        <v>7052.216778137501</v>
      </c>
      <c r="X105" s="75">
        <f>$BQ105*X223</f>
        <v>1753.7438432125</v>
      </c>
      <c r="Y105" s="75">
        <f t="shared" ref="Y105:AA105" si="671">$BQ105*Y223</f>
        <v>1809.1901764000002</v>
      </c>
      <c r="Z105" s="75">
        <f t="shared" si="671"/>
        <v>1746.8050287249998</v>
      </c>
      <c r="AA105" s="75">
        <f t="shared" si="671"/>
        <v>1736.3166368500001</v>
      </c>
      <c r="AB105" s="118">
        <f>SUM(X105:AA105)</f>
        <v>7046.0556851875008</v>
      </c>
      <c r="AC105" s="75">
        <f>$BQ105*AC223</f>
        <v>1616.3682322750003</v>
      </c>
      <c r="AD105" s="75">
        <f t="shared" ref="AD105:AG105" si="672">$BQ105*AD223</f>
        <v>1833.8482232125002</v>
      </c>
      <c r="AE105" s="75">
        <f t="shared" si="672"/>
        <v>1888.6716760750001</v>
      </c>
      <c r="AF105" s="75">
        <f t="shared" si="672"/>
        <v>1680.425661625</v>
      </c>
      <c r="AG105" s="75">
        <f t="shared" si="672"/>
        <v>1680.8272936000005</v>
      </c>
      <c r="AH105" s="118">
        <f>SUM(AC105:AG105)</f>
        <v>8700.141086787502</v>
      </c>
      <c r="AI105" s="75">
        <f>$BQ105*AI223</f>
        <v>2070.3025351750002</v>
      </c>
      <c r="AJ105" s="75">
        <f t="shared" ref="AJ105:AL105" si="673">$BQ105*AJ223</f>
        <v>1580.856088</v>
      </c>
      <c r="AK105" s="75">
        <f t="shared" si="673"/>
        <v>1533.0130204375002</v>
      </c>
      <c r="AL105" s="75">
        <f t="shared" si="673"/>
        <v>1750.2170195125002</v>
      </c>
      <c r="AM105" s="118">
        <f>SUM(AI105:AL105)</f>
        <v>6934.3886631250007</v>
      </c>
      <c r="AN105" s="75">
        <f>$BQ105*AN223</f>
        <v>1666.4413129750005</v>
      </c>
      <c r="AO105" s="75">
        <f t="shared" ref="AO105:AQ105" si="674">$BQ105*AO223</f>
        <v>1679.7376545249999</v>
      </c>
      <c r="AP105" s="75">
        <f t="shared" si="674"/>
        <v>1814.6299771000001</v>
      </c>
      <c r="AQ105" s="75">
        <f t="shared" si="674"/>
        <v>1927.7126084125</v>
      </c>
      <c r="AR105" s="118">
        <f>SUM(AN105:AQ105)</f>
        <v>7088.5215530125006</v>
      </c>
      <c r="AS105" s="75">
        <f>$BQ105*AS223</f>
        <v>1731.3288461500001</v>
      </c>
      <c r="AT105" s="75">
        <f t="shared" ref="AT105:AW105" si="675">$BQ105*AT223</f>
        <v>1819.533936475</v>
      </c>
      <c r="AU105" s="75">
        <f t="shared" si="675"/>
        <v>1801.7537020375003</v>
      </c>
      <c r="AV105" s="75">
        <f t="shared" si="675"/>
        <v>1773.3819071500002</v>
      </c>
      <c r="AW105" s="75">
        <f t="shared" si="675"/>
        <v>1822.4561276875002</v>
      </c>
      <c r="AX105" s="118">
        <f>SUM(AS105:AW105)</f>
        <v>8948.454519500001</v>
      </c>
      <c r="AY105" s="75">
        <f>$BQ105*AY223</f>
        <v>1771.1804666875</v>
      </c>
      <c r="AZ105" s="75">
        <f t="shared" ref="AZ105:BB105" si="676">$BQ105*AZ223</f>
        <v>1896.9912984625003</v>
      </c>
      <c r="BA105" s="75">
        <f t="shared" si="676"/>
        <v>1962.5918581750004</v>
      </c>
      <c r="BB105" s="75">
        <f t="shared" si="676"/>
        <v>1820.0194553500003</v>
      </c>
      <c r="BC105" s="118">
        <f>SUM(AY105:BB105)</f>
        <v>7450.783078675001</v>
      </c>
      <c r="BD105" s="75">
        <f>$BQ105*BD223</f>
        <v>2167.5927728500001</v>
      </c>
      <c r="BE105" s="75">
        <f t="shared" ref="BE105:BG105" si="677">$BQ105*BE223</f>
        <v>1711.4956876000001</v>
      </c>
      <c r="BF105" s="75">
        <f t="shared" si="677"/>
        <v>1834.9050139000003</v>
      </c>
      <c r="BG105" s="75">
        <f t="shared" si="677"/>
        <v>1707.7400032000003</v>
      </c>
      <c r="BH105" s="118">
        <f>SUM(BD105:BG105)</f>
        <v>7421.7334775500012</v>
      </c>
      <c r="BI105" s="75">
        <f>$BQ105*BI223</f>
        <v>1677.3293389749999</v>
      </c>
      <c r="BJ105" s="75">
        <f t="shared" ref="BJ105:BM105" si="678">$BQ105*BJ223</f>
        <v>1724.3430900250005</v>
      </c>
      <c r="BK105" s="75">
        <f t="shared" si="678"/>
        <v>1778.9746545250005</v>
      </c>
      <c r="BL105" s="75">
        <f t="shared" si="678"/>
        <v>1696.0913121999999</v>
      </c>
      <c r="BM105" s="75">
        <f t="shared" si="678"/>
        <v>1895.5756322124998</v>
      </c>
      <c r="BN105" s="118">
        <f>SUM(BI105:BM105)</f>
        <v>8772.3140279375002</v>
      </c>
      <c r="BP105" s="119">
        <f t="shared" si="657"/>
        <v>92872.38792301144</v>
      </c>
      <c r="BQ105" s="144">
        <v>9.5000000000000001E-2</v>
      </c>
      <c r="BR105" s="66"/>
      <c r="BS105" s="133" t="s">
        <v>313</v>
      </c>
    </row>
    <row r="106" spans="1:71">
      <c r="A106" s="143" t="s">
        <v>73</v>
      </c>
      <c r="B106" s="115" t="s">
        <v>230</v>
      </c>
      <c r="C106" s="75">
        <f t="shared" si="658"/>
        <v>0</v>
      </c>
      <c r="D106" s="75">
        <f t="shared" si="658"/>
        <v>0</v>
      </c>
      <c r="E106" s="75">
        <f t="shared" si="658"/>
        <v>0</v>
      </c>
      <c r="F106" s="75">
        <f t="shared" si="658"/>
        <v>0</v>
      </c>
      <c r="G106" s="118"/>
      <c r="H106" s="75">
        <f t="shared" si="658"/>
        <v>0</v>
      </c>
      <c r="I106" s="75">
        <f t="shared" si="658"/>
        <v>0</v>
      </c>
      <c r="J106" s="75">
        <f t="shared" si="658"/>
        <v>0</v>
      </c>
      <c r="K106" s="75">
        <f t="shared" si="658"/>
        <v>0</v>
      </c>
      <c r="L106" s="118"/>
      <c r="M106" s="75">
        <f t="shared" si="659"/>
        <v>0</v>
      </c>
      <c r="N106" s="75">
        <f t="shared" si="647"/>
        <v>0</v>
      </c>
      <c r="O106" s="75">
        <f t="shared" si="647"/>
        <v>0</v>
      </c>
      <c r="P106" s="75">
        <f t="shared" si="647"/>
        <v>0</v>
      </c>
      <c r="Q106" s="75">
        <f t="shared" si="647"/>
        <v>0</v>
      </c>
      <c r="R106" s="118"/>
      <c r="S106" s="75">
        <f t="shared" si="660"/>
        <v>0</v>
      </c>
      <c r="T106" s="75">
        <f t="shared" si="660"/>
        <v>0</v>
      </c>
      <c r="U106" s="75">
        <f t="shared" si="660"/>
        <v>0</v>
      </c>
      <c r="V106" s="75">
        <f t="shared" si="660"/>
        <v>0</v>
      </c>
      <c r="W106" s="118"/>
      <c r="X106" s="75">
        <f t="shared" si="660"/>
        <v>0</v>
      </c>
      <c r="Y106" s="75">
        <f t="shared" si="660"/>
        <v>0</v>
      </c>
      <c r="Z106" s="75">
        <f t="shared" si="660"/>
        <v>0</v>
      </c>
      <c r="AA106" s="75">
        <f t="shared" si="660"/>
        <v>0</v>
      </c>
      <c r="AB106" s="118"/>
      <c r="AC106" s="75">
        <f t="shared" si="661"/>
        <v>0</v>
      </c>
      <c r="AD106" s="75">
        <f t="shared" si="650"/>
        <v>0</v>
      </c>
      <c r="AE106" s="75">
        <f t="shared" si="650"/>
        <v>0</v>
      </c>
      <c r="AF106" s="75">
        <f t="shared" si="650"/>
        <v>0</v>
      </c>
      <c r="AG106" s="75">
        <f t="shared" si="650"/>
        <v>0</v>
      </c>
      <c r="AH106" s="118"/>
      <c r="AI106" s="75">
        <f t="shared" si="662"/>
        <v>0</v>
      </c>
      <c r="AJ106" s="75">
        <f t="shared" si="662"/>
        <v>0</v>
      </c>
      <c r="AK106" s="75">
        <f t="shared" si="662"/>
        <v>0</v>
      </c>
      <c r="AL106" s="75">
        <f t="shared" si="662"/>
        <v>0</v>
      </c>
      <c r="AM106" s="118"/>
      <c r="AN106" s="75">
        <f t="shared" si="662"/>
        <v>0</v>
      </c>
      <c r="AO106" s="75">
        <f t="shared" si="662"/>
        <v>0</v>
      </c>
      <c r="AP106" s="75">
        <f t="shared" si="662"/>
        <v>0</v>
      </c>
      <c r="AQ106" s="75">
        <f t="shared" si="662"/>
        <v>0</v>
      </c>
      <c r="AR106" s="118"/>
      <c r="AS106" s="75">
        <f t="shared" si="663"/>
        <v>0</v>
      </c>
      <c r="AT106" s="75">
        <f t="shared" si="653"/>
        <v>0</v>
      </c>
      <c r="AU106" s="75">
        <f t="shared" si="653"/>
        <v>0</v>
      </c>
      <c r="AV106" s="75">
        <f t="shared" si="653"/>
        <v>0</v>
      </c>
      <c r="AW106" s="75">
        <f t="shared" si="653"/>
        <v>0</v>
      </c>
      <c r="AX106" s="118"/>
      <c r="AY106" s="75">
        <f t="shared" si="664"/>
        <v>0</v>
      </c>
      <c r="AZ106" s="75">
        <f t="shared" si="664"/>
        <v>0</v>
      </c>
      <c r="BA106" s="75">
        <f t="shared" si="664"/>
        <v>0</v>
      </c>
      <c r="BB106" s="75">
        <f t="shared" si="664"/>
        <v>0</v>
      </c>
      <c r="BC106" s="118"/>
      <c r="BD106" s="75">
        <f t="shared" si="664"/>
        <v>0</v>
      </c>
      <c r="BE106" s="75">
        <f t="shared" si="664"/>
        <v>0</v>
      </c>
      <c r="BF106" s="75">
        <f t="shared" si="664"/>
        <v>0</v>
      </c>
      <c r="BG106" s="75">
        <f t="shared" si="664"/>
        <v>0</v>
      </c>
      <c r="BH106" s="118"/>
      <c r="BI106" s="75">
        <f t="shared" si="665"/>
        <v>0</v>
      </c>
      <c r="BJ106" s="75">
        <f t="shared" si="656"/>
        <v>0</v>
      </c>
      <c r="BK106" s="75">
        <f t="shared" si="656"/>
        <v>0</v>
      </c>
      <c r="BL106" s="75">
        <f t="shared" si="656"/>
        <v>0</v>
      </c>
      <c r="BM106" s="75">
        <f t="shared" si="656"/>
        <v>0</v>
      </c>
      <c r="BN106" s="118"/>
      <c r="BP106" s="119">
        <f t="shared" si="657"/>
        <v>0</v>
      </c>
      <c r="BQ106" s="133">
        <f t="shared" si="666"/>
        <v>0</v>
      </c>
      <c r="BR106" s="66"/>
      <c r="BS106" s="66" t="s">
        <v>267</v>
      </c>
    </row>
    <row r="107" spans="1:71">
      <c r="A107" s="143" t="s">
        <v>74</v>
      </c>
      <c r="B107" s="115" t="s">
        <v>231</v>
      </c>
      <c r="C107" s="75">
        <f t="shared" si="658"/>
        <v>0</v>
      </c>
      <c r="D107" s="75">
        <f t="shared" si="658"/>
        <v>0</v>
      </c>
      <c r="E107" s="75">
        <f t="shared" si="658"/>
        <v>0</v>
      </c>
      <c r="F107" s="75">
        <f t="shared" si="658"/>
        <v>0</v>
      </c>
      <c r="G107" s="118"/>
      <c r="H107" s="75">
        <f t="shared" si="658"/>
        <v>0</v>
      </c>
      <c r="I107" s="75">
        <f t="shared" si="658"/>
        <v>0</v>
      </c>
      <c r="J107" s="75">
        <f t="shared" si="658"/>
        <v>0</v>
      </c>
      <c r="K107" s="75">
        <f t="shared" si="658"/>
        <v>0</v>
      </c>
      <c r="L107" s="118"/>
      <c r="M107" s="75">
        <f t="shared" si="659"/>
        <v>0</v>
      </c>
      <c r="N107" s="75">
        <f t="shared" si="647"/>
        <v>0</v>
      </c>
      <c r="O107" s="75">
        <f t="shared" si="647"/>
        <v>0</v>
      </c>
      <c r="P107" s="75">
        <f t="shared" si="647"/>
        <v>0</v>
      </c>
      <c r="Q107" s="75">
        <f t="shared" si="647"/>
        <v>0</v>
      </c>
      <c r="R107" s="118"/>
      <c r="S107" s="75">
        <f t="shared" si="660"/>
        <v>0</v>
      </c>
      <c r="T107" s="75">
        <f t="shared" si="660"/>
        <v>0</v>
      </c>
      <c r="U107" s="75">
        <f t="shared" si="660"/>
        <v>0</v>
      </c>
      <c r="V107" s="75">
        <f t="shared" si="660"/>
        <v>0</v>
      </c>
      <c r="W107" s="118"/>
      <c r="X107" s="75">
        <f t="shared" si="660"/>
        <v>0</v>
      </c>
      <c r="Y107" s="75">
        <f t="shared" si="660"/>
        <v>0</v>
      </c>
      <c r="Z107" s="75">
        <f t="shared" si="660"/>
        <v>0</v>
      </c>
      <c r="AA107" s="75">
        <f t="shared" si="660"/>
        <v>0</v>
      </c>
      <c r="AB107" s="118"/>
      <c r="AC107" s="75">
        <f t="shared" si="661"/>
        <v>0</v>
      </c>
      <c r="AD107" s="75">
        <f t="shared" si="650"/>
        <v>0</v>
      </c>
      <c r="AE107" s="75">
        <f t="shared" si="650"/>
        <v>0</v>
      </c>
      <c r="AF107" s="75">
        <f t="shared" si="650"/>
        <v>0</v>
      </c>
      <c r="AG107" s="75">
        <f t="shared" si="650"/>
        <v>0</v>
      </c>
      <c r="AH107" s="118"/>
      <c r="AI107" s="75">
        <f t="shared" si="662"/>
        <v>0</v>
      </c>
      <c r="AJ107" s="75">
        <f t="shared" si="662"/>
        <v>0</v>
      </c>
      <c r="AK107" s="75">
        <f t="shared" si="662"/>
        <v>0</v>
      </c>
      <c r="AL107" s="75">
        <f t="shared" si="662"/>
        <v>0</v>
      </c>
      <c r="AM107" s="118"/>
      <c r="AN107" s="75">
        <f t="shared" si="662"/>
        <v>0</v>
      </c>
      <c r="AO107" s="75">
        <f t="shared" si="662"/>
        <v>0</v>
      </c>
      <c r="AP107" s="75">
        <f t="shared" si="662"/>
        <v>0</v>
      </c>
      <c r="AQ107" s="75">
        <f t="shared" si="662"/>
        <v>0</v>
      </c>
      <c r="AR107" s="118"/>
      <c r="AS107" s="75">
        <f t="shared" si="663"/>
        <v>0</v>
      </c>
      <c r="AT107" s="75">
        <f t="shared" si="653"/>
        <v>0</v>
      </c>
      <c r="AU107" s="75">
        <f t="shared" si="653"/>
        <v>0</v>
      </c>
      <c r="AV107" s="75">
        <f t="shared" si="653"/>
        <v>0</v>
      </c>
      <c r="AW107" s="75">
        <f t="shared" si="653"/>
        <v>0</v>
      </c>
      <c r="AX107" s="118"/>
      <c r="AY107" s="75">
        <f t="shared" si="664"/>
        <v>0</v>
      </c>
      <c r="AZ107" s="75">
        <f t="shared" si="664"/>
        <v>0</v>
      </c>
      <c r="BA107" s="75">
        <f t="shared" si="664"/>
        <v>0</v>
      </c>
      <c r="BB107" s="75">
        <f t="shared" si="664"/>
        <v>0</v>
      </c>
      <c r="BC107" s="118"/>
      <c r="BD107" s="75">
        <f t="shared" si="664"/>
        <v>0</v>
      </c>
      <c r="BE107" s="75">
        <f t="shared" si="664"/>
        <v>0</v>
      </c>
      <c r="BF107" s="75">
        <f t="shared" si="664"/>
        <v>0</v>
      </c>
      <c r="BG107" s="75">
        <f t="shared" si="664"/>
        <v>0</v>
      </c>
      <c r="BH107" s="118"/>
      <c r="BI107" s="75">
        <f t="shared" si="665"/>
        <v>0</v>
      </c>
      <c r="BJ107" s="75">
        <f t="shared" si="656"/>
        <v>0</v>
      </c>
      <c r="BK107" s="75">
        <f t="shared" si="656"/>
        <v>0</v>
      </c>
      <c r="BL107" s="75">
        <f t="shared" si="656"/>
        <v>0</v>
      </c>
      <c r="BM107" s="75">
        <f t="shared" si="656"/>
        <v>0</v>
      </c>
      <c r="BN107" s="118"/>
      <c r="BP107" s="119">
        <f t="shared" si="657"/>
        <v>0</v>
      </c>
      <c r="BQ107" s="133">
        <f t="shared" si="666"/>
        <v>0</v>
      </c>
      <c r="BR107" s="66"/>
      <c r="BS107" s="66" t="s">
        <v>267</v>
      </c>
    </row>
    <row r="108" spans="1:71">
      <c r="A108" s="143" t="s">
        <v>75</v>
      </c>
      <c r="B108" s="115" t="s">
        <v>90</v>
      </c>
      <c r="C108" s="75">
        <f t="shared" si="658"/>
        <v>1533.1153846153845</v>
      </c>
      <c r="D108" s="75">
        <f t="shared" si="658"/>
        <v>1533.1153846153845</v>
      </c>
      <c r="E108" s="75">
        <f t="shared" si="658"/>
        <v>1533.1153846153845</v>
      </c>
      <c r="F108" s="75">
        <f t="shared" si="658"/>
        <v>1533.1153846153845</v>
      </c>
      <c r="G108" s="118">
        <f>SUM(C108:F108)</f>
        <v>6132.4615384615381</v>
      </c>
      <c r="H108" s="75">
        <f t="shared" si="658"/>
        <v>1533.1153846153845</v>
      </c>
      <c r="I108" s="75">
        <f t="shared" si="658"/>
        <v>1533.1153846153845</v>
      </c>
      <c r="J108" s="75">
        <f t="shared" si="658"/>
        <v>1533.1153846153845</v>
      </c>
      <c r="K108" s="75">
        <f t="shared" si="658"/>
        <v>1533.1153846153845</v>
      </c>
      <c r="L108" s="118">
        <f>SUM(H108:K108)</f>
        <v>6132.4615384615381</v>
      </c>
      <c r="M108" s="75">
        <f t="shared" si="659"/>
        <v>1533.1153846153845</v>
      </c>
      <c r="N108" s="75">
        <f t="shared" si="647"/>
        <v>1533.1153846153845</v>
      </c>
      <c r="O108" s="75">
        <f t="shared" si="647"/>
        <v>1533.1153846153845</v>
      </c>
      <c r="P108" s="75">
        <f t="shared" si="647"/>
        <v>1533.1153846153845</v>
      </c>
      <c r="Q108" s="75">
        <f t="shared" si="647"/>
        <v>1533.1153846153845</v>
      </c>
      <c r="R108" s="118">
        <f>SUM(M108:Q108)</f>
        <v>7665.5769230769229</v>
      </c>
      <c r="S108" s="75">
        <f t="shared" si="660"/>
        <v>1533.1153846153845</v>
      </c>
      <c r="T108" s="75">
        <f t="shared" si="660"/>
        <v>1533.1153846153845</v>
      </c>
      <c r="U108" s="75">
        <f t="shared" si="660"/>
        <v>1533.1153846153845</v>
      </c>
      <c r="V108" s="75">
        <f t="shared" si="660"/>
        <v>1533.1153846153845</v>
      </c>
      <c r="W108" s="118">
        <f>SUM(S108:V108)</f>
        <v>6132.4615384615381</v>
      </c>
      <c r="X108" s="75">
        <f t="shared" si="660"/>
        <v>1533.1153846153845</v>
      </c>
      <c r="Y108" s="75">
        <f t="shared" si="660"/>
        <v>1533.1153846153845</v>
      </c>
      <c r="Z108" s="75">
        <f t="shared" si="660"/>
        <v>1533.1153846153845</v>
      </c>
      <c r="AA108" s="75">
        <f t="shared" si="660"/>
        <v>1533.1153846153845</v>
      </c>
      <c r="AB108" s="118">
        <f>SUM(X108:AA108)</f>
        <v>6132.4615384615381</v>
      </c>
      <c r="AC108" s="75">
        <f t="shared" si="661"/>
        <v>1533.1153846153845</v>
      </c>
      <c r="AD108" s="75">
        <f t="shared" si="650"/>
        <v>1533.1153846153845</v>
      </c>
      <c r="AE108" s="75">
        <f t="shared" si="650"/>
        <v>1533.1153846153845</v>
      </c>
      <c r="AF108" s="75">
        <f t="shared" si="650"/>
        <v>1533.1153846153845</v>
      </c>
      <c r="AG108" s="75">
        <f t="shared" si="650"/>
        <v>1533.1153846153845</v>
      </c>
      <c r="AH108" s="118">
        <f>SUM(AC108:AG108)</f>
        <v>7665.5769230769229</v>
      </c>
      <c r="AI108" s="75">
        <f t="shared" si="662"/>
        <v>1533.1153846153845</v>
      </c>
      <c r="AJ108" s="75">
        <f t="shared" si="662"/>
        <v>1533.1153846153845</v>
      </c>
      <c r="AK108" s="75">
        <f t="shared" si="662"/>
        <v>1533.1153846153845</v>
      </c>
      <c r="AL108" s="75">
        <f t="shared" si="662"/>
        <v>1533.1153846153845</v>
      </c>
      <c r="AM108" s="118">
        <f>SUM(AI108:AL108)</f>
        <v>6132.4615384615381</v>
      </c>
      <c r="AN108" s="75">
        <f t="shared" si="662"/>
        <v>1533.1153846153845</v>
      </c>
      <c r="AO108" s="75">
        <f t="shared" si="662"/>
        <v>1533.1153846153845</v>
      </c>
      <c r="AP108" s="75">
        <f t="shared" si="662"/>
        <v>1533.1153846153845</v>
      </c>
      <c r="AQ108" s="75">
        <f t="shared" si="662"/>
        <v>1533.1153846153845</v>
      </c>
      <c r="AR108" s="118">
        <f>SUM(AN108:AQ108)</f>
        <v>6132.4615384615381</v>
      </c>
      <c r="AS108" s="75">
        <f t="shared" si="663"/>
        <v>1533.1153846153845</v>
      </c>
      <c r="AT108" s="75">
        <f t="shared" si="653"/>
        <v>1533.1153846153845</v>
      </c>
      <c r="AU108" s="75">
        <f t="shared" si="653"/>
        <v>1533.1153846153845</v>
      </c>
      <c r="AV108" s="75">
        <f t="shared" si="653"/>
        <v>1533.1153846153845</v>
      </c>
      <c r="AW108" s="75">
        <f t="shared" si="653"/>
        <v>1533.1153846153845</v>
      </c>
      <c r="AX108" s="118">
        <f>SUM(AS108:AW108)</f>
        <v>7665.5769230769229</v>
      </c>
      <c r="AY108" s="75">
        <f t="shared" si="664"/>
        <v>1533.1153846153845</v>
      </c>
      <c r="AZ108" s="75">
        <f t="shared" si="664"/>
        <v>1533.1153846153845</v>
      </c>
      <c r="BA108" s="75">
        <f t="shared" si="664"/>
        <v>1533.1153846153845</v>
      </c>
      <c r="BB108" s="75">
        <f t="shared" si="664"/>
        <v>1533.1153846153845</v>
      </c>
      <c r="BC108" s="118">
        <f>SUM(AY108:BB108)</f>
        <v>6132.4615384615381</v>
      </c>
      <c r="BD108" s="75">
        <f t="shared" si="664"/>
        <v>1533.1153846153845</v>
      </c>
      <c r="BE108" s="75">
        <f t="shared" si="664"/>
        <v>1533.1153846153845</v>
      </c>
      <c r="BF108" s="75">
        <f t="shared" si="664"/>
        <v>1533.1153846153845</v>
      </c>
      <c r="BG108" s="75">
        <f t="shared" si="664"/>
        <v>1533.1153846153845</v>
      </c>
      <c r="BH108" s="118">
        <f>SUM(BD108:BG108)</f>
        <v>6132.4615384615381</v>
      </c>
      <c r="BI108" s="75">
        <f t="shared" si="665"/>
        <v>1533.1153846153845</v>
      </c>
      <c r="BJ108" s="75">
        <f t="shared" si="656"/>
        <v>1533.1153846153845</v>
      </c>
      <c r="BK108" s="75">
        <f t="shared" si="656"/>
        <v>1533.1153846153845</v>
      </c>
      <c r="BL108" s="75">
        <f t="shared" si="656"/>
        <v>1533.1153846153845</v>
      </c>
      <c r="BM108" s="75">
        <f t="shared" si="656"/>
        <v>1533.1153846153845</v>
      </c>
      <c r="BN108" s="118">
        <f>SUM(BI108:BM108)</f>
        <v>7665.5769230769229</v>
      </c>
      <c r="BP108" s="119">
        <f t="shared" si="657"/>
        <v>79721.999999999985</v>
      </c>
      <c r="BQ108" s="133">
        <f t="shared" si="666"/>
        <v>1533.1153846153845</v>
      </c>
      <c r="BR108" s="66">
        <v>79722</v>
      </c>
      <c r="BS108" s="66" t="s">
        <v>267</v>
      </c>
    </row>
    <row r="109" spans="1:71">
      <c r="A109" s="143" t="s">
        <v>76</v>
      </c>
      <c r="B109" s="115" t="s">
        <v>152</v>
      </c>
      <c r="C109" s="75">
        <f t="shared" si="658"/>
        <v>0</v>
      </c>
      <c r="D109" s="75">
        <f t="shared" si="658"/>
        <v>0</v>
      </c>
      <c r="E109" s="75">
        <f t="shared" si="658"/>
        <v>0</v>
      </c>
      <c r="F109" s="75">
        <f t="shared" si="658"/>
        <v>0</v>
      </c>
      <c r="G109" s="118"/>
      <c r="H109" s="75">
        <f t="shared" si="658"/>
        <v>0</v>
      </c>
      <c r="I109" s="75">
        <f t="shared" si="658"/>
        <v>0</v>
      </c>
      <c r="J109" s="75">
        <f t="shared" si="658"/>
        <v>0</v>
      </c>
      <c r="K109" s="75">
        <f t="shared" si="658"/>
        <v>0</v>
      </c>
      <c r="L109" s="118"/>
      <c r="M109" s="75">
        <f t="shared" si="659"/>
        <v>0</v>
      </c>
      <c r="N109" s="75">
        <f t="shared" si="647"/>
        <v>0</v>
      </c>
      <c r="O109" s="75">
        <f t="shared" si="647"/>
        <v>0</v>
      </c>
      <c r="P109" s="75">
        <f t="shared" si="647"/>
        <v>0</v>
      </c>
      <c r="Q109" s="75">
        <f t="shared" si="647"/>
        <v>0</v>
      </c>
      <c r="R109" s="118"/>
      <c r="S109" s="75">
        <f t="shared" si="660"/>
        <v>0</v>
      </c>
      <c r="T109" s="75">
        <f t="shared" si="660"/>
        <v>0</v>
      </c>
      <c r="U109" s="75">
        <f t="shared" si="660"/>
        <v>0</v>
      </c>
      <c r="V109" s="75">
        <f t="shared" si="660"/>
        <v>0</v>
      </c>
      <c r="W109" s="118"/>
      <c r="X109" s="75">
        <f t="shared" si="660"/>
        <v>0</v>
      </c>
      <c r="Y109" s="75">
        <f t="shared" si="660"/>
        <v>0</v>
      </c>
      <c r="Z109" s="75">
        <f t="shared" si="660"/>
        <v>0</v>
      </c>
      <c r="AA109" s="75">
        <f t="shared" si="660"/>
        <v>0</v>
      </c>
      <c r="AB109" s="118"/>
      <c r="AC109" s="75">
        <f t="shared" si="661"/>
        <v>0</v>
      </c>
      <c r="AD109" s="75">
        <f t="shared" si="650"/>
        <v>0</v>
      </c>
      <c r="AE109" s="75">
        <f t="shared" si="650"/>
        <v>0</v>
      </c>
      <c r="AF109" s="75">
        <f t="shared" si="650"/>
        <v>0</v>
      </c>
      <c r="AG109" s="75">
        <f t="shared" si="650"/>
        <v>0</v>
      </c>
      <c r="AH109" s="118"/>
      <c r="AI109" s="75">
        <f t="shared" si="662"/>
        <v>0</v>
      </c>
      <c r="AJ109" s="75">
        <f t="shared" si="662"/>
        <v>0</v>
      </c>
      <c r="AK109" s="75">
        <f t="shared" si="662"/>
        <v>0</v>
      </c>
      <c r="AL109" s="75">
        <f t="shared" si="662"/>
        <v>0</v>
      </c>
      <c r="AM109" s="118"/>
      <c r="AN109" s="75">
        <f t="shared" si="662"/>
        <v>0</v>
      </c>
      <c r="AO109" s="75">
        <f t="shared" si="662"/>
        <v>0</v>
      </c>
      <c r="AP109" s="75">
        <f t="shared" si="662"/>
        <v>0</v>
      </c>
      <c r="AQ109" s="75">
        <f t="shared" si="662"/>
        <v>0</v>
      </c>
      <c r="AR109" s="118"/>
      <c r="AS109" s="75">
        <f t="shared" si="663"/>
        <v>0</v>
      </c>
      <c r="AT109" s="75">
        <f t="shared" si="653"/>
        <v>0</v>
      </c>
      <c r="AU109" s="75">
        <f t="shared" si="653"/>
        <v>0</v>
      </c>
      <c r="AV109" s="75">
        <f t="shared" si="653"/>
        <v>0</v>
      </c>
      <c r="AW109" s="75">
        <f t="shared" si="653"/>
        <v>0</v>
      </c>
      <c r="AX109" s="118"/>
      <c r="AY109" s="75">
        <f t="shared" si="664"/>
        <v>0</v>
      </c>
      <c r="AZ109" s="75">
        <f t="shared" si="664"/>
        <v>0</v>
      </c>
      <c r="BA109" s="75">
        <f t="shared" si="664"/>
        <v>0</v>
      </c>
      <c r="BB109" s="75">
        <f t="shared" si="664"/>
        <v>0</v>
      </c>
      <c r="BC109" s="118"/>
      <c r="BD109" s="75">
        <f t="shared" si="664"/>
        <v>0</v>
      </c>
      <c r="BE109" s="75">
        <f t="shared" si="664"/>
        <v>0</v>
      </c>
      <c r="BF109" s="75">
        <f t="shared" si="664"/>
        <v>0</v>
      </c>
      <c r="BG109" s="75">
        <f t="shared" si="664"/>
        <v>0</v>
      </c>
      <c r="BH109" s="118"/>
      <c r="BI109" s="75">
        <f t="shared" si="665"/>
        <v>0</v>
      </c>
      <c r="BJ109" s="75">
        <f t="shared" si="656"/>
        <v>0</v>
      </c>
      <c r="BK109" s="75">
        <f t="shared" si="656"/>
        <v>0</v>
      </c>
      <c r="BL109" s="75">
        <f t="shared" si="656"/>
        <v>0</v>
      </c>
      <c r="BM109" s="75">
        <f t="shared" si="656"/>
        <v>0</v>
      </c>
      <c r="BN109" s="118"/>
      <c r="BP109" s="119">
        <f t="shared" si="657"/>
        <v>0</v>
      </c>
      <c r="BQ109" s="133">
        <f t="shared" si="666"/>
        <v>0</v>
      </c>
      <c r="BR109" s="66"/>
      <c r="BS109" s="66" t="s">
        <v>267</v>
      </c>
    </row>
    <row r="110" spans="1:71">
      <c r="A110" s="143" t="s">
        <v>77</v>
      </c>
      <c r="B110" s="115" t="s">
        <v>153</v>
      </c>
      <c r="C110" s="75">
        <f t="shared" si="658"/>
        <v>903.94230769230774</v>
      </c>
      <c r="D110" s="75">
        <f t="shared" si="658"/>
        <v>903.94230769230774</v>
      </c>
      <c r="E110" s="75">
        <f t="shared" si="658"/>
        <v>903.94230769230774</v>
      </c>
      <c r="F110" s="75">
        <f t="shared" si="658"/>
        <v>903.94230769230774</v>
      </c>
      <c r="G110" s="118">
        <f>SUM(C110:F110)</f>
        <v>3615.7692307692309</v>
      </c>
      <c r="H110" s="75">
        <f t="shared" si="658"/>
        <v>903.94230769230774</v>
      </c>
      <c r="I110" s="75">
        <f t="shared" si="658"/>
        <v>903.94230769230774</v>
      </c>
      <c r="J110" s="75">
        <f t="shared" si="658"/>
        <v>903.94230769230774</v>
      </c>
      <c r="K110" s="75">
        <f t="shared" si="658"/>
        <v>903.94230769230774</v>
      </c>
      <c r="L110" s="118">
        <f>SUM(H110:K110)</f>
        <v>3615.7692307692309</v>
      </c>
      <c r="M110" s="75">
        <f t="shared" si="659"/>
        <v>903.94230769230774</v>
      </c>
      <c r="N110" s="75">
        <f t="shared" si="647"/>
        <v>903.94230769230774</v>
      </c>
      <c r="O110" s="75">
        <f t="shared" si="647"/>
        <v>903.94230769230774</v>
      </c>
      <c r="P110" s="75">
        <f t="shared" si="647"/>
        <v>903.94230769230774</v>
      </c>
      <c r="Q110" s="75">
        <f t="shared" si="647"/>
        <v>903.94230769230774</v>
      </c>
      <c r="R110" s="118">
        <f>SUM(M110:Q110)</f>
        <v>4519.711538461539</v>
      </c>
      <c r="S110" s="75">
        <f t="shared" si="660"/>
        <v>903.94230769230774</v>
      </c>
      <c r="T110" s="75">
        <f t="shared" si="660"/>
        <v>903.94230769230774</v>
      </c>
      <c r="U110" s="75">
        <f t="shared" si="660"/>
        <v>903.94230769230774</v>
      </c>
      <c r="V110" s="75">
        <f t="shared" si="660"/>
        <v>903.94230769230774</v>
      </c>
      <c r="W110" s="118">
        <f>SUM(S110:V110)</f>
        <v>3615.7692307692309</v>
      </c>
      <c r="X110" s="75">
        <f t="shared" si="660"/>
        <v>903.94230769230774</v>
      </c>
      <c r="Y110" s="75">
        <f t="shared" si="660"/>
        <v>903.94230769230774</v>
      </c>
      <c r="Z110" s="75">
        <f t="shared" si="660"/>
        <v>903.94230769230774</v>
      </c>
      <c r="AA110" s="75">
        <f t="shared" si="660"/>
        <v>903.94230769230774</v>
      </c>
      <c r="AB110" s="118">
        <f>SUM(X110:AA110)</f>
        <v>3615.7692307692309</v>
      </c>
      <c r="AC110" s="75">
        <f t="shared" si="661"/>
        <v>903.94230769230774</v>
      </c>
      <c r="AD110" s="75">
        <f t="shared" si="650"/>
        <v>903.94230769230774</v>
      </c>
      <c r="AE110" s="75">
        <f t="shared" si="650"/>
        <v>903.94230769230774</v>
      </c>
      <c r="AF110" s="75">
        <f t="shared" si="650"/>
        <v>903.94230769230774</v>
      </c>
      <c r="AG110" s="75">
        <f t="shared" si="650"/>
        <v>903.94230769230774</v>
      </c>
      <c r="AH110" s="118">
        <f>SUM(AC110:AG110)</f>
        <v>4519.711538461539</v>
      </c>
      <c r="AI110" s="75">
        <f t="shared" si="662"/>
        <v>903.94230769230774</v>
      </c>
      <c r="AJ110" s="75">
        <f t="shared" si="662"/>
        <v>903.94230769230774</v>
      </c>
      <c r="AK110" s="75">
        <f t="shared" si="662"/>
        <v>903.94230769230774</v>
      </c>
      <c r="AL110" s="75">
        <f t="shared" si="662"/>
        <v>903.94230769230774</v>
      </c>
      <c r="AM110" s="118">
        <f>SUM(AI110:AL110)</f>
        <v>3615.7692307692309</v>
      </c>
      <c r="AN110" s="75">
        <f t="shared" si="662"/>
        <v>903.94230769230774</v>
      </c>
      <c r="AO110" s="75">
        <f t="shared" si="662"/>
        <v>903.94230769230774</v>
      </c>
      <c r="AP110" s="75">
        <f t="shared" si="662"/>
        <v>903.94230769230774</v>
      </c>
      <c r="AQ110" s="75">
        <f t="shared" si="662"/>
        <v>903.94230769230774</v>
      </c>
      <c r="AR110" s="118">
        <f>SUM(AN110:AQ110)</f>
        <v>3615.7692307692309</v>
      </c>
      <c r="AS110" s="75">
        <f t="shared" si="663"/>
        <v>903.94230769230774</v>
      </c>
      <c r="AT110" s="75">
        <f t="shared" si="653"/>
        <v>903.94230769230774</v>
      </c>
      <c r="AU110" s="75">
        <f t="shared" si="653"/>
        <v>903.94230769230774</v>
      </c>
      <c r="AV110" s="75">
        <f t="shared" si="653"/>
        <v>903.94230769230774</v>
      </c>
      <c r="AW110" s="75">
        <f t="shared" si="653"/>
        <v>903.94230769230774</v>
      </c>
      <c r="AX110" s="118">
        <f>SUM(AS110:AW110)</f>
        <v>4519.711538461539</v>
      </c>
      <c r="AY110" s="75">
        <f t="shared" si="664"/>
        <v>903.94230769230774</v>
      </c>
      <c r="AZ110" s="75">
        <f t="shared" si="664"/>
        <v>903.94230769230774</v>
      </c>
      <c r="BA110" s="75">
        <f t="shared" si="664"/>
        <v>903.94230769230774</v>
      </c>
      <c r="BB110" s="75">
        <f t="shared" si="664"/>
        <v>903.94230769230774</v>
      </c>
      <c r="BC110" s="118">
        <f>SUM(AY110:BB110)</f>
        <v>3615.7692307692309</v>
      </c>
      <c r="BD110" s="75">
        <f t="shared" si="664"/>
        <v>903.94230769230774</v>
      </c>
      <c r="BE110" s="75">
        <f t="shared" si="664"/>
        <v>903.94230769230774</v>
      </c>
      <c r="BF110" s="75">
        <f t="shared" si="664"/>
        <v>903.94230769230774</v>
      </c>
      <c r="BG110" s="75">
        <f t="shared" si="664"/>
        <v>903.94230769230774</v>
      </c>
      <c r="BH110" s="118">
        <f>SUM(BD110:BG110)</f>
        <v>3615.7692307692309</v>
      </c>
      <c r="BI110" s="75">
        <f t="shared" si="665"/>
        <v>903.94230769230774</v>
      </c>
      <c r="BJ110" s="75">
        <f t="shared" si="656"/>
        <v>903.94230769230774</v>
      </c>
      <c r="BK110" s="75">
        <f t="shared" si="656"/>
        <v>903.94230769230774</v>
      </c>
      <c r="BL110" s="75">
        <f t="shared" si="656"/>
        <v>903.94230769230774</v>
      </c>
      <c r="BM110" s="75">
        <f t="shared" si="656"/>
        <v>903.94230769230774</v>
      </c>
      <c r="BN110" s="118">
        <f>SUM(BI110:BM110)</f>
        <v>4519.711538461539</v>
      </c>
      <c r="BP110" s="119">
        <f t="shared" si="657"/>
        <v>47005.000000000007</v>
      </c>
      <c r="BQ110" s="133">
        <f t="shared" si="666"/>
        <v>903.94230769230774</v>
      </c>
      <c r="BR110" s="66">
        <v>47005</v>
      </c>
      <c r="BS110" s="66" t="s">
        <v>267</v>
      </c>
    </row>
    <row r="111" spans="1:71">
      <c r="A111" s="143" t="s">
        <v>78</v>
      </c>
      <c r="B111" s="115" t="s">
        <v>232</v>
      </c>
      <c r="C111" s="75">
        <f t="shared" si="658"/>
        <v>0</v>
      </c>
      <c r="D111" s="75">
        <f t="shared" si="658"/>
        <v>0</v>
      </c>
      <c r="E111" s="75">
        <f t="shared" si="658"/>
        <v>0</v>
      </c>
      <c r="F111" s="75">
        <f t="shared" si="658"/>
        <v>0</v>
      </c>
      <c r="G111" s="118"/>
      <c r="H111" s="75">
        <f t="shared" si="658"/>
        <v>0</v>
      </c>
      <c r="I111" s="75">
        <f t="shared" si="658"/>
        <v>0</v>
      </c>
      <c r="J111" s="75">
        <f t="shared" si="658"/>
        <v>0</v>
      </c>
      <c r="K111" s="75">
        <f t="shared" si="658"/>
        <v>0</v>
      </c>
      <c r="L111" s="118"/>
      <c r="M111" s="75">
        <f t="shared" si="659"/>
        <v>0</v>
      </c>
      <c r="N111" s="75">
        <f t="shared" si="647"/>
        <v>0</v>
      </c>
      <c r="O111" s="75">
        <f t="shared" si="647"/>
        <v>0</v>
      </c>
      <c r="P111" s="75">
        <f t="shared" si="647"/>
        <v>0</v>
      </c>
      <c r="Q111" s="75">
        <f t="shared" si="647"/>
        <v>0</v>
      </c>
      <c r="R111" s="118"/>
      <c r="S111" s="75">
        <f t="shared" si="660"/>
        <v>0</v>
      </c>
      <c r="T111" s="75">
        <f t="shared" si="660"/>
        <v>0</v>
      </c>
      <c r="U111" s="75">
        <f t="shared" si="660"/>
        <v>0</v>
      </c>
      <c r="V111" s="75">
        <f t="shared" si="660"/>
        <v>0</v>
      </c>
      <c r="W111" s="118"/>
      <c r="X111" s="75">
        <f t="shared" si="660"/>
        <v>0</v>
      </c>
      <c r="Y111" s="75">
        <f t="shared" si="660"/>
        <v>0</v>
      </c>
      <c r="Z111" s="75">
        <f t="shared" si="660"/>
        <v>0</v>
      </c>
      <c r="AA111" s="75">
        <f t="shared" si="660"/>
        <v>0</v>
      </c>
      <c r="AB111" s="118"/>
      <c r="AC111" s="75">
        <f t="shared" si="661"/>
        <v>0</v>
      </c>
      <c r="AD111" s="75">
        <f t="shared" si="650"/>
        <v>0</v>
      </c>
      <c r="AE111" s="75">
        <f t="shared" si="650"/>
        <v>0</v>
      </c>
      <c r="AF111" s="75">
        <f t="shared" si="650"/>
        <v>0</v>
      </c>
      <c r="AG111" s="75">
        <f t="shared" si="650"/>
        <v>0</v>
      </c>
      <c r="AH111" s="118"/>
      <c r="AI111" s="75">
        <f t="shared" si="662"/>
        <v>0</v>
      </c>
      <c r="AJ111" s="75">
        <f t="shared" si="662"/>
        <v>0</v>
      </c>
      <c r="AK111" s="75">
        <f t="shared" si="662"/>
        <v>0</v>
      </c>
      <c r="AL111" s="75">
        <f t="shared" si="662"/>
        <v>0</v>
      </c>
      <c r="AM111" s="118"/>
      <c r="AN111" s="75">
        <f t="shared" si="662"/>
        <v>0</v>
      </c>
      <c r="AO111" s="75">
        <f t="shared" si="662"/>
        <v>0</v>
      </c>
      <c r="AP111" s="75">
        <f t="shared" si="662"/>
        <v>0</v>
      </c>
      <c r="AQ111" s="75">
        <f t="shared" si="662"/>
        <v>0</v>
      </c>
      <c r="AR111" s="118"/>
      <c r="AS111" s="75">
        <f t="shared" si="663"/>
        <v>0</v>
      </c>
      <c r="AT111" s="75">
        <f t="shared" si="653"/>
        <v>0</v>
      </c>
      <c r="AU111" s="75">
        <f t="shared" si="653"/>
        <v>0</v>
      </c>
      <c r="AV111" s="75">
        <f t="shared" si="653"/>
        <v>0</v>
      </c>
      <c r="AW111" s="75">
        <f t="shared" si="653"/>
        <v>0</v>
      </c>
      <c r="AX111" s="118"/>
      <c r="AY111" s="75">
        <f t="shared" si="664"/>
        <v>0</v>
      </c>
      <c r="AZ111" s="75">
        <f t="shared" si="664"/>
        <v>0</v>
      </c>
      <c r="BA111" s="75">
        <f t="shared" si="664"/>
        <v>0</v>
      </c>
      <c r="BB111" s="75">
        <f t="shared" si="664"/>
        <v>0</v>
      </c>
      <c r="BC111" s="118"/>
      <c r="BD111" s="75">
        <f t="shared" si="664"/>
        <v>0</v>
      </c>
      <c r="BE111" s="75">
        <f t="shared" si="664"/>
        <v>0</v>
      </c>
      <c r="BF111" s="75">
        <f t="shared" si="664"/>
        <v>0</v>
      </c>
      <c r="BG111" s="75">
        <f t="shared" si="664"/>
        <v>0</v>
      </c>
      <c r="BH111" s="118"/>
      <c r="BI111" s="75">
        <f t="shared" si="665"/>
        <v>0</v>
      </c>
      <c r="BJ111" s="75">
        <f t="shared" si="656"/>
        <v>0</v>
      </c>
      <c r="BK111" s="75">
        <f t="shared" si="656"/>
        <v>0</v>
      </c>
      <c r="BL111" s="75">
        <f t="shared" si="656"/>
        <v>0</v>
      </c>
      <c r="BM111" s="75">
        <f t="shared" si="656"/>
        <v>0</v>
      </c>
      <c r="BN111" s="118"/>
      <c r="BP111" s="119">
        <f t="shared" si="657"/>
        <v>0</v>
      </c>
      <c r="BQ111" s="133">
        <f t="shared" si="666"/>
        <v>0</v>
      </c>
      <c r="BR111" s="66"/>
      <c r="BS111" s="66" t="s">
        <v>267</v>
      </c>
    </row>
    <row r="112" spans="1:71">
      <c r="A112" s="143" t="s">
        <v>79</v>
      </c>
      <c r="B112" s="115" t="s">
        <v>88</v>
      </c>
      <c r="C112" s="75">
        <f t="shared" si="658"/>
        <v>2100</v>
      </c>
      <c r="D112" s="75">
        <f t="shared" si="658"/>
        <v>2100</v>
      </c>
      <c r="E112" s="75">
        <f t="shared" si="658"/>
        <v>2100</v>
      </c>
      <c r="F112" s="75">
        <f t="shared" si="658"/>
        <v>2100</v>
      </c>
      <c r="G112" s="118">
        <f>SUM(C112:F112)</f>
        <v>8400</v>
      </c>
      <c r="H112" s="75">
        <f t="shared" si="658"/>
        <v>2100</v>
      </c>
      <c r="I112" s="75">
        <f t="shared" si="658"/>
        <v>2100</v>
      </c>
      <c r="J112" s="75">
        <f t="shared" si="658"/>
        <v>2100</v>
      </c>
      <c r="K112" s="75">
        <f t="shared" si="658"/>
        <v>2100</v>
      </c>
      <c r="L112" s="118">
        <f>SUM(H112:K112)</f>
        <v>8400</v>
      </c>
      <c r="M112" s="75">
        <f t="shared" si="659"/>
        <v>2100</v>
      </c>
      <c r="N112" s="75">
        <f t="shared" si="647"/>
        <v>2100</v>
      </c>
      <c r="O112" s="75">
        <f t="shared" si="647"/>
        <v>2100</v>
      </c>
      <c r="P112" s="75">
        <f t="shared" si="647"/>
        <v>2100</v>
      </c>
      <c r="Q112" s="75">
        <f t="shared" si="647"/>
        <v>2100</v>
      </c>
      <c r="R112" s="118">
        <f>SUM(M112:Q112)</f>
        <v>10500</v>
      </c>
      <c r="S112" s="75">
        <f t="shared" si="660"/>
        <v>2100</v>
      </c>
      <c r="T112" s="75">
        <f t="shared" si="660"/>
        <v>2100</v>
      </c>
      <c r="U112" s="75">
        <f t="shared" si="660"/>
        <v>2100</v>
      </c>
      <c r="V112" s="75">
        <f t="shared" si="660"/>
        <v>2100</v>
      </c>
      <c r="W112" s="118">
        <f>SUM(S112:V112)</f>
        <v>8400</v>
      </c>
      <c r="X112" s="75">
        <f t="shared" si="660"/>
        <v>2100</v>
      </c>
      <c r="Y112" s="75">
        <f t="shared" si="660"/>
        <v>2100</v>
      </c>
      <c r="Z112" s="75">
        <f t="shared" si="660"/>
        <v>2100</v>
      </c>
      <c r="AA112" s="75">
        <f t="shared" si="660"/>
        <v>2100</v>
      </c>
      <c r="AB112" s="118">
        <f>SUM(X112:AA112)</f>
        <v>8400</v>
      </c>
      <c r="AC112" s="75">
        <f t="shared" si="661"/>
        <v>2100</v>
      </c>
      <c r="AD112" s="75">
        <f t="shared" si="650"/>
        <v>2100</v>
      </c>
      <c r="AE112" s="75">
        <f t="shared" si="650"/>
        <v>2100</v>
      </c>
      <c r="AF112" s="75">
        <f t="shared" si="650"/>
        <v>2100</v>
      </c>
      <c r="AG112" s="75">
        <f t="shared" si="650"/>
        <v>2100</v>
      </c>
      <c r="AH112" s="118">
        <f>SUM(AC112:AG112)</f>
        <v>10500</v>
      </c>
      <c r="AI112" s="75">
        <f t="shared" si="662"/>
        <v>2100</v>
      </c>
      <c r="AJ112" s="75">
        <f t="shared" si="662"/>
        <v>2100</v>
      </c>
      <c r="AK112" s="75">
        <f t="shared" si="662"/>
        <v>2100</v>
      </c>
      <c r="AL112" s="75">
        <f t="shared" si="662"/>
        <v>2100</v>
      </c>
      <c r="AM112" s="118">
        <f>SUM(AI112:AL112)</f>
        <v>8400</v>
      </c>
      <c r="AN112" s="75">
        <f t="shared" si="662"/>
        <v>2100</v>
      </c>
      <c r="AO112" s="75">
        <f t="shared" si="662"/>
        <v>2100</v>
      </c>
      <c r="AP112" s="75">
        <f t="shared" si="662"/>
        <v>2100</v>
      </c>
      <c r="AQ112" s="75">
        <f t="shared" si="662"/>
        <v>2100</v>
      </c>
      <c r="AR112" s="118">
        <f>SUM(AN112:AQ112)</f>
        <v>8400</v>
      </c>
      <c r="AS112" s="75">
        <f t="shared" si="663"/>
        <v>2100</v>
      </c>
      <c r="AT112" s="75">
        <f t="shared" si="653"/>
        <v>2100</v>
      </c>
      <c r="AU112" s="75">
        <f t="shared" si="653"/>
        <v>2100</v>
      </c>
      <c r="AV112" s="75">
        <f t="shared" si="653"/>
        <v>2100</v>
      </c>
      <c r="AW112" s="75">
        <f t="shared" si="653"/>
        <v>2100</v>
      </c>
      <c r="AX112" s="118">
        <f>SUM(AS112:AW112)</f>
        <v>10500</v>
      </c>
      <c r="AY112" s="75">
        <f t="shared" si="664"/>
        <v>2100</v>
      </c>
      <c r="AZ112" s="75">
        <f t="shared" si="664"/>
        <v>2100</v>
      </c>
      <c r="BA112" s="75">
        <f t="shared" si="664"/>
        <v>2100</v>
      </c>
      <c r="BB112" s="75">
        <f t="shared" si="664"/>
        <v>2100</v>
      </c>
      <c r="BC112" s="118">
        <f>SUM(AY112:BB112)</f>
        <v>8400</v>
      </c>
      <c r="BD112" s="75">
        <f t="shared" si="664"/>
        <v>2100</v>
      </c>
      <c r="BE112" s="75">
        <f t="shared" si="664"/>
        <v>2100</v>
      </c>
      <c r="BF112" s="75">
        <f t="shared" si="664"/>
        <v>2100</v>
      </c>
      <c r="BG112" s="75">
        <f t="shared" si="664"/>
        <v>2100</v>
      </c>
      <c r="BH112" s="118">
        <f>SUM(BD112:BG112)</f>
        <v>8400</v>
      </c>
      <c r="BI112" s="75">
        <f t="shared" si="665"/>
        <v>2100</v>
      </c>
      <c r="BJ112" s="75">
        <f t="shared" si="656"/>
        <v>2100</v>
      </c>
      <c r="BK112" s="75">
        <f t="shared" si="656"/>
        <v>2100</v>
      </c>
      <c r="BL112" s="75">
        <f t="shared" si="656"/>
        <v>2100</v>
      </c>
      <c r="BM112" s="75">
        <f t="shared" si="656"/>
        <v>2100</v>
      </c>
      <c r="BN112" s="118">
        <f>SUM(BI112:BM112)</f>
        <v>10500</v>
      </c>
      <c r="BP112" s="119">
        <f t="shared" si="657"/>
        <v>109200</v>
      </c>
      <c r="BQ112" s="133">
        <f t="shared" si="666"/>
        <v>2100</v>
      </c>
      <c r="BR112" s="66">
        <v>109200</v>
      </c>
      <c r="BS112" s="66" t="s">
        <v>267</v>
      </c>
    </row>
    <row r="113" spans="1:71">
      <c r="A113" s="143" t="s">
        <v>80</v>
      </c>
      <c r="B113" s="115" t="s">
        <v>154</v>
      </c>
      <c r="C113" s="75">
        <f t="shared" si="658"/>
        <v>0</v>
      </c>
      <c r="D113" s="75">
        <f t="shared" si="658"/>
        <v>0</v>
      </c>
      <c r="E113" s="75">
        <f t="shared" si="658"/>
        <v>0</v>
      </c>
      <c r="F113" s="75">
        <f t="shared" si="658"/>
        <v>0</v>
      </c>
      <c r="G113" s="118"/>
      <c r="H113" s="75">
        <f t="shared" si="658"/>
        <v>0</v>
      </c>
      <c r="I113" s="75">
        <f t="shared" si="658"/>
        <v>0</v>
      </c>
      <c r="J113" s="75">
        <f t="shared" si="658"/>
        <v>0</v>
      </c>
      <c r="K113" s="75">
        <f t="shared" si="658"/>
        <v>0</v>
      </c>
      <c r="L113" s="118"/>
      <c r="M113" s="75">
        <f t="shared" si="659"/>
        <v>0</v>
      </c>
      <c r="N113" s="75">
        <f t="shared" si="647"/>
        <v>0</v>
      </c>
      <c r="O113" s="75">
        <f t="shared" si="647"/>
        <v>0</v>
      </c>
      <c r="P113" s="75">
        <f t="shared" si="647"/>
        <v>0</v>
      </c>
      <c r="Q113" s="75">
        <f t="shared" si="647"/>
        <v>0</v>
      </c>
      <c r="R113" s="118"/>
      <c r="S113" s="75">
        <f t="shared" si="660"/>
        <v>0</v>
      </c>
      <c r="T113" s="75">
        <f t="shared" si="660"/>
        <v>0</v>
      </c>
      <c r="U113" s="75">
        <f t="shared" si="660"/>
        <v>0</v>
      </c>
      <c r="V113" s="75">
        <f t="shared" si="660"/>
        <v>0</v>
      </c>
      <c r="W113" s="118"/>
      <c r="X113" s="75">
        <f t="shared" si="660"/>
        <v>0</v>
      </c>
      <c r="Y113" s="75">
        <f t="shared" si="660"/>
        <v>0</v>
      </c>
      <c r="Z113" s="75">
        <f t="shared" si="660"/>
        <v>0</v>
      </c>
      <c r="AA113" s="75">
        <f t="shared" si="660"/>
        <v>0</v>
      </c>
      <c r="AB113" s="118"/>
      <c r="AC113" s="75">
        <f t="shared" si="661"/>
        <v>0</v>
      </c>
      <c r="AD113" s="75">
        <f t="shared" si="650"/>
        <v>0</v>
      </c>
      <c r="AE113" s="75">
        <f t="shared" si="650"/>
        <v>0</v>
      </c>
      <c r="AF113" s="75">
        <f t="shared" si="650"/>
        <v>0</v>
      </c>
      <c r="AG113" s="75">
        <f t="shared" si="650"/>
        <v>0</v>
      </c>
      <c r="AH113" s="118"/>
      <c r="AI113" s="75">
        <f t="shared" si="662"/>
        <v>0</v>
      </c>
      <c r="AJ113" s="75">
        <f t="shared" si="662"/>
        <v>0</v>
      </c>
      <c r="AK113" s="75">
        <f t="shared" si="662"/>
        <v>0</v>
      </c>
      <c r="AL113" s="75">
        <f t="shared" si="662"/>
        <v>0</v>
      </c>
      <c r="AM113" s="118"/>
      <c r="AN113" s="75">
        <f t="shared" si="662"/>
        <v>0</v>
      </c>
      <c r="AO113" s="75">
        <f t="shared" si="662"/>
        <v>0</v>
      </c>
      <c r="AP113" s="75">
        <f t="shared" si="662"/>
        <v>0</v>
      </c>
      <c r="AQ113" s="75">
        <f t="shared" si="662"/>
        <v>0</v>
      </c>
      <c r="AR113" s="118"/>
      <c r="AS113" s="75">
        <f t="shared" si="663"/>
        <v>0</v>
      </c>
      <c r="AT113" s="75">
        <f t="shared" si="653"/>
        <v>0</v>
      </c>
      <c r="AU113" s="75">
        <f t="shared" si="653"/>
        <v>0</v>
      </c>
      <c r="AV113" s="75">
        <f t="shared" si="653"/>
        <v>0</v>
      </c>
      <c r="AW113" s="75">
        <f t="shared" si="653"/>
        <v>0</v>
      </c>
      <c r="AX113" s="118"/>
      <c r="AY113" s="75">
        <f t="shared" si="664"/>
        <v>0</v>
      </c>
      <c r="AZ113" s="75">
        <f t="shared" si="664"/>
        <v>0</v>
      </c>
      <c r="BA113" s="75">
        <f t="shared" si="664"/>
        <v>0</v>
      </c>
      <c r="BB113" s="75">
        <f t="shared" si="664"/>
        <v>0</v>
      </c>
      <c r="BC113" s="118"/>
      <c r="BD113" s="75">
        <f t="shared" si="664"/>
        <v>0</v>
      </c>
      <c r="BE113" s="75">
        <f t="shared" si="664"/>
        <v>0</v>
      </c>
      <c r="BF113" s="75">
        <f t="shared" si="664"/>
        <v>0</v>
      </c>
      <c r="BG113" s="75">
        <f t="shared" si="664"/>
        <v>0</v>
      </c>
      <c r="BH113" s="118"/>
      <c r="BI113" s="75">
        <f t="shared" si="665"/>
        <v>0</v>
      </c>
      <c r="BJ113" s="75">
        <f t="shared" si="656"/>
        <v>0</v>
      </c>
      <c r="BK113" s="75">
        <f t="shared" si="656"/>
        <v>0</v>
      </c>
      <c r="BL113" s="75">
        <f t="shared" si="656"/>
        <v>0</v>
      </c>
      <c r="BM113" s="75">
        <f t="shared" si="656"/>
        <v>0</v>
      </c>
      <c r="BN113" s="118"/>
      <c r="BP113" s="119">
        <f t="shared" si="657"/>
        <v>0</v>
      </c>
      <c r="BQ113" s="133">
        <f t="shared" si="666"/>
        <v>0</v>
      </c>
      <c r="BR113" s="66"/>
      <c r="BS113" s="66" t="s">
        <v>267</v>
      </c>
    </row>
    <row r="114" spans="1:71">
      <c r="A114" s="143" t="s">
        <v>81</v>
      </c>
      <c r="B114" s="115" t="s">
        <v>233</v>
      </c>
      <c r="C114" s="75">
        <f t="shared" si="658"/>
        <v>299.76923076923077</v>
      </c>
      <c r="D114" s="75">
        <f t="shared" si="658"/>
        <v>299.76923076923077</v>
      </c>
      <c r="E114" s="75">
        <f t="shared" si="658"/>
        <v>299.76923076923077</v>
      </c>
      <c r="F114" s="75">
        <f t="shared" si="658"/>
        <v>299.76923076923077</v>
      </c>
      <c r="G114" s="121">
        <f>SUM(C114:F114)</f>
        <v>1199.0769230769231</v>
      </c>
      <c r="H114" s="75">
        <f t="shared" si="658"/>
        <v>299.76923076923077</v>
      </c>
      <c r="I114" s="75">
        <f t="shared" si="658"/>
        <v>299.76923076923077</v>
      </c>
      <c r="J114" s="75">
        <f t="shared" si="658"/>
        <v>299.76923076923077</v>
      </c>
      <c r="K114" s="75">
        <f t="shared" si="658"/>
        <v>299.76923076923077</v>
      </c>
      <c r="L114" s="121">
        <f>SUM(H114:K114)</f>
        <v>1199.0769230769231</v>
      </c>
      <c r="M114" s="75">
        <f t="shared" si="659"/>
        <v>299.76923076923077</v>
      </c>
      <c r="N114" s="75">
        <f t="shared" si="647"/>
        <v>299.76923076923077</v>
      </c>
      <c r="O114" s="75">
        <f t="shared" si="647"/>
        <v>299.76923076923077</v>
      </c>
      <c r="P114" s="75">
        <f t="shared" si="647"/>
        <v>299.76923076923077</v>
      </c>
      <c r="Q114" s="75">
        <f t="shared" si="647"/>
        <v>299.76923076923077</v>
      </c>
      <c r="R114" s="121">
        <f>SUM(M114:Q114)</f>
        <v>1498.8461538461538</v>
      </c>
      <c r="S114" s="75">
        <f t="shared" si="660"/>
        <v>299.76923076923077</v>
      </c>
      <c r="T114" s="75">
        <f t="shared" si="660"/>
        <v>299.76923076923077</v>
      </c>
      <c r="U114" s="75">
        <f t="shared" si="660"/>
        <v>299.76923076923077</v>
      </c>
      <c r="V114" s="75">
        <f t="shared" si="660"/>
        <v>299.76923076923077</v>
      </c>
      <c r="W114" s="121">
        <f>SUM(S114:V114)</f>
        <v>1199.0769230769231</v>
      </c>
      <c r="X114" s="75">
        <f t="shared" si="660"/>
        <v>299.76923076923077</v>
      </c>
      <c r="Y114" s="75">
        <f t="shared" si="660"/>
        <v>299.76923076923077</v>
      </c>
      <c r="Z114" s="75">
        <f t="shared" si="660"/>
        <v>299.76923076923077</v>
      </c>
      <c r="AA114" s="75">
        <f t="shared" si="660"/>
        <v>299.76923076923077</v>
      </c>
      <c r="AB114" s="121">
        <f>SUM(X114:AA114)</f>
        <v>1199.0769230769231</v>
      </c>
      <c r="AC114" s="75">
        <f t="shared" si="661"/>
        <v>299.76923076923077</v>
      </c>
      <c r="AD114" s="75">
        <f t="shared" si="650"/>
        <v>299.76923076923077</v>
      </c>
      <c r="AE114" s="75">
        <f t="shared" si="650"/>
        <v>299.76923076923077</v>
      </c>
      <c r="AF114" s="75">
        <f t="shared" si="650"/>
        <v>299.76923076923077</v>
      </c>
      <c r="AG114" s="75">
        <f t="shared" si="650"/>
        <v>299.76923076923077</v>
      </c>
      <c r="AH114" s="121">
        <f>SUM(AC114:AG114)</f>
        <v>1498.8461538461538</v>
      </c>
      <c r="AI114" s="75">
        <f t="shared" si="662"/>
        <v>299.76923076923077</v>
      </c>
      <c r="AJ114" s="75">
        <f t="shared" si="662"/>
        <v>299.76923076923077</v>
      </c>
      <c r="AK114" s="75">
        <f t="shared" si="662"/>
        <v>299.76923076923077</v>
      </c>
      <c r="AL114" s="75">
        <f t="shared" si="662"/>
        <v>299.76923076923077</v>
      </c>
      <c r="AM114" s="121">
        <f>SUM(AI114:AL114)</f>
        <v>1199.0769230769231</v>
      </c>
      <c r="AN114" s="75">
        <f t="shared" si="662"/>
        <v>299.76923076923077</v>
      </c>
      <c r="AO114" s="75">
        <f t="shared" si="662"/>
        <v>299.76923076923077</v>
      </c>
      <c r="AP114" s="75">
        <f t="shared" si="662"/>
        <v>299.76923076923077</v>
      </c>
      <c r="AQ114" s="75">
        <f t="shared" si="662"/>
        <v>299.76923076923077</v>
      </c>
      <c r="AR114" s="121">
        <f>SUM(AN114:AQ114)</f>
        <v>1199.0769230769231</v>
      </c>
      <c r="AS114" s="75">
        <f t="shared" si="663"/>
        <v>299.76923076923077</v>
      </c>
      <c r="AT114" s="75">
        <f t="shared" si="653"/>
        <v>299.76923076923077</v>
      </c>
      <c r="AU114" s="75">
        <f t="shared" si="653"/>
        <v>299.76923076923077</v>
      </c>
      <c r="AV114" s="75">
        <f t="shared" si="653"/>
        <v>299.76923076923077</v>
      </c>
      <c r="AW114" s="75">
        <f t="shared" si="653"/>
        <v>299.76923076923077</v>
      </c>
      <c r="AX114" s="121">
        <f>SUM(AS114:AW114)</f>
        <v>1498.8461538461538</v>
      </c>
      <c r="AY114" s="75">
        <f t="shared" si="664"/>
        <v>299.76923076923077</v>
      </c>
      <c r="AZ114" s="75">
        <f t="shared" si="664"/>
        <v>299.76923076923077</v>
      </c>
      <c r="BA114" s="75">
        <f t="shared" si="664"/>
        <v>299.76923076923077</v>
      </c>
      <c r="BB114" s="75">
        <f t="shared" si="664"/>
        <v>299.76923076923077</v>
      </c>
      <c r="BC114" s="121">
        <f>SUM(AY114:BB114)</f>
        <v>1199.0769230769231</v>
      </c>
      <c r="BD114" s="75">
        <f t="shared" si="664"/>
        <v>299.76923076923077</v>
      </c>
      <c r="BE114" s="75">
        <f t="shared" si="664"/>
        <v>299.76923076923077</v>
      </c>
      <c r="BF114" s="75">
        <f t="shared" si="664"/>
        <v>299.76923076923077</v>
      </c>
      <c r="BG114" s="75">
        <f t="shared" si="664"/>
        <v>299.76923076923077</v>
      </c>
      <c r="BH114" s="121">
        <f>SUM(BD114:BG114)</f>
        <v>1199.0769230769231</v>
      </c>
      <c r="BI114" s="75">
        <f t="shared" si="665"/>
        <v>299.76923076923077</v>
      </c>
      <c r="BJ114" s="75">
        <f t="shared" si="656"/>
        <v>299.76923076923077</v>
      </c>
      <c r="BK114" s="75">
        <f t="shared" si="656"/>
        <v>299.76923076923077</v>
      </c>
      <c r="BL114" s="75">
        <f t="shared" si="656"/>
        <v>299.76923076923077</v>
      </c>
      <c r="BM114" s="75">
        <f t="shared" si="656"/>
        <v>299.76923076923077</v>
      </c>
      <c r="BN114" s="121">
        <f>SUM(BI114:BM114)</f>
        <v>1498.8461538461538</v>
      </c>
      <c r="BP114" s="119">
        <f t="shared" si="657"/>
        <v>15588.000000000002</v>
      </c>
      <c r="BQ114" s="133">
        <f t="shared" si="666"/>
        <v>299.76923076923077</v>
      </c>
      <c r="BR114" s="66">
        <v>15588</v>
      </c>
      <c r="BS114" s="66" t="s">
        <v>267</v>
      </c>
    </row>
    <row r="115" spans="1:71" s="56" customFormat="1">
      <c r="A115" s="52" t="s">
        <v>303</v>
      </c>
      <c r="B115" s="53"/>
      <c r="C115" s="54">
        <f>SUM(C100:C114)</f>
        <v>6720.7677316950721</v>
      </c>
      <c r="D115" s="54">
        <f t="shared" ref="D115:F115" si="679">SUM(D100:D114)</f>
        <v>6791.5708193836535</v>
      </c>
      <c r="E115" s="54">
        <f t="shared" si="679"/>
        <v>6876.9182424961537</v>
      </c>
      <c r="F115" s="54">
        <f t="shared" si="679"/>
        <v>6774.0092547586537</v>
      </c>
      <c r="G115" s="55">
        <f>SUM(C115:F115)</f>
        <v>27163.266048333535</v>
      </c>
      <c r="H115" s="54">
        <f>SUM(H100:H114)</f>
        <v>6858.2390532211539</v>
      </c>
      <c r="I115" s="54">
        <f t="shared" ref="I115" si="680">SUM(I100:I114)</f>
        <v>6909.3677283211537</v>
      </c>
      <c r="J115" s="54">
        <f t="shared" ref="J115" si="681">SUM(J100:J114)</f>
        <v>6984.6349828711536</v>
      </c>
      <c r="K115" s="54">
        <f t="shared" ref="K115" si="682">SUM(K100:K114)</f>
        <v>6908.948437746154</v>
      </c>
      <c r="L115" s="55">
        <f>SUM(H115:K115)</f>
        <v>27661.190202159618</v>
      </c>
      <c r="M115" s="54">
        <f>SUM(M100:M114)</f>
        <v>6904.6106629336537</v>
      </c>
      <c r="N115" s="54">
        <f t="shared" ref="N115" si="683">SUM(N100:N114)</f>
        <v>6728.4637517461533</v>
      </c>
      <c r="O115" s="54">
        <f t="shared" ref="O115" si="684">SUM(O100:O114)</f>
        <v>6780.5658657211534</v>
      </c>
      <c r="P115" s="54">
        <f t="shared" ref="P115" si="685">SUM(P100:P114)</f>
        <v>6928.0738052086535</v>
      </c>
      <c r="Q115" s="54">
        <f>SUM(Q100:Q114)</f>
        <v>7170.3587169961538</v>
      </c>
      <c r="R115" s="55">
        <f>SUM(M115:Q115)</f>
        <v>34512.072802605762</v>
      </c>
      <c r="S115" s="54">
        <f>SUM(S100:S114)</f>
        <v>6789.8987272336535</v>
      </c>
      <c r="T115" s="54">
        <f t="shared" ref="T115" si="686">SUM(T100:T114)</f>
        <v>6753.7809415711536</v>
      </c>
      <c r="U115" s="54">
        <f t="shared" ref="U115" si="687">SUM(U100:U114)</f>
        <v>7053.2088948586534</v>
      </c>
      <c r="V115" s="54">
        <f t="shared" ref="V115" si="688">SUM(V100:V114)</f>
        <v>6725.712829858654</v>
      </c>
      <c r="W115" s="55">
        <f>SUM(S115:V115)</f>
        <v>27322.601393522113</v>
      </c>
      <c r="X115" s="54">
        <f>SUM(X100:X114)</f>
        <v>6821.3399970586534</v>
      </c>
      <c r="Y115" s="54">
        <f t="shared" ref="Y115" si="689">SUM(Y100:Y114)</f>
        <v>6876.7863302461537</v>
      </c>
      <c r="Z115" s="54">
        <f t="shared" ref="Z115" si="690">SUM(Z100:Z114)</f>
        <v>6814.4011825711532</v>
      </c>
      <c r="AA115" s="54">
        <f t="shared" ref="AA115" si="691">SUM(AA100:AA114)</f>
        <v>6803.9127906961539</v>
      </c>
      <c r="AB115" s="55">
        <f>SUM(X115:AA115)</f>
        <v>27316.440300572114</v>
      </c>
      <c r="AC115" s="54">
        <f>SUM(AC100:AC114)</f>
        <v>6683.9643861211534</v>
      </c>
      <c r="AD115" s="54">
        <f t="shared" ref="AD115" si="692">SUM(AD100:AD114)</f>
        <v>6901.444377058654</v>
      </c>
      <c r="AE115" s="54">
        <f t="shared" ref="AE115" si="693">SUM(AE100:AE114)</f>
        <v>6956.2678299211539</v>
      </c>
      <c r="AF115" s="54">
        <f t="shared" ref="AF115" si="694">SUM(AF100:AF114)</f>
        <v>6748.0218154711538</v>
      </c>
      <c r="AG115" s="54">
        <f>SUM(AG100:AG114)</f>
        <v>6748.4234474461537</v>
      </c>
      <c r="AH115" s="55">
        <f>SUM(AC115:AG115)</f>
        <v>34038.121856018268</v>
      </c>
      <c r="AI115" s="54">
        <f>SUM(AI100:AI114)</f>
        <v>7137.8986890211536</v>
      </c>
      <c r="AJ115" s="54">
        <f t="shared" ref="AJ115" si="695">SUM(AJ100:AJ114)</f>
        <v>6648.4522418461538</v>
      </c>
      <c r="AK115" s="54">
        <f t="shared" ref="AK115" si="696">SUM(AK100:AK114)</f>
        <v>6600.6091742836534</v>
      </c>
      <c r="AL115" s="54">
        <f t="shared" ref="AL115" si="697">SUM(AL100:AL114)</f>
        <v>6817.8131733586533</v>
      </c>
      <c r="AM115" s="55">
        <f>SUM(AI115:AL115)</f>
        <v>27204.773278509612</v>
      </c>
      <c r="AN115" s="54">
        <f>SUM(AN100:AN114)</f>
        <v>6734.0374668211543</v>
      </c>
      <c r="AO115" s="54">
        <f t="shared" ref="AO115" si="698">SUM(AO100:AO114)</f>
        <v>6747.3338083711533</v>
      </c>
      <c r="AP115" s="54">
        <f t="shared" ref="AP115" si="699">SUM(AP100:AP114)</f>
        <v>6882.2261309461537</v>
      </c>
      <c r="AQ115" s="54">
        <f t="shared" ref="AQ115" si="700">SUM(AQ100:AQ114)</f>
        <v>6995.3087622586536</v>
      </c>
      <c r="AR115" s="55">
        <f>SUM(AN115:AQ115)</f>
        <v>27358.906168397116</v>
      </c>
      <c r="AS115" s="54">
        <f>SUM(AS100:AS114)</f>
        <v>6798.9249999961539</v>
      </c>
      <c r="AT115" s="54">
        <f t="shared" ref="AT115" si="701">SUM(AT100:AT114)</f>
        <v>6887.1300903211531</v>
      </c>
      <c r="AU115" s="54">
        <f t="shared" ref="AU115" si="702">SUM(AU100:AU114)</f>
        <v>6869.3498558836536</v>
      </c>
      <c r="AV115" s="54">
        <f t="shared" ref="AV115" si="703">SUM(AV100:AV114)</f>
        <v>6840.9780609961535</v>
      </c>
      <c r="AW115" s="54">
        <f>SUM(AW100:AW114)</f>
        <v>6890.0522815336535</v>
      </c>
      <c r="AX115" s="55">
        <f>SUM(AS115:AW115)</f>
        <v>34286.435288730769</v>
      </c>
      <c r="AY115" s="54">
        <f>SUM(AY100:AY114)</f>
        <v>6838.7766205336538</v>
      </c>
      <c r="AZ115" s="54">
        <f t="shared" ref="AZ115" si="704">SUM(AZ100:AZ114)</f>
        <v>6964.5874523086541</v>
      </c>
      <c r="BA115" s="54">
        <f t="shared" ref="BA115" si="705">SUM(BA100:BA114)</f>
        <v>7030.1880120211536</v>
      </c>
      <c r="BB115" s="54">
        <f t="shared" ref="BB115" si="706">SUM(BB100:BB114)</f>
        <v>6887.6156091961539</v>
      </c>
      <c r="BC115" s="55">
        <f>SUM(AY115:BB115)</f>
        <v>27721.167694059615</v>
      </c>
      <c r="BD115" s="54">
        <f>SUM(BD100:BD114)</f>
        <v>7235.1889266961534</v>
      </c>
      <c r="BE115" s="54">
        <f t="shared" ref="BE115" si="707">SUM(BE100:BE114)</f>
        <v>6779.0918414461539</v>
      </c>
      <c r="BF115" s="54">
        <f t="shared" ref="BF115" si="708">SUM(BF100:BF114)</f>
        <v>6902.5011677461534</v>
      </c>
      <c r="BG115" s="54">
        <f>SUM(BG100:BG114)</f>
        <v>6775.3361570461539</v>
      </c>
      <c r="BH115" s="55">
        <f>SUM(BD115:BG115)</f>
        <v>27692.118092934612</v>
      </c>
      <c r="BI115" s="54">
        <f>SUM(BI100:BI114)</f>
        <v>6744.9254928211531</v>
      </c>
      <c r="BJ115" s="54">
        <f t="shared" ref="BJ115" si="709">SUM(BJ100:BJ114)</f>
        <v>6791.9392438711538</v>
      </c>
      <c r="BK115" s="54">
        <f t="shared" ref="BK115" si="710">SUM(BK100:BK114)</f>
        <v>6846.5708083711543</v>
      </c>
      <c r="BL115" s="54">
        <f t="shared" ref="BL115" si="711">SUM(BL100:BL114)</f>
        <v>6763.6874660461535</v>
      </c>
      <c r="BM115" s="54">
        <f>SUM(BM100:BM114)</f>
        <v>6963.1717860586532</v>
      </c>
      <c r="BN115" s="55">
        <f>SUM(BI115:BM115)</f>
        <v>34110.294797168266</v>
      </c>
      <c r="BP115" s="57">
        <f>+G115+L115+R115+W115+AB115+AH115+AM115+AR115+AX115+BC115+BH115+BN115</f>
        <v>356387.38792301138</v>
      </c>
      <c r="BQ115" s="112"/>
      <c r="BR115" s="139"/>
      <c r="BS115" s="28"/>
    </row>
    <row r="116" spans="1:71" s="12" customFormat="1">
      <c r="A116" s="6"/>
      <c r="B116" s="67"/>
      <c r="G116" s="68"/>
      <c r="L116" s="68"/>
      <c r="R116" s="68"/>
      <c r="W116" s="68"/>
      <c r="AB116" s="68"/>
      <c r="AH116" s="68"/>
      <c r="AM116" s="68"/>
      <c r="AR116" s="68"/>
      <c r="AX116" s="68"/>
      <c r="BC116" s="68"/>
      <c r="BH116" s="68"/>
      <c r="BN116" s="68"/>
      <c r="BP116" s="68"/>
      <c r="BQ116" s="114"/>
      <c r="BR116" s="141"/>
      <c r="BS116" s="1"/>
    </row>
    <row r="117" spans="1:71">
      <c r="A117" s="52" t="s">
        <v>304</v>
      </c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20"/>
      <c r="BP117" s="119"/>
      <c r="BQ117" s="65"/>
      <c r="BR117" s="66"/>
    </row>
    <row r="118" spans="1:71" s="12" customFormat="1">
      <c r="A118" s="143" t="s">
        <v>5</v>
      </c>
      <c r="B118" s="115" t="s">
        <v>155</v>
      </c>
      <c r="C118" s="75">
        <f>$BQ118</f>
        <v>63.653846153846153</v>
      </c>
      <c r="D118" s="75">
        <f t="shared" ref="D118:F133" si="712">$BQ118</f>
        <v>63.653846153846153</v>
      </c>
      <c r="E118" s="75">
        <f t="shared" si="712"/>
        <v>63.653846153846153</v>
      </c>
      <c r="F118" s="75">
        <f t="shared" si="712"/>
        <v>63.653846153846153</v>
      </c>
      <c r="G118" s="120">
        <f>SUM(C118:F118)</f>
        <v>254.61538461538461</v>
      </c>
      <c r="H118" s="75">
        <f>$BQ118</f>
        <v>63.653846153846153</v>
      </c>
      <c r="I118" s="75">
        <f t="shared" ref="I118:K133" si="713">$BQ118</f>
        <v>63.653846153846153</v>
      </c>
      <c r="J118" s="75">
        <f t="shared" si="713"/>
        <v>63.653846153846153</v>
      </c>
      <c r="K118" s="75">
        <f t="shared" si="713"/>
        <v>63.653846153846153</v>
      </c>
      <c r="L118" s="120">
        <f>SUM(H118:K118)</f>
        <v>254.61538461538461</v>
      </c>
      <c r="M118" s="75">
        <f>$BQ118</f>
        <v>63.653846153846153</v>
      </c>
      <c r="N118" s="75">
        <f t="shared" ref="N118:Q133" si="714">$BQ118</f>
        <v>63.653846153846153</v>
      </c>
      <c r="O118" s="75">
        <f t="shared" si="714"/>
        <v>63.653846153846153</v>
      </c>
      <c r="P118" s="75">
        <f t="shared" si="714"/>
        <v>63.653846153846153</v>
      </c>
      <c r="Q118" s="75">
        <f t="shared" si="714"/>
        <v>63.653846153846153</v>
      </c>
      <c r="R118" s="120">
        <f>SUM(M118:Q118)</f>
        <v>318.26923076923077</v>
      </c>
      <c r="S118" s="75">
        <f>$BQ118</f>
        <v>63.653846153846153</v>
      </c>
      <c r="T118" s="75">
        <f t="shared" ref="T118:V133" si="715">$BQ118</f>
        <v>63.653846153846153</v>
      </c>
      <c r="U118" s="75">
        <f t="shared" si="715"/>
        <v>63.653846153846153</v>
      </c>
      <c r="V118" s="75">
        <f t="shared" si="715"/>
        <v>63.653846153846153</v>
      </c>
      <c r="W118" s="120">
        <f>SUM(S118:V118)</f>
        <v>254.61538461538461</v>
      </c>
      <c r="X118" s="75">
        <f>$BQ118</f>
        <v>63.653846153846153</v>
      </c>
      <c r="Y118" s="75">
        <f t="shared" ref="Y118:AA133" si="716">$BQ118</f>
        <v>63.653846153846153</v>
      </c>
      <c r="Z118" s="75">
        <f t="shared" si="716"/>
        <v>63.653846153846153</v>
      </c>
      <c r="AA118" s="75">
        <f t="shared" si="716"/>
        <v>63.653846153846153</v>
      </c>
      <c r="AB118" s="120">
        <f>SUM(X118:AA118)</f>
        <v>254.61538461538461</v>
      </c>
      <c r="AC118" s="75">
        <f>$BQ118</f>
        <v>63.653846153846153</v>
      </c>
      <c r="AD118" s="75">
        <f t="shared" ref="AD118:AG133" si="717">$BQ118</f>
        <v>63.653846153846153</v>
      </c>
      <c r="AE118" s="75">
        <f t="shared" si="717"/>
        <v>63.653846153846153</v>
      </c>
      <c r="AF118" s="75">
        <f t="shared" si="717"/>
        <v>63.653846153846153</v>
      </c>
      <c r="AG118" s="75">
        <f t="shared" si="717"/>
        <v>63.653846153846153</v>
      </c>
      <c r="AH118" s="120">
        <f>SUM(AC118:AG118)</f>
        <v>318.26923076923077</v>
      </c>
      <c r="AI118" s="75">
        <f>$BQ118</f>
        <v>63.653846153846153</v>
      </c>
      <c r="AJ118" s="75">
        <f t="shared" ref="AJ118:AL133" si="718">$BQ118</f>
        <v>63.653846153846153</v>
      </c>
      <c r="AK118" s="75">
        <f t="shared" si="718"/>
        <v>63.653846153846153</v>
      </c>
      <c r="AL118" s="75">
        <f t="shared" si="718"/>
        <v>63.653846153846153</v>
      </c>
      <c r="AM118" s="120">
        <f>SUM(AI118:AL118)</f>
        <v>254.61538461538461</v>
      </c>
      <c r="AN118" s="75">
        <f>$BQ118</f>
        <v>63.653846153846153</v>
      </c>
      <c r="AO118" s="75">
        <f t="shared" ref="AO118:AQ133" si="719">$BQ118</f>
        <v>63.653846153846153</v>
      </c>
      <c r="AP118" s="75">
        <f t="shared" si="719"/>
        <v>63.653846153846153</v>
      </c>
      <c r="AQ118" s="75">
        <f t="shared" si="719"/>
        <v>63.653846153846153</v>
      </c>
      <c r="AR118" s="120">
        <f>SUM(AN118:AQ118)</f>
        <v>254.61538461538461</v>
      </c>
      <c r="AS118" s="75">
        <f>$BQ118</f>
        <v>63.653846153846153</v>
      </c>
      <c r="AT118" s="75">
        <f t="shared" ref="AT118:AW133" si="720">$BQ118</f>
        <v>63.653846153846153</v>
      </c>
      <c r="AU118" s="75">
        <f t="shared" si="720"/>
        <v>63.653846153846153</v>
      </c>
      <c r="AV118" s="75">
        <f t="shared" si="720"/>
        <v>63.653846153846153</v>
      </c>
      <c r="AW118" s="75">
        <f t="shared" si="720"/>
        <v>63.653846153846153</v>
      </c>
      <c r="AX118" s="120">
        <f>SUM(AS118:AW118)</f>
        <v>318.26923076923077</v>
      </c>
      <c r="AY118" s="75">
        <f>$BQ118</f>
        <v>63.653846153846153</v>
      </c>
      <c r="AZ118" s="75">
        <f t="shared" ref="AZ118:BB133" si="721">$BQ118</f>
        <v>63.653846153846153</v>
      </c>
      <c r="BA118" s="75">
        <f t="shared" si="721"/>
        <v>63.653846153846153</v>
      </c>
      <c r="BB118" s="75">
        <f t="shared" si="721"/>
        <v>63.653846153846153</v>
      </c>
      <c r="BC118" s="120">
        <f>SUM(AY118:BB118)</f>
        <v>254.61538461538461</v>
      </c>
      <c r="BD118" s="75">
        <f>$BQ118</f>
        <v>63.653846153846153</v>
      </c>
      <c r="BE118" s="75">
        <f t="shared" ref="BE118:BG133" si="722">$BQ118</f>
        <v>63.653846153846153</v>
      </c>
      <c r="BF118" s="75">
        <f t="shared" si="722"/>
        <v>63.653846153846153</v>
      </c>
      <c r="BG118" s="75">
        <f t="shared" si="722"/>
        <v>63.653846153846153</v>
      </c>
      <c r="BH118" s="120">
        <f>SUM(BD118:BG118)</f>
        <v>254.61538461538461</v>
      </c>
      <c r="BI118" s="75">
        <f>$BQ118</f>
        <v>63.653846153846153</v>
      </c>
      <c r="BJ118" s="75">
        <f t="shared" ref="BJ118:BM133" si="723">$BQ118</f>
        <v>63.653846153846153</v>
      </c>
      <c r="BK118" s="75">
        <f t="shared" si="723"/>
        <v>63.653846153846153</v>
      </c>
      <c r="BL118" s="75">
        <f t="shared" si="723"/>
        <v>63.653846153846153</v>
      </c>
      <c r="BM118" s="75">
        <f t="shared" si="723"/>
        <v>63.653846153846153</v>
      </c>
      <c r="BN118" s="120">
        <f>SUM(BI118:BM118)</f>
        <v>318.26923076923077</v>
      </c>
      <c r="BO118" s="11"/>
      <c r="BP118" s="119">
        <f>G118+L118+R118+W118+AB118+AM118+AH118+AR118+AX118+BC118+BH118+BN118</f>
        <v>3310.0000000000005</v>
      </c>
      <c r="BQ118" s="133">
        <f t="shared" ref="BQ118:BQ143" si="724">BR118/$BR$15</f>
        <v>63.653846153846153</v>
      </c>
      <c r="BR118" s="66">
        <v>3310</v>
      </c>
      <c r="BS118" s="66" t="s">
        <v>267</v>
      </c>
    </row>
    <row r="119" spans="1:71" s="12" customFormat="1">
      <c r="A119" s="143" t="s">
        <v>6</v>
      </c>
      <c r="B119" s="115" t="s">
        <v>156</v>
      </c>
      <c r="C119" s="75">
        <f t="shared" ref="C119:F143" si="725">$BQ119</f>
        <v>1140</v>
      </c>
      <c r="D119" s="75">
        <f t="shared" si="712"/>
        <v>1140</v>
      </c>
      <c r="E119" s="75">
        <f t="shared" si="712"/>
        <v>1140</v>
      </c>
      <c r="F119" s="75">
        <f t="shared" si="712"/>
        <v>1140</v>
      </c>
      <c r="G119" s="120">
        <f t="shared" ref="G119:G143" si="726">SUM(C119:F119)</f>
        <v>4560</v>
      </c>
      <c r="H119" s="75">
        <f t="shared" ref="H119:K143" si="727">$BQ119</f>
        <v>1140</v>
      </c>
      <c r="I119" s="75">
        <f t="shared" si="713"/>
        <v>1140</v>
      </c>
      <c r="J119" s="75">
        <f t="shared" si="713"/>
        <v>1140</v>
      </c>
      <c r="K119" s="75">
        <f t="shared" si="713"/>
        <v>1140</v>
      </c>
      <c r="L119" s="120">
        <f t="shared" ref="L119:L143" si="728">SUM(H119:K119)</f>
        <v>4560</v>
      </c>
      <c r="M119" s="75">
        <f t="shared" ref="M119:Q143" si="729">$BQ119</f>
        <v>1140</v>
      </c>
      <c r="N119" s="75">
        <f t="shared" si="714"/>
        <v>1140</v>
      </c>
      <c r="O119" s="75">
        <f t="shared" si="714"/>
        <v>1140</v>
      </c>
      <c r="P119" s="75">
        <f t="shared" si="714"/>
        <v>1140</v>
      </c>
      <c r="Q119" s="75">
        <f t="shared" si="714"/>
        <v>1140</v>
      </c>
      <c r="R119" s="120">
        <f t="shared" ref="R119:R143" si="730">SUM(M119:Q119)</f>
        <v>5700</v>
      </c>
      <c r="S119" s="75">
        <f t="shared" ref="S119:V143" si="731">$BQ119</f>
        <v>1140</v>
      </c>
      <c r="T119" s="75">
        <f t="shared" si="715"/>
        <v>1140</v>
      </c>
      <c r="U119" s="75">
        <f t="shared" si="715"/>
        <v>1140</v>
      </c>
      <c r="V119" s="75">
        <f t="shared" si="715"/>
        <v>1140</v>
      </c>
      <c r="W119" s="120">
        <f t="shared" ref="W119:W143" si="732">SUM(S119:V119)</f>
        <v>4560</v>
      </c>
      <c r="X119" s="75">
        <f t="shared" ref="X119:AA143" si="733">$BQ119</f>
        <v>1140</v>
      </c>
      <c r="Y119" s="75">
        <f t="shared" si="716"/>
        <v>1140</v>
      </c>
      <c r="Z119" s="75">
        <f t="shared" si="716"/>
        <v>1140</v>
      </c>
      <c r="AA119" s="75">
        <f t="shared" si="716"/>
        <v>1140</v>
      </c>
      <c r="AB119" s="120">
        <f t="shared" ref="AB119:AB143" si="734">SUM(X119:AA119)</f>
        <v>4560</v>
      </c>
      <c r="AC119" s="75">
        <f t="shared" ref="AC119:AG143" si="735">$BQ119</f>
        <v>1140</v>
      </c>
      <c r="AD119" s="75">
        <f t="shared" si="717"/>
        <v>1140</v>
      </c>
      <c r="AE119" s="75">
        <f t="shared" si="717"/>
        <v>1140</v>
      </c>
      <c r="AF119" s="75">
        <f t="shared" si="717"/>
        <v>1140</v>
      </c>
      <c r="AG119" s="75">
        <f t="shared" si="717"/>
        <v>1140</v>
      </c>
      <c r="AH119" s="120">
        <f t="shared" ref="AH119:AH143" si="736">SUM(AC119:AG119)</f>
        <v>5700</v>
      </c>
      <c r="AI119" s="75">
        <f t="shared" ref="AI119:AL143" si="737">$BQ119</f>
        <v>1140</v>
      </c>
      <c r="AJ119" s="75">
        <f t="shared" si="718"/>
        <v>1140</v>
      </c>
      <c r="AK119" s="75">
        <f t="shared" si="718"/>
        <v>1140</v>
      </c>
      <c r="AL119" s="75">
        <f t="shared" si="718"/>
        <v>1140</v>
      </c>
      <c r="AM119" s="120">
        <f t="shared" ref="AM119:AM143" si="738">SUM(AI119:AL119)</f>
        <v>4560</v>
      </c>
      <c r="AN119" s="75">
        <f t="shared" ref="AN119:AQ143" si="739">$BQ119</f>
        <v>1140</v>
      </c>
      <c r="AO119" s="75">
        <f t="shared" si="719"/>
        <v>1140</v>
      </c>
      <c r="AP119" s="75">
        <f t="shared" si="719"/>
        <v>1140</v>
      </c>
      <c r="AQ119" s="75">
        <f t="shared" si="719"/>
        <v>1140</v>
      </c>
      <c r="AR119" s="120">
        <f t="shared" ref="AR119:AR143" si="740">SUM(AN119:AQ119)</f>
        <v>4560</v>
      </c>
      <c r="AS119" s="75">
        <f t="shared" ref="AS119:AW143" si="741">$BQ119</f>
        <v>1140</v>
      </c>
      <c r="AT119" s="75">
        <f t="shared" si="720"/>
        <v>1140</v>
      </c>
      <c r="AU119" s="75">
        <f t="shared" si="720"/>
        <v>1140</v>
      </c>
      <c r="AV119" s="75">
        <f t="shared" si="720"/>
        <v>1140</v>
      </c>
      <c r="AW119" s="75">
        <f t="shared" si="720"/>
        <v>1140</v>
      </c>
      <c r="AX119" s="120">
        <f t="shared" ref="AX119:AX143" si="742">SUM(AS119:AW119)</f>
        <v>5700</v>
      </c>
      <c r="AY119" s="75">
        <f t="shared" ref="AY119:BB143" si="743">$BQ119</f>
        <v>1140</v>
      </c>
      <c r="AZ119" s="75">
        <f t="shared" si="721"/>
        <v>1140</v>
      </c>
      <c r="BA119" s="75">
        <f t="shared" si="721"/>
        <v>1140</v>
      </c>
      <c r="BB119" s="75">
        <f t="shared" si="721"/>
        <v>1140</v>
      </c>
      <c r="BC119" s="120">
        <f t="shared" ref="BC119:BC143" si="744">SUM(AY119:BB119)</f>
        <v>4560</v>
      </c>
      <c r="BD119" s="75">
        <f t="shared" ref="BD119:BG143" si="745">$BQ119</f>
        <v>1140</v>
      </c>
      <c r="BE119" s="75">
        <f t="shared" si="722"/>
        <v>1140</v>
      </c>
      <c r="BF119" s="75">
        <f t="shared" si="722"/>
        <v>1140</v>
      </c>
      <c r="BG119" s="75">
        <f t="shared" si="722"/>
        <v>1140</v>
      </c>
      <c r="BH119" s="120">
        <f t="shared" ref="BH119:BH143" si="746">SUM(BD119:BG119)</f>
        <v>4560</v>
      </c>
      <c r="BI119" s="75">
        <f t="shared" ref="BI119:BM143" si="747">$BQ119</f>
        <v>1140</v>
      </c>
      <c r="BJ119" s="75">
        <f t="shared" si="723"/>
        <v>1140</v>
      </c>
      <c r="BK119" s="75">
        <f t="shared" si="723"/>
        <v>1140</v>
      </c>
      <c r="BL119" s="75">
        <f t="shared" si="723"/>
        <v>1140</v>
      </c>
      <c r="BM119" s="75">
        <f t="shared" si="723"/>
        <v>1140</v>
      </c>
      <c r="BN119" s="120">
        <f t="shared" ref="BN119:BN143" si="748">SUM(BI119:BM119)</f>
        <v>5700</v>
      </c>
      <c r="BO119" s="11"/>
      <c r="BP119" s="119">
        <f t="shared" ref="BP119:BP143" si="749">G119+L119+R119+W119+AB119+AM119+AH119+AR119+AX119+BC119+BH119+BN119</f>
        <v>59280</v>
      </c>
      <c r="BQ119" s="133">
        <f t="shared" si="724"/>
        <v>1140</v>
      </c>
      <c r="BR119" s="66">
        <v>59280</v>
      </c>
      <c r="BS119" s="66" t="s">
        <v>267</v>
      </c>
    </row>
    <row r="120" spans="1:71" s="12" customFormat="1">
      <c r="A120" s="143" t="s">
        <v>12</v>
      </c>
      <c r="B120" s="115" t="s">
        <v>157</v>
      </c>
      <c r="C120" s="75">
        <f t="shared" si="725"/>
        <v>0</v>
      </c>
      <c r="D120" s="75">
        <f t="shared" si="712"/>
        <v>0</v>
      </c>
      <c r="E120" s="75">
        <f t="shared" si="712"/>
        <v>0</v>
      </c>
      <c r="F120" s="75">
        <f t="shared" si="712"/>
        <v>0</v>
      </c>
      <c r="G120" s="120">
        <f t="shared" si="726"/>
        <v>0</v>
      </c>
      <c r="H120" s="75">
        <f t="shared" si="727"/>
        <v>0</v>
      </c>
      <c r="I120" s="75">
        <f t="shared" si="713"/>
        <v>0</v>
      </c>
      <c r="J120" s="75">
        <f t="shared" si="713"/>
        <v>0</v>
      </c>
      <c r="K120" s="75">
        <f t="shared" si="713"/>
        <v>0</v>
      </c>
      <c r="L120" s="120">
        <f t="shared" si="728"/>
        <v>0</v>
      </c>
      <c r="M120" s="75">
        <f t="shared" si="729"/>
        <v>0</v>
      </c>
      <c r="N120" s="75">
        <f t="shared" si="714"/>
        <v>0</v>
      </c>
      <c r="O120" s="75">
        <f t="shared" si="714"/>
        <v>0</v>
      </c>
      <c r="P120" s="75">
        <f t="shared" si="714"/>
        <v>0</v>
      </c>
      <c r="Q120" s="75">
        <f t="shared" si="714"/>
        <v>0</v>
      </c>
      <c r="R120" s="120">
        <f t="shared" si="730"/>
        <v>0</v>
      </c>
      <c r="S120" s="75">
        <f t="shared" si="731"/>
        <v>0</v>
      </c>
      <c r="T120" s="75">
        <f t="shared" si="715"/>
        <v>0</v>
      </c>
      <c r="U120" s="75">
        <f t="shared" si="715"/>
        <v>0</v>
      </c>
      <c r="V120" s="75">
        <f t="shared" si="715"/>
        <v>0</v>
      </c>
      <c r="W120" s="120">
        <f t="shared" si="732"/>
        <v>0</v>
      </c>
      <c r="X120" s="75">
        <f t="shared" si="733"/>
        <v>0</v>
      </c>
      <c r="Y120" s="75">
        <f t="shared" si="716"/>
        <v>0</v>
      </c>
      <c r="Z120" s="75">
        <f t="shared" si="716"/>
        <v>0</v>
      </c>
      <c r="AA120" s="75">
        <f t="shared" si="716"/>
        <v>0</v>
      </c>
      <c r="AB120" s="120">
        <f t="shared" si="734"/>
        <v>0</v>
      </c>
      <c r="AC120" s="75">
        <f t="shared" si="735"/>
        <v>0</v>
      </c>
      <c r="AD120" s="75">
        <f t="shared" si="717"/>
        <v>0</v>
      </c>
      <c r="AE120" s="75">
        <f t="shared" si="717"/>
        <v>0</v>
      </c>
      <c r="AF120" s="75">
        <f t="shared" si="717"/>
        <v>0</v>
      </c>
      <c r="AG120" s="75">
        <f t="shared" si="717"/>
        <v>0</v>
      </c>
      <c r="AH120" s="120">
        <f t="shared" si="736"/>
        <v>0</v>
      </c>
      <c r="AI120" s="75">
        <f t="shared" si="737"/>
        <v>0</v>
      </c>
      <c r="AJ120" s="75">
        <f t="shared" si="718"/>
        <v>0</v>
      </c>
      <c r="AK120" s="75">
        <f t="shared" si="718"/>
        <v>0</v>
      </c>
      <c r="AL120" s="75">
        <f t="shared" si="718"/>
        <v>0</v>
      </c>
      <c r="AM120" s="120">
        <f t="shared" si="738"/>
        <v>0</v>
      </c>
      <c r="AN120" s="75">
        <f t="shared" si="739"/>
        <v>0</v>
      </c>
      <c r="AO120" s="75">
        <f t="shared" si="719"/>
        <v>0</v>
      </c>
      <c r="AP120" s="75">
        <f t="shared" si="719"/>
        <v>0</v>
      </c>
      <c r="AQ120" s="75">
        <f t="shared" si="719"/>
        <v>0</v>
      </c>
      <c r="AR120" s="120">
        <f t="shared" si="740"/>
        <v>0</v>
      </c>
      <c r="AS120" s="75">
        <f t="shared" si="741"/>
        <v>0</v>
      </c>
      <c r="AT120" s="75">
        <f t="shared" si="720"/>
        <v>0</v>
      </c>
      <c r="AU120" s="75">
        <f t="shared" si="720"/>
        <v>0</v>
      </c>
      <c r="AV120" s="75">
        <f t="shared" si="720"/>
        <v>0</v>
      </c>
      <c r="AW120" s="75">
        <f t="shared" si="720"/>
        <v>0</v>
      </c>
      <c r="AX120" s="120">
        <f t="shared" si="742"/>
        <v>0</v>
      </c>
      <c r="AY120" s="75">
        <f t="shared" si="743"/>
        <v>0</v>
      </c>
      <c r="AZ120" s="75">
        <f t="shared" si="721"/>
        <v>0</v>
      </c>
      <c r="BA120" s="75">
        <f t="shared" si="721"/>
        <v>0</v>
      </c>
      <c r="BB120" s="75">
        <f t="shared" si="721"/>
        <v>0</v>
      </c>
      <c r="BC120" s="120">
        <f t="shared" si="744"/>
        <v>0</v>
      </c>
      <c r="BD120" s="75">
        <f t="shared" si="745"/>
        <v>0</v>
      </c>
      <c r="BE120" s="75">
        <f t="shared" si="722"/>
        <v>0</v>
      </c>
      <c r="BF120" s="75">
        <f t="shared" si="722"/>
        <v>0</v>
      </c>
      <c r="BG120" s="75">
        <f t="shared" si="722"/>
        <v>0</v>
      </c>
      <c r="BH120" s="120">
        <f t="shared" si="746"/>
        <v>0</v>
      </c>
      <c r="BI120" s="75">
        <f t="shared" si="747"/>
        <v>0</v>
      </c>
      <c r="BJ120" s="75">
        <f t="shared" si="723"/>
        <v>0</v>
      </c>
      <c r="BK120" s="75">
        <f t="shared" si="723"/>
        <v>0</v>
      </c>
      <c r="BL120" s="75">
        <f t="shared" si="723"/>
        <v>0</v>
      </c>
      <c r="BM120" s="75">
        <f t="shared" si="723"/>
        <v>0</v>
      </c>
      <c r="BN120" s="120">
        <f t="shared" si="748"/>
        <v>0</v>
      </c>
      <c r="BO120" s="11"/>
      <c r="BP120" s="119">
        <f t="shared" si="749"/>
        <v>0</v>
      </c>
      <c r="BQ120" s="133">
        <f t="shared" si="724"/>
        <v>0</v>
      </c>
      <c r="BR120" s="66"/>
      <c r="BS120" s="66" t="s">
        <v>267</v>
      </c>
    </row>
    <row r="121" spans="1:71" s="12" customFormat="1">
      <c r="A121" s="143" t="s">
        <v>13</v>
      </c>
      <c r="B121" s="115" t="s">
        <v>158</v>
      </c>
      <c r="C121" s="75">
        <f t="shared" si="725"/>
        <v>303.46153846153845</v>
      </c>
      <c r="D121" s="75">
        <f t="shared" si="712"/>
        <v>303.46153846153845</v>
      </c>
      <c r="E121" s="75">
        <f t="shared" si="712"/>
        <v>303.46153846153845</v>
      </c>
      <c r="F121" s="75">
        <f t="shared" si="712"/>
        <v>303.46153846153845</v>
      </c>
      <c r="G121" s="120">
        <f t="shared" si="726"/>
        <v>1213.8461538461538</v>
      </c>
      <c r="H121" s="75">
        <f t="shared" si="727"/>
        <v>303.46153846153845</v>
      </c>
      <c r="I121" s="75">
        <f t="shared" si="713"/>
        <v>303.46153846153845</v>
      </c>
      <c r="J121" s="75">
        <f t="shared" si="713"/>
        <v>303.46153846153845</v>
      </c>
      <c r="K121" s="75">
        <f t="shared" si="713"/>
        <v>303.46153846153845</v>
      </c>
      <c r="L121" s="120">
        <f t="shared" si="728"/>
        <v>1213.8461538461538</v>
      </c>
      <c r="M121" s="75">
        <f t="shared" si="729"/>
        <v>303.46153846153845</v>
      </c>
      <c r="N121" s="75">
        <f t="shared" si="714"/>
        <v>303.46153846153845</v>
      </c>
      <c r="O121" s="75">
        <f t="shared" si="714"/>
        <v>303.46153846153845</v>
      </c>
      <c r="P121" s="75">
        <f t="shared" si="714"/>
        <v>303.46153846153845</v>
      </c>
      <c r="Q121" s="75">
        <f t="shared" si="714"/>
        <v>303.46153846153845</v>
      </c>
      <c r="R121" s="120">
        <f t="shared" si="730"/>
        <v>1517.3076923076924</v>
      </c>
      <c r="S121" s="75">
        <f t="shared" si="731"/>
        <v>303.46153846153845</v>
      </c>
      <c r="T121" s="75">
        <f t="shared" si="715"/>
        <v>303.46153846153845</v>
      </c>
      <c r="U121" s="75">
        <f t="shared" si="715"/>
        <v>303.46153846153845</v>
      </c>
      <c r="V121" s="75">
        <f t="shared" si="715"/>
        <v>303.46153846153845</v>
      </c>
      <c r="W121" s="120">
        <f t="shared" si="732"/>
        <v>1213.8461538461538</v>
      </c>
      <c r="X121" s="75">
        <f t="shared" si="733"/>
        <v>303.46153846153845</v>
      </c>
      <c r="Y121" s="75">
        <f t="shared" si="716"/>
        <v>303.46153846153845</v>
      </c>
      <c r="Z121" s="75">
        <f t="shared" si="716"/>
        <v>303.46153846153845</v>
      </c>
      <c r="AA121" s="75">
        <f t="shared" si="716"/>
        <v>303.46153846153845</v>
      </c>
      <c r="AB121" s="120">
        <f t="shared" si="734"/>
        <v>1213.8461538461538</v>
      </c>
      <c r="AC121" s="75">
        <f t="shared" si="735"/>
        <v>303.46153846153845</v>
      </c>
      <c r="AD121" s="75">
        <f t="shared" si="717"/>
        <v>303.46153846153845</v>
      </c>
      <c r="AE121" s="75">
        <f t="shared" si="717"/>
        <v>303.46153846153845</v>
      </c>
      <c r="AF121" s="75">
        <f t="shared" si="717"/>
        <v>303.46153846153845</v>
      </c>
      <c r="AG121" s="75">
        <f t="shared" si="717"/>
        <v>303.46153846153845</v>
      </c>
      <c r="AH121" s="120">
        <f t="shared" si="736"/>
        <v>1517.3076923076924</v>
      </c>
      <c r="AI121" s="75">
        <f t="shared" si="737"/>
        <v>303.46153846153845</v>
      </c>
      <c r="AJ121" s="75">
        <f t="shared" si="718"/>
        <v>303.46153846153845</v>
      </c>
      <c r="AK121" s="75">
        <f t="shared" si="718"/>
        <v>303.46153846153845</v>
      </c>
      <c r="AL121" s="75">
        <f t="shared" si="718"/>
        <v>303.46153846153845</v>
      </c>
      <c r="AM121" s="120">
        <f t="shared" si="738"/>
        <v>1213.8461538461538</v>
      </c>
      <c r="AN121" s="75">
        <f t="shared" si="739"/>
        <v>303.46153846153845</v>
      </c>
      <c r="AO121" s="75">
        <f t="shared" si="719"/>
        <v>303.46153846153845</v>
      </c>
      <c r="AP121" s="75">
        <f t="shared" si="719"/>
        <v>303.46153846153845</v>
      </c>
      <c r="AQ121" s="75">
        <f t="shared" si="719"/>
        <v>303.46153846153845</v>
      </c>
      <c r="AR121" s="120">
        <f t="shared" si="740"/>
        <v>1213.8461538461538</v>
      </c>
      <c r="AS121" s="75">
        <f t="shared" si="741"/>
        <v>303.46153846153845</v>
      </c>
      <c r="AT121" s="75">
        <f t="shared" si="720"/>
        <v>303.46153846153845</v>
      </c>
      <c r="AU121" s="75">
        <f t="shared" si="720"/>
        <v>303.46153846153845</v>
      </c>
      <c r="AV121" s="75">
        <f t="shared" si="720"/>
        <v>303.46153846153845</v>
      </c>
      <c r="AW121" s="75">
        <f t="shared" si="720"/>
        <v>303.46153846153845</v>
      </c>
      <c r="AX121" s="120">
        <f t="shared" si="742"/>
        <v>1517.3076923076924</v>
      </c>
      <c r="AY121" s="75">
        <f t="shared" si="743"/>
        <v>303.46153846153845</v>
      </c>
      <c r="AZ121" s="75">
        <f t="shared" si="721"/>
        <v>303.46153846153845</v>
      </c>
      <c r="BA121" s="75">
        <f t="shared" si="721"/>
        <v>303.46153846153845</v>
      </c>
      <c r="BB121" s="75">
        <f t="shared" si="721"/>
        <v>303.46153846153845</v>
      </c>
      <c r="BC121" s="120">
        <f t="shared" si="744"/>
        <v>1213.8461538461538</v>
      </c>
      <c r="BD121" s="75">
        <f t="shared" si="745"/>
        <v>303.46153846153845</v>
      </c>
      <c r="BE121" s="75">
        <f t="shared" si="722"/>
        <v>303.46153846153845</v>
      </c>
      <c r="BF121" s="75">
        <f t="shared" si="722"/>
        <v>303.46153846153845</v>
      </c>
      <c r="BG121" s="75">
        <f t="shared" si="722"/>
        <v>303.46153846153845</v>
      </c>
      <c r="BH121" s="120">
        <f t="shared" si="746"/>
        <v>1213.8461538461538</v>
      </c>
      <c r="BI121" s="75">
        <f t="shared" si="747"/>
        <v>303.46153846153845</v>
      </c>
      <c r="BJ121" s="75">
        <f t="shared" si="723"/>
        <v>303.46153846153845</v>
      </c>
      <c r="BK121" s="75">
        <f t="shared" si="723"/>
        <v>303.46153846153845</v>
      </c>
      <c r="BL121" s="75">
        <f t="shared" si="723"/>
        <v>303.46153846153845</v>
      </c>
      <c r="BM121" s="75">
        <f t="shared" si="723"/>
        <v>303.46153846153845</v>
      </c>
      <c r="BN121" s="120">
        <f t="shared" si="748"/>
        <v>1517.3076923076924</v>
      </c>
      <c r="BO121" s="11"/>
      <c r="BP121" s="119">
        <f t="shared" si="749"/>
        <v>15780.000000000004</v>
      </c>
      <c r="BQ121" s="133">
        <f t="shared" si="724"/>
        <v>303.46153846153845</v>
      </c>
      <c r="BR121" s="66">
        <v>15780</v>
      </c>
      <c r="BS121" s="66" t="s">
        <v>267</v>
      </c>
    </row>
    <row r="122" spans="1:71" s="12" customFormat="1">
      <c r="A122" s="143" t="s">
        <v>14</v>
      </c>
      <c r="B122" s="115" t="s">
        <v>159</v>
      </c>
      <c r="C122" s="75">
        <f t="shared" si="725"/>
        <v>148.21153846153845</v>
      </c>
      <c r="D122" s="75">
        <f t="shared" si="712"/>
        <v>148.21153846153845</v>
      </c>
      <c r="E122" s="75">
        <f t="shared" si="712"/>
        <v>148.21153846153845</v>
      </c>
      <c r="F122" s="75">
        <f t="shared" si="712"/>
        <v>148.21153846153845</v>
      </c>
      <c r="G122" s="120">
        <f t="shared" si="726"/>
        <v>592.84615384615381</v>
      </c>
      <c r="H122" s="75">
        <f t="shared" si="727"/>
        <v>148.21153846153845</v>
      </c>
      <c r="I122" s="75">
        <f t="shared" si="713"/>
        <v>148.21153846153845</v>
      </c>
      <c r="J122" s="75">
        <f t="shared" si="713"/>
        <v>148.21153846153845</v>
      </c>
      <c r="K122" s="75">
        <f t="shared" si="713"/>
        <v>148.21153846153845</v>
      </c>
      <c r="L122" s="120">
        <f t="shared" si="728"/>
        <v>592.84615384615381</v>
      </c>
      <c r="M122" s="75">
        <f t="shared" si="729"/>
        <v>148.21153846153845</v>
      </c>
      <c r="N122" s="75">
        <f t="shared" si="714"/>
        <v>148.21153846153845</v>
      </c>
      <c r="O122" s="75">
        <f t="shared" si="714"/>
        <v>148.21153846153845</v>
      </c>
      <c r="P122" s="75">
        <f t="shared" si="714"/>
        <v>148.21153846153845</v>
      </c>
      <c r="Q122" s="75">
        <f t="shared" si="714"/>
        <v>148.21153846153845</v>
      </c>
      <c r="R122" s="120">
        <f t="shared" si="730"/>
        <v>741.05769230769226</v>
      </c>
      <c r="S122" s="75">
        <f t="shared" si="731"/>
        <v>148.21153846153845</v>
      </c>
      <c r="T122" s="75">
        <f t="shared" si="715"/>
        <v>148.21153846153845</v>
      </c>
      <c r="U122" s="75">
        <f t="shared" si="715"/>
        <v>148.21153846153845</v>
      </c>
      <c r="V122" s="75">
        <f t="shared" si="715"/>
        <v>148.21153846153845</v>
      </c>
      <c r="W122" s="120">
        <f t="shared" si="732"/>
        <v>592.84615384615381</v>
      </c>
      <c r="X122" s="75">
        <f t="shared" si="733"/>
        <v>148.21153846153845</v>
      </c>
      <c r="Y122" s="75">
        <f t="shared" si="716"/>
        <v>148.21153846153845</v>
      </c>
      <c r="Z122" s="75">
        <f t="shared" si="716"/>
        <v>148.21153846153845</v>
      </c>
      <c r="AA122" s="75">
        <f t="shared" si="716"/>
        <v>148.21153846153845</v>
      </c>
      <c r="AB122" s="120">
        <f t="shared" si="734"/>
        <v>592.84615384615381</v>
      </c>
      <c r="AC122" s="75">
        <f t="shared" si="735"/>
        <v>148.21153846153845</v>
      </c>
      <c r="AD122" s="75">
        <f t="shared" si="717"/>
        <v>148.21153846153845</v>
      </c>
      <c r="AE122" s="75">
        <f t="shared" si="717"/>
        <v>148.21153846153845</v>
      </c>
      <c r="AF122" s="75">
        <f t="shared" si="717"/>
        <v>148.21153846153845</v>
      </c>
      <c r="AG122" s="75">
        <f t="shared" si="717"/>
        <v>148.21153846153845</v>
      </c>
      <c r="AH122" s="120">
        <f t="shared" si="736"/>
        <v>741.05769230769226</v>
      </c>
      <c r="AI122" s="75">
        <f t="shared" si="737"/>
        <v>148.21153846153845</v>
      </c>
      <c r="AJ122" s="75">
        <f t="shared" si="718"/>
        <v>148.21153846153845</v>
      </c>
      <c r="AK122" s="75">
        <f t="shared" si="718"/>
        <v>148.21153846153845</v>
      </c>
      <c r="AL122" s="75">
        <f t="shared" si="718"/>
        <v>148.21153846153845</v>
      </c>
      <c r="AM122" s="120">
        <f t="shared" si="738"/>
        <v>592.84615384615381</v>
      </c>
      <c r="AN122" s="75">
        <f t="shared" si="739"/>
        <v>148.21153846153845</v>
      </c>
      <c r="AO122" s="75">
        <f t="shared" si="719"/>
        <v>148.21153846153845</v>
      </c>
      <c r="AP122" s="75">
        <f t="shared" si="719"/>
        <v>148.21153846153845</v>
      </c>
      <c r="AQ122" s="75">
        <f t="shared" si="719"/>
        <v>148.21153846153845</v>
      </c>
      <c r="AR122" s="120">
        <f t="shared" si="740"/>
        <v>592.84615384615381</v>
      </c>
      <c r="AS122" s="75">
        <f t="shared" si="741"/>
        <v>148.21153846153845</v>
      </c>
      <c r="AT122" s="75">
        <f t="shared" si="720"/>
        <v>148.21153846153845</v>
      </c>
      <c r="AU122" s="75">
        <f t="shared" si="720"/>
        <v>148.21153846153845</v>
      </c>
      <c r="AV122" s="75">
        <f t="shared" si="720"/>
        <v>148.21153846153845</v>
      </c>
      <c r="AW122" s="75">
        <f t="shared" si="720"/>
        <v>148.21153846153845</v>
      </c>
      <c r="AX122" s="120">
        <f t="shared" si="742"/>
        <v>741.05769230769226</v>
      </c>
      <c r="AY122" s="75">
        <f t="shared" si="743"/>
        <v>148.21153846153845</v>
      </c>
      <c r="AZ122" s="75">
        <f t="shared" si="721"/>
        <v>148.21153846153845</v>
      </c>
      <c r="BA122" s="75">
        <f t="shared" si="721"/>
        <v>148.21153846153845</v>
      </c>
      <c r="BB122" s="75">
        <f t="shared" si="721"/>
        <v>148.21153846153845</v>
      </c>
      <c r="BC122" s="120">
        <f t="shared" si="744"/>
        <v>592.84615384615381</v>
      </c>
      <c r="BD122" s="75">
        <f t="shared" si="745"/>
        <v>148.21153846153845</v>
      </c>
      <c r="BE122" s="75">
        <f t="shared" si="722"/>
        <v>148.21153846153845</v>
      </c>
      <c r="BF122" s="75">
        <f t="shared" si="722"/>
        <v>148.21153846153845</v>
      </c>
      <c r="BG122" s="75">
        <f t="shared" si="722"/>
        <v>148.21153846153845</v>
      </c>
      <c r="BH122" s="120">
        <f t="shared" si="746"/>
        <v>592.84615384615381</v>
      </c>
      <c r="BI122" s="75">
        <f t="shared" si="747"/>
        <v>148.21153846153845</v>
      </c>
      <c r="BJ122" s="75">
        <f t="shared" si="723"/>
        <v>148.21153846153845</v>
      </c>
      <c r="BK122" s="75">
        <f t="shared" si="723"/>
        <v>148.21153846153845</v>
      </c>
      <c r="BL122" s="75">
        <f t="shared" si="723"/>
        <v>148.21153846153845</v>
      </c>
      <c r="BM122" s="75">
        <f t="shared" si="723"/>
        <v>148.21153846153845</v>
      </c>
      <c r="BN122" s="120">
        <f t="shared" si="748"/>
        <v>741.05769230769226</v>
      </c>
      <c r="BO122" s="11"/>
      <c r="BP122" s="119">
        <f t="shared" si="749"/>
        <v>7706.9999999999991</v>
      </c>
      <c r="BQ122" s="133">
        <f t="shared" si="724"/>
        <v>148.21153846153845</v>
      </c>
      <c r="BR122" s="66">
        <v>7707</v>
      </c>
      <c r="BS122" s="66" t="s">
        <v>267</v>
      </c>
    </row>
    <row r="123" spans="1:71" s="12" customFormat="1">
      <c r="A123" s="143" t="s">
        <v>15</v>
      </c>
      <c r="B123" s="115" t="s">
        <v>160</v>
      </c>
      <c r="C123" s="75">
        <f t="shared" si="725"/>
        <v>61.596153846153847</v>
      </c>
      <c r="D123" s="75">
        <f t="shared" si="712"/>
        <v>61.596153846153847</v>
      </c>
      <c r="E123" s="75">
        <f t="shared" si="712"/>
        <v>61.596153846153847</v>
      </c>
      <c r="F123" s="75">
        <f t="shared" si="712"/>
        <v>61.596153846153847</v>
      </c>
      <c r="G123" s="120">
        <f t="shared" si="726"/>
        <v>246.38461538461539</v>
      </c>
      <c r="H123" s="75">
        <f t="shared" si="727"/>
        <v>61.596153846153847</v>
      </c>
      <c r="I123" s="75">
        <f t="shared" si="713"/>
        <v>61.596153846153847</v>
      </c>
      <c r="J123" s="75">
        <f t="shared" si="713"/>
        <v>61.596153846153847</v>
      </c>
      <c r="K123" s="75">
        <f t="shared" si="713"/>
        <v>61.596153846153847</v>
      </c>
      <c r="L123" s="120">
        <f t="shared" si="728"/>
        <v>246.38461538461539</v>
      </c>
      <c r="M123" s="75">
        <f t="shared" si="729"/>
        <v>61.596153846153847</v>
      </c>
      <c r="N123" s="75">
        <f t="shared" si="714"/>
        <v>61.596153846153847</v>
      </c>
      <c r="O123" s="75">
        <f t="shared" si="714"/>
        <v>61.596153846153847</v>
      </c>
      <c r="P123" s="75">
        <f t="shared" si="714"/>
        <v>61.596153846153847</v>
      </c>
      <c r="Q123" s="75">
        <f t="shared" si="714"/>
        <v>61.596153846153847</v>
      </c>
      <c r="R123" s="120">
        <f t="shared" si="730"/>
        <v>307.98076923076923</v>
      </c>
      <c r="S123" s="75">
        <f t="shared" si="731"/>
        <v>61.596153846153847</v>
      </c>
      <c r="T123" s="75">
        <f t="shared" si="715"/>
        <v>61.596153846153847</v>
      </c>
      <c r="U123" s="75">
        <f t="shared" si="715"/>
        <v>61.596153846153847</v>
      </c>
      <c r="V123" s="75">
        <f t="shared" si="715"/>
        <v>61.596153846153847</v>
      </c>
      <c r="W123" s="120">
        <f t="shared" si="732"/>
        <v>246.38461538461539</v>
      </c>
      <c r="X123" s="75">
        <f t="shared" si="733"/>
        <v>61.596153846153847</v>
      </c>
      <c r="Y123" s="75">
        <f t="shared" si="716"/>
        <v>61.596153846153847</v>
      </c>
      <c r="Z123" s="75">
        <f t="shared" si="716"/>
        <v>61.596153846153847</v>
      </c>
      <c r="AA123" s="75">
        <f t="shared" si="716"/>
        <v>61.596153846153847</v>
      </c>
      <c r="AB123" s="120">
        <f t="shared" si="734"/>
        <v>246.38461538461539</v>
      </c>
      <c r="AC123" s="75">
        <f t="shared" si="735"/>
        <v>61.596153846153847</v>
      </c>
      <c r="AD123" s="75">
        <f t="shared" si="717"/>
        <v>61.596153846153847</v>
      </c>
      <c r="AE123" s="75">
        <f t="shared" si="717"/>
        <v>61.596153846153847</v>
      </c>
      <c r="AF123" s="75">
        <f t="shared" si="717"/>
        <v>61.596153846153847</v>
      </c>
      <c r="AG123" s="75">
        <f t="shared" si="717"/>
        <v>61.596153846153847</v>
      </c>
      <c r="AH123" s="120">
        <f t="shared" si="736"/>
        <v>307.98076923076923</v>
      </c>
      <c r="AI123" s="75">
        <f t="shared" si="737"/>
        <v>61.596153846153847</v>
      </c>
      <c r="AJ123" s="75">
        <f t="shared" si="718"/>
        <v>61.596153846153847</v>
      </c>
      <c r="AK123" s="75">
        <f t="shared" si="718"/>
        <v>61.596153846153847</v>
      </c>
      <c r="AL123" s="75">
        <f t="shared" si="718"/>
        <v>61.596153846153847</v>
      </c>
      <c r="AM123" s="120">
        <f t="shared" si="738"/>
        <v>246.38461538461539</v>
      </c>
      <c r="AN123" s="75">
        <f t="shared" si="739"/>
        <v>61.596153846153847</v>
      </c>
      <c r="AO123" s="75">
        <f t="shared" si="719"/>
        <v>61.596153846153847</v>
      </c>
      <c r="AP123" s="75">
        <f t="shared" si="719"/>
        <v>61.596153846153847</v>
      </c>
      <c r="AQ123" s="75">
        <f t="shared" si="719"/>
        <v>61.596153846153847</v>
      </c>
      <c r="AR123" s="120">
        <f t="shared" si="740"/>
        <v>246.38461538461539</v>
      </c>
      <c r="AS123" s="75">
        <f t="shared" si="741"/>
        <v>61.596153846153847</v>
      </c>
      <c r="AT123" s="75">
        <f t="shared" si="720"/>
        <v>61.596153846153847</v>
      </c>
      <c r="AU123" s="75">
        <f t="shared" si="720"/>
        <v>61.596153846153847</v>
      </c>
      <c r="AV123" s="75">
        <f t="shared" si="720"/>
        <v>61.596153846153847</v>
      </c>
      <c r="AW123" s="75">
        <f t="shared" si="720"/>
        <v>61.596153846153847</v>
      </c>
      <c r="AX123" s="120">
        <f t="shared" si="742"/>
        <v>307.98076923076923</v>
      </c>
      <c r="AY123" s="75">
        <f t="shared" si="743"/>
        <v>61.596153846153847</v>
      </c>
      <c r="AZ123" s="75">
        <f t="shared" si="721"/>
        <v>61.596153846153847</v>
      </c>
      <c r="BA123" s="75">
        <f t="shared" si="721"/>
        <v>61.596153846153847</v>
      </c>
      <c r="BB123" s="75">
        <f t="shared" si="721"/>
        <v>61.596153846153847</v>
      </c>
      <c r="BC123" s="120">
        <f t="shared" si="744"/>
        <v>246.38461538461539</v>
      </c>
      <c r="BD123" s="75">
        <f t="shared" si="745"/>
        <v>61.596153846153847</v>
      </c>
      <c r="BE123" s="75">
        <f t="shared" si="722"/>
        <v>61.596153846153847</v>
      </c>
      <c r="BF123" s="75">
        <f t="shared" si="722"/>
        <v>61.596153846153847</v>
      </c>
      <c r="BG123" s="75">
        <f t="shared" si="722"/>
        <v>61.596153846153847</v>
      </c>
      <c r="BH123" s="120">
        <f t="shared" si="746"/>
        <v>246.38461538461539</v>
      </c>
      <c r="BI123" s="75">
        <f t="shared" si="747"/>
        <v>61.596153846153847</v>
      </c>
      <c r="BJ123" s="75">
        <f t="shared" si="723"/>
        <v>61.596153846153847</v>
      </c>
      <c r="BK123" s="75">
        <f t="shared" si="723"/>
        <v>61.596153846153847</v>
      </c>
      <c r="BL123" s="75">
        <f t="shared" si="723"/>
        <v>61.596153846153847</v>
      </c>
      <c r="BM123" s="75">
        <f t="shared" si="723"/>
        <v>61.596153846153847</v>
      </c>
      <c r="BN123" s="120">
        <f t="shared" si="748"/>
        <v>307.98076923076923</v>
      </c>
      <c r="BO123" s="11"/>
      <c r="BP123" s="119">
        <f t="shared" si="749"/>
        <v>3202.9999999999995</v>
      </c>
      <c r="BQ123" s="133">
        <f t="shared" si="724"/>
        <v>61.596153846153847</v>
      </c>
      <c r="BR123" s="66">
        <v>3203</v>
      </c>
      <c r="BS123" s="66" t="s">
        <v>267</v>
      </c>
    </row>
    <row r="124" spans="1:71" s="12" customFormat="1">
      <c r="A124" s="143" t="s">
        <v>16</v>
      </c>
      <c r="B124" s="115" t="s">
        <v>161</v>
      </c>
      <c r="C124" s="75">
        <f t="shared" si="725"/>
        <v>1151</v>
      </c>
      <c r="D124" s="75">
        <f t="shared" si="712"/>
        <v>1151</v>
      </c>
      <c r="E124" s="75">
        <f t="shared" si="712"/>
        <v>1151</v>
      </c>
      <c r="F124" s="75">
        <f t="shared" si="712"/>
        <v>1151</v>
      </c>
      <c r="G124" s="120">
        <f t="shared" si="726"/>
        <v>4604</v>
      </c>
      <c r="H124" s="75">
        <f t="shared" si="727"/>
        <v>1151</v>
      </c>
      <c r="I124" s="75">
        <f t="shared" si="713"/>
        <v>1151</v>
      </c>
      <c r="J124" s="75">
        <f t="shared" si="713"/>
        <v>1151</v>
      </c>
      <c r="K124" s="75">
        <f t="shared" si="713"/>
        <v>1151</v>
      </c>
      <c r="L124" s="120">
        <f t="shared" si="728"/>
        <v>4604</v>
      </c>
      <c r="M124" s="75">
        <f t="shared" si="729"/>
        <v>1151</v>
      </c>
      <c r="N124" s="75">
        <f t="shared" si="714"/>
        <v>1151</v>
      </c>
      <c r="O124" s="75">
        <f t="shared" si="714"/>
        <v>1151</v>
      </c>
      <c r="P124" s="75">
        <f t="shared" si="714"/>
        <v>1151</v>
      </c>
      <c r="Q124" s="75">
        <f t="shared" si="714"/>
        <v>1151</v>
      </c>
      <c r="R124" s="120">
        <f t="shared" si="730"/>
        <v>5755</v>
      </c>
      <c r="S124" s="75">
        <f t="shared" si="731"/>
        <v>1151</v>
      </c>
      <c r="T124" s="75">
        <f t="shared" si="715"/>
        <v>1151</v>
      </c>
      <c r="U124" s="75">
        <f t="shared" si="715"/>
        <v>1151</v>
      </c>
      <c r="V124" s="75">
        <f t="shared" si="715"/>
        <v>1151</v>
      </c>
      <c r="W124" s="120">
        <f t="shared" si="732"/>
        <v>4604</v>
      </c>
      <c r="X124" s="75">
        <f t="shared" si="733"/>
        <v>1151</v>
      </c>
      <c r="Y124" s="75">
        <f t="shared" si="716"/>
        <v>1151</v>
      </c>
      <c r="Z124" s="75">
        <f t="shared" si="716"/>
        <v>1151</v>
      </c>
      <c r="AA124" s="75">
        <f t="shared" si="716"/>
        <v>1151</v>
      </c>
      <c r="AB124" s="120">
        <f t="shared" si="734"/>
        <v>4604</v>
      </c>
      <c r="AC124" s="75">
        <f t="shared" si="735"/>
        <v>1151</v>
      </c>
      <c r="AD124" s="75">
        <f t="shared" si="717"/>
        <v>1151</v>
      </c>
      <c r="AE124" s="75">
        <f t="shared" si="717"/>
        <v>1151</v>
      </c>
      <c r="AF124" s="75">
        <f t="shared" si="717"/>
        <v>1151</v>
      </c>
      <c r="AG124" s="75">
        <f t="shared" si="717"/>
        <v>1151</v>
      </c>
      <c r="AH124" s="120">
        <f t="shared" si="736"/>
        <v>5755</v>
      </c>
      <c r="AI124" s="75">
        <f t="shared" si="737"/>
        <v>1151</v>
      </c>
      <c r="AJ124" s="75">
        <f t="shared" si="718"/>
        <v>1151</v>
      </c>
      <c r="AK124" s="75">
        <f t="shared" si="718"/>
        <v>1151</v>
      </c>
      <c r="AL124" s="75">
        <f t="shared" si="718"/>
        <v>1151</v>
      </c>
      <c r="AM124" s="120">
        <f t="shared" si="738"/>
        <v>4604</v>
      </c>
      <c r="AN124" s="75">
        <f t="shared" si="739"/>
        <v>1151</v>
      </c>
      <c r="AO124" s="75">
        <f t="shared" si="719"/>
        <v>1151</v>
      </c>
      <c r="AP124" s="75">
        <f t="shared" si="719"/>
        <v>1151</v>
      </c>
      <c r="AQ124" s="75">
        <f t="shared" si="719"/>
        <v>1151</v>
      </c>
      <c r="AR124" s="120">
        <f t="shared" si="740"/>
        <v>4604</v>
      </c>
      <c r="AS124" s="75">
        <f t="shared" si="741"/>
        <v>1151</v>
      </c>
      <c r="AT124" s="75">
        <f t="shared" si="720"/>
        <v>1151</v>
      </c>
      <c r="AU124" s="75">
        <f t="shared" si="720"/>
        <v>1151</v>
      </c>
      <c r="AV124" s="75">
        <f t="shared" si="720"/>
        <v>1151</v>
      </c>
      <c r="AW124" s="75">
        <f t="shared" si="720"/>
        <v>1151</v>
      </c>
      <c r="AX124" s="120">
        <f t="shared" si="742"/>
        <v>5755</v>
      </c>
      <c r="AY124" s="75">
        <f t="shared" si="743"/>
        <v>1151</v>
      </c>
      <c r="AZ124" s="75">
        <f t="shared" si="721"/>
        <v>1151</v>
      </c>
      <c r="BA124" s="75">
        <f t="shared" si="721"/>
        <v>1151</v>
      </c>
      <c r="BB124" s="75">
        <f t="shared" si="721"/>
        <v>1151</v>
      </c>
      <c r="BC124" s="120">
        <f t="shared" si="744"/>
        <v>4604</v>
      </c>
      <c r="BD124" s="75">
        <f t="shared" si="745"/>
        <v>1151</v>
      </c>
      <c r="BE124" s="75">
        <f t="shared" si="722"/>
        <v>1151</v>
      </c>
      <c r="BF124" s="75">
        <f t="shared" si="722"/>
        <v>1151</v>
      </c>
      <c r="BG124" s="75">
        <f t="shared" si="722"/>
        <v>1151</v>
      </c>
      <c r="BH124" s="120">
        <f t="shared" si="746"/>
        <v>4604</v>
      </c>
      <c r="BI124" s="75">
        <f t="shared" si="747"/>
        <v>1151</v>
      </c>
      <c r="BJ124" s="75">
        <f t="shared" si="723"/>
        <v>1151</v>
      </c>
      <c r="BK124" s="75">
        <f t="shared" si="723"/>
        <v>1151</v>
      </c>
      <c r="BL124" s="75">
        <f t="shared" si="723"/>
        <v>1151</v>
      </c>
      <c r="BM124" s="75">
        <f t="shared" si="723"/>
        <v>1151</v>
      </c>
      <c r="BN124" s="120">
        <f t="shared" si="748"/>
        <v>5755</v>
      </c>
      <c r="BO124" s="11"/>
      <c r="BP124" s="119">
        <f t="shared" si="749"/>
        <v>59852</v>
      </c>
      <c r="BQ124" s="133">
        <f t="shared" si="724"/>
        <v>1151</v>
      </c>
      <c r="BR124" s="66">
        <v>59852</v>
      </c>
      <c r="BS124" s="66" t="s">
        <v>267</v>
      </c>
    </row>
    <row r="125" spans="1:71" s="12" customFormat="1">
      <c r="A125" s="143" t="s">
        <v>8</v>
      </c>
      <c r="B125" s="115" t="s">
        <v>162</v>
      </c>
      <c r="C125" s="75">
        <f t="shared" si="725"/>
        <v>769.92307692307691</v>
      </c>
      <c r="D125" s="75">
        <f t="shared" si="712"/>
        <v>769.92307692307691</v>
      </c>
      <c r="E125" s="75">
        <f t="shared" si="712"/>
        <v>769.92307692307691</v>
      </c>
      <c r="F125" s="75">
        <f t="shared" si="712"/>
        <v>769.92307692307691</v>
      </c>
      <c r="G125" s="120">
        <f t="shared" si="726"/>
        <v>3079.6923076923076</v>
      </c>
      <c r="H125" s="75">
        <f t="shared" si="727"/>
        <v>769.92307692307691</v>
      </c>
      <c r="I125" s="75">
        <f t="shared" si="713"/>
        <v>769.92307692307691</v>
      </c>
      <c r="J125" s="75">
        <f t="shared" si="713"/>
        <v>769.92307692307691</v>
      </c>
      <c r="K125" s="75">
        <f t="shared" si="713"/>
        <v>769.92307692307691</v>
      </c>
      <c r="L125" s="120">
        <f t="shared" si="728"/>
        <v>3079.6923076923076</v>
      </c>
      <c r="M125" s="75">
        <f t="shared" si="729"/>
        <v>769.92307692307691</v>
      </c>
      <c r="N125" s="75">
        <f t="shared" si="714"/>
        <v>769.92307692307691</v>
      </c>
      <c r="O125" s="75">
        <f t="shared" si="714"/>
        <v>769.92307692307691</v>
      </c>
      <c r="P125" s="75">
        <f t="shared" si="714"/>
        <v>769.92307692307691</v>
      </c>
      <c r="Q125" s="75">
        <f t="shared" si="714"/>
        <v>769.92307692307691</v>
      </c>
      <c r="R125" s="120">
        <f t="shared" si="730"/>
        <v>3849.6153846153848</v>
      </c>
      <c r="S125" s="75">
        <f t="shared" si="731"/>
        <v>769.92307692307691</v>
      </c>
      <c r="T125" s="75">
        <f t="shared" si="715"/>
        <v>769.92307692307691</v>
      </c>
      <c r="U125" s="75">
        <f t="shared" si="715"/>
        <v>769.92307692307691</v>
      </c>
      <c r="V125" s="75">
        <f t="shared" si="715"/>
        <v>769.92307692307691</v>
      </c>
      <c r="W125" s="120">
        <f t="shared" si="732"/>
        <v>3079.6923076923076</v>
      </c>
      <c r="X125" s="75">
        <f t="shared" si="733"/>
        <v>769.92307692307691</v>
      </c>
      <c r="Y125" s="75">
        <f t="shared" si="716"/>
        <v>769.92307692307691</v>
      </c>
      <c r="Z125" s="75">
        <f t="shared" si="716"/>
        <v>769.92307692307691</v>
      </c>
      <c r="AA125" s="75">
        <f t="shared" si="716"/>
        <v>769.92307692307691</v>
      </c>
      <c r="AB125" s="120">
        <f t="shared" si="734"/>
        <v>3079.6923076923076</v>
      </c>
      <c r="AC125" s="75">
        <f t="shared" si="735"/>
        <v>769.92307692307691</v>
      </c>
      <c r="AD125" s="75">
        <f t="shared" si="717"/>
        <v>769.92307692307691</v>
      </c>
      <c r="AE125" s="75">
        <f t="shared" si="717"/>
        <v>769.92307692307691</v>
      </c>
      <c r="AF125" s="75">
        <f t="shared" si="717"/>
        <v>769.92307692307691</v>
      </c>
      <c r="AG125" s="75">
        <f t="shared" si="717"/>
        <v>769.92307692307691</v>
      </c>
      <c r="AH125" s="120">
        <f t="shared" si="736"/>
        <v>3849.6153846153848</v>
      </c>
      <c r="AI125" s="75">
        <f t="shared" si="737"/>
        <v>769.92307692307691</v>
      </c>
      <c r="AJ125" s="75">
        <f t="shared" si="718"/>
        <v>769.92307692307691</v>
      </c>
      <c r="AK125" s="75">
        <f t="shared" si="718"/>
        <v>769.92307692307691</v>
      </c>
      <c r="AL125" s="75">
        <f t="shared" si="718"/>
        <v>769.92307692307691</v>
      </c>
      <c r="AM125" s="120">
        <f t="shared" si="738"/>
        <v>3079.6923076923076</v>
      </c>
      <c r="AN125" s="75">
        <f t="shared" si="739"/>
        <v>769.92307692307691</v>
      </c>
      <c r="AO125" s="75">
        <f t="shared" si="719"/>
        <v>769.92307692307691</v>
      </c>
      <c r="AP125" s="75">
        <f t="shared" si="719"/>
        <v>769.92307692307691</v>
      </c>
      <c r="AQ125" s="75">
        <f t="shared" si="719"/>
        <v>769.92307692307691</v>
      </c>
      <c r="AR125" s="120">
        <f t="shared" si="740"/>
        <v>3079.6923076923076</v>
      </c>
      <c r="AS125" s="75">
        <f t="shared" si="741"/>
        <v>769.92307692307691</v>
      </c>
      <c r="AT125" s="75">
        <f t="shared" si="720"/>
        <v>769.92307692307691</v>
      </c>
      <c r="AU125" s="75">
        <f t="shared" si="720"/>
        <v>769.92307692307691</v>
      </c>
      <c r="AV125" s="75">
        <f t="shared" si="720"/>
        <v>769.92307692307691</v>
      </c>
      <c r="AW125" s="75">
        <f t="shared" si="720"/>
        <v>769.92307692307691</v>
      </c>
      <c r="AX125" s="120">
        <f t="shared" si="742"/>
        <v>3849.6153846153848</v>
      </c>
      <c r="AY125" s="75">
        <f t="shared" si="743"/>
        <v>769.92307692307691</v>
      </c>
      <c r="AZ125" s="75">
        <f t="shared" si="721"/>
        <v>769.92307692307691</v>
      </c>
      <c r="BA125" s="75">
        <f t="shared" si="721"/>
        <v>769.92307692307691</v>
      </c>
      <c r="BB125" s="75">
        <f t="shared" si="721"/>
        <v>769.92307692307691</v>
      </c>
      <c r="BC125" s="120">
        <f t="shared" si="744"/>
        <v>3079.6923076923076</v>
      </c>
      <c r="BD125" s="75">
        <f t="shared" si="745"/>
        <v>769.92307692307691</v>
      </c>
      <c r="BE125" s="75">
        <f t="shared" si="722"/>
        <v>769.92307692307691</v>
      </c>
      <c r="BF125" s="75">
        <f t="shared" si="722"/>
        <v>769.92307692307691</v>
      </c>
      <c r="BG125" s="75">
        <f t="shared" si="722"/>
        <v>769.92307692307691</v>
      </c>
      <c r="BH125" s="120">
        <f t="shared" si="746"/>
        <v>3079.6923076923076</v>
      </c>
      <c r="BI125" s="75">
        <f t="shared" si="747"/>
        <v>769.92307692307691</v>
      </c>
      <c r="BJ125" s="75">
        <f t="shared" si="723"/>
        <v>769.92307692307691</v>
      </c>
      <c r="BK125" s="75">
        <f t="shared" si="723"/>
        <v>769.92307692307691</v>
      </c>
      <c r="BL125" s="75">
        <f t="shared" si="723"/>
        <v>769.92307692307691</v>
      </c>
      <c r="BM125" s="75">
        <f t="shared" si="723"/>
        <v>769.92307692307691</v>
      </c>
      <c r="BN125" s="120">
        <f t="shared" si="748"/>
        <v>3849.6153846153848</v>
      </c>
      <c r="BO125" s="11"/>
      <c r="BP125" s="119">
        <f t="shared" si="749"/>
        <v>40036</v>
      </c>
      <c r="BQ125" s="133">
        <f t="shared" si="724"/>
        <v>769.92307692307691</v>
      </c>
      <c r="BR125" s="66">
        <v>40036</v>
      </c>
      <c r="BS125" s="66" t="s">
        <v>267</v>
      </c>
    </row>
    <row r="126" spans="1:71" s="12" customFormat="1">
      <c r="A126" s="143" t="s">
        <v>17</v>
      </c>
      <c r="B126" s="115" t="s">
        <v>163</v>
      </c>
      <c r="C126" s="75">
        <f t="shared" si="725"/>
        <v>844.09615384615381</v>
      </c>
      <c r="D126" s="75">
        <f t="shared" si="712"/>
        <v>844.09615384615381</v>
      </c>
      <c r="E126" s="75">
        <f t="shared" si="712"/>
        <v>844.09615384615381</v>
      </c>
      <c r="F126" s="75">
        <f t="shared" si="712"/>
        <v>844.09615384615381</v>
      </c>
      <c r="G126" s="120">
        <f t="shared" si="726"/>
        <v>3376.3846153846152</v>
      </c>
      <c r="H126" s="75">
        <f t="shared" si="727"/>
        <v>844.09615384615381</v>
      </c>
      <c r="I126" s="75">
        <f t="shared" si="713"/>
        <v>844.09615384615381</v>
      </c>
      <c r="J126" s="75">
        <f t="shared" si="713"/>
        <v>844.09615384615381</v>
      </c>
      <c r="K126" s="75">
        <f t="shared" si="713"/>
        <v>844.09615384615381</v>
      </c>
      <c r="L126" s="120">
        <f t="shared" si="728"/>
        <v>3376.3846153846152</v>
      </c>
      <c r="M126" s="75">
        <f t="shared" si="729"/>
        <v>844.09615384615381</v>
      </c>
      <c r="N126" s="75">
        <f t="shared" si="714"/>
        <v>844.09615384615381</v>
      </c>
      <c r="O126" s="75">
        <f t="shared" si="714"/>
        <v>844.09615384615381</v>
      </c>
      <c r="P126" s="75">
        <f t="shared" si="714"/>
        <v>844.09615384615381</v>
      </c>
      <c r="Q126" s="75">
        <f t="shared" si="714"/>
        <v>844.09615384615381</v>
      </c>
      <c r="R126" s="120">
        <f t="shared" si="730"/>
        <v>4220.4807692307695</v>
      </c>
      <c r="S126" s="75">
        <f t="shared" si="731"/>
        <v>844.09615384615381</v>
      </c>
      <c r="T126" s="75">
        <f t="shared" si="715"/>
        <v>844.09615384615381</v>
      </c>
      <c r="U126" s="75">
        <f t="shared" si="715"/>
        <v>844.09615384615381</v>
      </c>
      <c r="V126" s="75">
        <f t="shared" si="715"/>
        <v>844.09615384615381</v>
      </c>
      <c r="W126" s="120">
        <f t="shared" si="732"/>
        <v>3376.3846153846152</v>
      </c>
      <c r="X126" s="75">
        <f t="shared" si="733"/>
        <v>844.09615384615381</v>
      </c>
      <c r="Y126" s="75">
        <f t="shared" si="716"/>
        <v>844.09615384615381</v>
      </c>
      <c r="Z126" s="75">
        <f t="shared" si="716"/>
        <v>844.09615384615381</v>
      </c>
      <c r="AA126" s="75">
        <f t="shared" si="716"/>
        <v>844.09615384615381</v>
      </c>
      <c r="AB126" s="120">
        <f t="shared" si="734"/>
        <v>3376.3846153846152</v>
      </c>
      <c r="AC126" s="75">
        <f t="shared" si="735"/>
        <v>844.09615384615381</v>
      </c>
      <c r="AD126" s="75">
        <f t="shared" si="717"/>
        <v>844.09615384615381</v>
      </c>
      <c r="AE126" s="75">
        <f t="shared" si="717"/>
        <v>844.09615384615381</v>
      </c>
      <c r="AF126" s="75">
        <f t="shared" si="717"/>
        <v>844.09615384615381</v>
      </c>
      <c r="AG126" s="75">
        <f t="shared" si="717"/>
        <v>844.09615384615381</v>
      </c>
      <c r="AH126" s="120">
        <f t="shared" si="736"/>
        <v>4220.4807692307695</v>
      </c>
      <c r="AI126" s="75">
        <f t="shared" si="737"/>
        <v>844.09615384615381</v>
      </c>
      <c r="AJ126" s="75">
        <f t="shared" si="718"/>
        <v>844.09615384615381</v>
      </c>
      <c r="AK126" s="75">
        <f t="shared" si="718"/>
        <v>844.09615384615381</v>
      </c>
      <c r="AL126" s="75">
        <f t="shared" si="718"/>
        <v>844.09615384615381</v>
      </c>
      <c r="AM126" s="120">
        <f t="shared" si="738"/>
        <v>3376.3846153846152</v>
      </c>
      <c r="AN126" s="75">
        <f t="shared" si="739"/>
        <v>844.09615384615381</v>
      </c>
      <c r="AO126" s="75">
        <f t="shared" si="719"/>
        <v>844.09615384615381</v>
      </c>
      <c r="AP126" s="75">
        <f t="shared" si="719"/>
        <v>844.09615384615381</v>
      </c>
      <c r="AQ126" s="75">
        <f t="shared" si="719"/>
        <v>844.09615384615381</v>
      </c>
      <c r="AR126" s="120">
        <f t="shared" si="740"/>
        <v>3376.3846153846152</v>
      </c>
      <c r="AS126" s="75">
        <f t="shared" si="741"/>
        <v>844.09615384615381</v>
      </c>
      <c r="AT126" s="75">
        <f t="shared" si="720"/>
        <v>844.09615384615381</v>
      </c>
      <c r="AU126" s="75">
        <f t="shared" si="720"/>
        <v>844.09615384615381</v>
      </c>
      <c r="AV126" s="75">
        <f t="shared" si="720"/>
        <v>844.09615384615381</v>
      </c>
      <c r="AW126" s="75">
        <f t="shared" si="720"/>
        <v>844.09615384615381</v>
      </c>
      <c r="AX126" s="120">
        <f t="shared" si="742"/>
        <v>4220.4807692307695</v>
      </c>
      <c r="AY126" s="75">
        <f t="shared" si="743"/>
        <v>844.09615384615381</v>
      </c>
      <c r="AZ126" s="75">
        <f t="shared" si="721"/>
        <v>844.09615384615381</v>
      </c>
      <c r="BA126" s="75">
        <f t="shared" si="721"/>
        <v>844.09615384615381</v>
      </c>
      <c r="BB126" s="75">
        <f t="shared" si="721"/>
        <v>844.09615384615381</v>
      </c>
      <c r="BC126" s="120">
        <f t="shared" si="744"/>
        <v>3376.3846153846152</v>
      </c>
      <c r="BD126" s="75">
        <f t="shared" si="745"/>
        <v>844.09615384615381</v>
      </c>
      <c r="BE126" s="75">
        <f t="shared" si="722"/>
        <v>844.09615384615381</v>
      </c>
      <c r="BF126" s="75">
        <f t="shared" si="722"/>
        <v>844.09615384615381</v>
      </c>
      <c r="BG126" s="75">
        <f t="shared" si="722"/>
        <v>844.09615384615381</v>
      </c>
      <c r="BH126" s="120">
        <f t="shared" si="746"/>
        <v>3376.3846153846152</v>
      </c>
      <c r="BI126" s="75">
        <f t="shared" si="747"/>
        <v>844.09615384615381</v>
      </c>
      <c r="BJ126" s="75">
        <f t="shared" si="723"/>
        <v>844.09615384615381</v>
      </c>
      <c r="BK126" s="75">
        <f t="shared" si="723"/>
        <v>844.09615384615381</v>
      </c>
      <c r="BL126" s="75">
        <f t="shared" si="723"/>
        <v>844.09615384615381</v>
      </c>
      <c r="BM126" s="75">
        <f t="shared" si="723"/>
        <v>844.09615384615381</v>
      </c>
      <c r="BN126" s="120">
        <f t="shared" si="748"/>
        <v>4220.4807692307695</v>
      </c>
      <c r="BO126" s="123"/>
      <c r="BP126" s="119">
        <f t="shared" si="749"/>
        <v>43893</v>
      </c>
      <c r="BQ126" s="133">
        <f t="shared" si="724"/>
        <v>844.09615384615381</v>
      </c>
      <c r="BR126" s="66">
        <v>43893</v>
      </c>
      <c r="BS126" s="66" t="s">
        <v>267</v>
      </c>
    </row>
    <row r="127" spans="1:71" s="12" customFormat="1">
      <c r="A127" s="143" t="s">
        <v>18</v>
      </c>
      <c r="B127" s="115" t="s">
        <v>164</v>
      </c>
      <c r="C127" s="75">
        <f t="shared" si="725"/>
        <v>2866.7884615384614</v>
      </c>
      <c r="D127" s="75">
        <f t="shared" si="712"/>
        <v>2866.7884615384614</v>
      </c>
      <c r="E127" s="75">
        <f t="shared" si="712"/>
        <v>2866.7884615384614</v>
      </c>
      <c r="F127" s="75">
        <f t="shared" si="712"/>
        <v>2866.7884615384614</v>
      </c>
      <c r="G127" s="120">
        <f t="shared" si="726"/>
        <v>11467.153846153846</v>
      </c>
      <c r="H127" s="75">
        <f t="shared" si="727"/>
        <v>2866.7884615384614</v>
      </c>
      <c r="I127" s="75">
        <f t="shared" si="713"/>
        <v>2866.7884615384614</v>
      </c>
      <c r="J127" s="75">
        <f t="shared" si="713"/>
        <v>2866.7884615384614</v>
      </c>
      <c r="K127" s="75">
        <f t="shared" si="713"/>
        <v>2866.7884615384614</v>
      </c>
      <c r="L127" s="120">
        <f t="shared" si="728"/>
        <v>11467.153846153846</v>
      </c>
      <c r="M127" s="75">
        <f t="shared" si="729"/>
        <v>2866.7884615384614</v>
      </c>
      <c r="N127" s="75">
        <f t="shared" si="714"/>
        <v>2866.7884615384614</v>
      </c>
      <c r="O127" s="75">
        <f t="shared" si="714"/>
        <v>2866.7884615384614</v>
      </c>
      <c r="P127" s="75">
        <f t="shared" si="714"/>
        <v>2866.7884615384614</v>
      </c>
      <c r="Q127" s="75">
        <f t="shared" si="714"/>
        <v>2866.7884615384614</v>
      </c>
      <c r="R127" s="120">
        <f t="shared" si="730"/>
        <v>14333.942307692307</v>
      </c>
      <c r="S127" s="75">
        <f t="shared" si="731"/>
        <v>2866.7884615384614</v>
      </c>
      <c r="T127" s="75">
        <f t="shared" si="715"/>
        <v>2866.7884615384614</v>
      </c>
      <c r="U127" s="75">
        <f t="shared" si="715"/>
        <v>2866.7884615384614</v>
      </c>
      <c r="V127" s="75">
        <f t="shared" si="715"/>
        <v>2866.7884615384614</v>
      </c>
      <c r="W127" s="120">
        <f t="shared" si="732"/>
        <v>11467.153846153846</v>
      </c>
      <c r="X127" s="75">
        <f t="shared" si="733"/>
        <v>2866.7884615384614</v>
      </c>
      <c r="Y127" s="75">
        <f t="shared" si="716"/>
        <v>2866.7884615384614</v>
      </c>
      <c r="Z127" s="75">
        <f t="shared" si="716"/>
        <v>2866.7884615384614</v>
      </c>
      <c r="AA127" s="75">
        <f t="shared" si="716"/>
        <v>2866.7884615384614</v>
      </c>
      <c r="AB127" s="120">
        <f t="shared" si="734"/>
        <v>11467.153846153846</v>
      </c>
      <c r="AC127" s="75">
        <f t="shared" si="735"/>
        <v>2866.7884615384614</v>
      </c>
      <c r="AD127" s="75">
        <f t="shared" si="717"/>
        <v>2866.7884615384614</v>
      </c>
      <c r="AE127" s="75">
        <f t="shared" si="717"/>
        <v>2866.7884615384614</v>
      </c>
      <c r="AF127" s="75">
        <f t="shared" si="717"/>
        <v>2866.7884615384614</v>
      </c>
      <c r="AG127" s="75">
        <f t="shared" si="717"/>
        <v>2866.7884615384614</v>
      </c>
      <c r="AH127" s="120">
        <f t="shared" si="736"/>
        <v>14333.942307692307</v>
      </c>
      <c r="AI127" s="75">
        <f t="shared" si="737"/>
        <v>2866.7884615384614</v>
      </c>
      <c r="AJ127" s="75">
        <f t="shared" si="718"/>
        <v>2866.7884615384614</v>
      </c>
      <c r="AK127" s="75">
        <f t="shared" si="718"/>
        <v>2866.7884615384614</v>
      </c>
      <c r="AL127" s="75">
        <f t="shared" si="718"/>
        <v>2866.7884615384614</v>
      </c>
      <c r="AM127" s="120">
        <f t="shared" si="738"/>
        <v>11467.153846153846</v>
      </c>
      <c r="AN127" s="75">
        <f t="shared" si="739"/>
        <v>2866.7884615384614</v>
      </c>
      <c r="AO127" s="75">
        <f t="shared" si="719"/>
        <v>2866.7884615384614</v>
      </c>
      <c r="AP127" s="75">
        <f t="shared" si="719"/>
        <v>2866.7884615384614</v>
      </c>
      <c r="AQ127" s="75">
        <f t="shared" si="719"/>
        <v>2866.7884615384614</v>
      </c>
      <c r="AR127" s="120">
        <f t="shared" si="740"/>
        <v>11467.153846153846</v>
      </c>
      <c r="AS127" s="75">
        <f t="shared" si="741"/>
        <v>2866.7884615384614</v>
      </c>
      <c r="AT127" s="75">
        <f t="shared" si="720"/>
        <v>2866.7884615384614</v>
      </c>
      <c r="AU127" s="75">
        <f t="shared" si="720"/>
        <v>2866.7884615384614</v>
      </c>
      <c r="AV127" s="75">
        <f t="shared" si="720"/>
        <v>2866.7884615384614</v>
      </c>
      <c r="AW127" s="75">
        <f t="shared" si="720"/>
        <v>2866.7884615384614</v>
      </c>
      <c r="AX127" s="120">
        <f t="shared" si="742"/>
        <v>14333.942307692307</v>
      </c>
      <c r="AY127" s="75">
        <f t="shared" si="743"/>
        <v>2866.7884615384614</v>
      </c>
      <c r="AZ127" s="75">
        <f t="shared" si="721"/>
        <v>2866.7884615384614</v>
      </c>
      <c r="BA127" s="75">
        <f t="shared" si="721"/>
        <v>2866.7884615384614</v>
      </c>
      <c r="BB127" s="75">
        <f t="shared" si="721"/>
        <v>2866.7884615384614</v>
      </c>
      <c r="BC127" s="120">
        <f t="shared" si="744"/>
        <v>11467.153846153846</v>
      </c>
      <c r="BD127" s="75">
        <f t="shared" si="745"/>
        <v>2866.7884615384614</v>
      </c>
      <c r="BE127" s="75">
        <f t="shared" si="722"/>
        <v>2866.7884615384614</v>
      </c>
      <c r="BF127" s="75">
        <f t="shared" si="722"/>
        <v>2866.7884615384614</v>
      </c>
      <c r="BG127" s="75">
        <f t="shared" si="722"/>
        <v>2866.7884615384614</v>
      </c>
      <c r="BH127" s="120">
        <f t="shared" si="746"/>
        <v>11467.153846153846</v>
      </c>
      <c r="BI127" s="75">
        <f t="shared" si="747"/>
        <v>2866.7884615384614</v>
      </c>
      <c r="BJ127" s="75">
        <f t="shared" si="723"/>
        <v>2866.7884615384614</v>
      </c>
      <c r="BK127" s="75">
        <f t="shared" si="723"/>
        <v>2866.7884615384614</v>
      </c>
      <c r="BL127" s="75">
        <f t="shared" si="723"/>
        <v>2866.7884615384614</v>
      </c>
      <c r="BM127" s="75">
        <f t="shared" si="723"/>
        <v>2866.7884615384614</v>
      </c>
      <c r="BN127" s="120">
        <f t="shared" si="748"/>
        <v>14333.942307692307</v>
      </c>
      <c r="BO127" s="11"/>
      <c r="BP127" s="119">
        <f t="shared" si="749"/>
        <v>149073</v>
      </c>
      <c r="BQ127" s="133">
        <f t="shared" si="724"/>
        <v>2866.7884615384614</v>
      </c>
      <c r="BR127" s="66">
        <v>149073</v>
      </c>
      <c r="BS127" s="66" t="s">
        <v>267</v>
      </c>
    </row>
    <row r="128" spans="1:71" s="12" customFormat="1">
      <c r="A128" s="143" t="s">
        <v>19</v>
      </c>
      <c r="B128" s="115" t="s">
        <v>165</v>
      </c>
      <c r="C128" s="75">
        <f t="shared" si="725"/>
        <v>187.57692307692307</v>
      </c>
      <c r="D128" s="75">
        <f t="shared" si="712"/>
        <v>187.57692307692307</v>
      </c>
      <c r="E128" s="75">
        <f t="shared" si="712"/>
        <v>187.57692307692307</v>
      </c>
      <c r="F128" s="75">
        <f t="shared" si="712"/>
        <v>187.57692307692307</v>
      </c>
      <c r="G128" s="120">
        <f t="shared" si="726"/>
        <v>750.30769230769226</v>
      </c>
      <c r="H128" s="75">
        <f t="shared" si="727"/>
        <v>187.57692307692307</v>
      </c>
      <c r="I128" s="75">
        <f t="shared" si="713"/>
        <v>187.57692307692307</v>
      </c>
      <c r="J128" s="75">
        <f t="shared" si="713"/>
        <v>187.57692307692307</v>
      </c>
      <c r="K128" s="75">
        <f t="shared" si="713"/>
        <v>187.57692307692307</v>
      </c>
      <c r="L128" s="120">
        <f t="shared" si="728"/>
        <v>750.30769230769226</v>
      </c>
      <c r="M128" s="75">
        <f t="shared" si="729"/>
        <v>187.57692307692307</v>
      </c>
      <c r="N128" s="75">
        <f t="shared" si="714"/>
        <v>187.57692307692307</v>
      </c>
      <c r="O128" s="75">
        <f t="shared" si="714"/>
        <v>187.57692307692307</v>
      </c>
      <c r="P128" s="75">
        <f t="shared" si="714"/>
        <v>187.57692307692307</v>
      </c>
      <c r="Q128" s="75">
        <f t="shared" si="714"/>
        <v>187.57692307692307</v>
      </c>
      <c r="R128" s="120">
        <f t="shared" si="730"/>
        <v>937.88461538461536</v>
      </c>
      <c r="S128" s="75">
        <f t="shared" si="731"/>
        <v>187.57692307692307</v>
      </c>
      <c r="T128" s="75">
        <f t="shared" si="715"/>
        <v>187.57692307692307</v>
      </c>
      <c r="U128" s="75">
        <f t="shared" si="715"/>
        <v>187.57692307692307</v>
      </c>
      <c r="V128" s="75">
        <f t="shared" si="715"/>
        <v>187.57692307692307</v>
      </c>
      <c r="W128" s="120">
        <f t="shared" si="732"/>
        <v>750.30769230769226</v>
      </c>
      <c r="X128" s="75">
        <f t="shared" si="733"/>
        <v>187.57692307692307</v>
      </c>
      <c r="Y128" s="75">
        <f t="shared" si="716"/>
        <v>187.57692307692307</v>
      </c>
      <c r="Z128" s="75">
        <f t="shared" si="716"/>
        <v>187.57692307692307</v>
      </c>
      <c r="AA128" s="75">
        <f t="shared" si="716"/>
        <v>187.57692307692307</v>
      </c>
      <c r="AB128" s="120">
        <f t="shared" si="734"/>
        <v>750.30769230769226</v>
      </c>
      <c r="AC128" s="75">
        <f t="shared" si="735"/>
        <v>187.57692307692307</v>
      </c>
      <c r="AD128" s="75">
        <f t="shared" si="717"/>
        <v>187.57692307692307</v>
      </c>
      <c r="AE128" s="75">
        <f t="shared" si="717"/>
        <v>187.57692307692307</v>
      </c>
      <c r="AF128" s="75">
        <f t="shared" si="717"/>
        <v>187.57692307692307</v>
      </c>
      <c r="AG128" s="75">
        <f t="shared" si="717"/>
        <v>187.57692307692307</v>
      </c>
      <c r="AH128" s="120">
        <f t="shared" si="736"/>
        <v>937.88461538461536</v>
      </c>
      <c r="AI128" s="75">
        <f t="shared" si="737"/>
        <v>187.57692307692307</v>
      </c>
      <c r="AJ128" s="75">
        <f t="shared" si="718"/>
        <v>187.57692307692307</v>
      </c>
      <c r="AK128" s="75">
        <f t="shared" si="718"/>
        <v>187.57692307692307</v>
      </c>
      <c r="AL128" s="75">
        <f t="shared" si="718"/>
        <v>187.57692307692307</v>
      </c>
      <c r="AM128" s="120">
        <f t="shared" si="738"/>
        <v>750.30769230769226</v>
      </c>
      <c r="AN128" s="75">
        <f t="shared" si="739"/>
        <v>187.57692307692307</v>
      </c>
      <c r="AO128" s="75">
        <f t="shared" si="719"/>
        <v>187.57692307692307</v>
      </c>
      <c r="AP128" s="75">
        <f t="shared" si="719"/>
        <v>187.57692307692307</v>
      </c>
      <c r="AQ128" s="75">
        <f t="shared" si="719"/>
        <v>187.57692307692307</v>
      </c>
      <c r="AR128" s="120">
        <f t="shared" si="740"/>
        <v>750.30769230769226</v>
      </c>
      <c r="AS128" s="75">
        <f t="shared" si="741"/>
        <v>187.57692307692307</v>
      </c>
      <c r="AT128" s="75">
        <f t="shared" si="720"/>
        <v>187.57692307692307</v>
      </c>
      <c r="AU128" s="75">
        <f t="shared" si="720"/>
        <v>187.57692307692307</v>
      </c>
      <c r="AV128" s="75">
        <f t="shared" si="720"/>
        <v>187.57692307692307</v>
      </c>
      <c r="AW128" s="75">
        <f t="shared" si="720"/>
        <v>187.57692307692307</v>
      </c>
      <c r="AX128" s="120">
        <f t="shared" si="742"/>
        <v>937.88461538461536</v>
      </c>
      <c r="AY128" s="75">
        <f t="shared" si="743"/>
        <v>187.57692307692307</v>
      </c>
      <c r="AZ128" s="75">
        <f t="shared" si="721"/>
        <v>187.57692307692307</v>
      </c>
      <c r="BA128" s="75">
        <f t="shared" si="721"/>
        <v>187.57692307692307</v>
      </c>
      <c r="BB128" s="75">
        <f t="shared" si="721"/>
        <v>187.57692307692307</v>
      </c>
      <c r="BC128" s="120">
        <f t="shared" si="744"/>
        <v>750.30769230769226</v>
      </c>
      <c r="BD128" s="75">
        <f t="shared" si="745"/>
        <v>187.57692307692307</v>
      </c>
      <c r="BE128" s="75">
        <f t="shared" si="722"/>
        <v>187.57692307692307</v>
      </c>
      <c r="BF128" s="75">
        <f t="shared" si="722"/>
        <v>187.57692307692307</v>
      </c>
      <c r="BG128" s="75">
        <f t="shared" si="722"/>
        <v>187.57692307692307</v>
      </c>
      <c r="BH128" s="120">
        <f t="shared" si="746"/>
        <v>750.30769230769226</v>
      </c>
      <c r="BI128" s="75">
        <f t="shared" si="747"/>
        <v>187.57692307692307</v>
      </c>
      <c r="BJ128" s="75">
        <f t="shared" si="723"/>
        <v>187.57692307692307</v>
      </c>
      <c r="BK128" s="75">
        <f t="shared" si="723"/>
        <v>187.57692307692307</v>
      </c>
      <c r="BL128" s="75">
        <f t="shared" si="723"/>
        <v>187.57692307692307</v>
      </c>
      <c r="BM128" s="75">
        <f t="shared" si="723"/>
        <v>187.57692307692307</v>
      </c>
      <c r="BN128" s="120">
        <f t="shared" si="748"/>
        <v>937.88461538461536</v>
      </c>
      <c r="BO128" s="11"/>
      <c r="BP128" s="119">
        <f t="shared" si="749"/>
        <v>9754</v>
      </c>
      <c r="BQ128" s="133">
        <f t="shared" si="724"/>
        <v>187.57692307692307</v>
      </c>
      <c r="BR128" s="66">
        <v>9754</v>
      </c>
      <c r="BS128" s="66" t="s">
        <v>267</v>
      </c>
    </row>
    <row r="129" spans="1:71" s="12" customFormat="1">
      <c r="A129" s="143" t="s">
        <v>20</v>
      </c>
      <c r="B129" s="115" t="s">
        <v>166</v>
      </c>
      <c r="C129" s="75">
        <f t="shared" si="725"/>
        <v>257.76923076923077</v>
      </c>
      <c r="D129" s="75">
        <f t="shared" si="712"/>
        <v>257.76923076923077</v>
      </c>
      <c r="E129" s="75">
        <f t="shared" si="712"/>
        <v>257.76923076923077</v>
      </c>
      <c r="F129" s="75">
        <f t="shared" si="712"/>
        <v>257.76923076923077</v>
      </c>
      <c r="G129" s="120">
        <f t="shared" si="726"/>
        <v>1031.0769230769231</v>
      </c>
      <c r="H129" s="75">
        <f t="shared" si="727"/>
        <v>257.76923076923077</v>
      </c>
      <c r="I129" s="75">
        <f t="shared" si="713"/>
        <v>257.76923076923077</v>
      </c>
      <c r="J129" s="75">
        <f t="shared" si="713"/>
        <v>257.76923076923077</v>
      </c>
      <c r="K129" s="75">
        <f t="shared" si="713"/>
        <v>257.76923076923077</v>
      </c>
      <c r="L129" s="120">
        <f t="shared" si="728"/>
        <v>1031.0769230769231</v>
      </c>
      <c r="M129" s="75">
        <f t="shared" si="729"/>
        <v>257.76923076923077</v>
      </c>
      <c r="N129" s="75">
        <f t="shared" si="714"/>
        <v>257.76923076923077</v>
      </c>
      <c r="O129" s="75">
        <f t="shared" si="714"/>
        <v>257.76923076923077</v>
      </c>
      <c r="P129" s="75">
        <f t="shared" si="714"/>
        <v>257.76923076923077</v>
      </c>
      <c r="Q129" s="75">
        <f t="shared" si="714"/>
        <v>257.76923076923077</v>
      </c>
      <c r="R129" s="120">
        <f t="shared" si="730"/>
        <v>1288.8461538461538</v>
      </c>
      <c r="S129" s="75">
        <f t="shared" si="731"/>
        <v>257.76923076923077</v>
      </c>
      <c r="T129" s="75">
        <f t="shared" si="715"/>
        <v>257.76923076923077</v>
      </c>
      <c r="U129" s="75">
        <f t="shared" si="715"/>
        <v>257.76923076923077</v>
      </c>
      <c r="V129" s="75">
        <f t="shared" si="715"/>
        <v>257.76923076923077</v>
      </c>
      <c r="W129" s="120">
        <f t="shared" si="732"/>
        <v>1031.0769230769231</v>
      </c>
      <c r="X129" s="75">
        <f t="shared" si="733"/>
        <v>257.76923076923077</v>
      </c>
      <c r="Y129" s="75">
        <f t="shared" si="716"/>
        <v>257.76923076923077</v>
      </c>
      <c r="Z129" s="75">
        <f t="shared" si="716"/>
        <v>257.76923076923077</v>
      </c>
      <c r="AA129" s="75">
        <f t="shared" si="716"/>
        <v>257.76923076923077</v>
      </c>
      <c r="AB129" s="120">
        <f t="shared" si="734"/>
        <v>1031.0769230769231</v>
      </c>
      <c r="AC129" s="75">
        <f t="shared" si="735"/>
        <v>257.76923076923077</v>
      </c>
      <c r="AD129" s="75">
        <f t="shared" si="717"/>
        <v>257.76923076923077</v>
      </c>
      <c r="AE129" s="75">
        <f t="shared" si="717"/>
        <v>257.76923076923077</v>
      </c>
      <c r="AF129" s="75">
        <f t="shared" si="717"/>
        <v>257.76923076923077</v>
      </c>
      <c r="AG129" s="75">
        <f t="shared" si="717"/>
        <v>257.76923076923077</v>
      </c>
      <c r="AH129" s="120">
        <f t="shared" si="736"/>
        <v>1288.8461538461538</v>
      </c>
      <c r="AI129" s="75">
        <f t="shared" si="737"/>
        <v>257.76923076923077</v>
      </c>
      <c r="AJ129" s="75">
        <f t="shared" si="718"/>
        <v>257.76923076923077</v>
      </c>
      <c r="AK129" s="75">
        <f t="shared" si="718"/>
        <v>257.76923076923077</v>
      </c>
      <c r="AL129" s="75">
        <f t="shared" si="718"/>
        <v>257.76923076923077</v>
      </c>
      <c r="AM129" s="120">
        <f t="shared" si="738"/>
        <v>1031.0769230769231</v>
      </c>
      <c r="AN129" s="75">
        <f t="shared" si="739"/>
        <v>257.76923076923077</v>
      </c>
      <c r="AO129" s="75">
        <f t="shared" si="719"/>
        <v>257.76923076923077</v>
      </c>
      <c r="AP129" s="75">
        <f t="shared" si="719"/>
        <v>257.76923076923077</v>
      </c>
      <c r="AQ129" s="75">
        <f t="shared" si="719"/>
        <v>257.76923076923077</v>
      </c>
      <c r="AR129" s="120">
        <f t="shared" si="740"/>
        <v>1031.0769230769231</v>
      </c>
      <c r="AS129" s="75">
        <f t="shared" si="741"/>
        <v>257.76923076923077</v>
      </c>
      <c r="AT129" s="75">
        <f t="shared" si="720"/>
        <v>257.76923076923077</v>
      </c>
      <c r="AU129" s="75">
        <f t="shared" si="720"/>
        <v>257.76923076923077</v>
      </c>
      <c r="AV129" s="75">
        <f t="shared" si="720"/>
        <v>257.76923076923077</v>
      </c>
      <c r="AW129" s="75">
        <f t="shared" si="720"/>
        <v>257.76923076923077</v>
      </c>
      <c r="AX129" s="120">
        <f t="shared" si="742"/>
        <v>1288.8461538461538</v>
      </c>
      <c r="AY129" s="75">
        <f t="shared" si="743"/>
        <v>257.76923076923077</v>
      </c>
      <c r="AZ129" s="75">
        <f t="shared" si="721"/>
        <v>257.76923076923077</v>
      </c>
      <c r="BA129" s="75">
        <f t="shared" si="721"/>
        <v>257.76923076923077</v>
      </c>
      <c r="BB129" s="75">
        <f t="shared" si="721"/>
        <v>257.76923076923077</v>
      </c>
      <c r="BC129" s="120">
        <f t="shared" si="744"/>
        <v>1031.0769230769231</v>
      </c>
      <c r="BD129" s="75">
        <f t="shared" si="745"/>
        <v>257.76923076923077</v>
      </c>
      <c r="BE129" s="75">
        <f t="shared" si="722"/>
        <v>257.76923076923077</v>
      </c>
      <c r="BF129" s="75">
        <f t="shared" si="722"/>
        <v>257.76923076923077</v>
      </c>
      <c r="BG129" s="75">
        <f t="shared" si="722"/>
        <v>257.76923076923077</v>
      </c>
      <c r="BH129" s="120">
        <f t="shared" si="746"/>
        <v>1031.0769230769231</v>
      </c>
      <c r="BI129" s="75">
        <f t="shared" si="747"/>
        <v>257.76923076923077</v>
      </c>
      <c r="BJ129" s="75">
        <f t="shared" si="723"/>
        <v>257.76923076923077</v>
      </c>
      <c r="BK129" s="75">
        <f t="shared" si="723"/>
        <v>257.76923076923077</v>
      </c>
      <c r="BL129" s="75">
        <f t="shared" si="723"/>
        <v>257.76923076923077</v>
      </c>
      <c r="BM129" s="75">
        <f t="shared" si="723"/>
        <v>257.76923076923077</v>
      </c>
      <c r="BN129" s="120">
        <f t="shared" si="748"/>
        <v>1288.8461538461538</v>
      </c>
      <c r="BO129" s="11"/>
      <c r="BP129" s="119">
        <f t="shared" si="749"/>
        <v>13404.000000000002</v>
      </c>
      <c r="BQ129" s="133">
        <f t="shared" si="724"/>
        <v>257.76923076923077</v>
      </c>
      <c r="BR129" s="66">
        <v>13404</v>
      </c>
      <c r="BS129" s="66" t="s">
        <v>267</v>
      </c>
    </row>
    <row r="130" spans="1:71" s="12" customFormat="1">
      <c r="A130" s="143" t="s">
        <v>21</v>
      </c>
      <c r="B130" s="115" t="s">
        <v>167</v>
      </c>
      <c r="C130" s="75">
        <f t="shared" si="725"/>
        <v>0</v>
      </c>
      <c r="D130" s="75">
        <f t="shared" si="712"/>
        <v>0</v>
      </c>
      <c r="E130" s="75">
        <f t="shared" si="712"/>
        <v>0</v>
      </c>
      <c r="F130" s="75">
        <f t="shared" si="712"/>
        <v>0</v>
      </c>
      <c r="G130" s="120">
        <f t="shared" si="726"/>
        <v>0</v>
      </c>
      <c r="H130" s="75">
        <f t="shared" si="727"/>
        <v>0</v>
      </c>
      <c r="I130" s="75">
        <f t="shared" si="713"/>
        <v>0</v>
      </c>
      <c r="J130" s="75">
        <f t="shared" si="713"/>
        <v>0</v>
      </c>
      <c r="K130" s="75">
        <f t="shared" si="713"/>
        <v>0</v>
      </c>
      <c r="L130" s="120">
        <f t="shared" si="728"/>
        <v>0</v>
      </c>
      <c r="M130" s="75">
        <f t="shared" si="729"/>
        <v>0</v>
      </c>
      <c r="N130" s="75">
        <f t="shared" si="714"/>
        <v>0</v>
      </c>
      <c r="O130" s="75">
        <f t="shared" si="714"/>
        <v>0</v>
      </c>
      <c r="P130" s="75">
        <f t="shared" si="714"/>
        <v>0</v>
      </c>
      <c r="Q130" s="75">
        <f t="shared" si="714"/>
        <v>0</v>
      </c>
      <c r="R130" s="120">
        <f t="shared" si="730"/>
        <v>0</v>
      </c>
      <c r="S130" s="75">
        <f t="shared" si="731"/>
        <v>0</v>
      </c>
      <c r="T130" s="75">
        <f t="shared" si="715"/>
        <v>0</v>
      </c>
      <c r="U130" s="75">
        <f t="shared" si="715"/>
        <v>0</v>
      </c>
      <c r="V130" s="75">
        <f t="shared" si="715"/>
        <v>0</v>
      </c>
      <c r="W130" s="120">
        <f t="shared" si="732"/>
        <v>0</v>
      </c>
      <c r="X130" s="75">
        <f t="shared" si="733"/>
        <v>0</v>
      </c>
      <c r="Y130" s="75">
        <f t="shared" si="716"/>
        <v>0</v>
      </c>
      <c r="Z130" s="75">
        <f t="shared" si="716"/>
        <v>0</v>
      </c>
      <c r="AA130" s="75">
        <f t="shared" si="716"/>
        <v>0</v>
      </c>
      <c r="AB130" s="120">
        <f t="shared" si="734"/>
        <v>0</v>
      </c>
      <c r="AC130" s="75">
        <f t="shared" si="735"/>
        <v>0</v>
      </c>
      <c r="AD130" s="75">
        <f t="shared" si="717"/>
        <v>0</v>
      </c>
      <c r="AE130" s="75">
        <f t="shared" si="717"/>
        <v>0</v>
      </c>
      <c r="AF130" s="75">
        <f t="shared" si="717"/>
        <v>0</v>
      </c>
      <c r="AG130" s="75">
        <f t="shared" si="717"/>
        <v>0</v>
      </c>
      <c r="AH130" s="120">
        <f t="shared" si="736"/>
        <v>0</v>
      </c>
      <c r="AI130" s="75">
        <f t="shared" si="737"/>
        <v>0</v>
      </c>
      <c r="AJ130" s="75">
        <f t="shared" si="718"/>
        <v>0</v>
      </c>
      <c r="AK130" s="75">
        <f t="shared" si="718"/>
        <v>0</v>
      </c>
      <c r="AL130" s="75">
        <f t="shared" si="718"/>
        <v>0</v>
      </c>
      <c r="AM130" s="120">
        <f t="shared" si="738"/>
        <v>0</v>
      </c>
      <c r="AN130" s="75">
        <f t="shared" si="739"/>
        <v>0</v>
      </c>
      <c r="AO130" s="75">
        <f t="shared" si="719"/>
        <v>0</v>
      </c>
      <c r="AP130" s="75">
        <f t="shared" si="719"/>
        <v>0</v>
      </c>
      <c r="AQ130" s="75">
        <f t="shared" si="719"/>
        <v>0</v>
      </c>
      <c r="AR130" s="120">
        <f t="shared" si="740"/>
        <v>0</v>
      </c>
      <c r="AS130" s="75">
        <f t="shared" si="741"/>
        <v>0</v>
      </c>
      <c r="AT130" s="75">
        <f t="shared" si="720"/>
        <v>0</v>
      </c>
      <c r="AU130" s="75">
        <f t="shared" si="720"/>
        <v>0</v>
      </c>
      <c r="AV130" s="75">
        <f t="shared" si="720"/>
        <v>0</v>
      </c>
      <c r="AW130" s="75">
        <f t="shared" si="720"/>
        <v>0</v>
      </c>
      <c r="AX130" s="120">
        <f t="shared" si="742"/>
        <v>0</v>
      </c>
      <c r="AY130" s="75">
        <f t="shared" si="743"/>
        <v>0</v>
      </c>
      <c r="AZ130" s="75">
        <f t="shared" si="721"/>
        <v>0</v>
      </c>
      <c r="BA130" s="75">
        <f t="shared" si="721"/>
        <v>0</v>
      </c>
      <c r="BB130" s="75">
        <f t="shared" si="721"/>
        <v>0</v>
      </c>
      <c r="BC130" s="120">
        <f t="shared" si="744"/>
        <v>0</v>
      </c>
      <c r="BD130" s="75">
        <f t="shared" si="745"/>
        <v>0</v>
      </c>
      <c r="BE130" s="75">
        <f t="shared" si="722"/>
        <v>0</v>
      </c>
      <c r="BF130" s="75">
        <f t="shared" si="722"/>
        <v>0</v>
      </c>
      <c r="BG130" s="75">
        <f t="shared" si="722"/>
        <v>0</v>
      </c>
      <c r="BH130" s="120">
        <f t="shared" si="746"/>
        <v>0</v>
      </c>
      <c r="BI130" s="75">
        <f t="shared" si="747"/>
        <v>0</v>
      </c>
      <c r="BJ130" s="75">
        <f t="shared" si="723"/>
        <v>0</v>
      </c>
      <c r="BK130" s="75">
        <f t="shared" si="723"/>
        <v>0</v>
      </c>
      <c r="BL130" s="75">
        <f t="shared" si="723"/>
        <v>0</v>
      </c>
      <c r="BM130" s="75">
        <f t="shared" si="723"/>
        <v>0</v>
      </c>
      <c r="BN130" s="120">
        <f t="shared" si="748"/>
        <v>0</v>
      </c>
      <c r="BO130" s="11"/>
      <c r="BP130" s="119">
        <f t="shared" si="749"/>
        <v>0</v>
      </c>
      <c r="BQ130" s="133">
        <f t="shared" si="724"/>
        <v>0</v>
      </c>
      <c r="BR130" s="66"/>
      <c r="BS130" s="66" t="s">
        <v>267</v>
      </c>
    </row>
    <row r="131" spans="1:71" s="12" customFormat="1">
      <c r="A131" s="143" t="s">
        <v>84</v>
      </c>
      <c r="B131" s="115" t="s">
        <v>168</v>
      </c>
      <c r="C131" s="75">
        <f t="shared" si="725"/>
        <v>248.07692307692307</v>
      </c>
      <c r="D131" s="75">
        <f t="shared" si="712"/>
        <v>248.07692307692307</v>
      </c>
      <c r="E131" s="75">
        <f t="shared" si="712"/>
        <v>248.07692307692307</v>
      </c>
      <c r="F131" s="75">
        <f t="shared" si="712"/>
        <v>248.07692307692307</v>
      </c>
      <c r="G131" s="120">
        <f t="shared" si="726"/>
        <v>992.30769230769226</v>
      </c>
      <c r="H131" s="75">
        <f t="shared" si="727"/>
        <v>248.07692307692307</v>
      </c>
      <c r="I131" s="75">
        <f t="shared" si="713"/>
        <v>248.07692307692307</v>
      </c>
      <c r="J131" s="75">
        <f t="shared" si="713"/>
        <v>248.07692307692307</v>
      </c>
      <c r="K131" s="75">
        <f t="shared" si="713"/>
        <v>248.07692307692307</v>
      </c>
      <c r="L131" s="120">
        <f t="shared" si="728"/>
        <v>992.30769230769226</v>
      </c>
      <c r="M131" s="75">
        <f t="shared" si="729"/>
        <v>248.07692307692307</v>
      </c>
      <c r="N131" s="75">
        <f t="shared" si="714"/>
        <v>248.07692307692307</v>
      </c>
      <c r="O131" s="75">
        <f t="shared" si="714"/>
        <v>248.07692307692307</v>
      </c>
      <c r="P131" s="75">
        <f t="shared" si="714"/>
        <v>248.07692307692307</v>
      </c>
      <c r="Q131" s="75">
        <f t="shared" si="714"/>
        <v>248.07692307692307</v>
      </c>
      <c r="R131" s="120">
        <f t="shared" si="730"/>
        <v>1240.3846153846152</v>
      </c>
      <c r="S131" s="75">
        <f t="shared" si="731"/>
        <v>248.07692307692307</v>
      </c>
      <c r="T131" s="75">
        <f t="shared" si="715"/>
        <v>248.07692307692307</v>
      </c>
      <c r="U131" s="75">
        <f t="shared" si="715"/>
        <v>248.07692307692307</v>
      </c>
      <c r="V131" s="75">
        <f t="shared" si="715"/>
        <v>248.07692307692307</v>
      </c>
      <c r="W131" s="120">
        <f t="shared" si="732"/>
        <v>992.30769230769226</v>
      </c>
      <c r="X131" s="75">
        <f t="shared" si="733"/>
        <v>248.07692307692307</v>
      </c>
      <c r="Y131" s="75">
        <f t="shared" si="716"/>
        <v>248.07692307692307</v>
      </c>
      <c r="Z131" s="75">
        <f t="shared" si="716"/>
        <v>248.07692307692307</v>
      </c>
      <c r="AA131" s="75">
        <f t="shared" si="716"/>
        <v>248.07692307692307</v>
      </c>
      <c r="AB131" s="120">
        <f t="shared" si="734"/>
        <v>992.30769230769226</v>
      </c>
      <c r="AC131" s="75">
        <f t="shared" si="735"/>
        <v>248.07692307692307</v>
      </c>
      <c r="AD131" s="75">
        <f t="shared" si="717"/>
        <v>248.07692307692307</v>
      </c>
      <c r="AE131" s="75">
        <f t="shared" si="717"/>
        <v>248.07692307692307</v>
      </c>
      <c r="AF131" s="75">
        <f t="shared" si="717"/>
        <v>248.07692307692307</v>
      </c>
      <c r="AG131" s="75">
        <f t="shared" si="717"/>
        <v>248.07692307692307</v>
      </c>
      <c r="AH131" s="120">
        <f t="shared" si="736"/>
        <v>1240.3846153846152</v>
      </c>
      <c r="AI131" s="75">
        <f t="shared" si="737"/>
        <v>248.07692307692307</v>
      </c>
      <c r="AJ131" s="75">
        <f t="shared" si="718"/>
        <v>248.07692307692307</v>
      </c>
      <c r="AK131" s="75">
        <f t="shared" si="718"/>
        <v>248.07692307692307</v>
      </c>
      <c r="AL131" s="75">
        <f t="shared" si="718"/>
        <v>248.07692307692307</v>
      </c>
      <c r="AM131" s="120">
        <f t="shared" si="738"/>
        <v>992.30769230769226</v>
      </c>
      <c r="AN131" s="75">
        <f t="shared" si="739"/>
        <v>248.07692307692307</v>
      </c>
      <c r="AO131" s="75">
        <f t="shared" si="719"/>
        <v>248.07692307692307</v>
      </c>
      <c r="AP131" s="75">
        <f t="shared" si="719"/>
        <v>248.07692307692307</v>
      </c>
      <c r="AQ131" s="75">
        <f t="shared" si="719"/>
        <v>248.07692307692307</v>
      </c>
      <c r="AR131" s="120">
        <f t="shared" si="740"/>
        <v>992.30769230769226</v>
      </c>
      <c r="AS131" s="75">
        <f t="shared" si="741"/>
        <v>248.07692307692307</v>
      </c>
      <c r="AT131" s="75">
        <f t="shared" si="720"/>
        <v>248.07692307692307</v>
      </c>
      <c r="AU131" s="75">
        <f t="shared" si="720"/>
        <v>248.07692307692307</v>
      </c>
      <c r="AV131" s="75">
        <f t="shared" si="720"/>
        <v>248.07692307692307</v>
      </c>
      <c r="AW131" s="75">
        <f t="shared" si="720"/>
        <v>248.07692307692307</v>
      </c>
      <c r="AX131" s="120">
        <f t="shared" si="742"/>
        <v>1240.3846153846152</v>
      </c>
      <c r="AY131" s="75">
        <f t="shared" si="743"/>
        <v>248.07692307692307</v>
      </c>
      <c r="AZ131" s="75">
        <f t="shared" si="721"/>
        <v>248.07692307692307</v>
      </c>
      <c r="BA131" s="75">
        <f t="shared" si="721"/>
        <v>248.07692307692307</v>
      </c>
      <c r="BB131" s="75">
        <f t="shared" si="721"/>
        <v>248.07692307692307</v>
      </c>
      <c r="BC131" s="120">
        <f t="shared" si="744"/>
        <v>992.30769230769226</v>
      </c>
      <c r="BD131" s="75">
        <f t="shared" si="745"/>
        <v>248.07692307692307</v>
      </c>
      <c r="BE131" s="75">
        <f t="shared" si="722"/>
        <v>248.07692307692307</v>
      </c>
      <c r="BF131" s="75">
        <f t="shared" si="722"/>
        <v>248.07692307692307</v>
      </c>
      <c r="BG131" s="75">
        <f t="shared" si="722"/>
        <v>248.07692307692307</v>
      </c>
      <c r="BH131" s="120">
        <f t="shared" si="746"/>
        <v>992.30769230769226</v>
      </c>
      <c r="BI131" s="75">
        <f t="shared" si="747"/>
        <v>248.07692307692307</v>
      </c>
      <c r="BJ131" s="75">
        <f t="shared" si="723"/>
        <v>248.07692307692307</v>
      </c>
      <c r="BK131" s="75">
        <f t="shared" si="723"/>
        <v>248.07692307692307</v>
      </c>
      <c r="BL131" s="75">
        <f t="shared" si="723"/>
        <v>248.07692307692307</v>
      </c>
      <c r="BM131" s="75">
        <f t="shared" si="723"/>
        <v>248.07692307692307</v>
      </c>
      <c r="BN131" s="120">
        <f t="shared" si="748"/>
        <v>1240.3846153846152</v>
      </c>
      <c r="BO131" s="11"/>
      <c r="BP131" s="119">
        <f t="shared" si="749"/>
        <v>12899.999999999998</v>
      </c>
      <c r="BQ131" s="133">
        <f t="shared" si="724"/>
        <v>248.07692307692307</v>
      </c>
      <c r="BR131" s="66">
        <v>12900</v>
      </c>
      <c r="BS131" s="66" t="s">
        <v>267</v>
      </c>
    </row>
    <row r="132" spans="1:71" s="12" customFormat="1">
      <c r="A132" s="143" t="s">
        <v>22</v>
      </c>
      <c r="B132" s="115" t="s">
        <v>169</v>
      </c>
      <c r="C132" s="75">
        <f t="shared" si="725"/>
        <v>704.25</v>
      </c>
      <c r="D132" s="75">
        <f t="shared" si="712"/>
        <v>704.25</v>
      </c>
      <c r="E132" s="75">
        <f t="shared" si="712"/>
        <v>704.25</v>
      </c>
      <c r="F132" s="75">
        <f t="shared" si="712"/>
        <v>704.25</v>
      </c>
      <c r="G132" s="120">
        <f t="shared" si="726"/>
        <v>2817</v>
      </c>
      <c r="H132" s="75">
        <f t="shared" si="727"/>
        <v>704.25</v>
      </c>
      <c r="I132" s="75">
        <f t="shared" si="713"/>
        <v>704.25</v>
      </c>
      <c r="J132" s="75">
        <f t="shared" si="713"/>
        <v>704.25</v>
      </c>
      <c r="K132" s="75">
        <f t="shared" si="713"/>
        <v>704.25</v>
      </c>
      <c r="L132" s="120">
        <f t="shared" si="728"/>
        <v>2817</v>
      </c>
      <c r="M132" s="75">
        <f t="shared" si="729"/>
        <v>704.25</v>
      </c>
      <c r="N132" s="75">
        <f t="shared" si="714"/>
        <v>704.25</v>
      </c>
      <c r="O132" s="75">
        <f t="shared" si="714"/>
        <v>704.25</v>
      </c>
      <c r="P132" s="75">
        <f t="shared" si="714"/>
        <v>704.25</v>
      </c>
      <c r="Q132" s="75">
        <f t="shared" si="714"/>
        <v>704.25</v>
      </c>
      <c r="R132" s="120">
        <f t="shared" si="730"/>
        <v>3521.25</v>
      </c>
      <c r="S132" s="75">
        <f t="shared" si="731"/>
        <v>704.25</v>
      </c>
      <c r="T132" s="75">
        <f t="shared" si="715"/>
        <v>704.25</v>
      </c>
      <c r="U132" s="75">
        <f t="shared" si="715"/>
        <v>704.25</v>
      </c>
      <c r="V132" s="75">
        <f t="shared" si="715"/>
        <v>704.25</v>
      </c>
      <c r="W132" s="120">
        <f t="shared" si="732"/>
        <v>2817</v>
      </c>
      <c r="X132" s="75">
        <f t="shared" si="733"/>
        <v>704.25</v>
      </c>
      <c r="Y132" s="75">
        <f t="shared" si="716"/>
        <v>704.25</v>
      </c>
      <c r="Z132" s="75">
        <f t="shared" si="716"/>
        <v>704.25</v>
      </c>
      <c r="AA132" s="75">
        <f t="shared" si="716"/>
        <v>704.25</v>
      </c>
      <c r="AB132" s="120">
        <f t="shared" si="734"/>
        <v>2817</v>
      </c>
      <c r="AC132" s="75">
        <f t="shared" si="735"/>
        <v>704.25</v>
      </c>
      <c r="AD132" s="75">
        <f t="shared" si="717"/>
        <v>704.25</v>
      </c>
      <c r="AE132" s="75">
        <f t="shared" si="717"/>
        <v>704.25</v>
      </c>
      <c r="AF132" s="75">
        <f t="shared" si="717"/>
        <v>704.25</v>
      </c>
      <c r="AG132" s="75">
        <f t="shared" si="717"/>
        <v>704.25</v>
      </c>
      <c r="AH132" s="120">
        <f t="shared" si="736"/>
        <v>3521.25</v>
      </c>
      <c r="AI132" s="75">
        <f t="shared" si="737"/>
        <v>704.25</v>
      </c>
      <c r="AJ132" s="75">
        <f t="shared" si="718"/>
        <v>704.25</v>
      </c>
      <c r="AK132" s="75">
        <f t="shared" si="718"/>
        <v>704.25</v>
      </c>
      <c r="AL132" s="75">
        <f t="shared" si="718"/>
        <v>704.25</v>
      </c>
      <c r="AM132" s="120">
        <f t="shared" si="738"/>
        <v>2817</v>
      </c>
      <c r="AN132" s="75">
        <f t="shared" si="739"/>
        <v>704.25</v>
      </c>
      <c r="AO132" s="75">
        <f t="shared" si="719"/>
        <v>704.25</v>
      </c>
      <c r="AP132" s="75">
        <f t="shared" si="719"/>
        <v>704.25</v>
      </c>
      <c r="AQ132" s="75">
        <f t="shared" si="719"/>
        <v>704.25</v>
      </c>
      <c r="AR132" s="120">
        <f t="shared" si="740"/>
        <v>2817</v>
      </c>
      <c r="AS132" s="75">
        <f t="shared" si="741"/>
        <v>704.25</v>
      </c>
      <c r="AT132" s="75">
        <f t="shared" si="720"/>
        <v>704.25</v>
      </c>
      <c r="AU132" s="75">
        <f t="shared" si="720"/>
        <v>704.25</v>
      </c>
      <c r="AV132" s="75">
        <f t="shared" si="720"/>
        <v>704.25</v>
      </c>
      <c r="AW132" s="75">
        <f t="shared" si="720"/>
        <v>704.25</v>
      </c>
      <c r="AX132" s="120">
        <f t="shared" si="742"/>
        <v>3521.25</v>
      </c>
      <c r="AY132" s="75">
        <f t="shared" si="743"/>
        <v>704.25</v>
      </c>
      <c r="AZ132" s="75">
        <f t="shared" si="721"/>
        <v>704.25</v>
      </c>
      <c r="BA132" s="75">
        <f t="shared" si="721"/>
        <v>704.25</v>
      </c>
      <c r="BB132" s="75">
        <f t="shared" si="721"/>
        <v>704.25</v>
      </c>
      <c r="BC132" s="120">
        <f t="shared" si="744"/>
        <v>2817</v>
      </c>
      <c r="BD132" s="75">
        <f t="shared" si="745"/>
        <v>704.25</v>
      </c>
      <c r="BE132" s="75">
        <f t="shared" si="722"/>
        <v>704.25</v>
      </c>
      <c r="BF132" s="75">
        <f t="shared" si="722"/>
        <v>704.25</v>
      </c>
      <c r="BG132" s="75">
        <f t="shared" si="722"/>
        <v>704.25</v>
      </c>
      <c r="BH132" s="120">
        <f t="shared" si="746"/>
        <v>2817</v>
      </c>
      <c r="BI132" s="75">
        <f t="shared" si="747"/>
        <v>704.25</v>
      </c>
      <c r="BJ132" s="75">
        <f t="shared" si="723"/>
        <v>704.25</v>
      </c>
      <c r="BK132" s="75">
        <f t="shared" si="723"/>
        <v>704.25</v>
      </c>
      <c r="BL132" s="75">
        <f t="shared" si="723"/>
        <v>704.25</v>
      </c>
      <c r="BM132" s="75">
        <f t="shared" si="723"/>
        <v>704.25</v>
      </c>
      <c r="BN132" s="120">
        <f t="shared" si="748"/>
        <v>3521.25</v>
      </c>
      <c r="BO132" s="11"/>
      <c r="BP132" s="119">
        <f t="shared" si="749"/>
        <v>36621</v>
      </c>
      <c r="BQ132" s="133">
        <f t="shared" si="724"/>
        <v>704.25</v>
      </c>
      <c r="BR132" s="66">
        <v>36621</v>
      </c>
      <c r="BS132" s="66" t="s">
        <v>267</v>
      </c>
    </row>
    <row r="133" spans="1:71" s="12" customFormat="1">
      <c r="A133" s="143" t="s">
        <v>0</v>
      </c>
      <c r="B133" s="115" t="s">
        <v>170</v>
      </c>
      <c r="C133" s="75">
        <f t="shared" si="725"/>
        <v>233.76923076923077</v>
      </c>
      <c r="D133" s="75">
        <f t="shared" si="712"/>
        <v>233.76923076923077</v>
      </c>
      <c r="E133" s="75">
        <f t="shared" si="712"/>
        <v>233.76923076923077</v>
      </c>
      <c r="F133" s="75">
        <f t="shared" si="712"/>
        <v>233.76923076923077</v>
      </c>
      <c r="G133" s="120">
        <f t="shared" si="726"/>
        <v>935.07692307692309</v>
      </c>
      <c r="H133" s="75">
        <f t="shared" si="727"/>
        <v>233.76923076923077</v>
      </c>
      <c r="I133" s="75">
        <f t="shared" si="713"/>
        <v>233.76923076923077</v>
      </c>
      <c r="J133" s="75">
        <f t="shared" si="713"/>
        <v>233.76923076923077</v>
      </c>
      <c r="K133" s="75">
        <f t="shared" si="713"/>
        <v>233.76923076923077</v>
      </c>
      <c r="L133" s="120">
        <f t="shared" si="728"/>
        <v>935.07692307692309</v>
      </c>
      <c r="M133" s="75">
        <f t="shared" si="729"/>
        <v>233.76923076923077</v>
      </c>
      <c r="N133" s="75">
        <f t="shared" si="714"/>
        <v>233.76923076923077</v>
      </c>
      <c r="O133" s="75">
        <f t="shared" si="714"/>
        <v>233.76923076923077</v>
      </c>
      <c r="P133" s="75">
        <f t="shared" si="714"/>
        <v>233.76923076923077</v>
      </c>
      <c r="Q133" s="75">
        <f t="shared" si="714"/>
        <v>233.76923076923077</v>
      </c>
      <c r="R133" s="120">
        <f t="shared" si="730"/>
        <v>1168.8461538461538</v>
      </c>
      <c r="S133" s="75">
        <f t="shared" si="731"/>
        <v>233.76923076923077</v>
      </c>
      <c r="T133" s="75">
        <f t="shared" si="715"/>
        <v>233.76923076923077</v>
      </c>
      <c r="U133" s="75">
        <f t="shared" si="715"/>
        <v>233.76923076923077</v>
      </c>
      <c r="V133" s="75">
        <f t="shared" si="715"/>
        <v>233.76923076923077</v>
      </c>
      <c r="W133" s="120">
        <f t="shared" si="732"/>
        <v>935.07692307692309</v>
      </c>
      <c r="X133" s="75">
        <f t="shared" si="733"/>
        <v>233.76923076923077</v>
      </c>
      <c r="Y133" s="75">
        <f t="shared" si="716"/>
        <v>233.76923076923077</v>
      </c>
      <c r="Z133" s="75">
        <f t="shared" si="716"/>
        <v>233.76923076923077</v>
      </c>
      <c r="AA133" s="75">
        <f t="shared" si="716"/>
        <v>233.76923076923077</v>
      </c>
      <c r="AB133" s="120">
        <f t="shared" si="734"/>
        <v>935.07692307692309</v>
      </c>
      <c r="AC133" s="75">
        <f t="shared" si="735"/>
        <v>233.76923076923077</v>
      </c>
      <c r="AD133" s="75">
        <f t="shared" si="717"/>
        <v>233.76923076923077</v>
      </c>
      <c r="AE133" s="75">
        <f t="shared" si="717"/>
        <v>233.76923076923077</v>
      </c>
      <c r="AF133" s="75">
        <f t="shared" si="717"/>
        <v>233.76923076923077</v>
      </c>
      <c r="AG133" s="75">
        <f t="shared" si="717"/>
        <v>233.76923076923077</v>
      </c>
      <c r="AH133" s="120">
        <f t="shared" si="736"/>
        <v>1168.8461538461538</v>
      </c>
      <c r="AI133" s="75">
        <f t="shared" si="737"/>
        <v>233.76923076923077</v>
      </c>
      <c r="AJ133" s="75">
        <f t="shared" si="718"/>
        <v>233.76923076923077</v>
      </c>
      <c r="AK133" s="75">
        <f t="shared" si="718"/>
        <v>233.76923076923077</v>
      </c>
      <c r="AL133" s="75">
        <f t="shared" si="718"/>
        <v>233.76923076923077</v>
      </c>
      <c r="AM133" s="120">
        <f t="shared" si="738"/>
        <v>935.07692307692309</v>
      </c>
      <c r="AN133" s="75">
        <f t="shared" si="739"/>
        <v>233.76923076923077</v>
      </c>
      <c r="AO133" s="75">
        <f t="shared" si="719"/>
        <v>233.76923076923077</v>
      </c>
      <c r="AP133" s="75">
        <f t="shared" si="719"/>
        <v>233.76923076923077</v>
      </c>
      <c r="AQ133" s="75">
        <f t="shared" si="719"/>
        <v>233.76923076923077</v>
      </c>
      <c r="AR133" s="120">
        <f t="shared" si="740"/>
        <v>935.07692307692309</v>
      </c>
      <c r="AS133" s="75">
        <f t="shared" si="741"/>
        <v>233.76923076923077</v>
      </c>
      <c r="AT133" s="75">
        <f t="shared" si="720"/>
        <v>233.76923076923077</v>
      </c>
      <c r="AU133" s="75">
        <f t="shared" si="720"/>
        <v>233.76923076923077</v>
      </c>
      <c r="AV133" s="75">
        <f t="shared" si="720"/>
        <v>233.76923076923077</v>
      </c>
      <c r="AW133" s="75">
        <f t="shared" si="720"/>
        <v>233.76923076923077</v>
      </c>
      <c r="AX133" s="120">
        <f t="shared" si="742"/>
        <v>1168.8461538461538</v>
      </c>
      <c r="AY133" s="75">
        <f t="shared" si="743"/>
        <v>233.76923076923077</v>
      </c>
      <c r="AZ133" s="75">
        <f t="shared" si="721"/>
        <v>233.76923076923077</v>
      </c>
      <c r="BA133" s="75">
        <f t="shared" si="721"/>
        <v>233.76923076923077</v>
      </c>
      <c r="BB133" s="75">
        <f t="shared" si="721"/>
        <v>233.76923076923077</v>
      </c>
      <c r="BC133" s="120">
        <f t="shared" si="744"/>
        <v>935.07692307692309</v>
      </c>
      <c r="BD133" s="75">
        <f t="shared" si="745"/>
        <v>233.76923076923077</v>
      </c>
      <c r="BE133" s="75">
        <f t="shared" si="722"/>
        <v>233.76923076923077</v>
      </c>
      <c r="BF133" s="75">
        <f t="shared" si="722"/>
        <v>233.76923076923077</v>
      </c>
      <c r="BG133" s="75">
        <f t="shared" si="722"/>
        <v>233.76923076923077</v>
      </c>
      <c r="BH133" s="120">
        <f t="shared" si="746"/>
        <v>935.07692307692309</v>
      </c>
      <c r="BI133" s="75">
        <f t="shared" si="747"/>
        <v>233.76923076923077</v>
      </c>
      <c r="BJ133" s="75">
        <f t="shared" si="723"/>
        <v>233.76923076923077</v>
      </c>
      <c r="BK133" s="75">
        <f t="shared" si="723"/>
        <v>233.76923076923077</v>
      </c>
      <c r="BL133" s="75">
        <f t="shared" si="723"/>
        <v>233.76923076923077</v>
      </c>
      <c r="BM133" s="75">
        <f t="shared" si="723"/>
        <v>233.76923076923077</v>
      </c>
      <c r="BN133" s="120">
        <f t="shared" si="748"/>
        <v>1168.8461538461538</v>
      </c>
      <c r="BO133" s="11"/>
      <c r="BP133" s="119">
        <f t="shared" si="749"/>
        <v>12156</v>
      </c>
      <c r="BQ133" s="133">
        <f t="shared" si="724"/>
        <v>233.76923076923077</v>
      </c>
      <c r="BR133" s="66">
        <v>12156</v>
      </c>
      <c r="BS133" s="66" t="s">
        <v>267</v>
      </c>
    </row>
    <row r="134" spans="1:71" s="12" customFormat="1">
      <c r="A134" s="143" t="s">
        <v>23</v>
      </c>
      <c r="B134" s="115" t="s">
        <v>171</v>
      </c>
      <c r="C134" s="75">
        <f t="shared" si="725"/>
        <v>0</v>
      </c>
      <c r="D134" s="75">
        <f t="shared" si="725"/>
        <v>0</v>
      </c>
      <c r="E134" s="75">
        <f t="shared" si="725"/>
        <v>0</v>
      </c>
      <c r="F134" s="75">
        <f t="shared" si="725"/>
        <v>0</v>
      </c>
      <c r="G134" s="120">
        <f t="shared" si="726"/>
        <v>0</v>
      </c>
      <c r="H134" s="75">
        <f t="shared" si="727"/>
        <v>0</v>
      </c>
      <c r="I134" s="75">
        <f t="shared" si="727"/>
        <v>0</v>
      </c>
      <c r="J134" s="75">
        <f t="shared" si="727"/>
        <v>0</v>
      </c>
      <c r="K134" s="75">
        <f t="shared" si="727"/>
        <v>0</v>
      </c>
      <c r="L134" s="120">
        <f t="shared" si="728"/>
        <v>0</v>
      </c>
      <c r="M134" s="75">
        <f t="shared" si="729"/>
        <v>0</v>
      </c>
      <c r="N134" s="75">
        <f t="shared" si="729"/>
        <v>0</v>
      </c>
      <c r="O134" s="75">
        <f t="shared" si="729"/>
        <v>0</v>
      </c>
      <c r="P134" s="75">
        <f t="shared" si="729"/>
        <v>0</v>
      </c>
      <c r="Q134" s="75">
        <f t="shared" si="729"/>
        <v>0</v>
      </c>
      <c r="R134" s="120">
        <f t="shared" si="730"/>
        <v>0</v>
      </c>
      <c r="S134" s="75">
        <f t="shared" si="731"/>
        <v>0</v>
      </c>
      <c r="T134" s="75">
        <f t="shared" si="731"/>
        <v>0</v>
      </c>
      <c r="U134" s="75">
        <f t="shared" si="731"/>
        <v>0</v>
      </c>
      <c r="V134" s="75">
        <f t="shared" si="731"/>
        <v>0</v>
      </c>
      <c r="W134" s="120">
        <f t="shared" si="732"/>
        <v>0</v>
      </c>
      <c r="X134" s="75">
        <f t="shared" si="733"/>
        <v>0</v>
      </c>
      <c r="Y134" s="75">
        <f t="shared" si="733"/>
        <v>0</v>
      </c>
      <c r="Z134" s="75">
        <f t="shared" si="733"/>
        <v>0</v>
      </c>
      <c r="AA134" s="75">
        <f t="shared" si="733"/>
        <v>0</v>
      </c>
      <c r="AB134" s="120">
        <f t="shared" si="734"/>
        <v>0</v>
      </c>
      <c r="AC134" s="75">
        <f t="shared" si="735"/>
        <v>0</v>
      </c>
      <c r="AD134" s="75">
        <f t="shared" si="735"/>
        <v>0</v>
      </c>
      <c r="AE134" s="75">
        <f t="shared" si="735"/>
        <v>0</v>
      </c>
      <c r="AF134" s="75">
        <f t="shared" si="735"/>
        <v>0</v>
      </c>
      <c r="AG134" s="75">
        <f t="shared" si="735"/>
        <v>0</v>
      </c>
      <c r="AH134" s="120">
        <f t="shared" si="736"/>
        <v>0</v>
      </c>
      <c r="AI134" s="75">
        <f t="shared" si="737"/>
        <v>0</v>
      </c>
      <c r="AJ134" s="75">
        <f t="shared" si="737"/>
        <v>0</v>
      </c>
      <c r="AK134" s="75">
        <f t="shared" si="737"/>
        <v>0</v>
      </c>
      <c r="AL134" s="75">
        <f t="shared" si="737"/>
        <v>0</v>
      </c>
      <c r="AM134" s="120">
        <f t="shared" si="738"/>
        <v>0</v>
      </c>
      <c r="AN134" s="75">
        <f t="shared" si="739"/>
        <v>0</v>
      </c>
      <c r="AO134" s="75">
        <f t="shared" si="739"/>
        <v>0</v>
      </c>
      <c r="AP134" s="75">
        <f t="shared" si="739"/>
        <v>0</v>
      </c>
      <c r="AQ134" s="75">
        <f t="shared" si="739"/>
        <v>0</v>
      </c>
      <c r="AR134" s="120">
        <f t="shared" si="740"/>
        <v>0</v>
      </c>
      <c r="AS134" s="75">
        <f t="shared" si="741"/>
        <v>0</v>
      </c>
      <c r="AT134" s="75">
        <f t="shared" si="741"/>
        <v>0</v>
      </c>
      <c r="AU134" s="75">
        <f t="shared" si="741"/>
        <v>0</v>
      </c>
      <c r="AV134" s="75">
        <f t="shared" si="741"/>
        <v>0</v>
      </c>
      <c r="AW134" s="75">
        <f t="shared" si="741"/>
        <v>0</v>
      </c>
      <c r="AX134" s="120">
        <f t="shared" si="742"/>
        <v>0</v>
      </c>
      <c r="AY134" s="75">
        <f t="shared" si="743"/>
        <v>0</v>
      </c>
      <c r="AZ134" s="75">
        <f t="shared" si="743"/>
        <v>0</v>
      </c>
      <c r="BA134" s="75">
        <f t="shared" si="743"/>
        <v>0</v>
      </c>
      <c r="BB134" s="75">
        <f t="shared" si="743"/>
        <v>0</v>
      </c>
      <c r="BC134" s="120">
        <f t="shared" si="744"/>
        <v>0</v>
      </c>
      <c r="BD134" s="75">
        <f t="shared" si="745"/>
        <v>0</v>
      </c>
      <c r="BE134" s="75">
        <f t="shared" si="745"/>
        <v>0</v>
      </c>
      <c r="BF134" s="75">
        <f t="shared" si="745"/>
        <v>0</v>
      </c>
      <c r="BG134" s="75">
        <f t="shared" si="745"/>
        <v>0</v>
      </c>
      <c r="BH134" s="120">
        <f t="shared" si="746"/>
        <v>0</v>
      </c>
      <c r="BI134" s="75">
        <f t="shared" si="747"/>
        <v>0</v>
      </c>
      <c r="BJ134" s="75">
        <f t="shared" si="747"/>
        <v>0</v>
      </c>
      <c r="BK134" s="75">
        <f t="shared" si="747"/>
        <v>0</v>
      </c>
      <c r="BL134" s="75">
        <f t="shared" si="747"/>
        <v>0</v>
      </c>
      <c r="BM134" s="75">
        <f t="shared" si="747"/>
        <v>0</v>
      </c>
      <c r="BN134" s="120">
        <f t="shared" si="748"/>
        <v>0</v>
      </c>
      <c r="BO134" s="11"/>
      <c r="BP134" s="119">
        <f t="shared" si="749"/>
        <v>0</v>
      </c>
      <c r="BQ134" s="133">
        <f t="shared" si="724"/>
        <v>0</v>
      </c>
      <c r="BR134" s="66">
        <v>0</v>
      </c>
      <c r="BS134" s="66" t="s">
        <v>267</v>
      </c>
    </row>
    <row r="135" spans="1:71" s="12" customFormat="1">
      <c r="A135" s="143" t="s">
        <v>24</v>
      </c>
      <c r="B135" s="115" t="s">
        <v>172</v>
      </c>
      <c r="C135" s="75">
        <f t="shared" si="725"/>
        <v>126.84615384615384</v>
      </c>
      <c r="D135" s="75">
        <f t="shared" si="725"/>
        <v>126.84615384615384</v>
      </c>
      <c r="E135" s="75">
        <f t="shared" si="725"/>
        <v>126.84615384615384</v>
      </c>
      <c r="F135" s="75">
        <f t="shared" si="725"/>
        <v>126.84615384615384</v>
      </c>
      <c r="G135" s="120">
        <f t="shared" si="726"/>
        <v>507.38461538461536</v>
      </c>
      <c r="H135" s="75">
        <f t="shared" si="727"/>
        <v>126.84615384615384</v>
      </c>
      <c r="I135" s="75">
        <f t="shared" si="727"/>
        <v>126.84615384615384</v>
      </c>
      <c r="J135" s="75">
        <f t="shared" si="727"/>
        <v>126.84615384615384</v>
      </c>
      <c r="K135" s="75">
        <f t="shared" si="727"/>
        <v>126.84615384615384</v>
      </c>
      <c r="L135" s="120">
        <f t="shared" si="728"/>
        <v>507.38461538461536</v>
      </c>
      <c r="M135" s="75">
        <f t="shared" si="729"/>
        <v>126.84615384615384</v>
      </c>
      <c r="N135" s="75">
        <f t="shared" si="729"/>
        <v>126.84615384615384</v>
      </c>
      <c r="O135" s="75">
        <f t="shared" si="729"/>
        <v>126.84615384615384</v>
      </c>
      <c r="P135" s="75">
        <f t="shared" si="729"/>
        <v>126.84615384615384</v>
      </c>
      <c r="Q135" s="75">
        <f t="shared" si="729"/>
        <v>126.84615384615384</v>
      </c>
      <c r="R135" s="120">
        <f t="shared" si="730"/>
        <v>634.23076923076917</v>
      </c>
      <c r="S135" s="75">
        <f t="shared" si="731"/>
        <v>126.84615384615384</v>
      </c>
      <c r="T135" s="75">
        <f t="shared" si="731"/>
        <v>126.84615384615384</v>
      </c>
      <c r="U135" s="75">
        <f t="shared" si="731"/>
        <v>126.84615384615384</v>
      </c>
      <c r="V135" s="75">
        <f t="shared" si="731"/>
        <v>126.84615384615384</v>
      </c>
      <c r="W135" s="120">
        <f t="shared" si="732"/>
        <v>507.38461538461536</v>
      </c>
      <c r="X135" s="75">
        <f t="shared" si="733"/>
        <v>126.84615384615384</v>
      </c>
      <c r="Y135" s="75">
        <f t="shared" si="733"/>
        <v>126.84615384615384</v>
      </c>
      <c r="Z135" s="75">
        <f t="shared" si="733"/>
        <v>126.84615384615384</v>
      </c>
      <c r="AA135" s="75">
        <f t="shared" si="733"/>
        <v>126.84615384615384</v>
      </c>
      <c r="AB135" s="120">
        <f t="shared" si="734"/>
        <v>507.38461538461536</v>
      </c>
      <c r="AC135" s="75">
        <f t="shared" si="735"/>
        <v>126.84615384615384</v>
      </c>
      <c r="AD135" s="75">
        <f t="shared" si="735"/>
        <v>126.84615384615384</v>
      </c>
      <c r="AE135" s="75">
        <f t="shared" si="735"/>
        <v>126.84615384615384</v>
      </c>
      <c r="AF135" s="75">
        <f t="shared" si="735"/>
        <v>126.84615384615384</v>
      </c>
      <c r="AG135" s="75">
        <f t="shared" si="735"/>
        <v>126.84615384615384</v>
      </c>
      <c r="AH135" s="120">
        <f t="shared" si="736"/>
        <v>634.23076923076917</v>
      </c>
      <c r="AI135" s="75">
        <f t="shared" si="737"/>
        <v>126.84615384615384</v>
      </c>
      <c r="AJ135" s="75">
        <f t="shared" si="737"/>
        <v>126.84615384615384</v>
      </c>
      <c r="AK135" s="75">
        <f t="shared" si="737"/>
        <v>126.84615384615384</v>
      </c>
      <c r="AL135" s="75">
        <f t="shared" si="737"/>
        <v>126.84615384615384</v>
      </c>
      <c r="AM135" s="120">
        <f t="shared" si="738"/>
        <v>507.38461538461536</v>
      </c>
      <c r="AN135" s="75">
        <f t="shared" si="739"/>
        <v>126.84615384615384</v>
      </c>
      <c r="AO135" s="75">
        <f t="shared" si="739"/>
        <v>126.84615384615384</v>
      </c>
      <c r="AP135" s="75">
        <f t="shared" si="739"/>
        <v>126.84615384615384</v>
      </c>
      <c r="AQ135" s="75">
        <f t="shared" si="739"/>
        <v>126.84615384615384</v>
      </c>
      <c r="AR135" s="120">
        <f t="shared" si="740"/>
        <v>507.38461538461536</v>
      </c>
      <c r="AS135" s="75">
        <f t="shared" si="741"/>
        <v>126.84615384615384</v>
      </c>
      <c r="AT135" s="75">
        <f t="shared" si="741"/>
        <v>126.84615384615384</v>
      </c>
      <c r="AU135" s="75">
        <f t="shared" si="741"/>
        <v>126.84615384615384</v>
      </c>
      <c r="AV135" s="75">
        <f t="shared" si="741"/>
        <v>126.84615384615384</v>
      </c>
      <c r="AW135" s="75">
        <f t="shared" si="741"/>
        <v>126.84615384615384</v>
      </c>
      <c r="AX135" s="120">
        <f t="shared" si="742"/>
        <v>634.23076923076917</v>
      </c>
      <c r="AY135" s="75">
        <f t="shared" si="743"/>
        <v>126.84615384615384</v>
      </c>
      <c r="AZ135" s="75">
        <f t="shared" si="743"/>
        <v>126.84615384615384</v>
      </c>
      <c r="BA135" s="75">
        <f t="shared" si="743"/>
        <v>126.84615384615384</v>
      </c>
      <c r="BB135" s="75">
        <f t="shared" si="743"/>
        <v>126.84615384615384</v>
      </c>
      <c r="BC135" s="120">
        <f t="shared" si="744"/>
        <v>507.38461538461536</v>
      </c>
      <c r="BD135" s="75">
        <f t="shared" si="745"/>
        <v>126.84615384615384</v>
      </c>
      <c r="BE135" s="75">
        <f t="shared" si="745"/>
        <v>126.84615384615384</v>
      </c>
      <c r="BF135" s="75">
        <f t="shared" si="745"/>
        <v>126.84615384615384</v>
      </c>
      <c r="BG135" s="75">
        <f t="shared" si="745"/>
        <v>126.84615384615384</v>
      </c>
      <c r="BH135" s="120">
        <f t="shared" si="746"/>
        <v>507.38461538461536</v>
      </c>
      <c r="BI135" s="75">
        <f t="shared" si="747"/>
        <v>126.84615384615384</v>
      </c>
      <c r="BJ135" s="75">
        <f t="shared" si="747"/>
        <v>126.84615384615384</v>
      </c>
      <c r="BK135" s="75">
        <f t="shared" si="747"/>
        <v>126.84615384615384</v>
      </c>
      <c r="BL135" s="75">
        <f t="shared" si="747"/>
        <v>126.84615384615384</v>
      </c>
      <c r="BM135" s="75">
        <f t="shared" si="747"/>
        <v>126.84615384615384</v>
      </c>
      <c r="BN135" s="120">
        <f t="shared" si="748"/>
        <v>634.23076923076917</v>
      </c>
      <c r="BO135" s="11"/>
      <c r="BP135" s="119">
        <f t="shared" si="749"/>
        <v>6596</v>
      </c>
      <c r="BQ135" s="133">
        <f t="shared" si="724"/>
        <v>126.84615384615384</v>
      </c>
      <c r="BR135" s="66">
        <v>6596</v>
      </c>
      <c r="BS135" s="66" t="s">
        <v>267</v>
      </c>
    </row>
    <row r="136" spans="1:71" s="12" customFormat="1">
      <c r="A136" s="143" t="s">
        <v>82</v>
      </c>
      <c r="B136" s="115" t="s">
        <v>173</v>
      </c>
      <c r="C136" s="75">
        <f t="shared" si="725"/>
        <v>147.69230769230768</v>
      </c>
      <c r="D136" s="75">
        <f t="shared" si="725"/>
        <v>147.69230769230768</v>
      </c>
      <c r="E136" s="75">
        <f t="shared" si="725"/>
        <v>147.69230769230768</v>
      </c>
      <c r="F136" s="75">
        <f t="shared" si="725"/>
        <v>147.69230769230768</v>
      </c>
      <c r="G136" s="120">
        <f t="shared" si="726"/>
        <v>590.76923076923072</v>
      </c>
      <c r="H136" s="75">
        <f t="shared" si="727"/>
        <v>147.69230769230768</v>
      </c>
      <c r="I136" s="75">
        <f t="shared" si="727"/>
        <v>147.69230769230768</v>
      </c>
      <c r="J136" s="75">
        <f t="shared" si="727"/>
        <v>147.69230769230768</v>
      </c>
      <c r="K136" s="75">
        <f t="shared" si="727"/>
        <v>147.69230769230768</v>
      </c>
      <c r="L136" s="120">
        <f t="shared" si="728"/>
        <v>590.76923076923072</v>
      </c>
      <c r="M136" s="75">
        <f t="shared" si="729"/>
        <v>147.69230769230768</v>
      </c>
      <c r="N136" s="75">
        <f t="shared" si="729"/>
        <v>147.69230769230768</v>
      </c>
      <c r="O136" s="75">
        <f t="shared" si="729"/>
        <v>147.69230769230768</v>
      </c>
      <c r="P136" s="75">
        <f t="shared" si="729"/>
        <v>147.69230769230768</v>
      </c>
      <c r="Q136" s="75">
        <f t="shared" si="729"/>
        <v>147.69230769230768</v>
      </c>
      <c r="R136" s="120">
        <f t="shared" si="730"/>
        <v>738.46153846153834</v>
      </c>
      <c r="S136" s="75">
        <f t="shared" si="731"/>
        <v>147.69230769230768</v>
      </c>
      <c r="T136" s="75">
        <f t="shared" si="731"/>
        <v>147.69230769230768</v>
      </c>
      <c r="U136" s="75">
        <f t="shared" si="731"/>
        <v>147.69230769230768</v>
      </c>
      <c r="V136" s="75">
        <f t="shared" si="731"/>
        <v>147.69230769230768</v>
      </c>
      <c r="W136" s="120">
        <f t="shared" si="732"/>
        <v>590.76923076923072</v>
      </c>
      <c r="X136" s="75">
        <f t="shared" si="733"/>
        <v>147.69230769230768</v>
      </c>
      <c r="Y136" s="75">
        <f t="shared" si="733"/>
        <v>147.69230769230768</v>
      </c>
      <c r="Z136" s="75">
        <f t="shared" si="733"/>
        <v>147.69230769230768</v>
      </c>
      <c r="AA136" s="75">
        <f t="shared" si="733"/>
        <v>147.69230769230768</v>
      </c>
      <c r="AB136" s="120">
        <f t="shared" si="734"/>
        <v>590.76923076923072</v>
      </c>
      <c r="AC136" s="75">
        <f t="shared" si="735"/>
        <v>147.69230769230768</v>
      </c>
      <c r="AD136" s="75">
        <f t="shared" si="735"/>
        <v>147.69230769230768</v>
      </c>
      <c r="AE136" s="75">
        <f t="shared" si="735"/>
        <v>147.69230769230768</v>
      </c>
      <c r="AF136" s="75">
        <f t="shared" si="735"/>
        <v>147.69230769230768</v>
      </c>
      <c r="AG136" s="75">
        <f t="shared" si="735"/>
        <v>147.69230769230768</v>
      </c>
      <c r="AH136" s="120">
        <f t="shared" si="736"/>
        <v>738.46153846153834</v>
      </c>
      <c r="AI136" s="75">
        <f t="shared" si="737"/>
        <v>147.69230769230768</v>
      </c>
      <c r="AJ136" s="75">
        <f t="shared" si="737"/>
        <v>147.69230769230768</v>
      </c>
      <c r="AK136" s="75">
        <f t="shared" si="737"/>
        <v>147.69230769230768</v>
      </c>
      <c r="AL136" s="75">
        <f t="shared" si="737"/>
        <v>147.69230769230768</v>
      </c>
      <c r="AM136" s="120">
        <f t="shared" si="738"/>
        <v>590.76923076923072</v>
      </c>
      <c r="AN136" s="75">
        <f t="shared" si="739"/>
        <v>147.69230769230768</v>
      </c>
      <c r="AO136" s="75">
        <f t="shared" si="739"/>
        <v>147.69230769230768</v>
      </c>
      <c r="AP136" s="75">
        <f t="shared" si="739"/>
        <v>147.69230769230768</v>
      </c>
      <c r="AQ136" s="75">
        <f t="shared" si="739"/>
        <v>147.69230769230768</v>
      </c>
      <c r="AR136" s="120">
        <f t="shared" si="740"/>
        <v>590.76923076923072</v>
      </c>
      <c r="AS136" s="75">
        <f t="shared" si="741"/>
        <v>147.69230769230768</v>
      </c>
      <c r="AT136" s="75">
        <f t="shared" si="741"/>
        <v>147.69230769230768</v>
      </c>
      <c r="AU136" s="75">
        <f t="shared" si="741"/>
        <v>147.69230769230768</v>
      </c>
      <c r="AV136" s="75">
        <f t="shared" si="741"/>
        <v>147.69230769230768</v>
      </c>
      <c r="AW136" s="75">
        <f t="shared" si="741"/>
        <v>147.69230769230768</v>
      </c>
      <c r="AX136" s="120">
        <f t="shared" si="742"/>
        <v>738.46153846153834</v>
      </c>
      <c r="AY136" s="75">
        <f t="shared" si="743"/>
        <v>147.69230769230768</v>
      </c>
      <c r="AZ136" s="75">
        <f t="shared" si="743"/>
        <v>147.69230769230768</v>
      </c>
      <c r="BA136" s="75">
        <f t="shared" si="743"/>
        <v>147.69230769230768</v>
      </c>
      <c r="BB136" s="75">
        <f t="shared" si="743"/>
        <v>147.69230769230768</v>
      </c>
      <c r="BC136" s="120">
        <f t="shared" si="744"/>
        <v>590.76923076923072</v>
      </c>
      <c r="BD136" s="75">
        <f t="shared" si="745"/>
        <v>147.69230769230768</v>
      </c>
      <c r="BE136" s="75">
        <f t="shared" si="745"/>
        <v>147.69230769230768</v>
      </c>
      <c r="BF136" s="75">
        <f t="shared" si="745"/>
        <v>147.69230769230768</v>
      </c>
      <c r="BG136" s="75">
        <f t="shared" si="745"/>
        <v>147.69230769230768</v>
      </c>
      <c r="BH136" s="120">
        <f t="shared" si="746"/>
        <v>590.76923076923072</v>
      </c>
      <c r="BI136" s="75">
        <f t="shared" si="747"/>
        <v>147.69230769230768</v>
      </c>
      <c r="BJ136" s="75">
        <f t="shared" si="747"/>
        <v>147.69230769230768</v>
      </c>
      <c r="BK136" s="75">
        <f t="shared" si="747"/>
        <v>147.69230769230768</v>
      </c>
      <c r="BL136" s="75">
        <f t="shared" si="747"/>
        <v>147.69230769230768</v>
      </c>
      <c r="BM136" s="75">
        <f t="shared" si="747"/>
        <v>147.69230769230768</v>
      </c>
      <c r="BN136" s="120">
        <f t="shared" si="748"/>
        <v>738.46153846153834</v>
      </c>
      <c r="BO136" s="11"/>
      <c r="BP136" s="119">
        <f t="shared" si="749"/>
        <v>7679.9999999999973</v>
      </c>
      <c r="BQ136" s="133">
        <f t="shared" si="724"/>
        <v>147.69230769230768</v>
      </c>
      <c r="BR136" s="66">
        <v>7680</v>
      </c>
      <c r="BS136" s="66" t="s">
        <v>267</v>
      </c>
    </row>
    <row r="137" spans="1:71" s="12" customFormat="1">
      <c r="A137" s="143" t="s">
        <v>142</v>
      </c>
      <c r="B137" s="115" t="s">
        <v>174</v>
      </c>
      <c r="C137" s="75">
        <f t="shared" si="725"/>
        <v>244.15384615384616</v>
      </c>
      <c r="D137" s="75">
        <f t="shared" si="725"/>
        <v>244.15384615384616</v>
      </c>
      <c r="E137" s="75">
        <f t="shared" si="725"/>
        <v>244.15384615384616</v>
      </c>
      <c r="F137" s="75">
        <f t="shared" si="725"/>
        <v>244.15384615384616</v>
      </c>
      <c r="G137" s="120">
        <f t="shared" si="726"/>
        <v>976.61538461538464</v>
      </c>
      <c r="H137" s="75">
        <f t="shared" si="727"/>
        <v>244.15384615384616</v>
      </c>
      <c r="I137" s="75">
        <f t="shared" si="727"/>
        <v>244.15384615384616</v>
      </c>
      <c r="J137" s="75">
        <f t="shared" si="727"/>
        <v>244.15384615384616</v>
      </c>
      <c r="K137" s="75">
        <f t="shared" si="727"/>
        <v>244.15384615384616</v>
      </c>
      <c r="L137" s="120">
        <f t="shared" si="728"/>
        <v>976.61538461538464</v>
      </c>
      <c r="M137" s="75">
        <f t="shared" si="729"/>
        <v>244.15384615384616</v>
      </c>
      <c r="N137" s="75">
        <f t="shared" si="729"/>
        <v>244.15384615384616</v>
      </c>
      <c r="O137" s="75">
        <f t="shared" si="729"/>
        <v>244.15384615384616</v>
      </c>
      <c r="P137" s="75">
        <f t="shared" si="729"/>
        <v>244.15384615384616</v>
      </c>
      <c r="Q137" s="75">
        <f t="shared" si="729"/>
        <v>244.15384615384616</v>
      </c>
      <c r="R137" s="120">
        <f t="shared" si="730"/>
        <v>1220.7692307692307</v>
      </c>
      <c r="S137" s="75">
        <f t="shared" si="731"/>
        <v>244.15384615384616</v>
      </c>
      <c r="T137" s="75">
        <f t="shared" si="731"/>
        <v>244.15384615384616</v>
      </c>
      <c r="U137" s="75">
        <f t="shared" si="731"/>
        <v>244.15384615384616</v>
      </c>
      <c r="V137" s="75">
        <f t="shared" si="731"/>
        <v>244.15384615384616</v>
      </c>
      <c r="W137" s="120">
        <f t="shared" si="732"/>
        <v>976.61538461538464</v>
      </c>
      <c r="X137" s="75">
        <f t="shared" si="733"/>
        <v>244.15384615384616</v>
      </c>
      <c r="Y137" s="75">
        <f t="shared" si="733"/>
        <v>244.15384615384616</v>
      </c>
      <c r="Z137" s="75">
        <f t="shared" si="733"/>
        <v>244.15384615384616</v>
      </c>
      <c r="AA137" s="75">
        <f t="shared" si="733"/>
        <v>244.15384615384616</v>
      </c>
      <c r="AB137" s="120">
        <f t="shared" si="734"/>
        <v>976.61538461538464</v>
      </c>
      <c r="AC137" s="75">
        <f t="shared" si="735"/>
        <v>244.15384615384616</v>
      </c>
      <c r="AD137" s="75">
        <f t="shared" si="735"/>
        <v>244.15384615384616</v>
      </c>
      <c r="AE137" s="75">
        <f t="shared" si="735"/>
        <v>244.15384615384616</v>
      </c>
      <c r="AF137" s="75">
        <f t="shared" si="735"/>
        <v>244.15384615384616</v>
      </c>
      <c r="AG137" s="75">
        <f t="shared" si="735"/>
        <v>244.15384615384616</v>
      </c>
      <c r="AH137" s="120">
        <f t="shared" si="736"/>
        <v>1220.7692307692307</v>
      </c>
      <c r="AI137" s="75">
        <f t="shared" si="737"/>
        <v>244.15384615384616</v>
      </c>
      <c r="AJ137" s="75">
        <f t="shared" si="737"/>
        <v>244.15384615384616</v>
      </c>
      <c r="AK137" s="75">
        <f t="shared" si="737"/>
        <v>244.15384615384616</v>
      </c>
      <c r="AL137" s="75">
        <f t="shared" si="737"/>
        <v>244.15384615384616</v>
      </c>
      <c r="AM137" s="120">
        <f t="shared" si="738"/>
        <v>976.61538461538464</v>
      </c>
      <c r="AN137" s="75">
        <f t="shared" si="739"/>
        <v>244.15384615384616</v>
      </c>
      <c r="AO137" s="75">
        <f t="shared" si="739"/>
        <v>244.15384615384616</v>
      </c>
      <c r="AP137" s="75">
        <f t="shared" si="739"/>
        <v>244.15384615384616</v>
      </c>
      <c r="AQ137" s="75">
        <f t="shared" si="739"/>
        <v>244.15384615384616</v>
      </c>
      <c r="AR137" s="120">
        <f t="shared" si="740"/>
        <v>976.61538461538464</v>
      </c>
      <c r="AS137" s="75">
        <f t="shared" si="741"/>
        <v>244.15384615384616</v>
      </c>
      <c r="AT137" s="75">
        <f t="shared" si="741"/>
        <v>244.15384615384616</v>
      </c>
      <c r="AU137" s="75">
        <f t="shared" si="741"/>
        <v>244.15384615384616</v>
      </c>
      <c r="AV137" s="75">
        <f t="shared" si="741"/>
        <v>244.15384615384616</v>
      </c>
      <c r="AW137" s="75">
        <f t="shared" si="741"/>
        <v>244.15384615384616</v>
      </c>
      <c r="AX137" s="120">
        <f t="shared" si="742"/>
        <v>1220.7692307692307</v>
      </c>
      <c r="AY137" s="75">
        <f t="shared" si="743"/>
        <v>244.15384615384616</v>
      </c>
      <c r="AZ137" s="75">
        <f t="shared" si="743"/>
        <v>244.15384615384616</v>
      </c>
      <c r="BA137" s="75">
        <f t="shared" si="743"/>
        <v>244.15384615384616</v>
      </c>
      <c r="BB137" s="75">
        <f t="shared" si="743"/>
        <v>244.15384615384616</v>
      </c>
      <c r="BC137" s="120">
        <f t="shared" si="744"/>
        <v>976.61538461538464</v>
      </c>
      <c r="BD137" s="75">
        <f t="shared" si="745"/>
        <v>244.15384615384616</v>
      </c>
      <c r="BE137" s="75">
        <f t="shared" si="745"/>
        <v>244.15384615384616</v>
      </c>
      <c r="BF137" s="75">
        <f t="shared" si="745"/>
        <v>244.15384615384616</v>
      </c>
      <c r="BG137" s="75">
        <f t="shared" si="745"/>
        <v>244.15384615384616</v>
      </c>
      <c r="BH137" s="120">
        <f t="shared" si="746"/>
        <v>976.61538461538464</v>
      </c>
      <c r="BI137" s="75">
        <f t="shared" si="747"/>
        <v>244.15384615384616</v>
      </c>
      <c r="BJ137" s="75">
        <f t="shared" si="747"/>
        <v>244.15384615384616</v>
      </c>
      <c r="BK137" s="75">
        <f t="shared" si="747"/>
        <v>244.15384615384616</v>
      </c>
      <c r="BL137" s="75">
        <f t="shared" si="747"/>
        <v>244.15384615384616</v>
      </c>
      <c r="BM137" s="75">
        <f t="shared" si="747"/>
        <v>244.15384615384616</v>
      </c>
      <c r="BN137" s="120">
        <f t="shared" si="748"/>
        <v>1220.7692307692307</v>
      </c>
      <c r="BO137" s="11"/>
      <c r="BP137" s="119">
        <f t="shared" si="749"/>
        <v>12696</v>
      </c>
      <c r="BQ137" s="133">
        <f t="shared" si="724"/>
        <v>244.15384615384616</v>
      </c>
      <c r="BR137" s="66">
        <v>12696</v>
      </c>
      <c r="BS137" s="66" t="s">
        <v>267</v>
      </c>
    </row>
    <row r="138" spans="1:71" s="12" customFormat="1">
      <c r="A138" s="143" t="s">
        <v>143</v>
      </c>
      <c r="B138" s="115" t="s">
        <v>175</v>
      </c>
      <c r="C138" s="75">
        <f t="shared" si="725"/>
        <v>346.15384615384613</v>
      </c>
      <c r="D138" s="75">
        <f t="shared" si="725"/>
        <v>346.15384615384613</v>
      </c>
      <c r="E138" s="75">
        <f t="shared" si="725"/>
        <v>346.15384615384613</v>
      </c>
      <c r="F138" s="75">
        <f t="shared" si="725"/>
        <v>346.15384615384613</v>
      </c>
      <c r="G138" s="120">
        <f t="shared" si="726"/>
        <v>1384.6153846153845</v>
      </c>
      <c r="H138" s="75">
        <f t="shared" si="727"/>
        <v>346.15384615384613</v>
      </c>
      <c r="I138" s="75">
        <f t="shared" si="727"/>
        <v>346.15384615384613</v>
      </c>
      <c r="J138" s="75">
        <f t="shared" si="727"/>
        <v>346.15384615384613</v>
      </c>
      <c r="K138" s="75">
        <f t="shared" si="727"/>
        <v>346.15384615384613</v>
      </c>
      <c r="L138" s="120">
        <f t="shared" si="728"/>
        <v>1384.6153846153845</v>
      </c>
      <c r="M138" s="75">
        <f t="shared" si="729"/>
        <v>346.15384615384613</v>
      </c>
      <c r="N138" s="75">
        <f t="shared" si="729"/>
        <v>346.15384615384613</v>
      </c>
      <c r="O138" s="75">
        <f t="shared" si="729"/>
        <v>346.15384615384613</v>
      </c>
      <c r="P138" s="75">
        <f t="shared" si="729"/>
        <v>346.15384615384613</v>
      </c>
      <c r="Q138" s="75">
        <f t="shared" si="729"/>
        <v>346.15384615384613</v>
      </c>
      <c r="R138" s="120">
        <f t="shared" si="730"/>
        <v>1730.7692307692307</v>
      </c>
      <c r="S138" s="75">
        <f t="shared" si="731"/>
        <v>346.15384615384613</v>
      </c>
      <c r="T138" s="75">
        <f t="shared" si="731"/>
        <v>346.15384615384613</v>
      </c>
      <c r="U138" s="75">
        <f t="shared" si="731"/>
        <v>346.15384615384613</v>
      </c>
      <c r="V138" s="75">
        <f t="shared" si="731"/>
        <v>346.15384615384613</v>
      </c>
      <c r="W138" s="120">
        <f t="shared" si="732"/>
        <v>1384.6153846153845</v>
      </c>
      <c r="X138" s="75">
        <f t="shared" si="733"/>
        <v>346.15384615384613</v>
      </c>
      <c r="Y138" s="75">
        <f t="shared" si="733"/>
        <v>346.15384615384613</v>
      </c>
      <c r="Z138" s="75">
        <f t="shared" si="733"/>
        <v>346.15384615384613</v>
      </c>
      <c r="AA138" s="75">
        <f t="shared" si="733"/>
        <v>346.15384615384613</v>
      </c>
      <c r="AB138" s="120">
        <f t="shared" si="734"/>
        <v>1384.6153846153845</v>
      </c>
      <c r="AC138" s="75">
        <f t="shared" si="735"/>
        <v>346.15384615384613</v>
      </c>
      <c r="AD138" s="75">
        <f t="shared" si="735"/>
        <v>346.15384615384613</v>
      </c>
      <c r="AE138" s="75">
        <f t="shared" si="735"/>
        <v>346.15384615384613</v>
      </c>
      <c r="AF138" s="75">
        <f t="shared" si="735"/>
        <v>346.15384615384613</v>
      </c>
      <c r="AG138" s="75">
        <f t="shared" si="735"/>
        <v>346.15384615384613</v>
      </c>
      <c r="AH138" s="120">
        <f t="shared" si="736"/>
        <v>1730.7692307692307</v>
      </c>
      <c r="AI138" s="75">
        <f t="shared" si="737"/>
        <v>346.15384615384613</v>
      </c>
      <c r="AJ138" s="75">
        <f t="shared" si="737"/>
        <v>346.15384615384613</v>
      </c>
      <c r="AK138" s="75">
        <f t="shared" si="737"/>
        <v>346.15384615384613</v>
      </c>
      <c r="AL138" s="75">
        <f t="shared" si="737"/>
        <v>346.15384615384613</v>
      </c>
      <c r="AM138" s="120">
        <f t="shared" si="738"/>
        <v>1384.6153846153845</v>
      </c>
      <c r="AN138" s="75">
        <f t="shared" si="739"/>
        <v>346.15384615384613</v>
      </c>
      <c r="AO138" s="75">
        <f t="shared" si="739"/>
        <v>346.15384615384613</v>
      </c>
      <c r="AP138" s="75">
        <f t="shared" si="739"/>
        <v>346.15384615384613</v>
      </c>
      <c r="AQ138" s="75">
        <f t="shared" si="739"/>
        <v>346.15384615384613</v>
      </c>
      <c r="AR138" s="120">
        <f t="shared" si="740"/>
        <v>1384.6153846153845</v>
      </c>
      <c r="AS138" s="75">
        <f t="shared" si="741"/>
        <v>346.15384615384613</v>
      </c>
      <c r="AT138" s="75">
        <f t="shared" si="741"/>
        <v>346.15384615384613</v>
      </c>
      <c r="AU138" s="75">
        <f t="shared" si="741"/>
        <v>346.15384615384613</v>
      </c>
      <c r="AV138" s="75">
        <f t="shared" si="741"/>
        <v>346.15384615384613</v>
      </c>
      <c r="AW138" s="75">
        <f t="shared" si="741"/>
        <v>346.15384615384613</v>
      </c>
      <c r="AX138" s="120">
        <f t="shared" si="742"/>
        <v>1730.7692307692307</v>
      </c>
      <c r="AY138" s="75">
        <f t="shared" si="743"/>
        <v>346.15384615384613</v>
      </c>
      <c r="AZ138" s="75">
        <f t="shared" si="743"/>
        <v>346.15384615384613</v>
      </c>
      <c r="BA138" s="75">
        <f t="shared" si="743"/>
        <v>346.15384615384613</v>
      </c>
      <c r="BB138" s="75">
        <f t="shared" si="743"/>
        <v>346.15384615384613</v>
      </c>
      <c r="BC138" s="120">
        <f t="shared" si="744"/>
        <v>1384.6153846153845</v>
      </c>
      <c r="BD138" s="75">
        <f t="shared" si="745"/>
        <v>346.15384615384613</v>
      </c>
      <c r="BE138" s="75">
        <f t="shared" si="745"/>
        <v>346.15384615384613</v>
      </c>
      <c r="BF138" s="75">
        <f t="shared" si="745"/>
        <v>346.15384615384613</v>
      </c>
      <c r="BG138" s="75">
        <f t="shared" si="745"/>
        <v>346.15384615384613</v>
      </c>
      <c r="BH138" s="120">
        <f t="shared" si="746"/>
        <v>1384.6153846153845</v>
      </c>
      <c r="BI138" s="75">
        <f t="shared" si="747"/>
        <v>346.15384615384613</v>
      </c>
      <c r="BJ138" s="75">
        <f t="shared" si="747"/>
        <v>346.15384615384613</v>
      </c>
      <c r="BK138" s="75">
        <f t="shared" si="747"/>
        <v>346.15384615384613</v>
      </c>
      <c r="BL138" s="75">
        <f t="shared" si="747"/>
        <v>346.15384615384613</v>
      </c>
      <c r="BM138" s="75">
        <f t="shared" si="747"/>
        <v>346.15384615384613</v>
      </c>
      <c r="BN138" s="120">
        <f t="shared" si="748"/>
        <v>1730.7692307692307</v>
      </c>
      <c r="BO138" s="11"/>
      <c r="BP138" s="119">
        <f t="shared" si="749"/>
        <v>18000</v>
      </c>
      <c r="BQ138" s="133">
        <f t="shared" si="724"/>
        <v>346.15384615384613</v>
      </c>
      <c r="BR138" s="66">
        <v>18000</v>
      </c>
      <c r="BS138" s="66" t="s">
        <v>267</v>
      </c>
    </row>
    <row r="139" spans="1:71" s="12" customFormat="1">
      <c r="A139" s="143" t="s">
        <v>25</v>
      </c>
      <c r="B139" s="115" t="s">
        <v>176</v>
      </c>
      <c r="C139" s="75">
        <f t="shared" si="725"/>
        <v>1925</v>
      </c>
      <c r="D139" s="75">
        <f t="shared" si="725"/>
        <v>1925</v>
      </c>
      <c r="E139" s="75">
        <f t="shared" si="725"/>
        <v>1925</v>
      </c>
      <c r="F139" s="75">
        <f t="shared" si="725"/>
        <v>1925</v>
      </c>
      <c r="G139" s="120">
        <f t="shared" si="726"/>
        <v>7700</v>
      </c>
      <c r="H139" s="75">
        <f t="shared" si="727"/>
        <v>1925</v>
      </c>
      <c r="I139" s="75">
        <f t="shared" si="727"/>
        <v>1925</v>
      </c>
      <c r="J139" s="75">
        <f t="shared" si="727"/>
        <v>1925</v>
      </c>
      <c r="K139" s="75">
        <f t="shared" si="727"/>
        <v>1925</v>
      </c>
      <c r="L139" s="120">
        <f t="shared" si="728"/>
        <v>7700</v>
      </c>
      <c r="M139" s="75">
        <f t="shared" si="729"/>
        <v>1925</v>
      </c>
      <c r="N139" s="75">
        <f t="shared" si="729"/>
        <v>1925</v>
      </c>
      <c r="O139" s="75">
        <f t="shared" si="729"/>
        <v>1925</v>
      </c>
      <c r="P139" s="75">
        <f t="shared" si="729"/>
        <v>1925</v>
      </c>
      <c r="Q139" s="75">
        <f t="shared" si="729"/>
        <v>1925</v>
      </c>
      <c r="R139" s="120">
        <f t="shared" si="730"/>
        <v>9625</v>
      </c>
      <c r="S139" s="75">
        <f t="shared" si="731"/>
        <v>1925</v>
      </c>
      <c r="T139" s="75">
        <f t="shared" si="731"/>
        <v>1925</v>
      </c>
      <c r="U139" s="75">
        <f t="shared" si="731"/>
        <v>1925</v>
      </c>
      <c r="V139" s="75">
        <f t="shared" si="731"/>
        <v>1925</v>
      </c>
      <c r="W139" s="120">
        <f t="shared" si="732"/>
        <v>7700</v>
      </c>
      <c r="X139" s="75">
        <f t="shared" si="733"/>
        <v>1925</v>
      </c>
      <c r="Y139" s="75">
        <f t="shared" si="733"/>
        <v>1925</v>
      </c>
      <c r="Z139" s="75">
        <f t="shared" si="733"/>
        <v>1925</v>
      </c>
      <c r="AA139" s="75">
        <f t="shared" si="733"/>
        <v>1925</v>
      </c>
      <c r="AB139" s="120">
        <f t="shared" si="734"/>
        <v>7700</v>
      </c>
      <c r="AC139" s="75">
        <f t="shared" si="735"/>
        <v>1925</v>
      </c>
      <c r="AD139" s="75">
        <f t="shared" si="735"/>
        <v>1925</v>
      </c>
      <c r="AE139" s="75">
        <f t="shared" si="735"/>
        <v>1925</v>
      </c>
      <c r="AF139" s="75">
        <f t="shared" si="735"/>
        <v>1925</v>
      </c>
      <c r="AG139" s="75">
        <f t="shared" si="735"/>
        <v>1925</v>
      </c>
      <c r="AH139" s="120">
        <f t="shared" si="736"/>
        <v>9625</v>
      </c>
      <c r="AI139" s="75">
        <f t="shared" si="737"/>
        <v>1925</v>
      </c>
      <c r="AJ139" s="75">
        <f t="shared" si="737"/>
        <v>1925</v>
      </c>
      <c r="AK139" s="75">
        <f t="shared" si="737"/>
        <v>1925</v>
      </c>
      <c r="AL139" s="75">
        <f t="shared" si="737"/>
        <v>1925</v>
      </c>
      <c r="AM139" s="120">
        <f t="shared" si="738"/>
        <v>7700</v>
      </c>
      <c r="AN139" s="75">
        <f t="shared" si="739"/>
        <v>1925</v>
      </c>
      <c r="AO139" s="75">
        <f t="shared" si="739"/>
        <v>1925</v>
      </c>
      <c r="AP139" s="75">
        <f t="shared" si="739"/>
        <v>1925</v>
      </c>
      <c r="AQ139" s="75">
        <f t="shared" si="739"/>
        <v>1925</v>
      </c>
      <c r="AR139" s="120">
        <f t="shared" si="740"/>
        <v>7700</v>
      </c>
      <c r="AS139" s="75">
        <f t="shared" si="741"/>
        <v>1925</v>
      </c>
      <c r="AT139" s="75">
        <f t="shared" si="741"/>
        <v>1925</v>
      </c>
      <c r="AU139" s="75">
        <f t="shared" si="741"/>
        <v>1925</v>
      </c>
      <c r="AV139" s="75">
        <f t="shared" si="741"/>
        <v>1925</v>
      </c>
      <c r="AW139" s="75">
        <f t="shared" si="741"/>
        <v>1925</v>
      </c>
      <c r="AX139" s="120">
        <f t="shared" si="742"/>
        <v>9625</v>
      </c>
      <c r="AY139" s="75">
        <f t="shared" si="743"/>
        <v>1925</v>
      </c>
      <c r="AZ139" s="75">
        <f t="shared" si="743"/>
        <v>1925</v>
      </c>
      <c r="BA139" s="75">
        <f t="shared" si="743"/>
        <v>1925</v>
      </c>
      <c r="BB139" s="75">
        <f t="shared" si="743"/>
        <v>1925</v>
      </c>
      <c r="BC139" s="120">
        <f t="shared" si="744"/>
        <v>7700</v>
      </c>
      <c r="BD139" s="75">
        <f t="shared" si="745"/>
        <v>1925</v>
      </c>
      <c r="BE139" s="75">
        <f t="shared" si="745"/>
        <v>1925</v>
      </c>
      <c r="BF139" s="75">
        <f t="shared" si="745"/>
        <v>1925</v>
      </c>
      <c r="BG139" s="75">
        <f t="shared" si="745"/>
        <v>1925</v>
      </c>
      <c r="BH139" s="120">
        <f t="shared" si="746"/>
        <v>7700</v>
      </c>
      <c r="BI139" s="75">
        <f t="shared" si="747"/>
        <v>1925</v>
      </c>
      <c r="BJ139" s="75">
        <f t="shared" si="747"/>
        <v>1925</v>
      </c>
      <c r="BK139" s="75">
        <f t="shared" si="747"/>
        <v>1925</v>
      </c>
      <c r="BL139" s="75">
        <f t="shared" si="747"/>
        <v>1925</v>
      </c>
      <c r="BM139" s="75">
        <f t="shared" si="747"/>
        <v>1925</v>
      </c>
      <c r="BN139" s="120">
        <f t="shared" si="748"/>
        <v>9625</v>
      </c>
      <c r="BO139" s="11"/>
      <c r="BP139" s="119">
        <f t="shared" si="749"/>
        <v>100100</v>
      </c>
      <c r="BQ139" s="133">
        <f t="shared" si="724"/>
        <v>1925</v>
      </c>
      <c r="BR139" s="66">
        <v>100100</v>
      </c>
      <c r="BS139" s="66" t="s">
        <v>267</v>
      </c>
    </row>
    <row r="140" spans="1:71" s="12" customFormat="1">
      <c r="A140" s="143" t="s">
        <v>83</v>
      </c>
      <c r="B140" s="115" t="s">
        <v>177</v>
      </c>
      <c r="C140" s="75">
        <f t="shared" si="725"/>
        <v>0</v>
      </c>
      <c r="D140" s="75">
        <f t="shared" si="725"/>
        <v>0</v>
      </c>
      <c r="E140" s="75">
        <f t="shared" si="725"/>
        <v>0</v>
      </c>
      <c r="F140" s="75">
        <f t="shared" si="725"/>
        <v>0</v>
      </c>
      <c r="G140" s="120">
        <f t="shared" si="726"/>
        <v>0</v>
      </c>
      <c r="H140" s="75">
        <f t="shared" si="727"/>
        <v>0</v>
      </c>
      <c r="I140" s="75">
        <f t="shared" si="727"/>
        <v>0</v>
      </c>
      <c r="J140" s="75">
        <f t="shared" si="727"/>
        <v>0</v>
      </c>
      <c r="K140" s="75">
        <f t="shared" si="727"/>
        <v>0</v>
      </c>
      <c r="L140" s="120">
        <f t="shared" si="728"/>
        <v>0</v>
      </c>
      <c r="M140" s="75">
        <f t="shared" si="729"/>
        <v>0</v>
      </c>
      <c r="N140" s="75">
        <f t="shared" si="729"/>
        <v>0</v>
      </c>
      <c r="O140" s="75">
        <f t="shared" si="729"/>
        <v>0</v>
      </c>
      <c r="P140" s="75">
        <f t="shared" si="729"/>
        <v>0</v>
      </c>
      <c r="Q140" s="75">
        <f t="shared" si="729"/>
        <v>0</v>
      </c>
      <c r="R140" s="120">
        <f t="shared" si="730"/>
        <v>0</v>
      </c>
      <c r="S140" s="75">
        <f t="shared" si="731"/>
        <v>0</v>
      </c>
      <c r="T140" s="75">
        <f t="shared" si="731"/>
        <v>0</v>
      </c>
      <c r="U140" s="75">
        <f t="shared" si="731"/>
        <v>0</v>
      </c>
      <c r="V140" s="75">
        <f t="shared" si="731"/>
        <v>0</v>
      </c>
      <c r="W140" s="120">
        <f t="shared" si="732"/>
        <v>0</v>
      </c>
      <c r="X140" s="75">
        <f t="shared" si="733"/>
        <v>0</v>
      </c>
      <c r="Y140" s="75">
        <f t="shared" si="733"/>
        <v>0</v>
      </c>
      <c r="Z140" s="75">
        <f t="shared" si="733"/>
        <v>0</v>
      </c>
      <c r="AA140" s="75">
        <f t="shared" si="733"/>
        <v>0</v>
      </c>
      <c r="AB140" s="120">
        <f t="shared" si="734"/>
        <v>0</v>
      </c>
      <c r="AC140" s="75">
        <f t="shared" si="735"/>
        <v>0</v>
      </c>
      <c r="AD140" s="75">
        <f t="shared" si="735"/>
        <v>0</v>
      </c>
      <c r="AE140" s="75">
        <f t="shared" si="735"/>
        <v>0</v>
      </c>
      <c r="AF140" s="75">
        <f t="shared" si="735"/>
        <v>0</v>
      </c>
      <c r="AG140" s="75">
        <f t="shared" si="735"/>
        <v>0</v>
      </c>
      <c r="AH140" s="120">
        <f t="shared" si="736"/>
        <v>0</v>
      </c>
      <c r="AI140" s="75">
        <f t="shared" si="737"/>
        <v>0</v>
      </c>
      <c r="AJ140" s="75">
        <f t="shared" si="737"/>
        <v>0</v>
      </c>
      <c r="AK140" s="75">
        <f t="shared" si="737"/>
        <v>0</v>
      </c>
      <c r="AL140" s="75">
        <f t="shared" si="737"/>
        <v>0</v>
      </c>
      <c r="AM140" s="120">
        <f t="shared" si="738"/>
        <v>0</v>
      </c>
      <c r="AN140" s="75">
        <f t="shared" si="739"/>
        <v>0</v>
      </c>
      <c r="AO140" s="75">
        <f t="shared" si="739"/>
        <v>0</v>
      </c>
      <c r="AP140" s="75">
        <f t="shared" si="739"/>
        <v>0</v>
      </c>
      <c r="AQ140" s="75">
        <f t="shared" si="739"/>
        <v>0</v>
      </c>
      <c r="AR140" s="120">
        <f t="shared" si="740"/>
        <v>0</v>
      </c>
      <c r="AS140" s="75">
        <f t="shared" si="741"/>
        <v>0</v>
      </c>
      <c r="AT140" s="75">
        <f t="shared" si="741"/>
        <v>0</v>
      </c>
      <c r="AU140" s="75">
        <f t="shared" si="741"/>
        <v>0</v>
      </c>
      <c r="AV140" s="75">
        <f t="shared" si="741"/>
        <v>0</v>
      </c>
      <c r="AW140" s="75">
        <f t="shared" si="741"/>
        <v>0</v>
      </c>
      <c r="AX140" s="120">
        <f t="shared" si="742"/>
        <v>0</v>
      </c>
      <c r="AY140" s="75">
        <f t="shared" si="743"/>
        <v>0</v>
      </c>
      <c r="AZ140" s="75">
        <f t="shared" si="743"/>
        <v>0</v>
      </c>
      <c r="BA140" s="75">
        <f t="shared" si="743"/>
        <v>0</v>
      </c>
      <c r="BB140" s="75">
        <f t="shared" si="743"/>
        <v>0</v>
      </c>
      <c r="BC140" s="120">
        <f t="shared" si="744"/>
        <v>0</v>
      </c>
      <c r="BD140" s="75">
        <f t="shared" si="745"/>
        <v>0</v>
      </c>
      <c r="BE140" s="75">
        <f t="shared" si="745"/>
        <v>0</v>
      </c>
      <c r="BF140" s="75">
        <f t="shared" si="745"/>
        <v>0</v>
      </c>
      <c r="BG140" s="75">
        <f t="shared" si="745"/>
        <v>0</v>
      </c>
      <c r="BH140" s="120">
        <f t="shared" si="746"/>
        <v>0</v>
      </c>
      <c r="BI140" s="75">
        <f t="shared" si="747"/>
        <v>0</v>
      </c>
      <c r="BJ140" s="75">
        <f t="shared" si="747"/>
        <v>0</v>
      </c>
      <c r="BK140" s="75">
        <f t="shared" si="747"/>
        <v>0</v>
      </c>
      <c r="BL140" s="75">
        <f t="shared" si="747"/>
        <v>0</v>
      </c>
      <c r="BM140" s="75">
        <f t="shared" si="747"/>
        <v>0</v>
      </c>
      <c r="BN140" s="120">
        <f t="shared" si="748"/>
        <v>0</v>
      </c>
      <c r="BO140" s="11"/>
      <c r="BP140" s="119">
        <f t="shared" si="749"/>
        <v>0</v>
      </c>
      <c r="BQ140" s="133">
        <f t="shared" si="724"/>
        <v>0</v>
      </c>
      <c r="BR140" s="66">
        <v>0</v>
      </c>
      <c r="BS140" s="66" t="s">
        <v>267</v>
      </c>
    </row>
    <row r="141" spans="1:71" s="12" customFormat="1">
      <c r="A141" s="143" t="s">
        <v>26</v>
      </c>
      <c r="B141" s="115" t="s">
        <v>178</v>
      </c>
      <c r="C141" s="75">
        <f t="shared" si="725"/>
        <v>1139.7692307692307</v>
      </c>
      <c r="D141" s="75">
        <f t="shared" si="725"/>
        <v>1139.7692307692307</v>
      </c>
      <c r="E141" s="75">
        <f t="shared" si="725"/>
        <v>1139.7692307692307</v>
      </c>
      <c r="F141" s="75">
        <f t="shared" si="725"/>
        <v>1139.7692307692307</v>
      </c>
      <c r="G141" s="120">
        <f t="shared" si="726"/>
        <v>4559.0769230769229</v>
      </c>
      <c r="H141" s="75">
        <f t="shared" si="727"/>
        <v>1139.7692307692307</v>
      </c>
      <c r="I141" s="75">
        <f t="shared" si="727"/>
        <v>1139.7692307692307</v>
      </c>
      <c r="J141" s="75">
        <f t="shared" si="727"/>
        <v>1139.7692307692307</v>
      </c>
      <c r="K141" s="75">
        <f t="shared" si="727"/>
        <v>1139.7692307692307</v>
      </c>
      <c r="L141" s="120">
        <f t="shared" si="728"/>
        <v>4559.0769230769229</v>
      </c>
      <c r="M141" s="75">
        <f t="shared" si="729"/>
        <v>1139.7692307692307</v>
      </c>
      <c r="N141" s="75">
        <f t="shared" si="729"/>
        <v>1139.7692307692307</v>
      </c>
      <c r="O141" s="75">
        <f t="shared" si="729"/>
        <v>1139.7692307692307</v>
      </c>
      <c r="P141" s="75">
        <f t="shared" si="729"/>
        <v>1139.7692307692307</v>
      </c>
      <c r="Q141" s="75">
        <f t="shared" si="729"/>
        <v>1139.7692307692307</v>
      </c>
      <c r="R141" s="120">
        <f t="shared" si="730"/>
        <v>5698.8461538461534</v>
      </c>
      <c r="S141" s="75">
        <f t="shared" si="731"/>
        <v>1139.7692307692307</v>
      </c>
      <c r="T141" s="75">
        <f t="shared" si="731"/>
        <v>1139.7692307692307</v>
      </c>
      <c r="U141" s="75">
        <f t="shared" si="731"/>
        <v>1139.7692307692307</v>
      </c>
      <c r="V141" s="75">
        <f t="shared" si="731"/>
        <v>1139.7692307692307</v>
      </c>
      <c r="W141" s="120">
        <f t="shared" si="732"/>
        <v>4559.0769230769229</v>
      </c>
      <c r="X141" s="75">
        <f t="shared" si="733"/>
        <v>1139.7692307692307</v>
      </c>
      <c r="Y141" s="75">
        <f t="shared" si="733"/>
        <v>1139.7692307692307</v>
      </c>
      <c r="Z141" s="75">
        <f t="shared" si="733"/>
        <v>1139.7692307692307</v>
      </c>
      <c r="AA141" s="75">
        <f t="shared" si="733"/>
        <v>1139.7692307692307</v>
      </c>
      <c r="AB141" s="120">
        <f t="shared" si="734"/>
        <v>4559.0769230769229</v>
      </c>
      <c r="AC141" s="75">
        <f t="shared" si="735"/>
        <v>1139.7692307692307</v>
      </c>
      <c r="AD141" s="75">
        <f t="shared" si="735"/>
        <v>1139.7692307692307</v>
      </c>
      <c r="AE141" s="75">
        <f t="shared" si="735"/>
        <v>1139.7692307692307</v>
      </c>
      <c r="AF141" s="75">
        <f t="shared" si="735"/>
        <v>1139.7692307692307</v>
      </c>
      <c r="AG141" s="75">
        <f t="shared" si="735"/>
        <v>1139.7692307692307</v>
      </c>
      <c r="AH141" s="120">
        <f t="shared" si="736"/>
        <v>5698.8461538461534</v>
      </c>
      <c r="AI141" s="75">
        <f t="shared" si="737"/>
        <v>1139.7692307692307</v>
      </c>
      <c r="AJ141" s="75">
        <f t="shared" si="737"/>
        <v>1139.7692307692307</v>
      </c>
      <c r="AK141" s="75">
        <f t="shared" si="737"/>
        <v>1139.7692307692307</v>
      </c>
      <c r="AL141" s="75">
        <f t="shared" si="737"/>
        <v>1139.7692307692307</v>
      </c>
      <c r="AM141" s="120">
        <f t="shared" si="738"/>
        <v>4559.0769230769229</v>
      </c>
      <c r="AN141" s="75">
        <f t="shared" si="739"/>
        <v>1139.7692307692307</v>
      </c>
      <c r="AO141" s="75">
        <f t="shared" si="739"/>
        <v>1139.7692307692307</v>
      </c>
      <c r="AP141" s="75">
        <f t="shared" si="739"/>
        <v>1139.7692307692307</v>
      </c>
      <c r="AQ141" s="75">
        <f t="shared" si="739"/>
        <v>1139.7692307692307</v>
      </c>
      <c r="AR141" s="120">
        <f t="shared" si="740"/>
        <v>4559.0769230769229</v>
      </c>
      <c r="AS141" s="75">
        <f t="shared" si="741"/>
        <v>1139.7692307692307</v>
      </c>
      <c r="AT141" s="75">
        <f t="shared" si="741"/>
        <v>1139.7692307692307</v>
      </c>
      <c r="AU141" s="75">
        <f t="shared" si="741"/>
        <v>1139.7692307692307</v>
      </c>
      <c r="AV141" s="75">
        <f t="shared" si="741"/>
        <v>1139.7692307692307</v>
      </c>
      <c r="AW141" s="75">
        <f t="shared" si="741"/>
        <v>1139.7692307692307</v>
      </c>
      <c r="AX141" s="120">
        <f t="shared" si="742"/>
        <v>5698.8461538461534</v>
      </c>
      <c r="AY141" s="75">
        <f t="shared" si="743"/>
        <v>1139.7692307692307</v>
      </c>
      <c r="AZ141" s="75">
        <f t="shared" si="743"/>
        <v>1139.7692307692307</v>
      </c>
      <c r="BA141" s="75">
        <f t="shared" si="743"/>
        <v>1139.7692307692307</v>
      </c>
      <c r="BB141" s="75">
        <f t="shared" si="743"/>
        <v>1139.7692307692307</v>
      </c>
      <c r="BC141" s="120">
        <f t="shared" si="744"/>
        <v>4559.0769230769229</v>
      </c>
      <c r="BD141" s="75">
        <f t="shared" si="745"/>
        <v>1139.7692307692307</v>
      </c>
      <c r="BE141" s="75">
        <f t="shared" si="745"/>
        <v>1139.7692307692307</v>
      </c>
      <c r="BF141" s="75">
        <f t="shared" si="745"/>
        <v>1139.7692307692307</v>
      </c>
      <c r="BG141" s="75">
        <f t="shared" si="745"/>
        <v>1139.7692307692307</v>
      </c>
      <c r="BH141" s="120">
        <f t="shared" si="746"/>
        <v>4559.0769230769229</v>
      </c>
      <c r="BI141" s="75">
        <f t="shared" si="747"/>
        <v>1139.7692307692307</v>
      </c>
      <c r="BJ141" s="75">
        <f t="shared" si="747"/>
        <v>1139.7692307692307</v>
      </c>
      <c r="BK141" s="75">
        <f t="shared" si="747"/>
        <v>1139.7692307692307</v>
      </c>
      <c r="BL141" s="75">
        <f t="shared" si="747"/>
        <v>1139.7692307692307</v>
      </c>
      <c r="BM141" s="75">
        <f t="shared" si="747"/>
        <v>1139.7692307692307</v>
      </c>
      <c r="BN141" s="120">
        <f t="shared" si="748"/>
        <v>5698.8461538461534</v>
      </c>
      <c r="BO141" s="11"/>
      <c r="BP141" s="119">
        <f t="shared" si="749"/>
        <v>59268</v>
      </c>
      <c r="BQ141" s="133">
        <f t="shared" si="724"/>
        <v>1139.7692307692307</v>
      </c>
      <c r="BR141" s="66">
        <v>59268</v>
      </c>
      <c r="BS141" s="66" t="s">
        <v>267</v>
      </c>
    </row>
    <row r="142" spans="1:71" s="12" customFormat="1">
      <c r="A142" s="143" t="s">
        <v>27</v>
      </c>
      <c r="B142" s="115" t="s">
        <v>179</v>
      </c>
      <c r="C142" s="75">
        <f t="shared" si="725"/>
        <v>80.769230769230774</v>
      </c>
      <c r="D142" s="75">
        <f t="shared" si="725"/>
        <v>80.769230769230774</v>
      </c>
      <c r="E142" s="75">
        <f t="shared" si="725"/>
        <v>80.769230769230774</v>
      </c>
      <c r="F142" s="75">
        <f t="shared" si="725"/>
        <v>80.769230769230774</v>
      </c>
      <c r="G142" s="120">
        <f t="shared" si="726"/>
        <v>323.07692307692309</v>
      </c>
      <c r="H142" s="75">
        <f t="shared" si="727"/>
        <v>80.769230769230774</v>
      </c>
      <c r="I142" s="75">
        <f t="shared" si="727"/>
        <v>80.769230769230774</v>
      </c>
      <c r="J142" s="75">
        <f t="shared" si="727"/>
        <v>80.769230769230774</v>
      </c>
      <c r="K142" s="75">
        <f t="shared" si="727"/>
        <v>80.769230769230774</v>
      </c>
      <c r="L142" s="120">
        <f t="shared" si="728"/>
        <v>323.07692307692309</v>
      </c>
      <c r="M142" s="75">
        <f t="shared" si="729"/>
        <v>80.769230769230774</v>
      </c>
      <c r="N142" s="75">
        <f t="shared" si="729"/>
        <v>80.769230769230774</v>
      </c>
      <c r="O142" s="75">
        <f t="shared" si="729"/>
        <v>80.769230769230774</v>
      </c>
      <c r="P142" s="75">
        <f t="shared" si="729"/>
        <v>80.769230769230774</v>
      </c>
      <c r="Q142" s="75">
        <f t="shared" si="729"/>
        <v>80.769230769230774</v>
      </c>
      <c r="R142" s="120">
        <f t="shared" si="730"/>
        <v>403.84615384615387</v>
      </c>
      <c r="S142" s="75">
        <f t="shared" si="731"/>
        <v>80.769230769230774</v>
      </c>
      <c r="T142" s="75">
        <f t="shared" si="731"/>
        <v>80.769230769230774</v>
      </c>
      <c r="U142" s="75">
        <f t="shared" si="731"/>
        <v>80.769230769230774</v>
      </c>
      <c r="V142" s="75">
        <f t="shared" si="731"/>
        <v>80.769230769230774</v>
      </c>
      <c r="W142" s="120">
        <f t="shared" si="732"/>
        <v>323.07692307692309</v>
      </c>
      <c r="X142" s="75">
        <f t="shared" si="733"/>
        <v>80.769230769230774</v>
      </c>
      <c r="Y142" s="75">
        <f t="shared" si="733"/>
        <v>80.769230769230774</v>
      </c>
      <c r="Z142" s="75">
        <f t="shared" si="733"/>
        <v>80.769230769230774</v>
      </c>
      <c r="AA142" s="75">
        <f t="shared" si="733"/>
        <v>80.769230769230774</v>
      </c>
      <c r="AB142" s="120">
        <f t="shared" si="734"/>
        <v>323.07692307692309</v>
      </c>
      <c r="AC142" s="75">
        <f t="shared" si="735"/>
        <v>80.769230769230774</v>
      </c>
      <c r="AD142" s="75">
        <f t="shared" si="735"/>
        <v>80.769230769230774</v>
      </c>
      <c r="AE142" s="75">
        <f t="shared" si="735"/>
        <v>80.769230769230774</v>
      </c>
      <c r="AF142" s="75">
        <f t="shared" si="735"/>
        <v>80.769230769230774</v>
      </c>
      <c r="AG142" s="75">
        <f t="shared" si="735"/>
        <v>80.769230769230774</v>
      </c>
      <c r="AH142" s="120">
        <f t="shared" si="736"/>
        <v>403.84615384615387</v>
      </c>
      <c r="AI142" s="75">
        <f t="shared" si="737"/>
        <v>80.769230769230774</v>
      </c>
      <c r="AJ142" s="75">
        <f t="shared" si="737"/>
        <v>80.769230769230774</v>
      </c>
      <c r="AK142" s="75">
        <f t="shared" si="737"/>
        <v>80.769230769230774</v>
      </c>
      <c r="AL142" s="75">
        <f t="shared" si="737"/>
        <v>80.769230769230774</v>
      </c>
      <c r="AM142" s="120">
        <f t="shared" si="738"/>
        <v>323.07692307692309</v>
      </c>
      <c r="AN142" s="75">
        <f t="shared" si="739"/>
        <v>80.769230769230774</v>
      </c>
      <c r="AO142" s="75">
        <f t="shared" si="739"/>
        <v>80.769230769230774</v>
      </c>
      <c r="AP142" s="75">
        <f t="shared" si="739"/>
        <v>80.769230769230774</v>
      </c>
      <c r="AQ142" s="75">
        <f t="shared" si="739"/>
        <v>80.769230769230774</v>
      </c>
      <c r="AR142" s="120">
        <f t="shared" si="740"/>
        <v>323.07692307692309</v>
      </c>
      <c r="AS142" s="75">
        <f t="shared" si="741"/>
        <v>80.769230769230774</v>
      </c>
      <c r="AT142" s="75">
        <f t="shared" si="741"/>
        <v>80.769230769230774</v>
      </c>
      <c r="AU142" s="75">
        <f t="shared" si="741"/>
        <v>80.769230769230774</v>
      </c>
      <c r="AV142" s="75">
        <f t="shared" si="741"/>
        <v>80.769230769230774</v>
      </c>
      <c r="AW142" s="75">
        <f t="shared" si="741"/>
        <v>80.769230769230774</v>
      </c>
      <c r="AX142" s="120">
        <f t="shared" si="742"/>
        <v>403.84615384615387</v>
      </c>
      <c r="AY142" s="75">
        <f t="shared" si="743"/>
        <v>80.769230769230774</v>
      </c>
      <c r="AZ142" s="75">
        <f t="shared" si="743"/>
        <v>80.769230769230774</v>
      </c>
      <c r="BA142" s="75">
        <f t="shared" si="743"/>
        <v>80.769230769230774</v>
      </c>
      <c r="BB142" s="75">
        <f t="shared" si="743"/>
        <v>80.769230769230774</v>
      </c>
      <c r="BC142" s="120">
        <f t="shared" si="744"/>
        <v>323.07692307692309</v>
      </c>
      <c r="BD142" s="75">
        <f t="shared" si="745"/>
        <v>80.769230769230774</v>
      </c>
      <c r="BE142" s="75">
        <f t="shared" si="745"/>
        <v>80.769230769230774</v>
      </c>
      <c r="BF142" s="75">
        <f t="shared" si="745"/>
        <v>80.769230769230774</v>
      </c>
      <c r="BG142" s="75">
        <f t="shared" si="745"/>
        <v>80.769230769230774</v>
      </c>
      <c r="BH142" s="120">
        <f t="shared" si="746"/>
        <v>323.07692307692309</v>
      </c>
      <c r="BI142" s="75">
        <f t="shared" si="747"/>
        <v>80.769230769230774</v>
      </c>
      <c r="BJ142" s="75">
        <f t="shared" si="747"/>
        <v>80.769230769230774</v>
      </c>
      <c r="BK142" s="75">
        <f t="shared" si="747"/>
        <v>80.769230769230774</v>
      </c>
      <c r="BL142" s="75">
        <f t="shared" si="747"/>
        <v>80.769230769230774</v>
      </c>
      <c r="BM142" s="75">
        <f t="shared" si="747"/>
        <v>80.769230769230774</v>
      </c>
      <c r="BN142" s="120">
        <f t="shared" si="748"/>
        <v>403.84615384615387</v>
      </c>
      <c r="BO142" s="11"/>
      <c r="BP142" s="119">
        <f t="shared" si="749"/>
        <v>4200.0000000000009</v>
      </c>
      <c r="BQ142" s="133">
        <f t="shared" si="724"/>
        <v>80.769230769230774</v>
      </c>
      <c r="BR142" s="66">
        <v>4200</v>
      </c>
      <c r="BS142" s="66" t="s">
        <v>267</v>
      </c>
    </row>
    <row r="143" spans="1:71" s="12" customFormat="1">
      <c r="A143" s="143" t="s">
        <v>11</v>
      </c>
      <c r="B143" s="115" t="s">
        <v>180</v>
      </c>
      <c r="C143" s="75">
        <f t="shared" si="725"/>
        <v>1.5</v>
      </c>
      <c r="D143" s="75">
        <f t="shared" si="725"/>
        <v>1.5</v>
      </c>
      <c r="E143" s="75">
        <f t="shared" si="725"/>
        <v>1.5</v>
      </c>
      <c r="F143" s="75">
        <f t="shared" si="725"/>
        <v>1.5</v>
      </c>
      <c r="G143" s="120">
        <f t="shared" si="726"/>
        <v>6</v>
      </c>
      <c r="H143" s="75">
        <f t="shared" si="727"/>
        <v>1.5</v>
      </c>
      <c r="I143" s="75">
        <f t="shared" si="727"/>
        <v>1.5</v>
      </c>
      <c r="J143" s="75">
        <f t="shared" si="727"/>
        <v>1.5</v>
      </c>
      <c r="K143" s="75">
        <f t="shared" si="727"/>
        <v>1.5</v>
      </c>
      <c r="L143" s="120">
        <f t="shared" si="728"/>
        <v>6</v>
      </c>
      <c r="M143" s="75">
        <f t="shared" si="729"/>
        <v>1.5</v>
      </c>
      <c r="N143" s="75">
        <f t="shared" si="729"/>
        <v>1.5</v>
      </c>
      <c r="O143" s="75">
        <f t="shared" si="729"/>
        <v>1.5</v>
      </c>
      <c r="P143" s="75">
        <f t="shared" si="729"/>
        <v>1.5</v>
      </c>
      <c r="Q143" s="75">
        <f t="shared" si="729"/>
        <v>1.5</v>
      </c>
      <c r="R143" s="120">
        <f t="shared" si="730"/>
        <v>7.5</v>
      </c>
      <c r="S143" s="75">
        <f t="shared" si="731"/>
        <v>1.5</v>
      </c>
      <c r="T143" s="75">
        <f t="shared" si="731"/>
        <v>1.5</v>
      </c>
      <c r="U143" s="75">
        <f t="shared" si="731"/>
        <v>1.5</v>
      </c>
      <c r="V143" s="75">
        <f t="shared" si="731"/>
        <v>1.5</v>
      </c>
      <c r="W143" s="120">
        <f t="shared" si="732"/>
        <v>6</v>
      </c>
      <c r="X143" s="75">
        <f t="shared" si="733"/>
        <v>1.5</v>
      </c>
      <c r="Y143" s="75">
        <f t="shared" si="733"/>
        <v>1.5</v>
      </c>
      <c r="Z143" s="75">
        <f t="shared" si="733"/>
        <v>1.5</v>
      </c>
      <c r="AA143" s="75">
        <f t="shared" si="733"/>
        <v>1.5</v>
      </c>
      <c r="AB143" s="120">
        <f t="shared" si="734"/>
        <v>6</v>
      </c>
      <c r="AC143" s="75">
        <f t="shared" si="735"/>
        <v>1.5</v>
      </c>
      <c r="AD143" s="75">
        <f t="shared" si="735"/>
        <v>1.5</v>
      </c>
      <c r="AE143" s="75">
        <f t="shared" si="735"/>
        <v>1.5</v>
      </c>
      <c r="AF143" s="75">
        <f t="shared" si="735"/>
        <v>1.5</v>
      </c>
      <c r="AG143" s="75">
        <f t="shared" si="735"/>
        <v>1.5</v>
      </c>
      <c r="AH143" s="120">
        <f t="shared" si="736"/>
        <v>7.5</v>
      </c>
      <c r="AI143" s="75">
        <f t="shared" si="737"/>
        <v>1.5</v>
      </c>
      <c r="AJ143" s="75">
        <f t="shared" si="737"/>
        <v>1.5</v>
      </c>
      <c r="AK143" s="75">
        <f t="shared" si="737"/>
        <v>1.5</v>
      </c>
      <c r="AL143" s="75">
        <f t="shared" si="737"/>
        <v>1.5</v>
      </c>
      <c r="AM143" s="120">
        <f t="shared" si="738"/>
        <v>6</v>
      </c>
      <c r="AN143" s="75">
        <f t="shared" si="739"/>
        <v>1.5</v>
      </c>
      <c r="AO143" s="75">
        <f t="shared" si="739"/>
        <v>1.5</v>
      </c>
      <c r="AP143" s="75">
        <f t="shared" si="739"/>
        <v>1.5</v>
      </c>
      <c r="AQ143" s="75">
        <f t="shared" si="739"/>
        <v>1.5</v>
      </c>
      <c r="AR143" s="120">
        <f t="shared" si="740"/>
        <v>6</v>
      </c>
      <c r="AS143" s="75">
        <f t="shared" si="741"/>
        <v>1.5</v>
      </c>
      <c r="AT143" s="75">
        <f t="shared" si="741"/>
        <v>1.5</v>
      </c>
      <c r="AU143" s="75">
        <f t="shared" si="741"/>
        <v>1.5</v>
      </c>
      <c r="AV143" s="75">
        <f t="shared" si="741"/>
        <v>1.5</v>
      </c>
      <c r="AW143" s="75">
        <f t="shared" si="741"/>
        <v>1.5</v>
      </c>
      <c r="AX143" s="120">
        <f t="shared" si="742"/>
        <v>7.5</v>
      </c>
      <c r="AY143" s="75">
        <f t="shared" si="743"/>
        <v>1.5</v>
      </c>
      <c r="AZ143" s="75">
        <f t="shared" si="743"/>
        <v>1.5</v>
      </c>
      <c r="BA143" s="75">
        <f t="shared" si="743"/>
        <v>1.5</v>
      </c>
      <c r="BB143" s="75">
        <f t="shared" si="743"/>
        <v>1.5</v>
      </c>
      <c r="BC143" s="120">
        <f t="shared" si="744"/>
        <v>6</v>
      </c>
      <c r="BD143" s="75">
        <f t="shared" si="745"/>
        <v>1.5</v>
      </c>
      <c r="BE143" s="75">
        <f t="shared" si="745"/>
        <v>1.5</v>
      </c>
      <c r="BF143" s="75">
        <f t="shared" si="745"/>
        <v>1.5</v>
      </c>
      <c r="BG143" s="75">
        <f t="shared" si="745"/>
        <v>1.5</v>
      </c>
      <c r="BH143" s="120">
        <f t="shared" si="746"/>
        <v>6</v>
      </c>
      <c r="BI143" s="75">
        <f t="shared" si="747"/>
        <v>1.5</v>
      </c>
      <c r="BJ143" s="75">
        <f t="shared" si="747"/>
        <v>1.5</v>
      </c>
      <c r="BK143" s="75">
        <f t="shared" si="747"/>
        <v>1.5</v>
      </c>
      <c r="BL143" s="75">
        <f t="shared" si="747"/>
        <v>1.5</v>
      </c>
      <c r="BM143" s="75">
        <f t="shared" si="747"/>
        <v>1.5</v>
      </c>
      <c r="BN143" s="120">
        <f t="shared" si="748"/>
        <v>7.5</v>
      </c>
      <c r="BO143" s="11"/>
      <c r="BP143" s="119">
        <f t="shared" si="749"/>
        <v>78</v>
      </c>
      <c r="BQ143" s="133">
        <f t="shared" si="724"/>
        <v>1.5</v>
      </c>
      <c r="BR143" s="66">
        <v>78</v>
      </c>
      <c r="BS143" s="66" t="s">
        <v>267</v>
      </c>
    </row>
    <row r="144" spans="1:71" s="56" customFormat="1">
      <c r="A144" s="52" t="s">
        <v>306</v>
      </c>
      <c r="B144" s="53"/>
      <c r="C144" s="54">
        <f>SUM(C118:C143)</f>
        <v>12992.057692307691</v>
      </c>
      <c r="D144" s="54">
        <f t="shared" ref="D144:R144" si="750">SUM(D118:D143)</f>
        <v>12992.057692307691</v>
      </c>
      <c r="E144" s="54">
        <f t="shared" si="750"/>
        <v>12992.057692307691</v>
      </c>
      <c r="F144" s="54">
        <f t="shared" si="750"/>
        <v>12992.057692307691</v>
      </c>
      <c r="G144" s="55">
        <f>SUM(G118:G143)</f>
        <v>51968.230769230766</v>
      </c>
      <c r="H144" s="54">
        <f t="shared" si="750"/>
        <v>12992.057692307691</v>
      </c>
      <c r="I144" s="54">
        <f t="shared" si="750"/>
        <v>12992.057692307691</v>
      </c>
      <c r="J144" s="54">
        <f t="shared" si="750"/>
        <v>12992.057692307691</v>
      </c>
      <c r="K144" s="54">
        <f t="shared" si="750"/>
        <v>12992.057692307691</v>
      </c>
      <c r="L144" s="55">
        <f t="shared" si="750"/>
        <v>51968.230769230766</v>
      </c>
      <c r="M144" s="54">
        <f t="shared" si="750"/>
        <v>12992.057692307691</v>
      </c>
      <c r="N144" s="54">
        <f t="shared" si="750"/>
        <v>12992.057692307691</v>
      </c>
      <c r="O144" s="54">
        <f t="shared" si="750"/>
        <v>12992.057692307691</v>
      </c>
      <c r="P144" s="54">
        <f t="shared" si="750"/>
        <v>12992.057692307691</v>
      </c>
      <c r="Q144" s="54">
        <f t="shared" si="750"/>
        <v>12992.057692307691</v>
      </c>
      <c r="R144" s="55">
        <f t="shared" si="750"/>
        <v>64960.288461538476</v>
      </c>
      <c r="S144" s="54">
        <f>SUM(S118:S143)</f>
        <v>12992.057692307691</v>
      </c>
      <c r="T144" s="54">
        <f t="shared" ref="T144" si="751">SUM(T118:T143)</f>
        <v>12992.057692307691</v>
      </c>
      <c r="U144" s="54">
        <f t="shared" ref="U144" si="752">SUM(U118:U143)</f>
        <v>12992.057692307691</v>
      </c>
      <c r="V144" s="54">
        <f t="shared" ref="V144" si="753">SUM(V118:V143)</f>
        <v>12992.057692307691</v>
      </c>
      <c r="W144" s="55">
        <f>SUM(W118:W143)</f>
        <v>51968.230769230766</v>
      </c>
      <c r="X144" s="54">
        <f t="shared" ref="X144" si="754">SUM(X118:X143)</f>
        <v>12992.057692307691</v>
      </c>
      <c r="Y144" s="54">
        <f t="shared" ref="Y144" si="755">SUM(Y118:Y143)</f>
        <v>12992.057692307691</v>
      </c>
      <c r="Z144" s="54">
        <f t="shared" ref="Z144" si="756">SUM(Z118:Z143)</f>
        <v>12992.057692307691</v>
      </c>
      <c r="AA144" s="54">
        <f t="shared" ref="AA144" si="757">SUM(AA118:AA143)</f>
        <v>12992.057692307691</v>
      </c>
      <c r="AB144" s="55">
        <f t="shared" ref="AB144" si="758">SUM(AB118:AB143)</f>
        <v>51968.230769230766</v>
      </c>
      <c r="AC144" s="54">
        <f t="shared" ref="AC144" si="759">SUM(AC118:AC143)</f>
        <v>12992.057692307691</v>
      </c>
      <c r="AD144" s="54">
        <f t="shared" ref="AD144" si="760">SUM(AD118:AD143)</f>
        <v>12992.057692307691</v>
      </c>
      <c r="AE144" s="54">
        <f t="shared" ref="AE144" si="761">SUM(AE118:AE143)</f>
        <v>12992.057692307691</v>
      </c>
      <c r="AF144" s="54">
        <f t="shared" ref="AF144" si="762">SUM(AF118:AF143)</f>
        <v>12992.057692307691</v>
      </c>
      <c r="AG144" s="54">
        <f t="shared" ref="AG144" si="763">SUM(AG118:AG143)</f>
        <v>12992.057692307691</v>
      </c>
      <c r="AH144" s="55">
        <f t="shared" ref="AH144" si="764">SUM(AH118:AH143)</f>
        <v>64960.288461538476</v>
      </c>
      <c r="AI144" s="54">
        <f>SUM(AI118:AI143)</f>
        <v>12992.057692307691</v>
      </c>
      <c r="AJ144" s="54">
        <f t="shared" ref="AJ144" si="765">SUM(AJ118:AJ143)</f>
        <v>12992.057692307691</v>
      </c>
      <c r="AK144" s="54">
        <f t="shared" ref="AK144" si="766">SUM(AK118:AK143)</f>
        <v>12992.057692307691</v>
      </c>
      <c r="AL144" s="54">
        <f t="shared" ref="AL144" si="767">SUM(AL118:AL143)</f>
        <v>12992.057692307691</v>
      </c>
      <c r="AM144" s="55">
        <f>SUM(AM118:AM143)</f>
        <v>51968.230769230766</v>
      </c>
      <c r="AN144" s="54">
        <f t="shared" ref="AN144" si="768">SUM(AN118:AN143)</f>
        <v>12992.057692307691</v>
      </c>
      <c r="AO144" s="54">
        <f t="shared" ref="AO144" si="769">SUM(AO118:AO143)</f>
        <v>12992.057692307691</v>
      </c>
      <c r="AP144" s="54">
        <f t="shared" ref="AP144" si="770">SUM(AP118:AP143)</f>
        <v>12992.057692307691</v>
      </c>
      <c r="AQ144" s="54">
        <f t="shared" ref="AQ144" si="771">SUM(AQ118:AQ143)</f>
        <v>12992.057692307691</v>
      </c>
      <c r="AR144" s="55">
        <f t="shared" ref="AR144" si="772">SUM(AR118:AR143)</f>
        <v>51968.230769230766</v>
      </c>
      <c r="AS144" s="54">
        <f t="shared" ref="AS144" si="773">SUM(AS118:AS143)</f>
        <v>12992.057692307691</v>
      </c>
      <c r="AT144" s="54">
        <f t="shared" ref="AT144" si="774">SUM(AT118:AT143)</f>
        <v>12992.057692307691</v>
      </c>
      <c r="AU144" s="54">
        <f t="shared" ref="AU144" si="775">SUM(AU118:AU143)</f>
        <v>12992.057692307691</v>
      </c>
      <c r="AV144" s="54">
        <f t="shared" ref="AV144" si="776">SUM(AV118:AV143)</f>
        <v>12992.057692307691</v>
      </c>
      <c r="AW144" s="54">
        <f t="shared" ref="AW144" si="777">SUM(AW118:AW143)</f>
        <v>12992.057692307691</v>
      </c>
      <c r="AX144" s="55">
        <f t="shared" ref="AX144" si="778">SUM(AX118:AX143)</f>
        <v>64960.288461538476</v>
      </c>
      <c r="AY144" s="54">
        <f>SUM(AY118:AY143)</f>
        <v>12992.057692307691</v>
      </c>
      <c r="AZ144" s="54">
        <f t="shared" ref="AZ144" si="779">SUM(AZ118:AZ143)</f>
        <v>12992.057692307691</v>
      </c>
      <c r="BA144" s="54">
        <f t="shared" ref="BA144" si="780">SUM(BA118:BA143)</f>
        <v>12992.057692307691</v>
      </c>
      <c r="BB144" s="54">
        <f t="shared" ref="BB144" si="781">SUM(BB118:BB143)</f>
        <v>12992.057692307691</v>
      </c>
      <c r="BC144" s="55">
        <f>SUM(BC118:BC143)</f>
        <v>51968.230769230766</v>
      </c>
      <c r="BD144" s="54">
        <f t="shared" ref="BD144" si="782">SUM(BD118:BD143)</f>
        <v>12992.057692307691</v>
      </c>
      <c r="BE144" s="54">
        <f t="shared" ref="BE144" si="783">SUM(BE118:BE143)</f>
        <v>12992.057692307691</v>
      </c>
      <c r="BF144" s="54">
        <f t="shared" ref="BF144" si="784">SUM(BF118:BF143)</f>
        <v>12992.057692307691</v>
      </c>
      <c r="BG144" s="54">
        <f t="shared" ref="BG144" si="785">SUM(BG118:BG143)</f>
        <v>12992.057692307691</v>
      </c>
      <c r="BH144" s="55">
        <f t="shared" ref="BH144" si="786">SUM(BH118:BH143)</f>
        <v>51968.230769230766</v>
      </c>
      <c r="BI144" s="54">
        <f t="shared" ref="BI144" si="787">SUM(BI118:BI143)</f>
        <v>12992.057692307691</v>
      </c>
      <c r="BJ144" s="54">
        <f t="shared" ref="BJ144" si="788">SUM(BJ118:BJ143)</f>
        <v>12992.057692307691</v>
      </c>
      <c r="BK144" s="54">
        <f t="shared" ref="BK144" si="789">SUM(BK118:BK143)</f>
        <v>12992.057692307691</v>
      </c>
      <c r="BL144" s="54">
        <f t="shared" ref="BL144" si="790">SUM(BL118:BL143)</f>
        <v>12992.057692307691</v>
      </c>
      <c r="BM144" s="54">
        <f>SUM(BM118:BM143)</f>
        <v>12992.057692307691</v>
      </c>
      <c r="BN144" s="55">
        <f t="shared" ref="BN144" si="791">SUM(BN118:BN143)</f>
        <v>64960.288461538476</v>
      </c>
      <c r="BP144" s="57">
        <f>SUM(BP118:BP143)</f>
        <v>675587</v>
      </c>
      <c r="BQ144" s="112"/>
      <c r="BR144" s="139"/>
      <c r="BS144" s="28"/>
    </row>
    <row r="145" spans="1:71" s="12" customFormat="1">
      <c r="A145" s="6"/>
      <c r="B145" s="67"/>
      <c r="G145" s="68"/>
      <c r="L145" s="68"/>
      <c r="R145" s="68"/>
      <c r="W145" s="68"/>
      <c r="AB145" s="68"/>
      <c r="AH145" s="68"/>
      <c r="AM145" s="68"/>
      <c r="AR145" s="68"/>
      <c r="AX145" s="68"/>
      <c r="BC145" s="68"/>
      <c r="BH145" s="68"/>
      <c r="BN145" s="68"/>
      <c r="BP145" s="68"/>
      <c r="BQ145" s="114"/>
      <c r="BR145" s="141"/>
      <c r="BS145" s="1"/>
    </row>
    <row r="146" spans="1:71">
      <c r="A146" s="52" t="s">
        <v>307</v>
      </c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20"/>
      <c r="BP146" s="119"/>
      <c r="BQ146" s="65"/>
      <c r="BR146" s="66"/>
    </row>
    <row r="147" spans="1:71">
      <c r="A147" s="143" t="s">
        <v>28</v>
      </c>
      <c r="B147" s="124" t="s">
        <v>181</v>
      </c>
      <c r="C147" s="75">
        <f>$BQ147</f>
        <v>0</v>
      </c>
      <c r="D147" s="75">
        <f t="shared" ref="D147:F162" si="792">$BQ147</f>
        <v>0</v>
      </c>
      <c r="E147" s="75">
        <f t="shared" si="792"/>
        <v>0</v>
      </c>
      <c r="F147" s="75">
        <f t="shared" si="792"/>
        <v>0</v>
      </c>
      <c r="G147" s="120">
        <f>SUM(C147:F147)</f>
        <v>0</v>
      </c>
      <c r="H147" s="75">
        <f>$BQ147</f>
        <v>0</v>
      </c>
      <c r="I147" s="75">
        <f t="shared" ref="I147:K162" si="793">$BQ147</f>
        <v>0</v>
      </c>
      <c r="J147" s="75">
        <f t="shared" si="793"/>
        <v>0</v>
      </c>
      <c r="K147" s="75">
        <f t="shared" si="793"/>
        <v>0</v>
      </c>
      <c r="L147" s="120">
        <f>SUM(H147:K147)</f>
        <v>0</v>
      </c>
      <c r="M147" s="75">
        <f>$BQ147</f>
        <v>0</v>
      </c>
      <c r="N147" s="75">
        <f t="shared" ref="N147:Q162" si="794">$BQ147</f>
        <v>0</v>
      </c>
      <c r="O147" s="75">
        <f t="shared" si="794"/>
        <v>0</v>
      </c>
      <c r="P147" s="75">
        <f t="shared" si="794"/>
        <v>0</v>
      </c>
      <c r="Q147" s="75">
        <f t="shared" si="794"/>
        <v>0</v>
      </c>
      <c r="R147" s="120">
        <f>SUM(M147:Q147)</f>
        <v>0</v>
      </c>
      <c r="S147" s="75">
        <f>$BQ147</f>
        <v>0</v>
      </c>
      <c r="T147" s="75">
        <f t="shared" ref="T147:V162" si="795">$BQ147</f>
        <v>0</v>
      </c>
      <c r="U147" s="75">
        <f t="shared" si="795"/>
        <v>0</v>
      </c>
      <c r="V147" s="75">
        <f t="shared" si="795"/>
        <v>0</v>
      </c>
      <c r="W147" s="120">
        <f>SUM(S147:V147)</f>
        <v>0</v>
      </c>
      <c r="X147" s="75">
        <f>$BQ147</f>
        <v>0</v>
      </c>
      <c r="Y147" s="75">
        <f t="shared" ref="Y147:AA162" si="796">$BQ147</f>
        <v>0</v>
      </c>
      <c r="Z147" s="75">
        <f t="shared" si="796"/>
        <v>0</v>
      </c>
      <c r="AA147" s="75">
        <f t="shared" si="796"/>
        <v>0</v>
      </c>
      <c r="AB147" s="120">
        <f>SUM(X147:AA147)</f>
        <v>0</v>
      </c>
      <c r="AC147" s="75">
        <f>$BQ147</f>
        <v>0</v>
      </c>
      <c r="AD147" s="75">
        <f t="shared" ref="AD147:AG162" si="797">$BQ147</f>
        <v>0</v>
      </c>
      <c r="AE147" s="75">
        <f t="shared" si="797"/>
        <v>0</v>
      </c>
      <c r="AF147" s="75">
        <f t="shared" si="797"/>
        <v>0</v>
      </c>
      <c r="AG147" s="75">
        <f t="shared" si="797"/>
        <v>0</v>
      </c>
      <c r="AH147" s="120">
        <f>SUM(AC147:AG147)</f>
        <v>0</v>
      </c>
      <c r="AI147" s="75">
        <f>$BQ147</f>
        <v>0</v>
      </c>
      <c r="AJ147" s="75">
        <f t="shared" ref="AJ147:AL162" si="798">$BQ147</f>
        <v>0</v>
      </c>
      <c r="AK147" s="75">
        <f t="shared" si="798"/>
        <v>0</v>
      </c>
      <c r="AL147" s="75">
        <f t="shared" si="798"/>
        <v>0</v>
      </c>
      <c r="AM147" s="120">
        <f>SUM(AI147:AL147)</f>
        <v>0</v>
      </c>
      <c r="AN147" s="75">
        <f>$BQ147</f>
        <v>0</v>
      </c>
      <c r="AO147" s="75">
        <f t="shared" ref="AO147:AQ162" si="799">$BQ147</f>
        <v>0</v>
      </c>
      <c r="AP147" s="75">
        <f t="shared" si="799"/>
        <v>0</v>
      </c>
      <c r="AQ147" s="75">
        <f t="shared" si="799"/>
        <v>0</v>
      </c>
      <c r="AR147" s="120">
        <f>SUM(AN147:AQ147)</f>
        <v>0</v>
      </c>
      <c r="AS147" s="75">
        <f>$BQ147</f>
        <v>0</v>
      </c>
      <c r="AT147" s="75">
        <f t="shared" ref="AT147:AW162" si="800">$BQ147</f>
        <v>0</v>
      </c>
      <c r="AU147" s="75">
        <f t="shared" si="800"/>
        <v>0</v>
      </c>
      <c r="AV147" s="75">
        <f t="shared" si="800"/>
        <v>0</v>
      </c>
      <c r="AW147" s="75">
        <f t="shared" si="800"/>
        <v>0</v>
      </c>
      <c r="AX147" s="120">
        <f>SUM(AS147:AW147)</f>
        <v>0</v>
      </c>
      <c r="AY147" s="75">
        <f>$BQ147</f>
        <v>0</v>
      </c>
      <c r="AZ147" s="75">
        <f t="shared" ref="AZ147:BB162" si="801">$BQ147</f>
        <v>0</v>
      </c>
      <c r="BA147" s="75">
        <f t="shared" si="801"/>
        <v>0</v>
      </c>
      <c r="BB147" s="75">
        <f t="shared" si="801"/>
        <v>0</v>
      </c>
      <c r="BC147" s="120">
        <f>SUM(AY147:BB147)</f>
        <v>0</v>
      </c>
      <c r="BD147" s="75">
        <f>$BQ147</f>
        <v>0</v>
      </c>
      <c r="BE147" s="75">
        <f t="shared" ref="BE147:BG162" si="802">$BQ147</f>
        <v>0</v>
      </c>
      <c r="BF147" s="75">
        <f t="shared" si="802"/>
        <v>0</v>
      </c>
      <c r="BG147" s="75">
        <f t="shared" si="802"/>
        <v>0</v>
      </c>
      <c r="BH147" s="120">
        <f>SUM(BD147:BG147)</f>
        <v>0</v>
      </c>
      <c r="BI147" s="75">
        <f>$BQ147</f>
        <v>0</v>
      </c>
      <c r="BJ147" s="75">
        <f t="shared" ref="BJ147:BM162" si="803">$BQ147</f>
        <v>0</v>
      </c>
      <c r="BK147" s="75">
        <f t="shared" si="803"/>
        <v>0</v>
      </c>
      <c r="BL147" s="75">
        <f t="shared" si="803"/>
        <v>0</v>
      </c>
      <c r="BM147" s="75">
        <f t="shared" si="803"/>
        <v>0</v>
      </c>
      <c r="BN147" s="120">
        <f>SUM(BI147:BM147)</f>
        <v>0</v>
      </c>
      <c r="BO147" s="11"/>
      <c r="BP147" s="119">
        <f>G147+L147+R147+W147+AB147+AM147+AH147+AR147+AX147+BC147+BH147+BN147</f>
        <v>0</v>
      </c>
      <c r="BQ147" s="133">
        <f t="shared" ref="BQ147:BQ174" si="804">BR147/$BR$15</f>
        <v>0</v>
      </c>
      <c r="BR147" s="66">
        <v>0</v>
      </c>
      <c r="BS147" s="66" t="s">
        <v>267</v>
      </c>
    </row>
    <row r="148" spans="1:71">
      <c r="A148" s="143" t="s">
        <v>29</v>
      </c>
      <c r="B148" s="124" t="s">
        <v>182</v>
      </c>
      <c r="C148" s="75">
        <f t="shared" ref="C148:F174" si="805">$BQ148</f>
        <v>30.73076923076923</v>
      </c>
      <c r="D148" s="75">
        <f t="shared" si="792"/>
        <v>30.73076923076923</v>
      </c>
      <c r="E148" s="75">
        <f t="shared" si="792"/>
        <v>30.73076923076923</v>
      </c>
      <c r="F148" s="75">
        <f t="shared" si="792"/>
        <v>30.73076923076923</v>
      </c>
      <c r="G148" s="120">
        <f t="shared" ref="G148:G174" si="806">SUM(C148:F148)</f>
        <v>122.92307692307692</v>
      </c>
      <c r="H148" s="75">
        <f t="shared" ref="H148:K174" si="807">$BQ148</f>
        <v>30.73076923076923</v>
      </c>
      <c r="I148" s="75">
        <f t="shared" si="793"/>
        <v>30.73076923076923</v>
      </c>
      <c r="J148" s="75">
        <f t="shared" si="793"/>
        <v>30.73076923076923</v>
      </c>
      <c r="K148" s="75">
        <f t="shared" si="793"/>
        <v>30.73076923076923</v>
      </c>
      <c r="L148" s="120">
        <f t="shared" ref="L148:L174" si="808">SUM(H148:K148)</f>
        <v>122.92307692307692</v>
      </c>
      <c r="M148" s="75">
        <f t="shared" ref="M148:Q174" si="809">$BQ148</f>
        <v>30.73076923076923</v>
      </c>
      <c r="N148" s="75">
        <f t="shared" si="794"/>
        <v>30.73076923076923</v>
      </c>
      <c r="O148" s="75">
        <f t="shared" si="794"/>
        <v>30.73076923076923</v>
      </c>
      <c r="P148" s="75">
        <f t="shared" si="794"/>
        <v>30.73076923076923</v>
      </c>
      <c r="Q148" s="75">
        <f t="shared" si="794"/>
        <v>30.73076923076923</v>
      </c>
      <c r="R148" s="120">
        <f t="shared" ref="R148:R174" si="810">SUM(M148:Q148)</f>
        <v>153.65384615384616</v>
      </c>
      <c r="S148" s="75">
        <f t="shared" ref="S148:V174" si="811">$BQ148</f>
        <v>30.73076923076923</v>
      </c>
      <c r="T148" s="75">
        <f t="shared" si="795"/>
        <v>30.73076923076923</v>
      </c>
      <c r="U148" s="75">
        <f t="shared" si="795"/>
        <v>30.73076923076923</v>
      </c>
      <c r="V148" s="75">
        <f t="shared" si="795"/>
        <v>30.73076923076923</v>
      </c>
      <c r="W148" s="120">
        <f t="shared" ref="W148:W174" si="812">SUM(S148:V148)</f>
        <v>122.92307692307692</v>
      </c>
      <c r="X148" s="75">
        <f t="shared" ref="X148:AA174" si="813">$BQ148</f>
        <v>30.73076923076923</v>
      </c>
      <c r="Y148" s="75">
        <f t="shared" si="796"/>
        <v>30.73076923076923</v>
      </c>
      <c r="Z148" s="75">
        <f t="shared" si="796"/>
        <v>30.73076923076923</v>
      </c>
      <c r="AA148" s="75">
        <f t="shared" si="796"/>
        <v>30.73076923076923</v>
      </c>
      <c r="AB148" s="120">
        <f t="shared" ref="AB148:AB174" si="814">SUM(X148:AA148)</f>
        <v>122.92307692307692</v>
      </c>
      <c r="AC148" s="75">
        <f t="shared" ref="AC148:AG174" si="815">$BQ148</f>
        <v>30.73076923076923</v>
      </c>
      <c r="AD148" s="75">
        <f t="shared" si="797"/>
        <v>30.73076923076923</v>
      </c>
      <c r="AE148" s="75">
        <f t="shared" si="797"/>
        <v>30.73076923076923</v>
      </c>
      <c r="AF148" s="75">
        <f t="shared" si="797"/>
        <v>30.73076923076923</v>
      </c>
      <c r="AG148" s="75">
        <f t="shared" si="797"/>
        <v>30.73076923076923</v>
      </c>
      <c r="AH148" s="120">
        <f t="shared" ref="AH148:AH174" si="816">SUM(AC148:AG148)</f>
        <v>153.65384615384616</v>
      </c>
      <c r="AI148" s="75">
        <f t="shared" ref="AI148:AL174" si="817">$BQ148</f>
        <v>30.73076923076923</v>
      </c>
      <c r="AJ148" s="75">
        <f t="shared" si="798"/>
        <v>30.73076923076923</v>
      </c>
      <c r="AK148" s="75">
        <f t="shared" si="798"/>
        <v>30.73076923076923</v>
      </c>
      <c r="AL148" s="75">
        <f t="shared" si="798"/>
        <v>30.73076923076923</v>
      </c>
      <c r="AM148" s="120">
        <f t="shared" ref="AM148:AM174" si="818">SUM(AI148:AL148)</f>
        <v>122.92307692307692</v>
      </c>
      <c r="AN148" s="75">
        <f t="shared" ref="AN148:AQ174" si="819">$BQ148</f>
        <v>30.73076923076923</v>
      </c>
      <c r="AO148" s="75">
        <f t="shared" si="799"/>
        <v>30.73076923076923</v>
      </c>
      <c r="AP148" s="75">
        <f t="shared" si="799"/>
        <v>30.73076923076923</v>
      </c>
      <c r="AQ148" s="75">
        <f t="shared" si="799"/>
        <v>30.73076923076923</v>
      </c>
      <c r="AR148" s="120">
        <f t="shared" ref="AR148:AR174" si="820">SUM(AN148:AQ148)</f>
        <v>122.92307692307692</v>
      </c>
      <c r="AS148" s="75">
        <f t="shared" ref="AS148:AW174" si="821">$BQ148</f>
        <v>30.73076923076923</v>
      </c>
      <c r="AT148" s="75">
        <f t="shared" si="800"/>
        <v>30.73076923076923</v>
      </c>
      <c r="AU148" s="75">
        <f t="shared" si="800"/>
        <v>30.73076923076923</v>
      </c>
      <c r="AV148" s="75">
        <f t="shared" si="800"/>
        <v>30.73076923076923</v>
      </c>
      <c r="AW148" s="75">
        <f t="shared" si="800"/>
        <v>30.73076923076923</v>
      </c>
      <c r="AX148" s="120">
        <f t="shared" ref="AX148:AX174" si="822">SUM(AS148:AW148)</f>
        <v>153.65384615384616</v>
      </c>
      <c r="AY148" s="75">
        <f t="shared" ref="AY148:BB174" si="823">$BQ148</f>
        <v>30.73076923076923</v>
      </c>
      <c r="AZ148" s="75">
        <f t="shared" si="801"/>
        <v>30.73076923076923</v>
      </c>
      <c r="BA148" s="75">
        <f t="shared" si="801"/>
        <v>30.73076923076923</v>
      </c>
      <c r="BB148" s="75">
        <f t="shared" si="801"/>
        <v>30.73076923076923</v>
      </c>
      <c r="BC148" s="120">
        <f t="shared" ref="BC148:BC174" si="824">SUM(AY148:BB148)</f>
        <v>122.92307692307692</v>
      </c>
      <c r="BD148" s="75">
        <f t="shared" ref="BD148:BG174" si="825">$BQ148</f>
        <v>30.73076923076923</v>
      </c>
      <c r="BE148" s="75">
        <f t="shared" si="802"/>
        <v>30.73076923076923</v>
      </c>
      <c r="BF148" s="75">
        <f t="shared" si="802"/>
        <v>30.73076923076923</v>
      </c>
      <c r="BG148" s="75">
        <f t="shared" si="802"/>
        <v>30.73076923076923</v>
      </c>
      <c r="BH148" s="120">
        <f t="shared" ref="BH148:BH174" si="826">SUM(BD148:BG148)</f>
        <v>122.92307692307692</v>
      </c>
      <c r="BI148" s="75">
        <f t="shared" ref="BI148:BM174" si="827">$BQ148</f>
        <v>30.73076923076923</v>
      </c>
      <c r="BJ148" s="75">
        <f t="shared" si="803"/>
        <v>30.73076923076923</v>
      </c>
      <c r="BK148" s="75">
        <f t="shared" si="803"/>
        <v>30.73076923076923</v>
      </c>
      <c r="BL148" s="75">
        <f t="shared" si="803"/>
        <v>30.73076923076923</v>
      </c>
      <c r="BM148" s="75">
        <f t="shared" si="803"/>
        <v>30.73076923076923</v>
      </c>
      <c r="BN148" s="120">
        <f t="shared" ref="BN148:BN174" si="828">SUM(BI148:BM148)</f>
        <v>153.65384615384616</v>
      </c>
      <c r="BO148" s="11"/>
      <c r="BP148" s="119">
        <f t="shared" ref="BP148:BP174" si="829">G148+L148+R148+W148+AB148+AM148+AH148+AR148+AX148+BC148+BH148+BN148</f>
        <v>1598</v>
      </c>
      <c r="BQ148" s="133">
        <f t="shared" si="804"/>
        <v>30.73076923076923</v>
      </c>
      <c r="BR148" s="66">
        <v>1598</v>
      </c>
      <c r="BS148" s="66" t="s">
        <v>267</v>
      </c>
    </row>
    <row r="149" spans="1:71">
      <c r="A149" s="143" t="s">
        <v>30</v>
      </c>
      <c r="B149" s="124" t="s">
        <v>183</v>
      </c>
      <c r="C149" s="75">
        <f t="shared" si="805"/>
        <v>0</v>
      </c>
      <c r="D149" s="75">
        <f t="shared" si="792"/>
        <v>0</v>
      </c>
      <c r="E149" s="75">
        <f t="shared" si="792"/>
        <v>0</v>
      </c>
      <c r="F149" s="75">
        <f t="shared" si="792"/>
        <v>0</v>
      </c>
      <c r="G149" s="120">
        <f t="shared" si="806"/>
        <v>0</v>
      </c>
      <c r="H149" s="75">
        <f t="shared" si="807"/>
        <v>0</v>
      </c>
      <c r="I149" s="75">
        <f t="shared" si="793"/>
        <v>0</v>
      </c>
      <c r="J149" s="75">
        <f t="shared" si="793"/>
        <v>0</v>
      </c>
      <c r="K149" s="75">
        <f t="shared" si="793"/>
        <v>0</v>
      </c>
      <c r="L149" s="120">
        <f t="shared" si="808"/>
        <v>0</v>
      </c>
      <c r="M149" s="75">
        <f t="shared" si="809"/>
        <v>0</v>
      </c>
      <c r="N149" s="75">
        <f t="shared" si="794"/>
        <v>0</v>
      </c>
      <c r="O149" s="75">
        <f t="shared" si="794"/>
        <v>0</v>
      </c>
      <c r="P149" s="75">
        <f t="shared" si="794"/>
        <v>0</v>
      </c>
      <c r="Q149" s="75">
        <f t="shared" si="794"/>
        <v>0</v>
      </c>
      <c r="R149" s="120">
        <f t="shared" si="810"/>
        <v>0</v>
      </c>
      <c r="S149" s="75">
        <f t="shared" si="811"/>
        <v>0</v>
      </c>
      <c r="T149" s="75">
        <f t="shared" si="795"/>
        <v>0</v>
      </c>
      <c r="U149" s="75">
        <f t="shared" si="795"/>
        <v>0</v>
      </c>
      <c r="V149" s="75">
        <f t="shared" si="795"/>
        <v>0</v>
      </c>
      <c r="W149" s="120">
        <f t="shared" si="812"/>
        <v>0</v>
      </c>
      <c r="X149" s="75">
        <f t="shared" si="813"/>
        <v>0</v>
      </c>
      <c r="Y149" s="75">
        <f t="shared" si="796"/>
        <v>0</v>
      </c>
      <c r="Z149" s="75">
        <f t="shared" si="796"/>
        <v>0</v>
      </c>
      <c r="AA149" s="75">
        <f t="shared" si="796"/>
        <v>0</v>
      </c>
      <c r="AB149" s="120">
        <f t="shared" si="814"/>
        <v>0</v>
      </c>
      <c r="AC149" s="75">
        <f t="shared" si="815"/>
        <v>0</v>
      </c>
      <c r="AD149" s="75">
        <f t="shared" si="797"/>
        <v>0</v>
      </c>
      <c r="AE149" s="75">
        <f t="shared" si="797"/>
        <v>0</v>
      </c>
      <c r="AF149" s="75">
        <f t="shared" si="797"/>
        <v>0</v>
      </c>
      <c r="AG149" s="75">
        <f t="shared" si="797"/>
        <v>0</v>
      </c>
      <c r="AH149" s="120">
        <f t="shared" si="816"/>
        <v>0</v>
      </c>
      <c r="AI149" s="75">
        <f t="shared" si="817"/>
        <v>0</v>
      </c>
      <c r="AJ149" s="75">
        <f t="shared" si="798"/>
        <v>0</v>
      </c>
      <c r="AK149" s="75">
        <f t="shared" si="798"/>
        <v>0</v>
      </c>
      <c r="AL149" s="75">
        <f t="shared" si="798"/>
        <v>0</v>
      </c>
      <c r="AM149" s="120">
        <f t="shared" si="818"/>
        <v>0</v>
      </c>
      <c r="AN149" s="75">
        <f t="shared" si="819"/>
        <v>0</v>
      </c>
      <c r="AO149" s="75">
        <f t="shared" si="799"/>
        <v>0</v>
      </c>
      <c r="AP149" s="75">
        <f t="shared" si="799"/>
        <v>0</v>
      </c>
      <c r="AQ149" s="75">
        <f t="shared" si="799"/>
        <v>0</v>
      </c>
      <c r="AR149" s="120">
        <f t="shared" si="820"/>
        <v>0</v>
      </c>
      <c r="AS149" s="75">
        <f t="shared" si="821"/>
        <v>0</v>
      </c>
      <c r="AT149" s="75">
        <f t="shared" si="800"/>
        <v>0</v>
      </c>
      <c r="AU149" s="75">
        <f t="shared" si="800"/>
        <v>0</v>
      </c>
      <c r="AV149" s="75">
        <f t="shared" si="800"/>
        <v>0</v>
      </c>
      <c r="AW149" s="75">
        <f t="shared" si="800"/>
        <v>0</v>
      </c>
      <c r="AX149" s="120">
        <f t="shared" si="822"/>
        <v>0</v>
      </c>
      <c r="AY149" s="75">
        <f t="shared" si="823"/>
        <v>0</v>
      </c>
      <c r="AZ149" s="75">
        <f t="shared" si="801"/>
        <v>0</v>
      </c>
      <c r="BA149" s="75">
        <f t="shared" si="801"/>
        <v>0</v>
      </c>
      <c r="BB149" s="75">
        <f t="shared" si="801"/>
        <v>0</v>
      </c>
      <c r="BC149" s="120">
        <f t="shared" si="824"/>
        <v>0</v>
      </c>
      <c r="BD149" s="75">
        <f t="shared" si="825"/>
        <v>0</v>
      </c>
      <c r="BE149" s="75">
        <f t="shared" si="802"/>
        <v>0</v>
      </c>
      <c r="BF149" s="75">
        <f t="shared" si="802"/>
        <v>0</v>
      </c>
      <c r="BG149" s="75">
        <f t="shared" si="802"/>
        <v>0</v>
      </c>
      <c r="BH149" s="120">
        <f t="shared" si="826"/>
        <v>0</v>
      </c>
      <c r="BI149" s="75">
        <f t="shared" si="827"/>
        <v>0</v>
      </c>
      <c r="BJ149" s="75">
        <f t="shared" si="803"/>
        <v>0</v>
      </c>
      <c r="BK149" s="75">
        <f t="shared" si="803"/>
        <v>0</v>
      </c>
      <c r="BL149" s="75">
        <f t="shared" si="803"/>
        <v>0</v>
      </c>
      <c r="BM149" s="75">
        <f t="shared" si="803"/>
        <v>0</v>
      </c>
      <c r="BN149" s="120">
        <f t="shared" si="828"/>
        <v>0</v>
      </c>
      <c r="BO149" s="11"/>
      <c r="BP149" s="119">
        <f t="shared" si="829"/>
        <v>0</v>
      </c>
      <c r="BQ149" s="133">
        <f t="shared" si="804"/>
        <v>0</v>
      </c>
      <c r="BR149" s="66">
        <v>0</v>
      </c>
      <c r="BS149" s="66" t="s">
        <v>267</v>
      </c>
    </row>
    <row r="150" spans="1:71">
      <c r="A150" s="143" t="s">
        <v>7</v>
      </c>
      <c r="B150" s="124" t="s">
        <v>184</v>
      </c>
      <c r="C150" s="75">
        <f t="shared" si="805"/>
        <v>0</v>
      </c>
      <c r="D150" s="75">
        <f t="shared" si="792"/>
        <v>0</v>
      </c>
      <c r="E150" s="75">
        <f t="shared" si="792"/>
        <v>0</v>
      </c>
      <c r="F150" s="75">
        <f t="shared" si="792"/>
        <v>0</v>
      </c>
      <c r="G150" s="120">
        <f t="shared" si="806"/>
        <v>0</v>
      </c>
      <c r="H150" s="75">
        <f t="shared" si="807"/>
        <v>0</v>
      </c>
      <c r="I150" s="75">
        <f t="shared" si="793"/>
        <v>0</v>
      </c>
      <c r="J150" s="75">
        <f t="shared" si="793"/>
        <v>0</v>
      </c>
      <c r="K150" s="75">
        <f t="shared" si="793"/>
        <v>0</v>
      </c>
      <c r="L150" s="120">
        <f t="shared" si="808"/>
        <v>0</v>
      </c>
      <c r="M150" s="75">
        <f t="shared" si="809"/>
        <v>0</v>
      </c>
      <c r="N150" s="75">
        <f t="shared" si="794"/>
        <v>0</v>
      </c>
      <c r="O150" s="75">
        <f t="shared" si="794"/>
        <v>0</v>
      </c>
      <c r="P150" s="75">
        <f t="shared" si="794"/>
        <v>0</v>
      </c>
      <c r="Q150" s="75">
        <f t="shared" si="794"/>
        <v>0</v>
      </c>
      <c r="R150" s="120">
        <f t="shared" si="810"/>
        <v>0</v>
      </c>
      <c r="S150" s="75">
        <f t="shared" si="811"/>
        <v>0</v>
      </c>
      <c r="T150" s="75">
        <f t="shared" si="795"/>
        <v>0</v>
      </c>
      <c r="U150" s="75">
        <f t="shared" si="795"/>
        <v>0</v>
      </c>
      <c r="V150" s="75">
        <f t="shared" si="795"/>
        <v>0</v>
      </c>
      <c r="W150" s="120">
        <f t="shared" si="812"/>
        <v>0</v>
      </c>
      <c r="X150" s="75">
        <f t="shared" si="813"/>
        <v>0</v>
      </c>
      <c r="Y150" s="75">
        <f t="shared" si="796"/>
        <v>0</v>
      </c>
      <c r="Z150" s="75">
        <f t="shared" si="796"/>
        <v>0</v>
      </c>
      <c r="AA150" s="75">
        <f t="shared" si="796"/>
        <v>0</v>
      </c>
      <c r="AB150" s="120">
        <f t="shared" si="814"/>
        <v>0</v>
      </c>
      <c r="AC150" s="75">
        <f t="shared" si="815"/>
        <v>0</v>
      </c>
      <c r="AD150" s="75">
        <f t="shared" si="797"/>
        <v>0</v>
      </c>
      <c r="AE150" s="75">
        <f t="shared" si="797"/>
        <v>0</v>
      </c>
      <c r="AF150" s="75">
        <f t="shared" si="797"/>
        <v>0</v>
      </c>
      <c r="AG150" s="75">
        <f t="shared" si="797"/>
        <v>0</v>
      </c>
      <c r="AH150" s="120">
        <f t="shared" si="816"/>
        <v>0</v>
      </c>
      <c r="AI150" s="75">
        <f t="shared" si="817"/>
        <v>0</v>
      </c>
      <c r="AJ150" s="75">
        <f t="shared" si="798"/>
        <v>0</v>
      </c>
      <c r="AK150" s="75">
        <f t="shared" si="798"/>
        <v>0</v>
      </c>
      <c r="AL150" s="75">
        <f t="shared" si="798"/>
        <v>0</v>
      </c>
      <c r="AM150" s="120">
        <f t="shared" si="818"/>
        <v>0</v>
      </c>
      <c r="AN150" s="75">
        <f t="shared" si="819"/>
        <v>0</v>
      </c>
      <c r="AO150" s="75">
        <f t="shared" si="799"/>
        <v>0</v>
      </c>
      <c r="AP150" s="75">
        <f t="shared" si="799"/>
        <v>0</v>
      </c>
      <c r="AQ150" s="75">
        <f t="shared" si="799"/>
        <v>0</v>
      </c>
      <c r="AR150" s="120">
        <f t="shared" si="820"/>
        <v>0</v>
      </c>
      <c r="AS150" s="75">
        <f t="shared" si="821"/>
        <v>0</v>
      </c>
      <c r="AT150" s="75">
        <f t="shared" si="800"/>
        <v>0</v>
      </c>
      <c r="AU150" s="75">
        <f t="shared" si="800"/>
        <v>0</v>
      </c>
      <c r="AV150" s="75">
        <f t="shared" si="800"/>
        <v>0</v>
      </c>
      <c r="AW150" s="75">
        <f t="shared" si="800"/>
        <v>0</v>
      </c>
      <c r="AX150" s="120">
        <f t="shared" si="822"/>
        <v>0</v>
      </c>
      <c r="AY150" s="75">
        <f t="shared" si="823"/>
        <v>0</v>
      </c>
      <c r="AZ150" s="75">
        <f t="shared" si="801"/>
        <v>0</v>
      </c>
      <c r="BA150" s="75">
        <f t="shared" si="801"/>
        <v>0</v>
      </c>
      <c r="BB150" s="75">
        <f t="shared" si="801"/>
        <v>0</v>
      </c>
      <c r="BC150" s="120">
        <f t="shared" si="824"/>
        <v>0</v>
      </c>
      <c r="BD150" s="75">
        <f t="shared" si="825"/>
        <v>0</v>
      </c>
      <c r="BE150" s="75">
        <f t="shared" si="802"/>
        <v>0</v>
      </c>
      <c r="BF150" s="75">
        <f t="shared" si="802"/>
        <v>0</v>
      </c>
      <c r="BG150" s="75">
        <f t="shared" si="802"/>
        <v>0</v>
      </c>
      <c r="BH150" s="120">
        <f t="shared" si="826"/>
        <v>0</v>
      </c>
      <c r="BI150" s="75">
        <f t="shared" si="827"/>
        <v>0</v>
      </c>
      <c r="BJ150" s="75">
        <f t="shared" si="803"/>
        <v>0</v>
      </c>
      <c r="BK150" s="75">
        <f t="shared" si="803"/>
        <v>0</v>
      </c>
      <c r="BL150" s="75">
        <f t="shared" si="803"/>
        <v>0</v>
      </c>
      <c r="BM150" s="75">
        <f t="shared" si="803"/>
        <v>0</v>
      </c>
      <c r="BN150" s="120">
        <f t="shared" si="828"/>
        <v>0</v>
      </c>
      <c r="BO150" s="11"/>
      <c r="BP150" s="119">
        <f t="shared" si="829"/>
        <v>0</v>
      </c>
      <c r="BQ150" s="133">
        <f t="shared" si="804"/>
        <v>0</v>
      </c>
      <c r="BR150" s="66">
        <v>0</v>
      </c>
      <c r="BS150" s="66" t="s">
        <v>267</v>
      </c>
    </row>
    <row r="151" spans="1:71">
      <c r="A151" s="143" t="s">
        <v>31</v>
      </c>
      <c r="B151" s="124" t="s">
        <v>185</v>
      </c>
      <c r="C151" s="75">
        <f t="shared" si="805"/>
        <v>0</v>
      </c>
      <c r="D151" s="75">
        <f t="shared" si="792"/>
        <v>0</v>
      </c>
      <c r="E151" s="75">
        <f t="shared" si="792"/>
        <v>0</v>
      </c>
      <c r="F151" s="75">
        <f t="shared" si="792"/>
        <v>0</v>
      </c>
      <c r="G151" s="120">
        <f t="shared" si="806"/>
        <v>0</v>
      </c>
      <c r="H151" s="75">
        <f t="shared" si="807"/>
        <v>0</v>
      </c>
      <c r="I151" s="75">
        <f t="shared" si="793"/>
        <v>0</v>
      </c>
      <c r="J151" s="75">
        <f t="shared" si="793"/>
        <v>0</v>
      </c>
      <c r="K151" s="75">
        <f t="shared" si="793"/>
        <v>0</v>
      </c>
      <c r="L151" s="120">
        <f t="shared" si="808"/>
        <v>0</v>
      </c>
      <c r="M151" s="75">
        <f t="shared" si="809"/>
        <v>0</v>
      </c>
      <c r="N151" s="75">
        <f t="shared" si="794"/>
        <v>0</v>
      </c>
      <c r="O151" s="75">
        <f t="shared" si="794"/>
        <v>0</v>
      </c>
      <c r="P151" s="75">
        <f t="shared" si="794"/>
        <v>0</v>
      </c>
      <c r="Q151" s="75">
        <f t="shared" si="794"/>
        <v>0</v>
      </c>
      <c r="R151" s="120">
        <f t="shared" si="810"/>
        <v>0</v>
      </c>
      <c r="S151" s="75">
        <f t="shared" si="811"/>
        <v>0</v>
      </c>
      <c r="T151" s="75">
        <f t="shared" si="795"/>
        <v>0</v>
      </c>
      <c r="U151" s="75">
        <f t="shared" si="795"/>
        <v>0</v>
      </c>
      <c r="V151" s="75">
        <f t="shared" si="795"/>
        <v>0</v>
      </c>
      <c r="W151" s="120">
        <f t="shared" si="812"/>
        <v>0</v>
      </c>
      <c r="X151" s="75">
        <f t="shared" si="813"/>
        <v>0</v>
      </c>
      <c r="Y151" s="75">
        <f t="shared" si="796"/>
        <v>0</v>
      </c>
      <c r="Z151" s="75">
        <f t="shared" si="796"/>
        <v>0</v>
      </c>
      <c r="AA151" s="75">
        <f t="shared" si="796"/>
        <v>0</v>
      </c>
      <c r="AB151" s="120">
        <f t="shared" si="814"/>
        <v>0</v>
      </c>
      <c r="AC151" s="75">
        <f t="shared" si="815"/>
        <v>0</v>
      </c>
      <c r="AD151" s="75">
        <f t="shared" si="797"/>
        <v>0</v>
      </c>
      <c r="AE151" s="75">
        <f t="shared" si="797"/>
        <v>0</v>
      </c>
      <c r="AF151" s="75">
        <f t="shared" si="797"/>
        <v>0</v>
      </c>
      <c r="AG151" s="75">
        <f t="shared" si="797"/>
        <v>0</v>
      </c>
      <c r="AH151" s="120">
        <f t="shared" si="816"/>
        <v>0</v>
      </c>
      <c r="AI151" s="75">
        <f t="shared" si="817"/>
        <v>0</v>
      </c>
      <c r="AJ151" s="75">
        <f t="shared" si="798"/>
        <v>0</v>
      </c>
      <c r="AK151" s="75">
        <f t="shared" si="798"/>
        <v>0</v>
      </c>
      <c r="AL151" s="75">
        <f t="shared" si="798"/>
        <v>0</v>
      </c>
      <c r="AM151" s="120">
        <f t="shared" si="818"/>
        <v>0</v>
      </c>
      <c r="AN151" s="75">
        <f t="shared" si="819"/>
        <v>0</v>
      </c>
      <c r="AO151" s="75">
        <f t="shared" si="799"/>
        <v>0</v>
      </c>
      <c r="AP151" s="75">
        <f t="shared" si="799"/>
        <v>0</v>
      </c>
      <c r="AQ151" s="75">
        <f t="shared" si="799"/>
        <v>0</v>
      </c>
      <c r="AR151" s="120">
        <f t="shared" si="820"/>
        <v>0</v>
      </c>
      <c r="AS151" s="75">
        <f t="shared" si="821"/>
        <v>0</v>
      </c>
      <c r="AT151" s="75">
        <f t="shared" si="800"/>
        <v>0</v>
      </c>
      <c r="AU151" s="75">
        <f t="shared" si="800"/>
        <v>0</v>
      </c>
      <c r="AV151" s="75">
        <f t="shared" si="800"/>
        <v>0</v>
      </c>
      <c r="AW151" s="75">
        <f t="shared" si="800"/>
        <v>0</v>
      </c>
      <c r="AX151" s="120">
        <f t="shared" si="822"/>
        <v>0</v>
      </c>
      <c r="AY151" s="75">
        <f t="shared" si="823"/>
        <v>0</v>
      </c>
      <c r="AZ151" s="75">
        <f t="shared" si="801"/>
        <v>0</v>
      </c>
      <c r="BA151" s="75">
        <f t="shared" si="801"/>
        <v>0</v>
      </c>
      <c r="BB151" s="75">
        <f t="shared" si="801"/>
        <v>0</v>
      </c>
      <c r="BC151" s="120">
        <f t="shared" si="824"/>
        <v>0</v>
      </c>
      <c r="BD151" s="75">
        <f t="shared" si="825"/>
        <v>0</v>
      </c>
      <c r="BE151" s="75">
        <f t="shared" si="802"/>
        <v>0</v>
      </c>
      <c r="BF151" s="75">
        <f t="shared" si="802"/>
        <v>0</v>
      </c>
      <c r="BG151" s="75">
        <f t="shared" si="802"/>
        <v>0</v>
      </c>
      <c r="BH151" s="120">
        <f t="shared" si="826"/>
        <v>0</v>
      </c>
      <c r="BI151" s="75">
        <f t="shared" si="827"/>
        <v>0</v>
      </c>
      <c r="BJ151" s="75">
        <f t="shared" si="803"/>
        <v>0</v>
      </c>
      <c r="BK151" s="75">
        <f t="shared" si="803"/>
        <v>0</v>
      </c>
      <c r="BL151" s="75">
        <f t="shared" si="803"/>
        <v>0</v>
      </c>
      <c r="BM151" s="75">
        <f t="shared" si="803"/>
        <v>0</v>
      </c>
      <c r="BN151" s="120">
        <f t="shared" si="828"/>
        <v>0</v>
      </c>
      <c r="BO151" s="11"/>
      <c r="BP151" s="119">
        <f t="shared" si="829"/>
        <v>0</v>
      </c>
      <c r="BQ151" s="133">
        <f t="shared" si="804"/>
        <v>0</v>
      </c>
      <c r="BR151" s="66">
        <v>0</v>
      </c>
      <c r="BS151" s="66" t="s">
        <v>267</v>
      </c>
    </row>
    <row r="152" spans="1:71">
      <c r="A152" s="143" t="s">
        <v>32</v>
      </c>
      <c r="B152" s="124" t="s">
        <v>186</v>
      </c>
      <c r="C152" s="75">
        <f t="shared" si="805"/>
        <v>532.26923076923072</v>
      </c>
      <c r="D152" s="75">
        <f t="shared" si="792"/>
        <v>532.26923076923072</v>
      </c>
      <c r="E152" s="75">
        <f t="shared" si="792"/>
        <v>532.26923076923072</v>
      </c>
      <c r="F152" s="75">
        <f t="shared" si="792"/>
        <v>532.26923076923072</v>
      </c>
      <c r="G152" s="120">
        <f t="shared" si="806"/>
        <v>2129.0769230769229</v>
      </c>
      <c r="H152" s="75">
        <f t="shared" si="807"/>
        <v>532.26923076923072</v>
      </c>
      <c r="I152" s="75">
        <f t="shared" si="793"/>
        <v>532.26923076923072</v>
      </c>
      <c r="J152" s="75">
        <f t="shared" si="793"/>
        <v>532.26923076923072</v>
      </c>
      <c r="K152" s="75">
        <f t="shared" si="793"/>
        <v>532.26923076923072</v>
      </c>
      <c r="L152" s="120">
        <f t="shared" si="808"/>
        <v>2129.0769230769229</v>
      </c>
      <c r="M152" s="75">
        <f t="shared" si="809"/>
        <v>532.26923076923072</v>
      </c>
      <c r="N152" s="75">
        <f t="shared" si="794"/>
        <v>532.26923076923072</v>
      </c>
      <c r="O152" s="75">
        <f t="shared" si="794"/>
        <v>532.26923076923072</v>
      </c>
      <c r="P152" s="75">
        <f t="shared" si="794"/>
        <v>532.26923076923072</v>
      </c>
      <c r="Q152" s="75">
        <f t="shared" si="794"/>
        <v>532.26923076923072</v>
      </c>
      <c r="R152" s="120">
        <f t="shared" si="810"/>
        <v>2661.3461538461534</v>
      </c>
      <c r="S152" s="75">
        <f t="shared" si="811"/>
        <v>532.26923076923072</v>
      </c>
      <c r="T152" s="75">
        <f t="shared" si="795"/>
        <v>532.26923076923072</v>
      </c>
      <c r="U152" s="75">
        <f t="shared" si="795"/>
        <v>532.26923076923072</v>
      </c>
      <c r="V152" s="75">
        <f t="shared" si="795"/>
        <v>532.26923076923072</v>
      </c>
      <c r="W152" s="120">
        <f t="shared" si="812"/>
        <v>2129.0769230769229</v>
      </c>
      <c r="X152" s="75">
        <f t="shared" si="813"/>
        <v>532.26923076923072</v>
      </c>
      <c r="Y152" s="75">
        <f t="shared" si="796"/>
        <v>532.26923076923072</v>
      </c>
      <c r="Z152" s="75">
        <f t="shared" si="796"/>
        <v>532.26923076923072</v>
      </c>
      <c r="AA152" s="75">
        <f t="shared" si="796"/>
        <v>532.26923076923072</v>
      </c>
      <c r="AB152" s="120">
        <f t="shared" si="814"/>
        <v>2129.0769230769229</v>
      </c>
      <c r="AC152" s="75">
        <f t="shared" si="815"/>
        <v>532.26923076923072</v>
      </c>
      <c r="AD152" s="75">
        <f t="shared" si="797"/>
        <v>532.26923076923072</v>
      </c>
      <c r="AE152" s="75">
        <f t="shared" si="797"/>
        <v>532.26923076923072</v>
      </c>
      <c r="AF152" s="75">
        <f t="shared" si="797"/>
        <v>532.26923076923072</v>
      </c>
      <c r="AG152" s="75">
        <f t="shared" si="797"/>
        <v>532.26923076923072</v>
      </c>
      <c r="AH152" s="120">
        <f t="shared" si="816"/>
        <v>2661.3461538461534</v>
      </c>
      <c r="AI152" s="75">
        <f t="shared" si="817"/>
        <v>532.26923076923072</v>
      </c>
      <c r="AJ152" s="75">
        <f t="shared" si="798"/>
        <v>532.26923076923072</v>
      </c>
      <c r="AK152" s="75">
        <f t="shared" si="798"/>
        <v>532.26923076923072</v>
      </c>
      <c r="AL152" s="75">
        <f t="shared" si="798"/>
        <v>532.26923076923072</v>
      </c>
      <c r="AM152" s="120">
        <f t="shared" si="818"/>
        <v>2129.0769230769229</v>
      </c>
      <c r="AN152" s="75">
        <f t="shared" si="819"/>
        <v>532.26923076923072</v>
      </c>
      <c r="AO152" s="75">
        <f t="shared" si="799"/>
        <v>532.26923076923072</v>
      </c>
      <c r="AP152" s="75">
        <f t="shared" si="799"/>
        <v>532.26923076923072</v>
      </c>
      <c r="AQ152" s="75">
        <f t="shared" si="799"/>
        <v>532.26923076923072</v>
      </c>
      <c r="AR152" s="120">
        <f t="shared" si="820"/>
        <v>2129.0769230769229</v>
      </c>
      <c r="AS152" s="75">
        <f t="shared" si="821"/>
        <v>532.26923076923072</v>
      </c>
      <c r="AT152" s="75">
        <f t="shared" si="800"/>
        <v>532.26923076923072</v>
      </c>
      <c r="AU152" s="75">
        <f t="shared" si="800"/>
        <v>532.26923076923072</v>
      </c>
      <c r="AV152" s="75">
        <f t="shared" si="800"/>
        <v>532.26923076923072</v>
      </c>
      <c r="AW152" s="75">
        <f t="shared" si="800"/>
        <v>532.26923076923072</v>
      </c>
      <c r="AX152" s="120">
        <f t="shared" si="822"/>
        <v>2661.3461538461534</v>
      </c>
      <c r="AY152" s="75">
        <f t="shared" si="823"/>
        <v>532.26923076923072</v>
      </c>
      <c r="AZ152" s="75">
        <f t="shared" si="801"/>
        <v>532.26923076923072</v>
      </c>
      <c r="BA152" s="75">
        <f t="shared" si="801"/>
        <v>532.26923076923072</v>
      </c>
      <c r="BB152" s="75">
        <f t="shared" si="801"/>
        <v>532.26923076923072</v>
      </c>
      <c r="BC152" s="120">
        <f t="shared" si="824"/>
        <v>2129.0769230769229</v>
      </c>
      <c r="BD152" s="75">
        <f t="shared" si="825"/>
        <v>532.26923076923072</v>
      </c>
      <c r="BE152" s="75">
        <f t="shared" si="802"/>
        <v>532.26923076923072</v>
      </c>
      <c r="BF152" s="75">
        <f t="shared" si="802"/>
        <v>532.26923076923072</v>
      </c>
      <c r="BG152" s="75">
        <f t="shared" si="802"/>
        <v>532.26923076923072</v>
      </c>
      <c r="BH152" s="120">
        <f t="shared" si="826"/>
        <v>2129.0769230769229</v>
      </c>
      <c r="BI152" s="75">
        <f t="shared" si="827"/>
        <v>532.26923076923072</v>
      </c>
      <c r="BJ152" s="75">
        <f t="shared" si="803"/>
        <v>532.26923076923072</v>
      </c>
      <c r="BK152" s="75">
        <f t="shared" si="803"/>
        <v>532.26923076923072</v>
      </c>
      <c r="BL152" s="75">
        <f t="shared" si="803"/>
        <v>532.26923076923072</v>
      </c>
      <c r="BM152" s="75">
        <f t="shared" si="803"/>
        <v>532.26923076923072</v>
      </c>
      <c r="BN152" s="120">
        <f t="shared" si="828"/>
        <v>2661.3461538461534</v>
      </c>
      <c r="BO152" s="11"/>
      <c r="BP152" s="119">
        <f t="shared" si="829"/>
        <v>27677.999999999989</v>
      </c>
      <c r="BQ152" s="133">
        <f t="shared" si="804"/>
        <v>532.26923076923072</v>
      </c>
      <c r="BR152" s="66">
        <v>27678</v>
      </c>
      <c r="BS152" s="66" t="s">
        <v>267</v>
      </c>
    </row>
    <row r="153" spans="1:71">
      <c r="A153" s="143" t="s">
        <v>33</v>
      </c>
      <c r="B153" s="124" t="s">
        <v>187</v>
      </c>
      <c r="C153" s="75">
        <f t="shared" si="805"/>
        <v>4.615384615384615</v>
      </c>
      <c r="D153" s="75">
        <f t="shared" si="792"/>
        <v>4.615384615384615</v>
      </c>
      <c r="E153" s="75">
        <f t="shared" si="792"/>
        <v>4.615384615384615</v>
      </c>
      <c r="F153" s="75">
        <f t="shared" si="792"/>
        <v>4.615384615384615</v>
      </c>
      <c r="G153" s="120">
        <f t="shared" si="806"/>
        <v>18.46153846153846</v>
      </c>
      <c r="H153" s="75">
        <f t="shared" si="807"/>
        <v>4.615384615384615</v>
      </c>
      <c r="I153" s="75">
        <f t="shared" si="793"/>
        <v>4.615384615384615</v>
      </c>
      <c r="J153" s="75">
        <f t="shared" si="793"/>
        <v>4.615384615384615</v>
      </c>
      <c r="K153" s="75">
        <f t="shared" si="793"/>
        <v>4.615384615384615</v>
      </c>
      <c r="L153" s="120">
        <f t="shared" si="808"/>
        <v>18.46153846153846</v>
      </c>
      <c r="M153" s="75">
        <f t="shared" si="809"/>
        <v>4.615384615384615</v>
      </c>
      <c r="N153" s="75">
        <f t="shared" si="794"/>
        <v>4.615384615384615</v>
      </c>
      <c r="O153" s="75">
        <f t="shared" si="794"/>
        <v>4.615384615384615</v>
      </c>
      <c r="P153" s="75">
        <f t="shared" si="794"/>
        <v>4.615384615384615</v>
      </c>
      <c r="Q153" s="75">
        <f t="shared" si="794"/>
        <v>4.615384615384615</v>
      </c>
      <c r="R153" s="120">
        <f t="shared" si="810"/>
        <v>23.076923076923073</v>
      </c>
      <c r="S153" s="75">
        <f t="shared" si="811"/>
        <v>4.615384615384615</v>
      </c>
      <c r="T153" s="75">
        <f t="shared" si="795"/>
        <v>4.615384615384615</v>
      </c>
      <c r="U153" s="75">
        <f t="shared" si="795"/>
        <v>4.615384615384615</v>
      </c>
      <c r="V153" s="75">
        <f t="shared" si="795"/>
        <v>4.615384615384615</v>
      </c>
      <c r="W153" s="120">
        <f t="shared" si="812"/>
        <v>18.46153846153846</v>
      </c>
      <c r="X153" s="75">
        <f t="shared" si="813"/>
        <v>4.615384615384615</v>
      </c>
      <c r="Y153" s="75">
        <f t="shared" si="796"/>
        <v>4.615384615384615</v>
      </c>
      <c r="Z153" s="75">
        <f t="shared" si="796"/>
        <v>4.615384615384615</v>
      </c>
      <c r="AA153" s="75">
        <f t="shared" si="796"/>
        <v>4.615384615384615</v>
      </c>
      <c r="AB153" s="120">
        <f t="shared" si="814"/>
        <v>18.46153846153846</v>
      </c>
      <c r="AC153" s="75">
        <f t="shared" si="815"/>
        <v>4.615384615384615</v>
      </c>
      <c r="AD153" s="75">
        <f t="shared" si="797"/>
        <v>4.615384615384615</v>
      </c>
      <c r="AE153" s="75">
        <f t="shared" si="797"/>
        <v>4.615384615384615</v>
      </c>
      <c r="AF153" s="75">
        <f t="shared" si="797"/>
        <v>4.615384615384615</v>
      </c>
      <c r="AG153" s="75">
        <f t="shared" si="797"/>
        <v>4.615384615384615</v>
      </c>
      <c r="AH153" s="120">
        <f t="shared" si="816"/>
        <v>23.076923076923073</v>
      </c>
      <c r="AI153" s="75">
        <f t="shared" si="817"/>
        <v>4.615384615384615</v>
      </c>
      <c r="AJ153" s="75">
        <f t="shared" si="798"/>
        <v>4.615384615384615</v>
      </c>
      <c r="AK153" s="75">
        <f t="shared" si="798"/>
        <v>4.615384615384615</v>
      </c>
      <c r="AL153" s="75">
        <f t="shared" si="798"/>
        <v>4.615384615384615</v>
      </c>
      <c r="AM153" s="120">
        <f t="shared" si="818"/>
        <v>18.46153846153846</v>
      </c>
      <c r="AN153" s="75">
        <f t="shared" si="819"/>
        <v>4.615384615384615</v>
      </c>
      <c r="AO153" s="75">
        <f t="shared" si="799"/>
        <v>4.615384615384615</v>
      </c>
      <c r="AP153" s="75">
        <f t="shared" si="799"/>
        <v>4.615384615384615</v>
      </c>
      <c r="AQ153" s="75">
        <f t="shared" si="799"/>
        <v>4.615384615384615</v>
      </c>
      <c r="AR153" s="120">
        <f t="shared" si="820"/>
        <v>18.46153846153846</v>
      </c>
      <c r="AS153" s="75">
        <f t="shared" si="821"/>
        <v>4.615384615384615</v>
      </c>
      <c r="AT153" s="75">
        <f t="shared" si="800"/>
        <v>4.615384615384615</v>
      </c>
      <c r="AU153" s="75">
        <f t="shared" si="800"/>
        <v>4.615384615384615</v>
      </c>
      <c r="AV153" s="75">
        <f t="shared" si="800"/>
        <v>4.615384615384615</v>
      </c>
      <c r="AW153" s="75">
        <f t="shared" si="800"/>
        <v>4.615384615384615</v>
      </c>
      <c r="AX153" s="120">
        <f t="shared" si="822"/>
        <v>23.076923076923073</v>
      </c>
      <c r="AY153" s="75">
        <f t="shared" si="823"/>
        <v>4.615384615384615</v>
      </c>
      <c r="AZ153" s="75">
        <f t="shared" si="801"/>
        <v>4.615384615384615</v>
      </c>
      <c r="BA153" s="75">
        <f t="shared" si="801"/>
        <v>4.615384615384615</v>
      </c>
      <c r="BB153" s="75">
        <f t="shared" si="801"/>
        <v>4.615384615384615</v>
      </c>
      <c r="BC153" s="120">
        <f t="shared" si="824"/>
        <v>18.46153846153846</v>
      </c>
      <c r="BD153" s="75">
        <f t="shared" si="825"/>
        <v>4.615384615384615</v>
      </c>
      <c r="BE153" s="75">
        <f t="shared" si="802"/>
        <v>4.615384615384615</v>
      </c>
      <c r="BF153" s="75">
        <f t="shared" si="802"/>
        <v>4.615384615384615</v>
      </c>
      <c r="BG153" s="75">
        <f t="shared" si="802"/>
        <v>4.615384615384615</v>
      </c>
      <c r="BH153" s="120">
        <f t="shared" si="826"/>
        <v>18.46153846153846</v>
      </c>
      <c r="BI153" s="75">
        <f t="shared" si="827"/>
        <v>4.615384615384615</v>
      </c>
      <c r="BJ153" s="75">
        <f t="shared" si="803"/>
        <v>4.615384615384615</v>
      </c>
      <c r="BK153" s="75">
        <f t="shared" si="803"/>
        <v>4.615384615384615</v>
      </c>
      <c r="BL153" s="75">
        <f t="shared" si="803"/>
        <v>4.615384615384615</v>
      </c>
      <c r="BM153" s="75">
        <f t="shared" si="803"/>
        <v>4.615384615384615</v>
      </c>
      <c r="BN153" s="120">
        <f t="shared" si="828"/>
        <v>23.076923076923073</v>
      </c>
      <c r="BO153" s="11"/>
      <c r="BP153" s="119">
        <f t="shared" si="829"/>
        <v>239.99999999999991</v>
      </c>
      <c r="BQ153" s="133">
        <f t="shared" si="804"/>
        <v>4.615384615384615</v>
      </c>
      <c r="BR153" s="66">
        <v>240</v>
      </c>
      <c r="BS153" s="66" t="s">
        <v>267</v>
      </c>
    </row>
    <row r="154" spans="1:71">
      <c r="A154" s="143" t="s">
        <v>34</v>
      </c>
      <c r="B154" s="124" t="s">
        <v>188</v>
      </c>
      <c r="C154" s="75">
        <f t="shared" si="805"/>
        <v>0</v>
      </c>
      <c r="D154" s="75">
        <f t="shared" si="792"/>
        <v>0</v>
      </c>
      <c r="E154" s="75">
        <f t="shared" si="792"/>
        <v>0</v>
      </c>
      <c r="F154" s="75">
        <f t="shared" si="792"/>
        <v>0</v>
      </c>
      <c r="G154" s="120">
        <f t="shared" si="806"/>
        <v>0</v>
      </c>
      <c r="H154" s="75">
        <f t="shared" si="807"/>
        <v>0</v>
      </c>
      <c r="I154" s="75">
        <f t="shared" si="793"/>
        <v>0</v>
      </c>
      <c r="J154" s="75">
        <f t="shared" si="793"/>
        <v>0</v>
      </c>
      <c r="K154" s="75">
        <f t="shared" si="793"/>
        <v>0</v>
      </c>
      <c r="L154" s="120">
        <f t="shared" si="808"/>
        <v>0</v>
      </c>
      <c r="M154" s="75">
        <f t="shared" si="809"/>
        <v>0</v>
      </c>
      <c r="N154" s="75">
        <f t="shared" si="794"/>
        <v>0</v>
      </c>
      <c r="O154" s="75">
        <f t="shared" si="794"/>
        <v>0</v>
      </c>
      <c r="P154" s="75">
        <f t="shared" si="794"/>
        <v>0</v>
      </c>
      <c r="Q154" s="75">
        <f t="shared" si="794"/>
        <v>0</v>
      </c>
      <c r="R154" s="120">
        <f t="shared" si="810"/>
        <v>0</v>
      </c>
      <c r="S154" s="75">
        <f t="shared" si="811"/>
        <v>0</v>
      </c>
      <c r="T154" s="75">
        <f t="shared" si="795"/>
        <v>0</v>
      </c>
      <c r="U154" s="75">
        <f t="shared" si="795"/>
        <v>0</v>
      </c>
      <c r="V154" s="75">
        <f t="shared" si="795"/>
        <v>0</v>
      </c>
      <c r="W154" s="120">
        <f t="shared" si="812"/>
        <v>0</v>
      </c>
      <c r="X154" s="75">
        <f t="shared" si="813"/>
        <v>0</v>
      </c>
      <c r="Y154" s="75">
        <f t="shared" si="796"/>
        <v>0</v>
      </c>
      <c r="Z154" s="75">
        <f t="shared" si="796"/>
        <v>0</v>
      </c>
      <c r="AA154" s="75">
        <f t="shared" si="796"/>
        <v>0</v>
      </c>
      <c r="AB154" s="120">
        <f t="shared" si="814"/>
        <v>0</v>
      </c>
      <c r="AC154" s="75">
        <f t="shared" si="815"/>
        <v>0</v>
      </c>
      <c r="AD154" s="75">
        <f t="shared" si="797"/>
        <v>0</v>
      </c>
      <c r="AE154" s="75">
        <f t="shared" si="797"/>
        <v>0</v>
      </c>
      <c r="AF154" s="75">
        <f t="shared" si="797"/>
        <v>0</v>
      </c>
      <c r="AG154" s="75">
        <f t="shared" si="797"/>
        <v>0</v>
      </c>
      <c r="AH154" s="120">
        <f t="shared" si="816"/>
        <v>0</v>
      </c>
      <c r="AI154" s="75">
        <f t="shared" si="817"/>
        <v>0</v>
      </c>
      <c r="AJ154" s="75">
        <f t="shared" si="798"/>
        <v>0</v>
      </c>
      <c r="AK154" s="75">
        <f t="shared" si="798"/>
        <v>0</v>
      </c>
      <c r="AL154" s="75">
        <f t="shared" si="798"/>
        <v>0</v>
      </c>
      <c r="AM154" s="120">
        <f t="shared" si="818"/>
        <v>0</v>
      </c>
      <c r="AN154" s="75">
        <f t="shared" si="819"/>
        <v>0</v>
      </c>
      <c r="AO154" s="75">
        <f t="shared" si="799"/>
        <v>0</v>
      </c>
      <c r="AP154" s="75">
        <f t="shared" si="799"/>
        <v>0</v>
      </c>
      <c r="AQ154" s="75">
        <f t="shared" si="799"/>
        <v>0</v>
      </c>
      <c r="AR154" s="120">
        <f t="shared" si="820"/>
        <v>0</v>
      </c>
      <c r="AS154" s="75">
        <f t="shared" si="821"/>
        <v>0</v>
      </c>
      <c r="AT154" s="75">
        <f t="shared" si="800"/>
        <v>0</v>
      </c>
      <c r="AU154" s="75">
        <f t="shared" si="800"/>
        <v>0</v>
      </c>
      <c r="AV154" s="75">
        <f t="shared" si="800"/>
        <v>0</v>
      </c>
      <c r="AW154" s="75">
        <f t="shared" si="800"/>
        <v>0</v>
      </c>
      <c r="AX154" s="120">
        <f t="shared" si="822"/>
        <v>0</v>
      </c>
      <c r="AY154" s="75">
        <f t="shared" si="823"/>
        <v>0</v>
      </c>
      <c r="AZ154" s="75">
        <f t="shared" si="801"/>
        <v>0</v>
      </c>
      <c r="BA154" s="75">
        <f t="shared" si="801"/>
        <v>0</v>
      </c>
      <c r="BB154" s="75">
        <f t="shared" si="801"/>
        <v>0</v>
      </c>
      <c r="BC154" s="120">
        <f t="shared" si="824"/>
        <v>0</v>
      </c>
      <c r="BD154" s="75">
        <f t="shared" si="825"/>
        <v>0</v>
      </c>
      <c r="BE154" s="75">
        <f t="shared" si="802"/>
        <v>0</v>
      </c>
      <c r="BF154" s="75">
        <f t="shared" si="802"/>
        <v>0</v>
      </c>
      <c r="BG154" s="75">
        <f t="shared" si="802"/>
        <v>0</v>
      </c>
      <c r="BH154" s="120">
        <f t="shared" si="826"/>
        <v>0</v>
      </c>
      <c r="BI154" s="75">
        <f t="shared" si="827"/>
        <v>0</v>
      </c>
      <c r="BJ154" s="75">
        <f t="shared" si="803"/>
        <v>0</v>
      </c>
      <c r="BK154" s="75">
        <f t="shared" si="803"/>
        <v>0</v>
      </c>
      <c r="BL154" s="75">
        <f t="shared" si="803"/>
        <v>0</v>
      </c>
      <c r="BM154" s="75">
        <f t="shared" si="803"/>
        <v>0</v>
      </c>
      <c r="BN154" s="120">
        <f t="shared" si="828"/>
        <v>0</v>
      </c>
      <c r="BO154" s="11"/>
      <c r="BP154" s="119">
        <f t="shared" si="829"/>
        <v>0</v>
      </c>
      <c r="BQ154" s="133">
        <f t="shared" si="804"/>
        <v>0</v>
      </c>
      <c r="BR154" s="66">
        <v>0</v>
      </c>
      <c r="BS154" s="66" t="s">
        <v>267</v>
      </c>
    </row>
    <row r="155" spans="1:71">
      <c r="A155" s="143" t="s">
        <v>35</v>
      </c>
      <c r="B155" s="124" t="s">
        <v>189</v>
      </c>
      <c r="C155" s="75">
        <f t="shared" si="805"/>
        <v>5.0576923076923075</v>
      </c>
      <c r="D155" s="75">
        <f t="shared" si="792"/>
        <v>5.0576923076923075</v>
      </c>
      <c r="E155" s="75">
        <f t="shared" si="792"/>
        <v>5.0576923076923075</v>
      </c>
      <c r="F155" s="75">
        <f t="shared" si="792"/>
        <v>5.0576923076923075</v>
      </c>
      <c r="G155" s="120">
        <f t="shared" si="806"/>
        <v>20.23076923076923</v>
      </c>
      <c r="H155" s="75">
        <f t="shared" si="807"/>
        <v>5.0576923076923075</v>
      </c>
      <c r="I155" s="75">
        <f t="shared" si="793"/>
        <v>5.0576923076923075</v>
      </c>
      <c r="J155" s="75">
        <f t="shared" si="793"/>
        <v>5.0576923076923075</v>
      </c>
      <c r="K155" s="75">
        <f t="shared" si="793"/>
        <v>5.0576923076923075</v>
      </c>
      <c r="L155" s="120">
        <f t="shared" si="808"/>
        <v>20.23076923076923</v>
      </c>
      <c r="M155" s="75">
        <f t="shared" si="809"/>
        <v>5.0576923076923075</v>
      </c>
      <c r="N155" s="75">
        <f t="shared" si="794"/>
        <v>5.0576923076923075</v>
      </c>
      <c r="O155" s="75">
        <f t="shared" si="794"/>
        <v>5.0576923076923075</v>
      </c>
      <c r="P155" s="75">
        <f t="shared" si="794"/>
        <v>5.0576923076923075</v>
      </c>
      <c r="Q155" s="75">
        <f t="shared" si="794"/>
        <v>5.0576923076923075</v>
      </c>
      <c r="R155" s="120">
        <f t="shared" si="810"/>
        <v>25.288461538461537</v>
      </c>
      <c r="S155" s="75">
        <f t="shared" si="811"/>
        <v>5.0576923076923075</v>
      </c>
      <c r="T155" s="75">
        <f t="shared" si="795"/>
        <v>5.0576923076923075</v>
      </c>
      <c r="U155" s="75">
        <f t="shared" si="795"/>
        <v>5.0576923076923075</v>
      </c>
      <c r="V155" s="75">
        <f t="shared" si="795"/>
        <v>5.0576923076923075</v>
      </c>
      <c r="W155" s="120">
        <f t="shared" si="812"/>
        <v>20.23076923076923</v>
      </c>
      <c r="X155" s="75">
        <f t="shared" si="813"/>
        <v>5.0576923076923075</v>
      </c>
      <c r="Y155" s="75">
        <f t="shared" si="796"/>
        <v>5.0576923076923075</v>
      </c>
      <c r="Z155" s="75">
        <f t="shared" si="796"/>
        <v>5.0576923076923075</v>
      </c>
      <c r="AA155" s="75">
        <f t="shared" si="796"/>
        <v>5.0576923076923075</v>
      </c>
      <c r="AB155" s="120">
        <f t="shared" si="814"/>
        <v>20.23076923076923</v>
      </c>
      <c r="AC155" s="75">
        <f t="shared" si="815"/>
        <v>5.0576923076923075</v>
      </c>
      <c r="AD155" s="75">
        <f t="shared" si="797"/>
        <v>5.0576923076923075</v>
      </c>
      <c r="AE155" s="75">
        <f t="shared" si="797"/>
        <v>5.0576923076923075</v>
      </c>
      <c r="AF155" s="75">
        <f t="shared" si="797"/>
        <v>5.0576923076923075</v>
      </c>
      <c r="AG155" s="75">
        <f t="shared" si="797"/>
        <v>5.0576923076923075</v>
      </c>
      <c r="AH155" s="120">
        <f t="shared" si="816"/>
        <v>25.288461538461537</v>
      </c>
      <c r="AI155" s="75">
        <f t="shared" si="817"/>
        <v>5.0576923076923075</v>
      </c>
      <c r="AJ155" s="75">
        <f t="shared" si="798"/>
        <v>5.0576923076923075</v>
      </c>
      <c r="AK155" s="75">
        <f t="shared" si="798"/>
        <v>5.0576923076923075</v>
      </c>
      <c r="AL155" s="75">
        <f t="shared" si="798"/>
        <v>5.0576923076923075</v>
      </c>
      <c r="AM155" s="120">
        <f t="shared" si="818"/>
        <v>20.23076923076923</v>
      </c>
      <c r="AN155" s="75">
        <f t="shared" si="819"/>
        <v>5.0576923076923075</v>
      </c>
      <c r="AO155" s="75">
        <f t="shared" si="799"/>
        <v>5.0576923076923075</v>
      </c>
      <c r="AP155" s="75">
        <f t="shared" si="799"/>
        <v>5.0576923076923075</v>
      </c>
      <c r="AQ155" s="75">
        <f t="shared" si="799"/>
        <v>5.0576923076923075</v>
      </c>
      <c r="AR155" s="120">
        <f t="shared" si="820"/>
        <v>20.23076923076923</v>
      </c>
      <c r="AS155" s="75">
        <f t="shared" si="821"/>
        <v>5.0576923076923075</v>
      </c>
      <c r="AT155" s="75">
        <f t="shared" si="800"/>
        <v>5.0576923076923075</v>
      </c>
      <c r="AU155" s="75">
        <f t="shared" si="800"/>
        <v>5.0576923076923075</v>
      </c>
      <c r="AV155" s="75">
        <f t="shared" si="800"/>
        <v>5.0576923076923075</v>
      </c>
      <c r="AW155" s="75">
        <f t="shared" si="800"/>
        <v>5.0576923076923075</v>
      </c>
      <c r="AX155" s="120">
        <f t="shared" si="822"/>
        <v>25.288461538461537</v>
      </c>
      <c r="AY155" s="75">
        <f t="shared" si="823"/>
        <v>5.0576923076923075</v>
      </c>
      <c r="AZ155" s="75">
        <f t="shared" si="801"/>
        <v>5.0576923076923075</v>
      </c>
      <c r="BA155" s="75">
        <f t="shared" si="801"/>
        <v>5.0576923076923075</v>
      </c>
      <c r="BB155" s="75">
        <f t="shared" si="801"/>
        <v>5.0576923076923075</v>
      </c>
      <c r="BC155" s="120">
        <f t="shared" si="824"/>
        <v>20.23076923076923</v>
      </c>
      <c r="BD155" s="75">
        <f t="shared" si="825"/>
        <v>5.0576923076923075</v>
      </c>
      <c r="BE155" s="75">
        <f t="shared" si="802"/>
        <v>5.0576923076923075</v>
      </c>
      <c r="BF155" s="75">
        <f t="shared" si="802"/>
        <v>5.0576923076923075</v>
      </c>
      <c r="BG155" s="75">
        <f t="shared" si="802"/>
        <v>5.0576923076923075</v>
      </c>
      <c r="BH155" s="120">
        <f t="shared" si="826"/>
        <v>20.23076923076923</v>
      </c>
      <c r="BI155" s="75">
        <f t="shared" si="827"/>
        <v>5.0576923076923075</v>
      </c>
      <c r="BJ155" s="75">
        <f t="shared" si="803"/>
        <v>5.0576923076923075</v>
      </c>
      <c r="BK155" s="75">
        <f t="shared" si="803"/>
        <v>5.0576923076923075</v>
      </c>
      <c r="BL155" s="75">
        <f t="shared" si="803"/>
        <v>5.0576923076923075</v>
      </c>
      <c r="BM155" s="75">
        <f t="shared" si="803"/>
        <v>5.0576923076923075</v>
      </c>
      <c r="BN155" s="120">
        <f t="shared" si="828"/>
        <v>25.288461538461537</v>
      </c>
      <c r="BO155" s="11"/>
      <c r="BP155" s="119">
        <f t="shared" si="829"/>
        <v>263</v>
      </c>
      <c r="BQ155" s="133">
        <f t="shared" si="804"/>
        <v>5.0576923076923075</v>
      </c>
      <c r="BR155" s="66">
        <v>263</v>
      </c>
      <c r="BS155" s="66" t="s">
        <v>267</v>
      </c>
    </row>
    <row r="156" spans="1:71">
      <c r="A156" s="143" t="s">
        <v>36</v>
      </c>
      <c r="B156" s="124" t="s">
        <v>190</v>
      </c>
      <c r="C156" s="75">
        <f t="shared" si="805"/>
        <v>0</v>
      </c>
      <c r="D156" s="75">
        <f t="shared" si="792"/>
        <v>0</v>
      </c>
      <c r="E156" s="75">
        <f t="shared" si="792"/>
        <v>0</v>
      </c>
      <c r="F156" s="75">
        <f t="shared" si="792"/>
        <v>0</v>
      </c>
      <c r="G156" s="120">
        <f t="shared" si="806"/>
        <v>0</v>
      </c>
      <c r="H156" s="75">
        <f t="shared" si="807"/>
        <v>0</v>
      </c>
      <c r="I156" s="75">
        <f t="shared" si="793"/>
        <v>0</v>
      </c>
      <c r="J156" s="75">
        <f t="shared" si="793"/>
        <v>0</v>
      </c>
      <c r="K156" s="75">
        <f t="shared" si="793"/>
        <v>0</v>
      </c>
      <c r="L156" s="120">
        <f t="shared" si="808"/>
        <v>0</v>
      </c>
      <c r="M156" s="75">
        <f t="shared" si="809"/>
        <v>0</v>
      </c>
      <c r="N156" s="75">
        <f t="shared" si="794"/>
        <v>0</v>
      </c>
      <c r="O156" s="75">
        <f t="shared" si="794"/>
        <v>0</v>
      </c>
      <c r="P156" s="75">
        <f t="shared" si="794"/>
        <v>0</v>
      </c>
      <c r="Q156" s="75">
        <f t="shared" si="794"/>
        <v>0</v>
      </c>
      <c r="R156" s="120">
        <f t="shared" si="810"/>
        <v>0</v>
      </c>
      <c r="S156" s="75">
        <f t="shared" si="811"/>
        <v>0</v>
      </c>
      <c r="T156" s="75">
        <f t="shared" si="795"/>
        <v>0</v>
      </c>
      <c r="U156" s="75">
        <f t="shared" si="795"/>
        <v>0</v>
      </c>
      <c r="V156" s="75">
        <f t="shared" si="795"/>
        <v>0</v>
      </c>
      <c r="W156" s="120">
        <f t="shared" si="812"/>
        <v>0</v>
      </c>
      <c r="X156" s="75">
        <f t="shared" si="813"/>
        <v>0</v>
      </c>
      <c r="Y156" s="75">
        <f t="shared" si="796"/>
        <v>0</v>
      </c>
      <c r="Z156" s="75">
        <f t="shared" si="796"/>
        <v>0</v>
      </c>
      <c r="AA156" s="75">
        <f t="shared" si="796"/>
        <v>0</v>
      </c>
      <c r="AB156" s="120">
        <f t="shared" si="814"/>
        <v>0</v>
      </c>
      <c r="AC156" s="75">
        <f t="shared" si="815"/>
        <v>0</v>
      </c>
      <c r="AD156" s="75">
        <f t="shared" si="797"/>
        <v>0</v>
      </c>
      <c r="AE156" s="75">
        <f t="shared" si="797"/>
        <v>0</v>
      </c>
      <c r="AF156" s="75">
        <f t="shared" si="797"/>
        <v>0</v>
      </c>
      <c r="AG156" s="75">
        <f t="shared" si="797"/>
        <v>0</v>
      </c>
      <c r="AH156" s="120">
        <f t="shared" si="816"/>
        <v>0</v>
      </c>
      <c r="AI156" s="75">
        <f t="shared" si="817"/>
        <v>0</v>
      </c>
      <c r="AJ156" s="75">
        <f t="shared" si="798"/>
        <v>0</v>
      </c>
      <c r="AK156" s="75">
        <f t="shared" si="798"/>
        <v>0</v>
      </c>
      <c r="AL156" s="75">
        <f t="shared" si="798"/>
        <v>0</v>
      </c>
      <c r="AM156" s="120">
        <f t="shared" si="818"/>
        <v>0</v>
      </c>
      <c r="AN156" s="75">
        <f t="shared" si="819"/>
        <v>0</v>
      </c>
      <c r="AO156" s="75">
        <f t="shared" si="799"/>
        <v>0</v>
      </c>
      <c r="AP156" s="75">
        <f t="shared" si="799"/>
        <v>0</v>
      </c>
      <c r="AQ156" s="75">
        <f t="shared" si="799"/>
        <v>0</v>
      </c>
      <c r="AR156" s="120">
        <f t="shared" si="820"/>
        <v>0</v>
      </c>
      <c r="AS156" s="75">
        <f t="shared" si="821"/>
        <v>0</v>
      </c>
      <c r="AT156" s="75">
        <f t="shared" si="800"/>
        <v>0</v>
      </c>
      <c r="AU156" s="75">
        <f t="shared" si="800"/>
        <v>0</v>
      </c>
      <c r="AV156" s="75">
        <f t="shared" si="800"/>
        <v>0</v>
      </c>
      <c r="AW156" s="75">
        <f t="shared" si="800"/>
        <v>0</v>
      </c>
      <c r="AX156" s="120">
        <f t="shared" si="822"/>
        <v>0</v>
      </c>
      <c r="AY156" s="75">
        <f t="shared" si="823"/>
        <v>0</v>
      </c>
      <c r="AZ156" s="75">
        <f t="shared" si="801"/>
        <v>0</v>
      </c>
      <c r="BA156" s="75">
        <f t="shared" si="801"/>
        <v>0</v>
      </c>
      <c r="BB156" s="75">
        <f t="shared" si="801"/>
        <v>0</v>
      </c>
      <c r="BC156" s="120">
        <f t="shared" si="824"/>
        <v>0</v>
      </c>
      <c r="BD156" s="75">
        <f t="shared" si="825"/>
        <v>0</v>
      </c>
      <c r="BE156" s="75">
        <f t="shared" si="802"/>
        <v>0</v>
      </c>
      <c r="BF156" s="75">
        <f t="shared" si="802"/>
        <v>0</v>
      </c>
      <c r="BG156" s="75">
        <f t="shared" si="802"/>
        <v>0</v>
      </c>
      <c r="BH156" s="120">
        <f t="shared" si="826"/>
        <v>0</v>
      </c>
      <c r="BI156" s="75">
        <f t="shared" si="827"/>
        <v>0</v>
      </c>
      <c r="BJ156" s="75">
        <f t="shared" si="803"/>
        <v>0</v>
      </c>
      <c r="BK156" s="75">
        <f t="shared" si="803"/>
        <v>0</v>
      </c>
      <c r="BL156" s="75">
        <f t="shared" si="803"/>
        <v>0</v>
      </c>
      <c r="BM156" s="75">
        <f t="shared" si="803"/>
        <v>0</v>
      </c>
      <c r="BN156" s="120">
        <f t="shared" si="828"/>
        <v>0</v>
      </c>
      <c r="BO156" s="11"/>
      <c r="BP156" s="119">
        <f t="shared" si="829"/>
        <v>0</v>
      </c>
      <c r="BQ156" s="133">
        <f t="shared" si="804"/>
        <v>0</v>
      </c>
      <c r="BR156" s="66">
        <v>0</v>
      </c>
      <c r="BS156" s="66" t="s">
        <v>267</v>
      </c>
    </row>
    <row r="157" spans="1:71">
      <c r="A157" s="143" t="s">
        <v>37</v>
      </c>
      <c r="B157" s="124" t="s">
        <v>191</v>
      </c>
      <c r="C157" s="75">
        <f t="shared" si="805"/>
        <v>9.2307692307692299</v>
      </c>
      <c r="D157" s="75">
        <f t="shared" si="792"/>
        <v>9.2307692307692299</v>
      </c>
      <c r="E157" s="75">
        <f t="shared" si="792"/>
        <v>9.2307692307692299</v>
      </c>
      <c r="F157" s="75">
        <f t="shared" si="792"/>
        <v>9.2307692307692299</v>
      </c>
      <c r="G157" s="120">
        <f t="shared" si="806"/>
        <v>36.92307692307692</v>
      </c>
      <c r="H157" s="75">
        <f t="shared" si="807"/>
        <v>9.2307692307692299</v>
      </c>
      <c r="I157" s="75">
        <f t="shared" si="793"/>
        <v>9.2307692307692299</v>
      </c>
      <c r="J157" s="75">
        <f t="shared" si="793"/>
        <v>9.2307692307692299</v>
      </c>
      <c r="K157" s="75">
        <f t="shared" si="793"/>
        <v>9.2307692307692299</v>
      </c>
      <c r="L157" s="120">
        <f t="shared" si="808"/>
        <v>36.92307692307692</v>
      </c>
      <c r="M157" s="75">
        <f t="shared" si="809"/>
        <v>9.2307692307692299</v>
      </c>
      <c r="N157" s="75">
        <f t="shared" si="794"/>
        <v>9.2307692307692299</v>
      </c>
      <c r="O157" s="75">
        <f t="shared" si="794"/>
        <v>9.2307692307692299</v>
      </c>
      <c r="P157" s="75">
        <f t="shared" si="794"/>
        <v>9.2307692307692299</v>
      </c>
      <c r="Q157" s="75">
        <f t="shared" si="794"/>
        <v>9.2307692307692299</v>
      </c>
      <c r="R157" s="120">
        <f t="shared" si="810"/>
        <v>46.153846153846146</v>
      </c>
      <c r="S157" s="75">
        <f t="shared" si="811"/>
        <v>9.2307692307692299</v>
      </c>
      <c r="T157" s="75">
        <f t="shared" si="795"/>
        <v>9.2307692307692299</v>
      </c>
      <c r="U157" s="75">
        <f t="shared" si="795"/>
        <v>9.2307692307692299</v>
      </c>
      <c r="V157" s="75">
        <f t="shared" si="795"/>
        <v>9.2307692307692299</v>
      </c>
      <c r="W157" s="120">
        <f t="shared" si="812"/>
        <v>36.92307692307692</v>
      </c>
      <c r="X157" s="75">
        <f t="shared" si="813"/>
        <v>9.2307692307692299</v>
      </c>
      <c r="Y157" s="75">
        <f t="shared" si="796"/>
        <v>9.2307692307692299</v>
      </c>
      <c r="Z157" s="75">
        <f t="shared" si="796"/>
        <v>9.2307692307692299</v>
      </c>
      <c r="AA157" s="75">
        <f t="shared" si="796"/>
        <v>9.2307692307692299</v>
      </c>
      <c r="AB157" s="120">
        <f t="shared" si="814"/>
        <v>36.92307692307692</v>
      </c>
      <c r="AC157" s="75">
        <f t="shared" si="815"/>
        <v>9.2307692307692299</v>
      </c>
      <c r="AD157" s="75">
        <f t="shared" si="797"/>
        <v>9.2307692307692299</v>
      </c>
      <c r="AE157" s="75">
        <f t="shared" si="797"/>
        <v>9.2307692307692299</v>
      </c>
      <c r="AF157" s="75">
        <f t="shared" si="797"/>
        <v>9.2307692307692299</v>
      </c>
      <c r="AG157" s="75">
        <f t="shared" si="797"/>
        <v>9.2307692307692299</v>
      </c>
      <c r="AH157" s="120">
        <f t="shared" si="816"/>
        <v>46.153846153846146</v>
      </c>
      <c r="AI157" s="75">
        <f t="shared" si="817"/>
        <v>9.2307692307692299</v>
      </c>
      <c r="AJ157" s="75">
        <f t="shared" si="798"/>
        <v>9.2307692307692299</v>
      </c>
      <c r="AK157" s="75">
        <f t="shared" si="798"/>
        <v>9.2307692307692299</v>
      </c>
      <c r="AL157" s="75">
        <f t="shared" si="798"/>
        <v>9.2307692307692299</v>
      </c>
      <c r="AM157" s="120">
        <f t="shared" si="818"/>
        <v>36.92307692307692</v>
      </c>
      <c r="AN157" s="75">
        <f t="shared" si="819"/>
        <v>9.2307692307692299</v>
      </c>
      <c r="AO157" s="75">
        <f t="shared" si="799"/>
        <v>9.2307692307692299</v>
      </c>
      <c r="AP157" s="75">
        <f t="shared" si="799"/>
        <v>9.2307692307692299</v>
      </c>
      <c r="AQ157" s="75">
        <f t="shared" si="799"/>
        <v>9.2307692307692299</v>
      </c>
      <c r="AR157" s="120">
        <f t="shared" si="820"/>
        <v>36.92307692307692</v>
      </c>
      <c r="AS157" s="75">
        <f t="shared" si="821"/>
        <v>9.2307692307692299</v>
      </c>
      <c r="AT157" s="75">
        <f t="shared" si="800"/>
        <v>9.2307692307692299</v>
      </c>
      <c r="AU157" s="75">
        <f t="shared" si="800"/>
        <v>9.2307692307692299</v>
      </c>
      <c r="AV157" s="75">
        <f t="shared" si="800"/>
        <v>9.2307692307692299</v>
      </c>
      <c r="AW157" s="75">
        <f t="shared" si="800"/>
        <v>9.2307692307692299</v>
      </c>
      <c r="AX157" s="120">
        <f t="shared" si="822"/>
        <v>46.153846153846146</v>
      </c>
      <c r="AY157" s="75">
        <f t="shared" si="823"/>
        <v>9.2307692307692299</v>
      </c>
      <c r="AZ157" s="75">
        <f t="shared" si="801"/>
        <v>9.2307692307692299</v>
      </c>
      <c r="BA157" s="75">
        <f t="shared" si="801"/>
        <v>9.2307692307692299</v>
      </c>
      <c r="BB157" s="75">
        <f t="shared" si="801"/>
        <v>9.2307692307692299</v>
      </c>
      <c r="BC157" s="120">
        <f t="shared" si="824"/>
        <v>36.92307692307692</v>
      </c>
      <c r="BD157" s="75">
        <f t="shared" si="825"/>
        <v>9.2307692307692299</v>
      </c>
      <c r="BE157" s="75">
        <f t="shared" si="802"/>
        <v>9.2307692307692299</v>
      </c>
      <c r="BF157" s="75">
        <f t="shared" si="802"/>
        <v>9.2307692307692299</v>
      </c>
      <c r="BG157" s="75">
        <f t="shared" si="802"/>
        <v>9.2307692307692299</v>
      </c>
      <c r="BH157" s="120">
        <f t="shared" si="826"/>
        <v>36.92307692307692</v>
      </c>
      <c r="BI157" s="75">
        <f t="shared" si="827"/>
        <v>9.2307692307692299</v>
      </c>
      <c r="BJ157" s="75">
        <f t="shared" si="803"/>
        <v>9.2307692307692299</v>
      </c>
      <c r="BK157" s="75">
        <f t="shared" si="803"/>
        <v>9.2307692307692299</v>
      </c>
      <c r="BL157" s="75">
        <f t="shared" si="803"/>
        <v>9.2307692307692299</v>
      </c>
      <c r="BM157" s="75">
        <f t="shared" si="803"/>
        <v>9.2307692307692299</v>
      </c>
      <c r="BN157" s="120">
        <f t="shared" si="828"/>
        <v>46.153846153846146</v>
      </c>
      <c r="BO157" s="11"/>
      <c r="BP157" s="119">
        <f t="shared" si="829"/>
        <v>479.99999999999983</v>
      </c>
      <c r="BQ157" s="133">
        <f t="shared" si="804"/>
        <v>9.2307692307692299</v>
      </c>
      <c r="BR157" s="66">
        <v>480</v>
      </c>
      <c r="BS157" s="66" t="s">
        <v>267</v>
      </c>
    </row>
    <row r="158" spans="1:71">
      <c r="A158" s="143" t="s">
        <v>38</v>
      </c>
      <c r="B158" s="124" t="s">
        <v>192</v>
      </c>
      <c r="C158" s="75">
        <f t="shared" si="805"/>
        <v>4.615384615384615</v>
      </c>
      <c r="D158" s="75">
        <f t="shared" si="792"/>
        <v>4.615384615384615</v>
      </c>
      <c r="E158" s="75">
        <f t="shared" si="792"/>
        <v>4.615384615384615</v>
      </c>
      <c r="F158" s="75">
        <f t="shared" si="792"/>
        <v>4.615384615384615</v>
      </c>
      <c r="G158" s="120">
        <f t="shared" si="806"/>
        <v>18.46153846153846</v>
      </c>
      <c r="H158" s="75">
        <f t="shared" si="807"/>
        <v>4.615384615384615</v>
      </c>
      <c r="I158" s="75">
        <f t="shared" si="793"/>
        <v>4.615384615384615</v>
      </c>
      <c r="J158" s="75">
        <f t="shared" si="793"/>
        <v>4.615384615384615</v>
      </c>
      <c r="K158" s="75">
        <f t="shared" si="793"/>
        <v>4.615384615384615</v>
      </c>
      <c r="L158" s="120">
        <f t="shared" si="808"/>
        <v>18.46153846153846</v>
      </c>
      <c r="M158" s="75">
        <f t="shared" si="809"/>
        <v>4.615384615384615</v>
      </c>
      <c r="N158" s="75">
        <f t="shared" si="794"/>
        <v>4.615384615384615</v>
      </c>
      <c r="O158" s="75">
        <f t="shared" si="794"/>
        <v>4.615384615384615</v>
      </c>
      <c r="P158" s="75">
        <f t="shared" si="794"/>
        <v>4.615384615384615</v>
      </c>
      <c r="Q158" s="75">
        <f t="shared" si="794"/>
        <v>4.615384615384615</v>
      </c>
      <c r="R158" s="120">
        <f t="shared" si="810"/>
        <v>23.076923076923073</v>
      </c>
      <c r="S158" s="75">
        <f t="shared" si="811"/>
        <v>4.615384615384615</v>
      </c>
      <c r="T158" s="75">
        <f t="shared" si="795"/>
        <v>4.615384615384615</v>
      </c>
      <c r="U158" s="75">
        <f t="shared" si="795"/>
        <v>4.615384615384615</v>
      </c>
      <c r="V158" s="75">
        <f t="shared" si="795"/>
        <v>4.615384615384615</v>
      </c>
      <c r="W158" s="120">
        <f t="shared" si="812"/>
        <v>18.46153846153846</v>
      </c>
      <c r="X158" s="75">
        <f t="shared" si="813"/>
        <v>4.615384615384615</v>
      </c>
      <c r="Y158" s="75">
        <f t="shared" si="796"/>
        <v>4.615384615384615</v>
      </c>
      <c r="Z158" s="75">
        <f t="shared" si="796"/>
        <v>4.615384615384615</v>
      </c>
      <c r="AA158" s="75">
        <f t="shared" si="796"/>
        <v>4.615384615384615</v>
      </c>
      <c r="AB158" s="120">
        <f t="shared" si="814"/>
        <v>18.46153846153846</v>
      </c>
      <c r="AC158" s="75">
        <f t="shared" si="815"/>
        <v>4.615384615384615</v>
      </c>
      <c r="AD158" s="75">
        <f t="shared" si="797"/>
        <v>4.615384615384615</v>
      </c>
      <c r="AE158" s="75">
        <f t="shared" si="797"/>
        <v>4.615384615384615</v>
      </c>
      <c r="AF158" s="75">
        <f t="shared" si="797"/>
        <v>4.615384615384615</v>
      </c>
      <c r="AG158" s="75">
        <f t="shared" si="797"/>
        <v>4.615384615384615</v>
      </c>
      <c r="AH158" s="120">
        <f t="shared" si="816"/>
        <v>23.076923076923073</v>
      </c>
      <c r="AI158" s="75">
        <f t="shared" si="817"/>
        <v>4.615384615384615</v>
      </c>
      <c r="AJ158" s="75">
        <f t="shared" si="798"/>
        <v>4.615384615384615</v>
      </c>
      <c r="AK158" s="75">
        <f t="shared" si="798"/>
        <v>4.615384615384615</v>
      </c>
      <c r="AL158" s="75">
        <f t="shared" si="798"/>
        <v>4.615384615384615</v>
      </c>
      <c r="AM158" s="120">
        <f t="shared" si="818"/>
        <v>18.46153846153846</v>
      </c>
      <c r="AN158" s="75">
        <f t="shared" si="819"/>
        <v>4.615384615384615</v>
      </c>
      <c r="AO158" s="75">
        <f t="shared" si="799"/>
        <v>4.615384615384615</v>
      </c>
      <c r="AP158" s="75">
        <f t="shared" si="799"/>
        <v>4.615384615384615</v>
      </c>
      <c r="AQ158" s="75">
        <f t="shared" si="799"/>
        <v>4.615384615384615</v>
      </c>
      <c r="AR158" s="120">
        <f t="shared" si="820"/>
        <v>18.46153846153846</v>
      </c>
      <c r="AS158" s="75">
        <f t="shared" si="821"/>
        <v>4.615384615384615</v>
      </c>
      <c r="AT158" s="75">
        <f t="shared" si="800"/>
        <v>4.615384615384615</v>
      </c>
      <c r="AU158" s="75">
        <f t="shared" si="800"/>
        <v>4.615384615384615</v>
      </c>
      <c r="AV158" s="75">
        <f t="shared" si="800"/>
        <v>4.615384615384615</v>
      </c>
      <c r="AW158" s="75">
        <f t="shared" si="800"/>
        <v>4.615384615384615</v>
      </c>
      <c r="AX158" s="120">
        <f t="shared" si="822"/>
        <v>23.076923076923073</v>
      </c>
      <c r="AY158" s="75">
        <f t="shared" si="823"/>
        <v>4.615384615384615</v>
      </c>
      <c r="AZ158" s="75">
        <f t="shared" si="801"/>
        <v>4.615384615384615</v>
      </c>
      <c r="BA158" s="75">
        <f t="shared" si="801"/>
        <v>4.615384615384615</v>
      </c>
      <c r="BB158" s="75">
        <f t="shared" si="801"/>
        <v>4.615384615384615</v>
      </c>
      <c r="BC158" s="120">
        <f t="shared" si="824"/>
        <v>18.46153846153846</v>
      </c>
      <c r="BD158" s="75">
        <f t="shared" si="825"/>
        <v>4.615384615384615</v>
      </c>
      <c r="BE158" s="75">
        <f t="shared" si="802"/>
        <v>4.615384615384615</v>
      </c>
      <c r="BF158" s="75">
        <f t="shared" si="802"/>
        <v>4.615384615384615</v>
      </c>
      <c r="BG158" s="75">
        <f t="shared" si="802"/>
        <v>4.615384615384615</v>
      </c>
      <c r="BH158" s="120">
        <f t="shared" si="826"/>
        <v>18.46153846153846</v>
      </c>
      <c r="BI158" s="75">
        <f t="shared" si="827"/>
        <v>4.615384615384615</v>
      </c>
      <c r="BJ158" s="75">
        <f t="shared" si="803"/>
        <v>4.615384615384615</v>
      </c>
      <c r="BK158" s="75">
        <f t="shared" si="803"/>
        <v>4.615384615384615</v>
      </c>
      <c r="BL158" s="75">
        <f t="shared" si="803"/>
        <v>4.615384615384615</v>
      </c>
      <c r="BM158" s="75">
        <f t="shared" si="803"/>
        <v>4.615384615384615</v>
      </c>
      <c r="BN158" s="120">
        <f t="shared" si="828"/>
        <v>23.076923076923073</v>
      </c>
      <c r="BO158" s="11"/>
      <c r="BP158" s="119">
        <f t="shared" si="829"/>
        <v>239.99999999999991</v>
      </c>
      <c r="BQ158" s="133">
        <f t="shared" si="804"/>
        <v>4.615384615384615</v>
      </c>
      <c r="BR158" s="66">
        <v>240</v>
      </c>
      <c r="BS158" s="66" t="s">
        <v>267</v>
      </c>
    </row>
    <row r="159" spans="1:71">
      <c r="A159" s="143" t="s">
        <v>39</v>
      </c>
      <c r="B159" s="124" t="s">
        <v>193</v>
      </c>
      <c r="C159" s="75">
        <f t="shared" si="805"/>
        <v>0</v>
      </c>
      <c r="D159" s="75">
        <f t="shared" si="792"/>
        <v>0</v>
      </c>
      <c r="E159" s="75">
        <f t="shared" si="792"/>
        <v>0</v>
      </c>
      <c r="F159" s="75">
        <f t="shared" si="792"/>
        <v>0</v>
      </c>
      <c r="G159" s="120">
        <f t="shared" si="806"/>
        <v>0</v>
      </c>
      <c r="H159" s="75">
        <f t="shared" si="807"/>
        <v>0</v>
      </c>
      <c r="I159" s="75">
        <f t="shared" si="793"/>
        <v>0</v>
      </c>
      <c r="J159" s="75">
        <f t="shared" si="793"/>
        <v>0</v>
      </c>
      <c r="K159" s="75">
        <f t="shared" si="793"/>
        <v>0</v>
      </c>
      <c r="L159" s="120">
        <f t="shared" si="808"/>
        <v>0</v>
      </c>
      <c r="M159" s="75">
        <f t="shared" si="809"/>
        <v>0</v>
      </c>
      <c r="N159" s="75">
        <f t="shared" si="794"/>
        <v>0</v>
      </c>
      <c r="O159" s="75">
        <f t="shared" si="794"/>
        <v>0</v>
      </c>
      <c r="P159" s="75">
        <f t="shared" si="794"/>
        <v>0</v>
      </c>
      <c r="Q159" s="75">
        <f t="shared" si="794"/>
        <v>0</v>
      </c>
      <c r="R159" s="120">
        <f t="shared" si="810"/>
        <v>0</v>
      </c>
      <c r="S159" s="75">
        <f t="shared" si="811"/>
        <v>0</v>
      </c>
      <c r="T159" s="75">
        <f t="shared" si="795"/>
        <v>0</v>
      </c>
      <c r="U159" s="75">
        <f t="shared" si="795"/>
        <v>0</v>
      </c>
      <c r="V159" s="75">
        <f t="shared" si="795"/>
        <v>0</v>
      </c>
      <c r="W159" s="120">
        <f t="shared" si="812"/>
        <v>0</v>
      </c>
      <c r="X159" s="75">
        <f t="shared" si="813"/>
        <v>0</v>
      </c>
      <c r="Y159" s="75">
        <f t="shared" si="796"/>
        <v>0</v>
      </c>
      <c r="Z159" s="75">
        <f t="shared" si="796"/>
        <v>0</v>
      </c>
      <c r="AA159" s="75">
        <f t="shared" si="796"/>
        <v>0</v>
      </c>
      <c r="AB159" s="120">
        <f t="shared" si="814"/>
        <v>0</v>
      </c>
      <c r="AC159" s="75">
        <f t="shared" si="815"/>
        <v>0</v>
      </c>
      <c r="AD159" s="75">
        <f t="shared" si="797"/>
        <v>0</v>
      </c>
      <c r="AE159" s="75">
        <f t="shared" si="797"/>
        <v>0</v>
      </c>
      <c r="AF159" s="75">
        <f t="shared" si="797"/>
        <v>0</v>
      </c>
      <c r="AG159" s="75">
        <f t="shared" si="797"/>
        <v>0</v>
      </c>
      <c r="AH159" s="120">
        <f t="shared" si="816"/>
        <v>0</v>
      </c>
      <c r="AI159" s="75">
        <f t="shared" si="817"/>
        <v>0</v>
      </c>
      <c r="AJ159" s="75">
        <f t="shared" si="798"/>
        <v>0</v>
      </c>
      <c r="AK159" s="75">
        <f t="shared" si="798"/>
        <v>0</v>
      </c>
      <c r="AL159" s="75">
        <f t="shared" si="798"/>
        <v>0</v>
      </c>
      <c r="AM159" s="120">
        <f t="shared" si="818"/>
        <v>0</v>
      </c>
      <c r="AN159" s="75">
        <f t="shared" si="819"/>
        <v>0</v>
      </c>
      <c r="AO159" s="75">
        <f t="shared" si="799"/>
        <v>0</v>
      </c>
      <c r="AP159" s="75">
        <f t="shared" si="799"/>
        <v>0</v>
      </c>
      <c r="AQ159" s="75">
        <f t="shared" si="799"/>
        <v>0</v>
      </c>
      <c r="AR159" s="120">
        <f t="shared" si="820"/>
        <v>0</v>
      </c>
      <c r="AS159" s="75">
        <f t="shared" si="821"/>
        <v>0</v>
      </c>
      <c r="AT159" s="75">
        <f t="shared" si="800"/>
        <v>0</v>
      </c>
      <c r="AU159" s="75">
        <f t="shared" si="800"/>
        <v>0</v>
      </c>
      <c r="AV159" s="75">
        <f t="shared" si="800"/>
        <v>0</v>
      </c>
      <c r="AW159" s="75">
        <f t="shared" si="800"/>
        <v>0</v>
      </c>
      <c r="AX159" s="120">
        <f t="shared" si="822"/>
        <v>0</v>
      </c>
      <c r="AY159" s="75">
        <f t="shared" si="823"/>
        <v>0</v>
      </c>
      <c r="AZ159" s="75">
        <f t="shared" si="801"/>
        <v>0</v>
      </c>
      <c r="BA159" s="75">
        <f t="shared" si="801"/>
        <v>0</v>
      </c>
      <c r="BB159" s="75">
        <f t="shared" si="801"/>
        <v>0</v>
      </c>
      <c r="BC159" s="120">
        <f t="shared" si="824"/>
        <v>0</v>
      </c>
      <c r="BD159" s="75">
        <f t="shared" si="825"/>
        <v>0</v>
      </c>
      <c r="BE159" s="75">
        <f t="shared" si="802"/>
        <v>0</v>
      </c>
      <c r="BF159" s="75">
        <f t="shared" si="802"/>
        <v>0</v>
      </c>
      <c r="BG159" s="75">
        <f t="shared" si="802"/>
        <v>0</v>
      </c>
      <c r="BH159" s="120">
        <f t="shared" si="826"/>
        <v>0</v>
      </c>
      <c r="BI159" s="75">
        <f t="shared" si="827"/>
        <v>0</v>
      </c>
      <c r="BJ159" s="75">
        <f t="shared" si="803"/>
        <v>0</v>
      </c>
      <c r="BK159" s="75">
        <f t="shared" si="803"/>
        <v>0</v>
      </c>
      <c r="BL159" s="75">
        <f t="shared" si="803"/>
        <v>0</v>
      </c>
      <c r="BM159" s="75">
        <f t="shared" si="803"/>
        <v>0</v>
      </c>
      <c r="BN159" s="120">
        <f t="shared" si="828"/>
        <v>0</v>
      </c>
      <c r="BO159" s="11"/>
      <c r="BP159" s="119">
        <f t="shared" si="829"/>
        <v>0</v>
      </c>
      <c r="BQ159" s="133">
        <f t="shared" si="804"/>
        <v>0</v>
      </c>
      <c r="BR159" s="66">
        <v>0</v>
      </c>
      <c r="BS159" s="66" t="s">
        <v>267</v>
      </c>
    </row>
    <row r="160" spans="1:71">
      <c r="A160" s="143" t="s">
        <v>4</v>
      </c>
      <c r="B160" s="124" t="s">
        <v>194</v>
      </c>
      <c r="C160" s="75">
        <f t="shared" si="805"/>
        <v>0</v>
      </c>
      <c r="D160" s="75">
        <f t="shared" si="792"/>
        <v>0</v>
      </c>
      <c r="E160" s="75">
        <f t="shared" si="792"/>
        <v>0</v>
      </c>
      <c r="F160" s="75">
        <f t="shared" si="792"/>
        <v>0</v>
      </c>
      <c r="G160" s="120">
        <f t="shared" si="806"/>
        <v>0</v>
      </c>
      <c r="H160" s="75">
        <f t="shared" si="807"/>
        <v>0</v>
      </c>
      <c r="I160" s="75">
        <f t="shared" si="793"/>
        <v>0</v>
      </c>
      <c r="J160" s="75">
        <f t="shared" si="793"/>
        <v>0</v>
      </c>
      <c r="K160" s="75">
        <f t="shared" si="793"/>
        <v>0</v>
      </c>
      <c r="L160" s="120">
        <f t="shared" si="808"/>
        <v>0</v>
      </c>
      <c r="M160" s="75">
        <f t="shared" si="809"/>
        <v>0</v>
      </c>
      <c r="N160" s="75">
        <f t="shared" si="794"/>
        <v>0</v>
      </c>
      <c r="O160" s="75">
        <f t="shared" si="794"/>
        <v>0</v>
      </c>
      <c r="P160" s="75">
        <f t="shared" si="794"/>
        <v>0</v>
      </c>
      <c r="Q160" s="75">
        <f t="shared" si="794"/>
        <v>0</v>
      </c>
      <c r="R160" s="120">
        <f t="shared" si="810"/>
        <v>0</v>
      </c>
      <c r="S160" s="75">
        <f t="shared" si="811"/>
        <v>0</v>
      </c>
      <c r="T160" s="75">
        <f t="shared" si="795"/>
        <v>0</v>
      </c>
      <c r="U160" s="75">
        <f t="shared" si="795"/>
        <v>0</v>
      </c>
      <c r="V160" s="75">
        <f t="shared" si="795"/>
        <v>0</v>
      </c>
      <c r="W160" s="120">
        <f t="shared" si="812"/>
        <v>0</v>
      </c>
      <c r="X160" s="75">
        <f t="shared" si="813"/>
        <v>0</v>
      </c>
      <c r="Y160" s="75">
        <f t="shared" si="796"/>
        <v>0</v>
      </c>
      <c r="Z160" s="75">
        <f t="shared" si="796"/>
        <v>0</v>
      </c>
      <c r="AA160" s="75">
        <f t="shared" si="796"/>
        <v>0</v>
      </c>
      <c r="AB160" s="120">
        <f t="shared" si="814"/>
        <v>0</v>
      </c>
      <c r="AC160" s="75">
        <f t="shared" si="815"/>
        <v>0</v>
      </c>
      <c r="AD160" s="75">
        <f t="shared" si="797"/>
        <v>0</v>
      </c>
      <c r="AE160" s="75">
        <f t="shared" si="797"/>
        <v>0</v>
      </c>
      <c r="AF160" s="75">
        <f t="shared" si="797"/>
        <v>0</v>
      </c>
      <c r="AG160" s="75">
        <f t="shared" si="797"/>
        <v>0</v>
      </c>
      <c r="AH160" s="120">
        <f t="shared" si="816"/>
        <v>0</v>
      </c>
      <c r="AI160" s="75">
        <f t="shared" si="817"/>
        <v>0</v>
      </c>
      <c r="AJ160" s="75">
        <f t="shared" si="798"/>
        <v>0</v>
      </c>
      <c r="AK160" s="75">
        <f t="shared" si="798"/>
        <v>0</v>
      </c>
      <c r="AL160" s="75">
        <f t="shared" si="798"/>
        <v>0</v>
      </c>
      <c r="AM160" s="120">
        <f t="shared" si="818"/>
        <v>0</v>
      </c>
      <c r="AN160" s="75">
        <f t="shared" si="819"/>
        <v>0</v>
      </c>
      <c r="AO160" s="75">
        <f t="shared" si="799"/>
        <v>0</v>
      </c>
      <c r="AP160" s="75">
        <f t="shared" si="799"/>
        <v>0</v>
      </c>
      <c r="AQ160" s="75">
        <f t="shared" si="799"/>
        <v>0</v>
      </c>
      <c r="AR160" s="120">
        <f t="shared" si="820"/>
        <v>0</v>
      </c>
      <c r="AS160" s="75">
        <f t="shared" si="821"/>
        <v>0</v>
      </c>
      <c r="AT160" s="75">
        <f t="shared" si="800"/>
        <v>0</v>
      </c>
      <c r="AU160" s="75">
        <f t="shared" si="800"/>
        <v>0</v>
      </c>
      <c r="AV160" s="75">
        <f t="shared" si="800"/>
        <v>0</v>
      </c>
      <c r="AW160" s="75">
        <f t="shared" si="800"/>
        <v>0</v>
      </c>
      <c r="AX160" s="120">
        <f t="shared" si="822"/>
        <v>0</v>
      </c>
      <c r="AY160" s="75">
        <f t="shared" si="823"/>
        <v>0</v>
      </c>
      <c r="AZ160" s="75">
        <f t="shared" si="801"/>
        <v>0</v>
      </c>
      <c r="BA160" s="75">
        <f t="shared" si="801"/>
        <v>0</v>
      </c>
      <c r="BB160" s="75">
        <f t="shared" si="801"/>
        <v>0</v>
      </c>
      <c r="BC160" s="120">
        <f t="shared" si="824"/>
        <v>0</v>
      </c>
      <c r="BD160" s="75">
        <f t="shared" si="825"/>
        <v>0</v>
      </c>
      <c r="BE160" s="75">
        <f t="shared" si="802"/>
        <v>0</v>
      </c>
      <c r="BF160" s="75">
        <f t="shared" si="802"/>
        <v>0</v>
      </c>
      <c r="BG160" s="75">
        <f t="shared" si="802"/>
        <v>0</v>
      </c>
      <c r="BH160" s="120">
        <f t="shared" si="826"/>
        <v>0</v>
      </c>
      <c r="BI160" s="75">
        <f t="shared" si="827"/>
        <v>0</v>
      </c>
      <c r="BJ160" s="75">
        <f t="shared" si="803"/>
        <v>0</v>
      </c>
      <c r="BK160" s="75">
        <f t="shared" si="803"/>
        <v>0</v>
      </c>
      <c r="BL160" s="75">
        <f t="shared" si="803"/>
        <v>0</v>
      </c>
      <c r="BM160" s="75">
        <f t="shared" si="803"/>
        <v>0</v>
      </c>
      <c r="BN160" s="120">
        <f t="shared" si="828"/>
        <v>0</v>
      </c>
      <c r="BO160" s="11"/>
      <c r="BP160" s="119">
        <f t="shared" si="829"/>
        <v>0</v>
      </c>
      <c r="BQ160" s="133">
        <f t="shared" si="804"/>
        <v>0</v>
      </c>
      <c r="BR160" s="66">
        <v>0</v>
      </c>
      <c r="BS160" s="66" t="s">
        <v>267</v>
      </c>
    </row>
    <row r="161" spans="1:71">
      <c r="A161" s="143" t="s">
        <v>40</v>
      </c>
      <c r="B161" s="124" t="s">
        <v>195</v>
      </c>
      <c r="C161" s="75">
        <f t="shared" si="805"/>
        <v>197.92307692307693</v>
      </c>
      <c r="D161" s="75">
        <f t="shared" si="792"/>
        <v>197.92307692307693</v>
      </c>
      <c r="E161" s="75">
        <f t="shared" si="792"/>
        <v>197.92307692307693</v>
      </c>
      <c r="F161" s="75">
        <f t="shared" si="792"/>
        <v>197.92307692307693</v>
      </c>
      <c r="G161" s="120">
        <f t="shared" si="806"/>
        <v>791.69230769230774</v>
      </c>
      <c r="H161" s="75">
        <f t="shared" si="807"/>
        <v>197.92307692307693</v>
      </c>
      <c r="I161" s="75">
        <f t="shared" si="793"/>
        <v>197.92307692307693</v>
      </c>
      <c r="J161" s="75">
        <f t="shared" si="793"/>
        <v>197.92307692307693</v>
      </c>
      <c r="K161" s="75">
        <f t="shared" si="793"/>
        <v>197.92307692307693</v>
      </c>
      <c r="L161" s="120">
        <f t="shared" si="808"/>
        <v>791.69230769230774</v>
      </c>
      <c r="M161" s="75">
        <f t="shared" si="809"/>
        <v>197.92307692307693</v>
      </c>
      <c r="N161" s="75">
        <f t="shared" si="794"/>
        <v>197.92307692307693</v>
      </c>
      <c r="O161" s="75">
        <f t="shared" si="794"/>
        <v>197.92307692307693</v>
      </c>
      <c r="P161" s="75">
        <f t="shared" si="794"/>
        <v>197.92307692307693</v>
      </c>
      <c r="Q161" s="75">
        <f t="shared" si="794"/>
        <v>197.92307692307693</v>
      </c>
      <c r="R161" s="120">
        <f t="shared" si="810"/>
        <v>989.61538461538464</v>
      </c>
      <c r="S161" s="75">
        <f t="shared" si="811"/>
        <v>197.92307692307693</v>
      </c>
      <c r="T161" s="75">
        <f t="shared" si="795"/>
        <v>197.92307692307693</v>
      </c>
      <c r="U161" s="75">
        <f t="shared" si="795"/>
        <v>197.92307692307693</v>
      </c>
      <c r="V161" s="75">
        <f t="shared" si="795"/>
        <v>197.92307692307693</v>
      </c>
      <c r="W161" s="120">
        <f t="shared" si="812"/>
        <v>791.69230769230774</v>
      </c>
      <c r="X161" s="75">
        <f t="shared" si="813"/>
        <v>197.92307692307693</v>
      </c>
      <c r="Y161" s="75">
        <f t="shared" si="796"/>
        <v>197.92307692307693</v>
      </c>
      <c r="Z161" s="75">
        <f t="shared" si="796"/>
        <v>197.92307692307693</v>
      </c>
      <c r="AA161" s="75">
        <f t="shared" si="796"/>
        <v>197.92307692307693</v>
      </c>
      <c r="AB161" s="120">
        <f t="shared" si="814"/>
        <v>791.69230769230774</v>
      </c>
      <c r="AC161" s="75">
        <f t="shared" si="815"/>
        <v>197.92307692307693</v>
      </c>
      <c r="AD161" s="75">
        <f t="shared" si="797"/>
        <v>197.92307692307693</v>
      </c>
      <c r="AE161" s="75">
        <f t="shared" si="797"/>
        <v>197.92307692307693</v>
      </c>
      <c r="AF161" s="75">
        <f t="shared" si="797"/>
        <v>197.92307692307693</v>
      </c>
      <c r="AG161" s="75">
        <f t="shared" si="797"/>
        <v>197.92307692307693</v>
      </c>
      <c r="AH161" s="120">
        <f t="shared" si="816"/>
        <v>989.61538461538464</v>
      </c>
      <c r="AI161" s="75">
        <f t="shared" si="817"/>
        <v>197.92307692307693</v>
      </c>
      <c r="AJ161" s="75">
        <f t="shared" si="798"/>
        <v>197.92307692307693</v>
      </c>
      <c r="AK161" s="75">
        <f t="shared" si="798"/>
        <v>197.92307692307693</v>
      </c>
      <c r="AL161" s="75">
        <f t="shared" si="798"/>
        <v>197.92307692307693</v>
      </c>
      <c r="AM161" s="120">
        <f t="shared" si="818"/>
        <v>791.69230769230774</v>
      </c>
      <c r="AN161" s="75">
        <f t="shared" si="819"/>
        <v>197.92307692307693</v>
      </c>
      <c r="AO161" s="75">
        <f t="shared" si="799"/>
        <v>197.92307692307693</v>
      </c>
      <c r="AP161" s="75">
        <f t="shared" si="799"/>
        <v>197.92307692307693</v>
      </c>
      <c r="AQ161" s="75">
        <f t="shared" si="799"/>
        <v>197.92307692307693</v>
      </c>
      <c r="AR161" s="120">
        <f t="shared" si="820"/>
        <v>791.69230769230774</v>
      </c>
      <c r="AS161" s="75">
        <f t="shared" si="821"/>
        <v>197.92307692307693</v>
      </c>
      <c r="AT161" s="75">
        <f t="shared" si="800"/>
        <v>197.92307692307693</v>
      </c>
      <c r="AU161" s="75">
        <f t="shared" si="800"/>
        <v>197.92307692307693</v>
      </c>
      <c r="AV161" s="75">
        <f t="shared" si="800"/>
        <v>197.92307692307693</v>
      </c>
      <c r="AW161" s="75">
        <f t="shared" si="800"/>
        <v>197.92307692307693</v>
      </c>
      <c r="AX161" s="120">
        <f t="shared" si="822"/>
        <v>989.61538461538464</v>
      </c>
      <c r="AY161" s="75">
        <f t="shared" si="823"/>
        <v>197.92307692307693</v>
      </c>
      <c r="AZ161" s="75">
        <f t="shared" si="801"/>
        <v>197.92307692307693</v>
      </c>
      <c r="BA161" s="75">
        <f t="shared" si="801"/>
        <v>197.92307692307693</v>
      </c>
      <c r="BB161" s="75">
        <f t="shared" si="801"/>
        <v>197.92307692307693</v>
      </c>
      <c r="BC161" s="120">
        <f t="shared" si="824"/>
        <v>791.69230769230774</v>
      </c>
      <c r="BD161" s="75">
        <f t="shared" si="825"/>
        <v>197.92307692307693</v>
      </c>
      <c r="BE161" s="75">
        <f t="shared" si="802"/>
        <v>197.92307692307693</v>
      </c>
      <c r="BF161" s="75">
        <f t="shared" si="802"/>
        <v>197.92307692307693</v>
      </c>
      <c r="BG161" s="75">
        <f t="shared" si="802"/>
        <v>197.92307692307693</v>
      </c>
      <c r="BH161" s="120">
        <f t="shared" si="826"/>
        <v>791.69230769230774</v>
      </c>
      <c r="BI161" s="75">
        <f t="shared" si="827"/>
        <v>197.92307692307693</v>
      </c>
      <c r="BJ161" s="75">
        <f t="shared" si="803"/>
        <v>197.92307692307693</v>
      </c>
      <c r="BK161" s="75">
        <f t="shared" si="803"/>
        <v>197.92307692307693</v>
      </c>
      <c r="BL161" s="75">
        <f t="shared" si="803"/>
        <v>197.92307692307693</v>
      </c>
      <c r="BM161" s="75">
        <f t="shared" si="803"/>
        <v>197.92307692307693</v>
      </c>
      <c r="BN161" s="120">
        <f t="shared" si="828"/>
        <v>989.61538461538464</v>
      </c>
      <c r="BO161" s="11"/>
      <c r="BP161" s="119">
        <f t="shared" si="829"/>
        <v>10292.000000000002</v>
      </c>
      <c r="BQ161" s="133">
        <f t="shared" si="804"/>
        <v>197.92307692307693</v>
      </c>
      <c r="BR161" s="66">
        <v>10292</v>
      </c>
      <c r="BS161" s="66" t="s">
        <v>267</v>
      </c>
    </row>
    <row r="162" spans="1:71">
      <c r="A162" s="143" t="s">
        <v>41</v>
      </c>
      <c r="B162" s="124" t="s">
        <v>196</v>
      </c>
      <c r="C162" s="75">
        <f t="shared" si="805"/>
        <v>0</v>
      </c>
      <c r="D162" s="75">
        <f t="shared" si="792"/>
        <v>0</v>
      </c>
      <c r="E162" s="75">
        <f t="shared" si="792"/>
        <v>0</v>
      </c>
      <c r="F162" s="75">
        <f t="shared" si="792"/>
        <v>0</v>
      </c>
      <c r="G162" s="120">
        <f t="shared" si="806"/>
        <v>0</v>
      </c>
      <c r="H162" s="75">
        <f t="shared" si="807"/>
        <v>0</v>
      </c>
      <c r="I162" s="75">
        <f t="shared" si="793"/>
        <v>0</v>
      </c>
      <c r="J162" s="75">
        <f t="shared" si="793"/>
        <v>0</v>
      </c>
      <c r="K162" s="75">
        <f t="shared" si="793"/>
        <v>0</v>
      </c>
      <c r="L162" s="120">
        <f t="shared" si="808"/>
        <v>0</v>
      </c>
      <c r="M162" s="75">
        <f t="shared" si="809"/>
        <v>0</v>
      </c>
      <c r="N162" s="75">
        <f t="shared" si="794"/>
        <v>0</v>
      </c>
      <c r="O162" s="75">
        <f t="shared" si="794"/>
        <v>0</v>
      </c>
      <c r="P162" s="75">
        <f t="shared" si="794"/>
        <v>0</v>
      </c>
      <c r="Q162" s="75">
        <f t="shared" si="794"/>
        <v>0</v>
      </c>
      <c r="R162" s="120">
        <f t="shared" si="810"/>
        <v>0</v>
      </c>
      <c r="S162" s="75">
        <f t="shared" si="811"/>
        <v>0</v>
      </c>
      <c r="T162" s="75">
        <f t="shared" si="795"/>
        <v>0</v>
      </c>
      <c r="U162" s="75">
        <f t="shared" si="795"/>
        <v>0</v>
      </c>
      <c r="V162" s="75">
        <f t="shared" si="795"/>
        <v>0</v>
      </c>
      <c r="W162" s="120">
        <f t="shared" si="812"/>
        <v>0</v>
      </c>
      <c r="X162" s="75">
        <f t="shared" si="813"/>
        <v>0</v>
      </c>
      <c r="Y162" s="75">
        <f t="shared" si="796"/>
        <v>0</v>
      </c>
      <c r="Z162" s="75">
        <f t="shared" si="796"/>
        <v>0</v>
      </c>
      <c r="AA162" s="75">
        <f t="shared" si="796"/>
        <v>0</v>
      </c>
      <c r="AB162" s="120">
        <f t="shared" si="814"/>
        <v>0</v>
      </c>
      <c r="AC162" s="75">
        <f t="shared" si="815"/>
        <v>0</v>
      </c>
      <c r="AD162" s="75">
        <f t="shared" si="797"/>
        <v>0</v>
      </c>
      <c r="AE162" s="75">
        <f t="shared" si="797"/>
        <v>0</v>
      </c>
      <c r="AF162" s="75">
        <f t="shared" si="797"/>
        <v>0</v>
      </c>
      <c r="AG162" s="75">
        <f t="shared" si="797"/>
        <v>0</v>
      </c>
      <c r="AH162" s="120">
        <f t="shared" si="816"/>
        <v>0</v>
      </c>
      <c r="AI162" s="75">
        <f t="shared" si="817"/>
        <v>0</v>
      </c>
      <c r="AJ162" s="75">
        <f t="shared" si="798"/>
        <v>0</v>
      </c>
      <c r="AK162" s="75">
        <f t="shared" si="798"/>
        <v>0</v>
      </c>
      <c r="AL162" s="75">
        <f t="shared" si="798"/>
        <v>0</v>
      </c>
      <c r="AM162" s="120">
        <f t="shared" si="818"/>
        <v>0</v>
      </c>
      <c r="AN162" s="75">
        <f t="shared" si="819"/>
        <v>0</v>
      </c>
      <c r="AO162" s="75">
        <f t="shared" si="799"/>
        <v>0</v>
      </c>
      <c r="AP162" s="75">
        <f t="shared" si="799"/>
        <v>0</v>
      </c>
      <c r="AQ162" s="75">
        <f t="shared" si="799"/>
        <v>0</v>
      </c>
      <c r="AR162" s="120">
        <f t="shared" si="820"/>
        <v>0</v>
      </c>
      <c r="AS162" s="75">
        <f t="shared" si="821"/>
        <v>0</v>
      </c>
      <c r="AT162" s="75">
        <f t="shared" si="800"/>
        <v>0</v>
      </c>
      <c r="AU162" s="75">
        <f t="shared" si="800"/>
        <v>0</v>
      </c>
      <c r="AV162" s="75">
        <f t="shared" si="800"/>
        <v>0</v>
      </c>
      <c r="AW162" s="75">
        <f t="shared" si="800"/>
        <v>0</v>
      </c>
      <c r="AX162" s="120">
        <f t="shared" si="822"/>
        <v>0</v>
      </c>
      <c r="AY162" s="75">
        <f t="shared" si="823"/>
        <v>0</v>
      </c>
      <c r="AZ162" s="75">
        <f t="shared" si="801"/>
        <v>0</v>
      </c>
      <c r="BA162" s="75">
        <f t="shared" si="801"/>
        <v>0</v>
      </c>
      <c r="BB162" s="75">
        <f t="shared" si="801"/>
        <v>0</v>
      </c>
      <c r="BC162" s="120">
        <f t="shared" si="824"/>
        <v>0</v>
      </c>
      <c r="BD162" s="75">
        <f t="shared" si="825"/>
        <v>0</v>
      </c>
      <c r="BE162" s="75">
        <f t="shared" si="802"/>
        <v>0</v>
      </c>
      <c r="BF162" s="75">
        <f t="shared" si="802"/>
        <v>0</v>
      </c>
      <c r="BG162" s="75">
        <f t="shared" si="802"/>
        <v>0</v>
      </c>
      <c r="BH162" s="120">
        <f t="shared" si="826"/>
        <v>0</v>
      </c>
      <c r="BI162" s="75">
        <f t="shared" si="827"/>
        <v>0</v>
      </c>
      <c r="BJ162" s="75">
        <f t="shared" si="803"/>
        <v>0</v>
      </c>
      <c r="BK162" s="75">
        <f t="shared" si="803"/>
        <v>0</v>
      </c>
      <c r="BL162" s="75">
        <f t="shared" si="803"/>
        <v>0</v>
      </c>
      <c r="BM162" s="75">
        <f t="shared" si="803"/>
        <v>0</v>
      </c>
      <c r="BN162" s="120">
        <f t="shared" si="828"/>
        <v>0</v>
      </c>
      <c r="BO162" s="11"/>
      <c r="BP162" s="119">
        <f t="shared" si="829"/>
        <v>0</v>
      </c>
      <c r="BQ162" s="133">
        <f t="shared" si="804"/>
        <v>0</v>
      </c>
      <c r="BR162" s="66">
        <v>0</v>
      </c>
      <c r="BS162" s="66" t="s">
        <v>267</v>
      </c>
    </row>
    <row r="163" spans="1:71">
      <c r="A163" s="143" t="s">
        <v>42</v>
      </c>
      <c r="B163" s="125" t="s">
        <v>197</v>
      </c>
      <c r="C163" s="75">
        <f t="shared" si="805"/>
        <v>0</v>
      </c>
      <c r="D163" s="75">
        <f t="shared" si="805"/>
        <v>0</v>
      </c>
      <c r="E163" s="75">
        <f t="shared" si="805"/>
        <v>0</v>
      </c>
      <c r="F163" s="75">
        <f t="shared" si="805"/>
        <v>0</v>
      </c>
      <c r="G163" s="120">
        <f t="shared" si="806"/>
        <v>0</v>
      </c>
      <c r="H163" s="75">
        <f t="shared" si="807"/>
        <v>0</v>
      </c>
      <c r="I163" s="75">
        <f t="shared" si="807"/>
        <v>0</v>
      </c>
      <c r="J163" s="75">
        <f t="shared" si="807"/>
        <v>0</v>
      </c>
      <c r="K163" s="75">
        <f t="shared" si="807"/>
        <v>0</v>
      </c>
      <c r="L163" s="120">
        <f t="shared" si="808"/>
        <v>0</v>
      </c>
      <c r="M163" s="75">
        <f t="shared" si="809"/>
        <v>0</v>
      </c>
      <c r="N163" s="75">
        <f t="shared" si="809"/>
        <v>0</v>
      </c>
      <c r="O163" s="75">
        <f t="shared" si="809"/>
        <v>0</v>
      </c>
      <c r="P163" s="75">
        <f t="shared" si="809"/>
        <v>0</v>
      </c>
      <c r="Q163" s="75">
        <f t="shared" si="809"/>
        <v>0</v>
      </c>
      <c r="R163" s="120">
        <f t="shared" si="810"/>
        <v>0</v>
      </c>
      <c r="S163" s="75">
        <f t="shared" si="811"/>
        <v>0</v>
      </c>
      <c r="T163" s="75">
        <f t="shared" si="811"/>
        <v>0</v>
      </c>
      <c r="U163" s="75">
        <f t="shared" si="811"/>
        <v>0</v>
      </c>
      <c r="V163" s="75">
        <f t="shared" si="811"/>
        <v>0</v>
      </c>
      <c r="W163" s="120">
        <f t="shared" si="812"/>
        <v>0</v>
      </c>
      <c r="X163" s="75">
        <f t="shared" si="813"/>
        <v>0</v>
      </c>
      <c r="Y163" s="75">
        <f t="shared" si="813"/>
        <v>0</v>
      </c>
      <c r="Z163" s="75">
        <f t="shared" si="813"/>
        <v>0</v>
      </c>
      <c r="AA163" s="75">
        <f t="shared" si="813"/>
        <v>0</v>
      </c>
      <c r="AB163" s="120">
        <f t="shared" si="814"/>
        <v>0</v>
      </c>
      <c r="AC163" s="75">
        <f t="shared" si="815"/>
        <v>0</v>
      </c>
      <c r="AD163" s="75">
        <f t="shared" si="815"/>
        <v>0</v>
      </c>
      <c r="AE163" s="75">
        <f t="shared" si="815"/>
        <v>0</v>
      </c>
      <c r="AF163" s="75">
        <f t="shared" si="815"/>
        <v>0</v>
      </c>
      <c r="AG163" s="75">
        <f t="shared" si="815"/>
        <v>0</v>
      </c>
      <c r="AH163" s="120">
        <f t="shared" si="816"/>
        <v>0</v>
      </c>
      <c r="AI163" s="75">
        <f t="shared" si="817"/>
        <v>0</v>
      </c>
      <c r="AJ163" s="75">
        <f t="shared" si="817"/>
        <v>0</v>
      </c>
      <c r="AK163" s="75">
        <f t="shared" si="817"/>
        <v>0</v>
      </c>
      <c r="AL163" s="75">
        <f t="shared" si="817"/>
        <v>0</v>
      </c>
      <c r="AM163" s="120">
        <f t="shared" si="818"/>
        <v>0</v>
      </c>
      <c r="AN163" s="75">
        <f t="shared" si="819"/>
        <v>0</v>
      </c>
      <c r="AO163" s="75">
        <f t="shared" si="819"/>
        <v>0</v>
      </c>
      <c r="AP163" s="75">
        <f t="shared" si="819"/>
        <v>0</v>
      </c>
      <c r="AQ163" s="75">
        <f t="shared" si="819"/>
        <v>0</v>
      </c>
      <c r="AR163" s="120">
        <f t="shared" si="820"/>
        <v>0</v>
      </c>
      <c r="AS163" s="75">
        <f t="shared" si="821"/>
        <v>0</v>
      </c>
      <c r="AT163" s="75">
        <f t="shared" si="821"/>
        <v>0</v>
      </c>
      <c r="AU163" s="75">
        <f t="shared" si="821"/>
        <v>0</v>
      </c>
      <c r="AV163" s="75">
        <f t="shared" si="821"/>
        <v>0</v>
      </c>
      <c r="AW163" s="75">
        <f t="shared" si="821"/>
        <v>0</v>
      </c>
      <c r="AX163" s="120">
        <f t="shared" si="822"/>
        <v>0</v>
      </c>
      <c r="AY163" s="75">
        <f t="shared" si="823"/>
        <v>0</v>
      </c>
      <c r="AZ163" s="75">
        <f t="shared" si="823"/>
        <v>0</v>
      </c>
      <c r="BA163" s="75">
        <f t="shared" si="823"/>
        <v>0</v>
      </c>
      <c r="BB163" s="75">
        <f t="shared" si="823"/>
        <v>0</v>
      </c>
      <c r="BC163" s="120">
        <f t="shared" si="824"/>
        <v>0</v>
      </c>
      <c r="BD163" s="75">
        <f t="shared" si="825"/>
        <v>0</v>
      </c>
      <c r="BE163" s="75">
        <f t="shared" si="825"/>
        <v>0</v>
      </c>
      <c r="BF163" s="75">
        <f t="shared" si="825"/>
        <v>0</v>
      </c>
      <c r="BG163" s="75">
        <f t="shared" si="825"/>
        <v>0</v>
      </c>
      <c r="BH163" s="120">
        <f t="shared" si="826"/>
        <v>0</v>
      </c>
      <c r="BI163" s="75">
        <f t="shared" si="827"/>
        <v>0</v>
      </c>
      <c r="BJ163" s="75">
        <f t="shared" si="827"/>
        <v>0</v>
      </c>
      <c r="BK163" s="75">
        <f t="shared" si="827"/>
        <v>0</v>
      </c>
      <c r="BL163" s="75">
        <f t="shared" si="827"/>
        <v>0</v>
      </c>
      <c r="BM163" s="75">
        <f t="shared" si="827"/>
        <v>0</v>
      </c>
      <c r="BN163" s="120">
        <f t="shared" si="828"/>
        <v>0</v>
      </c>
      <c r="BO163" s="11"/>
      <c r="BP163" s="119">
        <f t="shared" si="829"/>
        <v>0</v>
      </c>
      <c r="BQ163" s="133">
        <f t="shared" si="804"/>
        <v>0</v>
      </c>
      <c r="BR163" s="66">
        <v>0</v>
      </c>
      <c r="BS163" s="66" t="s">
        <v>267</v>
      </c>
    </row>
    <row r="164" spans="1:71">
      <c r="A164" s="143" t="s">
        <v>43</v>
      </c>
      <c r="B164" s="125" t="s">
        <v>198</v>
      </c>
      <c r="C164" s="75">
        <f t="shared" si="805"/>
        <v>0</v>
      </c>
      <c r="D164" s="75">
        <f t="shared" si="805"/>
        <v>0</v>
      </c>
      <c r="E164" s="75">
        <f t="shared" si="805"/>
        <v>0</v>
      </c>
      <c r="F164" s="75">
        <f t="shared" si="805"/>
        <v>0</v>
      </c>
      <c r="G164" s="120">
        <f t="shared" si="806"/>
        <v>0</v>
      </c>
      <c r="H164" s="75">
        <f t="shared" si="807"/>
        <v>0</v>
      </c>
      <c r="I164" s="75">
        <f t="shared" si="807"/>
        <v>0</v>
      </c>
      <c r="J164" s="75">
        <f t="shared" si="807"/>
        <v>0</v>
      </c>
      <c r="K164" s="75">
        <f t="shared" si="807"/>
        <v>0</v>
      </c>
      <c r="L164" s="120">
        <f t="shared" si="808"/>
        <v>0</v>
      </c>
      <c r="M164" s="75">
        <f t="shared" si="809"/>
        <v>0</v>
      </c>
      <c r="N164" s="75">
        <f t="shared" si="809"/>
        <v>0</v>
      </c>
      <c r="O164" s="75">
        <f t="shared" si="809"/>
        <v>0</v>
      </c>
      <c r="P164" s="75">
        <f t="shared" si="809"/>
        <v>0</v>
      </c>
      <c r="Q164" s="75">
        <f t="shared" si="809"/>
        <v>0</v>
      </c>
      <c r="R164" s="120">
        <f t="shared" si="810"/>
        <v>0</v>
      </c>
      <c r="S164" s="75">
        <f t="shared" si="811"/>
        <v>0</v>
      </c>
      <c r="T164" s="75">
        <f t="shared" si="811"/>
        <v>0</v>
      </c>
      <c r="U164" s="75">
        <f t="shared" si="811"/>
        <v>0</v>
      </c>
      <c r="V164" s="75">
        <f t="shared" si="811"/>
        <v>0</v>
      </c>
      <c r="W164" s="120">
        <f t="shared" si="812"/>
        <v>0</v>
      </c>
      <c r="X164" s="75">
        <f t="shared" si="813"/>
        <v>0</v>
      </c>
      <c r="Y164" s="75">
        <f t="shared" si="813"/>
        <v>0</v>
      </c>
      <c r="Z164" s="75">
        <f t="shared" si="813"/>
        <v>0</v>
      </c>
      <c r="AA164" s="75">
        <f t="shared" si="813"/>
        <v>0</v>
      </c>
      <c r="AB164" s="120">
        <f t="shared" si="814"/>
        <v>0</v>
      </c>
      <c r="AC164" s="75">
        <f t="shared" si="815"/>
        <v>0</v>
      </c>
      <c r="AD164" s="75">
        <f t="shared" si="815"/>
        <v>0</v>
      </c>
      <c r="AE164" s="75">
        <f t="shared" si="815"/>
        <v>0</v>
      </c>
      <c r="AF164" s="75">
        <f t="shared" si="815"/>
        <v>0</v>
      </c>
      <c r="AG164" s="75">
        <f t="shared" si="815"/>
        <v>0</v>
      </c>
      <c r="AH164" s="120">
        <f t="shared" si="816"/>
        <v>0</v>
      </c>
      <c r="AI164" s="75">
        <f t="shared" si="817"/>
        <v>0</v>
      </c>
      <c r="AJ164" s="75">
        <f t="shared" si="817"/>
        <v>0</v>
      </c>
      <c r="AK164" s="75">
        <f t="shared" si="817"/>
        <v>0</v>
      </c>
      <c r="AL164" s="75">
        <f t="shared" si="817"/>
        <v>0</v>
      </c>
      <c r="AM164" s="120">
        <f t="shared" si="818"/>
        <v>0</v>
      </c>
      <c r="AN164" s="75">
        <f t="shared" si="819"/>
        <v>0</v>
      </c>
      <c r="AO164" s="75">
        <f t="shared" si="819"/>
        <v>0</v>
      </c>
      <c r="AP164" s="75">
        <f t="shared" si="819"/>
        <v>0</v>
      </c>
      <c r="AQ164" s="75">
        <f t="shared" si="819"/>
        <v>0</v>
      </c>
      <c r="AR164" s="120">
        <f t="shared" si="820"/>
        <v>0</v>
      </c>
      <c r="AS164" s="75">
        <f t="shared" si="821"/>
        <v>0</v>
      </c>
      <c r="AT164" s="75">
        <f t="shared" si="821"/>
        <v>0</v>
      </c>
      <c r="AU164" s="75">
        <f t="shared" si="821"/>
        <v>0</v>
      </c>
      <c r="AV164" s="75">
        <f t="shared" si="821"/>
        <v>0</v>
      </c>
      <c r="AW164" s="75">
        <f t="shared" si="821"/>
        <v>0</v>
      </c>
      <c r="AX164" s="120">
        <f t="shared" si="822"/>
        <v>0</v>
      </c>
      <c r="AY164" s="75">
        <f t="shared" si="823"/>
        <v>0</v>
      </c>
      <c r="AZ164" s="75">
        <f t="shared" si="823"/>
        <v>0</v>
      </c>
      <c r="BA164" s="75">
        <f t="shared" si="823"/>
        <v>0</v>
      </c>
      <c r="BB164" s="75">
        <f t="shared" si="823"/>
        <v>0</v>
      </c>
      <c r="BC164" s="120">
        <f t="shared" si="824"/>
        <v>0</v>
      </c>
      <c r="BD164" s="75">
        <f t="shared" si="825"/>
        <v>0</v>
      </c>
      <c r="BE164" s="75">
        <f t="shared" si="825"/>
        <v>0</v>
      </c>
      <c r="BF164" s="75">
        <f t="shared" si="825"/>
        <v>0</v>
      </c>
      <c r="BG164" s="75">
        <f t="shared" si="825"/>
        <v>0</v>
      </c>
      <c r="BH164" s="120">
        <f t="shared" si="826"/>
        <v>0</v>
      </c>
      <c r="BI164" s="75">
        <f t="shared" si="827"/>
        <v>0</v>
      </c>
      <c r="BJ164" s="75">
        <f t="shared" si="827"/>
        <v>0</v>
      </c>
      <c r="BK164" s="75">
        <f t="shared" si="827"/>
        <v>0</v>
      </c>
      <c r="BL164" s="75">
        <f t="shared" si="827"/>
        <v>0</v>
      </c>
      <c r="BM164" s="75">
        <f t="shared" si="827"/>
        <v>0</v>
      </c>
      <c r="BN164" s="120">
        <f t="shared" si="828"/>
        <v>0</v>
      </c>
      <c r="BO164" s="11"/>
      <c r="BP164" s="119">
        <f t="shared" si="829"/>
        <v>0</v>
      </c>
      <c r="BQ164" s="133">
        <f t="shared" si="804"/>
        <v>0</v>
      </c>
      <c r="BR164" s="66">
        <v>0</v>
      </c>
      <c r="BS164" s="66" t="s">
        <v>267</v>
      </c>
    </row>
    <row r="165" spans="1:71">
      <c r="A165" s="143" t="s">
        <v>44</v>
      </c>
      <c r="B165" s="125" t="s">
        <v>199</v>
      </c>
      <c r="C165" s="75">
        <f t="shared" si="805"/>
        <v>0</v>
      </c>
      <c r="D165" s="75">
        <f t="shared" si="805"/>
        <v>0</v>
      </c>
      <c r="E165" s="75">
        <f t="shared" si="805"/>
        <v>0</v>
      </c>
      <c r="F165" s="75">
        <f t="shared" si="805"/>
        <v>0</v>
      </c>
      <c r="G165" s="120">
        <f t="shared" si="806"/>
        <v>0</v>
      </c>
      <c r="H165" s="75">
        <f t="shared" si="807"/>
        <v>0</v>
      </c>
      <c r="I165" s="75">
        <f t="shared" si="807"/>
        <v>0</v>
      </c>
      <c r="J165" s="75">
        <f t="shared" si="807"/>
        <v>0</v>
      </c>
      <c r="K165" s="75">
        <f t="shared" si="807"/>
        <v>0</v>
      </c>
      <c r="L165" s="120">
        <f t="shared" si="808"/>
        <v>0</v>
      </c>
      <c r="M165" s="75">
        <f t="shared" si="809"/>
        <v>0</v>
      </c>
      <c r="N165" s="75">
        <f t="shared" si="809"/>
        <v>0</v>
      </c>
      <c r="O165" s="75">
        <f t="shared" si="809"/>
        <v>0</v>
      </c>
      <c r="P165" s="75">
        <f t="shared" si="809"/>
        <v>0</v>
      </c>
      <c r="Q165" s="75">
        <f t="shared" si="809"/>
        <v>0</v>
      </c>
      <c r="R165" s="120">
        <f t="shared" si="810"/>
        <v>0</v>
      </c>
      <c r="S165" s="75">
        <f t="shared" si="811"/>
        <v>0</v>
      </c>
      <c r="T165" s="75">
        <f t="shared" si="811"/>
        <v>0</v>
      </c>
      <c r="U165" s="75">
        <f t="shared" si="811"/>
        <v>0</v>
      </c>
      <c r="V165" s="75">
        <f t="shared" si="811"/>
        <v>0</v>
      </c>
      <c r="W165" s="120">
        <f t="shared" si="812"/>
        <v>0</v>
      </c>
      <c r="X165" s="75">
        <f t="shared" si="813"/>
        <v>0</v>
      </c>
      <c r="Y165" s="75">
        <f t="shared" si="813"/>
        <v>0</v>
      </c>
      <c r="Z165" s="75">
        <f t="shared" si="813"/>
        <v>0</v>
      </c>
      <c r="AA165" s="75">
        <f t="shared" si="813"/>
        <v>0</v>
      </c>
      <c r="AB165" s="120">
        <f t="shared" si="814"/>
        <v>0</v>
      </c>
      <c r="AC165" s="75">
        <f t="shared" si="815"/>
        <v>0</v>
      </c>
      <c r="AD165" s="75">
        <f t="shared" si="815"/>
        <v>0</v>
      </c>
      <c r="AE165" s="75">
        <f t="shared" si="815"/>
        <v>0</v>
      </c>
      <c r="AF165" s="75">
        <f t="shared" si="815"/>
        <v>0</v>
      </c>
      <c r="AG165" s="75">
        <f t="shared" si="815"/>
        <v>0</v>
      </c>
      <c r="AH165" s="120">
        <f t="shared" si="816"/>
        <v>0</v>
      </c>
      <c r="AI165" s="75">
        <f t="shared" si="817"/>
        <v>0</v>
      </c>
      <c r="AJ165" s="75">
        <f t="shared" si="817"/>
        <v>0</v>
      </c>
      <c r="AK165" s="75">
        <f t="shared" si="817"/>
        <v>0</v>
      </c>
      <c r="AL165" s="75">
        <f t="shared" si="817"/>
        <v>0</v>
      </c>
      <c r="AM165" s="120">
        <f t="shared" si="818"/>
        <v>0</v>
      </c>
      <c r="AN165" s="75">
        <f t="shared" si="819"/>
        <v>0</v>
      </c>
      <c r="AO165" s="75">
        <f t="shared" si="819"/>
        <v>0</v>
      </c>
      <c r="AP165" s="75">
        <f t="shared" si="819"/>
        <v>0</v>
      </c>
      <c r="AQ165" s="75">
        <f t="shared" si="819"/>
        <v>0</v>
      </c>
      <c r="AR165" s="120">
        <f t="shared" si="820"/>
        <v>0</v>
      </c>
      <c r="AS165" s="75">
        <f t="shared" si="821"/>
        <v>0</v>
      </c>
      <c r="AT165" s="75">
        <f t="shared" si="821"/>
        <v>0</v>
      </c>
      <c r="AU165" s="75">
        <f t="shared" si="821"/>
        <v>0</v>
      </c>
      <c r="AV165" s="75">
        <f t="shared" si="821"/>
        <v>0</v>
      </c>
      <c r="AW165" s="75">
        <f t="shared" si="821"/>
        <v>0</v>
      </c>
      <c r="AX165" s="120">
        <f t="shared" si="822"/>
        <v>0</v>
      </c>
      <c r="AY165" s="75">
        <f t="shared" si="823"/>
        <v>0</v>
      </c>
      <c r="AZ165" s="75">
        <f t="shared" si="823"/>
        <v>0</v>
      </c>
      <c r="BA165" s="75">
        <f t="shared" si="823"/>
        <v>0</v>
      </c>
      <c r="BB165" s="75">
        <f t="shared" si="823"/>
        <v>0</v>
      </c>
      <c r="BC165" s="120">
        <f t="shared" si="824"/>
        <v>0</v>
      </c>
      <c r="BD165" s="75">
        <f t="shared" si="825"/>
        <v>0</v>
      </c>
      <c r="BE165" s="75">
        <f t="shared" si="825"/>
        <v>0</v>
      </c>
      <c r="BF165" s="75">
        <f t="shared" si="825"/>
        <v>0</v>
      </c>
      <c r="BG165" s="75">
        <f t="shared" si="825"/>
        <v>0</v>
      </c>
      <c r="BH165" s="120">
        <f t="shared" si="826"/>
        <v>0</v>
      </c>
      <c r="BI165" s="75">
        <f t="shared" si="827"/>
        <v>0</v>
      </c>
      <c r="BJ165" s="75">
        <f t="shared" si="827"/>
        <v>0</v>
      </c>
      <c r="BK165" s="75">
        <f t="shared" si="827"/>
        <v>0</v>
      </c>
      <c r="BL165" s="75">
        <f t="shared" si="827"/>
        <v>0</v>
      </c>
      <c r="BM165" s="75">
        <f t="shared" si="827"/>
        <v>0</v>
      </c>
      <c r="BN165" s="120">
        <f t="shared" si="828"/>
        <v>0</v>
      </c>
      <c r="BO165" s="11"/>
      <c r="BP165" s="119">
        <f t="shared" si="829"/>
        <v>0</v>
      </c>
      <c r="BQ165" s="133">
        <f t="shared" si="804"/>
        <v>0</v>
      </c>
      <c r="BR165" s="66">
        <v>0</v>
      </c>
      <c r="BS165" s="66" t="s">
        <v>267</v>
      </c>
    </row>
    <row r="166" spans="1:71">
      <c r="A166" s="143" t="s">
        <v>45</v>
      </c>
      <c r="B166" s="125" t="s">
        <v>200</v>
      </c>
      <c r="C166" s="75">
        <f t="shared" si="805"/>
        <v>0</v>
      </c>
      <c r="D166" s="75">
        <f t="shared" si="805"/>
        <v>0</v>
      </c>
      <c r="E166" s="75">
        <f t="shared" si="805"/>
        <v>0</v>
      </c>
      <c r="F166" s="75">
        <f t="shared" si="805"/>
        <v>0</v>
      </c>
      <c r="G166" s="120">
        <f t="shared" si="806"/>
        <v>0</v>
      </c>
      <c r="H166" s="75">
        <f t="shared" si="807"/>
        <v>0</v>
      </c>
      <c r="I166" s="75">
        <f t="shared" si="807"/>
        <v>0</v>
      </c>
      <c r="J166" s="75">
        <f t="shared" si="807"/>
        <v>0</v>
      </c>
      <c r="K166" s="75">
        <f t="shared" si="807"/>
        <v>0</v>
      </c>
      <c r="L166" s="120">
        <f t="shared" si="808"/>
        <v>0</v>
      </c>
      <c r="M166" s="75">
        <f t="shared" si="809"/>
        <v>0</v>
      </c>
      <c r="N166" s="75">
        <f t="shared" si="809"/>
        <v>0</v>
      </c>
      <c r="O166" s="75">
        <f t="shared" si="809"/>
        <v>0</v>
      </c>
      <c r="P166" s="75">
        <f t="shared" si="809"/>
        <v>0</v>
      </c>
      <c r="Q166" s="75">
        <f t="shared" si="809"/>
        <v>0</v>
      </c>
      <c r="R166" s="120">
        <f t="shared" si="810"/>
        <v>0</v>
      </c>
      <c r="S166" s="75">
        <f t="shared" si="811"/>
        <v>0</v>
      </c>
      <c r="T166" s="75">
        <f t="shared" si="811"/>
        <v>0</v>
      </c>
      <c r="U166" s="75">
        <f t="shared" si="811"/>
        <v>0</v>
      </c>
      <c r="V166" s="75">
        <f t="shared" si="811"/>
        <v>0</v>
      </c>
      <c r="W166" s="120">
        <f t="shared" si="812"/>
        <v>0</v>
      </c>
      <c r="X166" s="75">
        <f t="shared" si="813"/>
        <v>0</v>
      </c>
      <c r="Y166" s="75">
        <f t="shared" si="813"/>
        <v>0</v>
      </c>
      <c r="Z166" s="75">
        <f t="shared" si="813"/>
        <v>0</v>
      </c>
      <c r="AA166" s="75">
        <f t="shared" si="813"/>
        <v>0</v>
      </c>
      <c r="AB166" s="120">
        <f t="shared" si="814"/>
        <v>0</v>
      </c>
      <c r="AC166" s="75">
        <f t="shared" si="815"/>
        <v>0</v>
      </c>
      <c r="AD166" s="75">
        <f t="shared" si="815"/>
        <v>0</v>
      </c>
      <c r="AE166" s="75">
        <f t="shared" si="815"/>
        <v>0</v>
      </c>
      <c r="AF166" s="75">
        <f t="shared" si="815"/>
        <v>0</v>
      </c>
      <c r="AG166" s="75">
        <f t="shared" si="815"/>
        <v>0</v>
      </c>
      <c r="AH166" s="120">
        <f t="shared" si="816"/>
        <v>0</v>
      </c>
      <c r="AI166" s="75">
        <f t="shared" si="817"/>
        <v>0</v>
      </c>
      <c r="AJ166" s="75">
        <f t="shared" si="817"/>
        <v>0</v>
      </c>
      <c r="AK166" s="75">
        <f t="shared" si="817"/>
        <v>0</v>
      </c>
      <c r="AL166" s="75">
        <f t="shared" si="817"/>
        <v>0</v>
      </c>
      <c r="AM166" s="120">
        <f t="shared" si="818"/>
        <v>0</v>
      </c>
      <c r="AN166" s="75">
        <f t="shared" si="819"/>
        <v>0</v>
      </c>
      <c r="AO166" s="75">
        <f t="shared" si="819"/>
        <v>0</v>
      </c>
      <c r="AP166" s="75">
        <f t="shared" si="819"/>
        <v>0</v>
      </c>
      <c r="AQ166" s="75">
        <f t="shared" si="819"/>
        <v>0</v>
      </c>
      <c r="AR166" s="120">
        <f t="shared" si="820"/>
        <v>0</v>
      </c>
      <c r="AS166" s="75">
        <f t="shared" si="821"/>
        <v>0</v>
      </c>
      <c r="AT166" s="75">
        <f t="shared" si="821"/>
        <v>0</v>
      </c>
      <c r="AU166" s="75">
        <f t="shared" si="821"/>
        <v>0</v>
      </c>
      <c r="AV166" s="75">
        <f t="shared" si="821"/>
        <v>0</v>
      </c>
      <c r="AW166" s="75">
        <f t="shared" si="821"/>
        <v>0</v>
      </c>
      <c r="AX166" s="120">
        <f t="shared" si="822"/>
        <v>0</v>
      </c>
      <c r="AY166" s="75">
        <f t="shared" si="823"/>
        <v>0</v>
      </c>
      <c r="AZ166" s="75">
        <f t="shared" si="823"/>
        <v>0</v>
      </c>
      <c r="BA166" s="75">
        <f t="shared" si="823"/>
        <v>0</v>
      </c>
      <c r="BB166" s="75">
        <f t="shared" si="823"/>
        <v>0</v>
      </c>
      <c r="BC166" s="120">
        <f t="shared" si="824"/>
        <v>0</v>
      </c>
      <c r="BD166" s="75">
        <f t="shared" si="825"/>
        <v>0</v>
      </c>
      <c r="BE166" s="75">
        <f t="shared" si="825"/>
        <v>0</v>
      </c>
      <c r="BF166" s="75">
        <f t="shared" si="825"/>
        <v>0</v>
      </c>
      <c r="BG166" s="75">
        <f t="shared" si="825"/>
        <v>0</v>
      </c>
      <c r="BH166" s="120">
        <f t="shared" si="826"/>
        <v>0</v>
      </c>
      <c r="BI166" s="75">
        <f t="shared" si="827"/>
        <v>0</v>
      </c>
      <c r="BJ166" s="75">
        <f t="shared" si="827"/>
        <v>0</v>
      </c>
      <c r="BK166" s="75">
        <f t="shared" si="827"/>
        <v>0</v>
      </c>
      <c r="BL166" s="75">
        <f t="shared" si="827"/>
        <v>0</v>
      </c>
      <c r="BM166" s="75">
        <f t="shared" si="827"/>
        <v>0</v>
      </c>
      <c r="BN166" s="120">
        <f t="shared" si="828"/>
        <v>0</v>
      </c>
      <c r="BO166" s="11"/>
      <c r="BP166" s="119">
        <f t="shared" si="829"/>
        <v>0</v>
      </c>
      <c r="BQ166" s="133">
        <f t="shared" si="804"/>
        <v>0</v>
      </c>
      <c r="BR166" s="66">
        <v>0</v>
      </c>
      <c r="BS166" s="66" t="s">
        <v>267</v>
      </c>
    </row>
    <row r="167" spans="1:71">
      <c r="A167" s="143" t="s">
        <v>46</v>
      </c>
      <c r="B167" s="125" t="s">
        <v>201</v>
      </c>
      <c r="C167" s="75">
        <f t="shared" si="805"/>
        <v>305.86538461538464</v>
      </c>
      <c r="D167" s="75">
        <f t="shared" si="805"/>
        <v>305.86538461538464</v>
      </c>
      <c r="E167" s="75">
        <f t="shared" si="805"/>
        <v>305.86538461538464</v>
      </c>
      <c r="F167" s="75">
        <f t="shared" si="805"/>
        <v>305.86538461538464</v>
      </c>
      <c r="G167" s="120">
        <f t="shared" si="806"/>
        <v>1223.4615384615386</v>
      </c>
      <c r="H167" s="75">
        <f t="shared" si="807"/>
        <v>305.86538461538464</v>
      </c>
      <c r="I167" s="75">
        <f t="shared" si="807"/>
        <v>305.86538461538464</v>
      </c>
      <c r="J167" s="75">
        <f t="shared" si="807"/>
        <v>305.86538461538464</v>
      </c>
      <c r="K167" s="75">
        <f t="shared" si="807"/>
        <v>305.86538461538464</v>
      </c>
      <c r="L167" s="120">
        <f t="shared" si="808"/>
        <v>1223.4615384615386</v>
      </c>
      <c r="M167" s="75">
        <f t="shared" si="809"/>
        <v>305.86538461538464</v>
      </c>
      <c r="N167" s="75">
        <f t="shared" si="809"/>
        <v>305.86538461538464</v>
      </c>
      <c r="O167" s="75">
        <f t="shared" si="809"/>
        <v>305.86538461538464</v>
      </c>
      <c r="P167" s="75">
        <f t="shared" si="809"/>
        <v>305.86538461538464</v>
      </c>
      <c r="Q167" s="75">
        <f t="shared" si="809"/>
        <v>305.86538461538464</v>
      </c>
      <c r="R167" s="120">
        <f t="shared" si="810"/>
        <v>1529.3269230769233</v>
      </c>
      <c r="S167" s="75">
        <f t="shared" si="811"/>
        <v>305.86538461538464</v>
      </c>
      <c r="T167" s="75">
        <f t="shared" si="811"/>
        <v>305.86538461538464</v>
      </c>
      <c r="U167" s="75">
        <f t="shared" si="811"/>
        <v>305.86538461538464</v>
      </c>
      <c r="V167" s="75">
        <f t="shared" si="811"/>
        <v>305.86538461538464</v>
      </c>
      <c r="W167" s="120">
        <f t="shared" si="812"/>
        <v>1223.4615384615386</v>
      </c>
      <c r="X167" s="75">
        <f t="shared" si="813"/>
        <v>305.86538461538464</v>
      </c>
      <c r="Y167" s="75">
        <f t="shared" si="813"/>
        <v>305.86538461538464</v>
      </c>
      <c r="Z167" s="75">
        <f t="shared" si="813"/>
        <v>305.86538461538464</v>
      </c>
      <c r="AA167" s="75">
        <f t="shared" si="813"/>
        <v>305.86538461538464</v>
      </c>
      <c r="AB167" s="120">
        <f t="shared" si="814"/>
        <v>1223.4615384615386</v>
      </c>
      <c r="AC167" s="75">
        <f t="shared" si="815"/>
        <v>305.86538461538464</v>
      </c>
      <c r="AD167" s="75">
        <f t="shared" si="815"/>
        <v>305.86538461538464</v>
      </c>
      <c r="AE167" s="75">
        <f t="shared" si="815"/>
        <v>305.86538461538464</v>
      </c>
      <c r="AF167" s="75">
        <f t="shared" si="815"/>
        <v>305.86538461538464</v>
      </c>
      <c r="AG167" s="75">
        <f t="shared" si="815"/>
        <v>305.86538461538464</v>
      </c>
      <c r="AH167" s="120">
        <f t="shared" si="816"/>
        <v>1529.3269230769233</v>
      </c>
      <c r="AI167" s="75">
        <f t="shared" si="817"/>
        <v>305.86538461538464</v>
      </c>
      <c r="AJ167" s="75">
        <f t="shared" si="817"/>
        <v>305.86538461538464</v>
      </c>
      <c r="AK167" s="75">
        <f t="shared" si="817"/>
        <v>305.86538461538464</v>
      </c>
      <c r="AL167" s="75">
        <f t="shared" si="817"/>
        <v>305.86538461538464</v>
      </c>
      <c r="AM167" s="120">
        <f t="shared" si="818"/>
        <v>1223.4615384615386</v>
      </c>
      <c r="AN167" s="75">
        <f t="shared" si="819"/>
        <v>305.86538461538464</v>
      </c>
      <c r="AO167" s="75">
        <f t="shared" si="819"/>
        <v>305.86538461538464</v>
      </c>
      <c r="AP167" s="75">
        <f t="shared" si="819"/>
        <v>305.86538461538464</v>
      </c>
      <c r="AQ167" s="75">
        <f t="shared" si="819"/>
        <v>305.86538461538464</v>
      </c>
      <c r="AR167" s="120">
        <f t="shared" si="820"/>
        <v>1223.4615384615386</v>
      </c>
      <c r="AS167" s="75">
        <f t="shared" si="821"/>
        <v>305.86538461538464</v>
      </c>
      <c r="AT167" s="75">
        <f t="shared" si="821"/>
        <v>305.86538461538464</v>
      </c>
      <c r="AU167" s="75">
        <f t="shared" si="821"/>
        <v>305.86538461538464</v>
      </c>
      <c r="AV167" s="75">
        <f t="shared" si="821"/>
        <v>305.86538461538464</v>
      </c>
      <c r="AW167" s="75">
        <f t="shared" si="821"/>
        <v>305.86538461538464</v>
      </c>
      <c r="AX167" s="120">
        <f t="shared" si="822"/>
        <v>1529.3269230769233</v>
      </c>
      <c r="AY167" s="75">
        <f t="shared" si="823"/>
        <v>305.86538461538464</v>
      </c>
      <c r="AZ167" s="75">
        <f t="shared" si="823"/>
        <v>305.86538461538464</v>
      </c>
      <c r="BA167" s="75">
        <f t="shared" si="823"/>
        <v>305.86538461538464</v>
      </c>
      <c r="BB167" s="75">
        <f t="shared" si="823"/>
        <v>305.86538461538464</v>
      </c>
      <c r="BC167" s="120">
        <f t="shared" si="824"/>
        <v>1223.4615384615386</v>
      </c>
      <c r="BD167" s="75">
        <f t="shared" si="825"/>
        <v>305.86538461538464</v>
      </c>
      <c r="BE167" s="75">
        <f t="shared" si="825"/>
        <v>305.86538461538464</v>
      </c>
      <c r="BF167" s="75">
        <f t="shared" si="825"/>
        <v>305.86538461538464</v>
      </c>
      <c r="BG167" s="75">
        <f t="shared" si="825"/>
        <v>305.86538461538464</v>
      </c>
      <c r="BH167" s="120">
        <f t="shared" si="826"/>
        <v>1223.4615384615386</v>
      </c>
      <c r="BI167" s="75">
        <f t="shared" si="827"/>
        <v>305.86538461538464</v>
      </c>
      <c r="BJ167" s="75">
        <f t="shared" si="827"/>
        <v>305.86538461538464</v>
      </c>
      <c r="BK167" s="75">
        <f t="shared" si="827"/>
        <v>305.86538461538464</v>
      </c>
      <c r="BL167" s="75">
        <f t="shared" si="827"/>
        <v>305.86538461538464</v>
      </c>
      <c r="BM167" s="75">
        <f t="shared" si="827"/>
        <v>305.86538461538464</v>
      </c>
      <c r="BN167" s="120">
        <f t="shared" si="828"/>
        <v>1529.3269230769233</v>
      </c>
      <c r="BO167" s="11"/>
      <c r="BP167" s="119">
        <f t="shared" si="829"/>
        <v>15905.000000000005</v>
      </c>
      <c r="BQ167" s="133">
        <f t="shared" si="804"/>
        <v>305.86538461538464</v>
      </c>
      <c r="BR167" s="66">
        <v>15905</v>
      </c>
      <c r="BS167" s="66" t="s">
        <v>267</v>
      </c>
    </row>
    <row r="168" spans="1:71">
      <c r="A168" s="143" t="s">
        <v>47</v>
      </c>
      <c r="B168" s="125" t="s">
        <v>202</v>
      </c>
      <c r="C168" s="75">
        <f t="shared" si="805"/>
        <v>44.846153846153847</v>
      </c>
      <c r="D168" s="75">
        <f t="shared" si="805"/>
        <v>44.846153846153847</v>
      </c>
      <c r="E168" s="75">
        <f t="shared" si="805"/>
        <v>44.846153846153847</v>
      </c>
      <c r="F168" s="75">
        <f t="shared" si="805"/>
        <v>44.846153846153847</v>
      </c>
      <c r="G168" s="120">
        <f t="shared" si="806"/>
        <v>179.38461538461539</v>
      </c>
      <c r="H168" s="75">
        <f t="shared" si="807"/>
        <v>44.846153846153847</v>
      </c>
      <c r="I168" s="75">
        <f t="shared" si="807"/>
        <v>44.846153846153847</v>
      </c>
      <c r="J168" s="75">
        <f t="shared" si="807"/>
        <v>44.846153846153847</v>
      </c>
      <c r="K168" s="75">
        <f t="shared" si="807"/>
        <v>44.846153846153847</v>
      </c>
      <c r="L168" s="120">
        <f t="shared" si="808"/>
        <v>179.38461538461539</v>
      </c>
      <c r="M168" s="75">
        <f t="shared" si="809"/>
        <v>44.846153846153847</v>
      </c>
      <c r="N168" s="75">
        <f t="shared" si="809"/>
        <v>44.846153846153847</v>
      </c>
      <c r="O168" s="75">
        <f t="shared" si="809"/>
        <v>44.846153846153847</v>
      </c>
      <c r="P168" s="75">
        <f t="shared" si="809"/>
        <v>44.846153846153847</v>
      </c>
      <c r="Q168" s="75">
        <f t="shared" si="809"/>
        <v>44.846153846153847</v>
      </c>
      <c r="R168" s="120">
        <f t="shared" si="810"/>
        <v>224.23076923076923</v>
      </c>
      <c r="S168" s="75">
        <f t="shared" si="811"/>
        <v>44.846153846153847</v>
      </c>
      <c r="T168" s="75">
        <f t="shared" si="811"/>
        <v>44.846153846153847</v>
      </c>
      <c r="U168" s="75">
        <f t="shared" si="811"/>
        <v>44.846153846153847</v>
      </c>
      <c r="V168" s="75">
        <f t="shared" si="811"/>
        <v>44.846153846153847</v>
      </c>
      <c r="W168" s="120">
        <f t="shared" si="812"/>
        <v>179.38461538461539</v>
      </c>
      <c r="X168" s="75">
        <f t="shared" si="813"/>
        <v>44.846153846153847</v>
      </c>
      <c r="Y168" s="75">
        <f t="shared" si="813"/>
        <v>44.846153846153847</v>
      </c>
      <c r="Z168" s="75">
        <f t="shared" si="813"/>
        <v>44.846153846153847</v>
      </c>
      <c r="AA168" s="75">
        <f t="shared" si="813"/>
        <v>44.846153846153847</v>
      </c>
      <c r="AB168" s="120">
        <f t="shared" si="814"/>
        <v>179.38461538461539</v>
      </c>
      <c r="AC168" s="75">
        <f t="shared" si="815"/>
        <v>44.846153846153847</v>
      </c>
      <c r="AD168" s="75">
        <f t="shared" si="815"/>
        <v>44.846153846153847</v>
      </c>
      <c r="AE168" s="75">
        <f t="shared" si="815"/>
        <v>44.846153846153847</v>
      </c>
      <c r="AF168" s="75">
        <f t="shared" si="815"/>
        <v>44.846153846153847</v>
      </c>
      <c r="AG168" s="75">
        <f t="shared" si="815"/>
        <v>44.846153846153847</v>
      </c>
      <c r="AH168" s="120">
        <f t="shared" si="816"/>
        <v>224.23076923076923</v>
      </c>
      <c r="AI168" s="75">
        <f t="shared" si="817"/>
        <v>44.846153846153847</v>
      </c>
      <c r="AJ168" s="75">
        <f t="shared" si="817"/>
        <v>44.846153846153847</v>
      </c>
      <c r="AK168" s="75">
        <f t="shared" si="817"/>
        <v>44.846153846153847</v>
      </c>
      <c r="AL168" s="75">
        <f t="shared" si="817"/>
        <v>44.846153846153847</v>
      </c>
      <c r="AM168" s="120">
        <f t="shared" si="818"/>
        <v>179.38461538461539</v>
      </c>
      <c r="AN168" s="75">
        <f t="shared" si="819"/>
        <v>44.846153846153847</v>
      </c>
      <c r="AO168" s="75">
        <f t="shared" si="819"/>
        <v>44.846153846153847</v>
      </c>
      <c r="AP168" s="75">
        <f t="shared" si="819"/>
        <v>44.846153846153847</v>
      </c>
      <c r="AQ168" s="75">
        <f t="shared" si="819"/>
        <v>44.846153846153847</v>
      </c>
      <c r="AR168" s="120">
        <f t="shared" si="820"/>
        <v>179.38461538461539</v>
      </c>
      <c r="AS168" s="75">
        <f t="shared" si="821"/>
        <v>44.846153846153847</v>
      </c>
      <c r="AT168" s="75">
        <f t="shared" si="821"/>
        <v>44.846153846153847</v>
      </c>
      <c r="AU168" s="75">
        <f t="shared" si="821"/>
        <v>44.846153846153847</v>
      </c>
      <c r="AV168" s="75">
        <f t="shared" si="821"/>
        <v>44.846153846153847</v>
      </c>
      <c r="AW168" s="75">
        <f t="shared" si="821"/>
        <v>44.846153846153847</v>
      </c>
      <c r="AX168" s="120">
        <f t="shared" si="822"/>
        <v>224.23076923076923</v>
      </c>
      <c r="AY168" s="75">
        <f t="shared" si="823"/>
        <v>44.846153846153847</v>
      </c>
      <c r="AZ168" s="75">
        <f t="shared" si="823"/>
        <v>44.846153846153847</v>
      </c>
      <c r="BA168" s="75">
        <f t="shared" si="823"/>
        <v>44.846153846153847</v>
      </c>
      <c r="BB168" s="75">
        <f t="shared" si="823"/>
        <v>44.846153846153847</v>
      </c>
      <c r="BC168" s="120">
        <f t="shared" si="824"/>
        <v>179.38461538461539</v>
      </c>
      <c r="BD168" s="75">
        <f t="shared" si="825"/>
        <v>44.846153846153847</v>
      </c>
      <c r="BE168" s="75">
        <f t="shared" si="825"/>
        <v>44.846153846153847</v>
      </c>
      <c r="BF168" s="75">
        <f t="shared" si="825"/>
        <v>44.846153846153847</v>
      </c>
      <c r="BG168" s="75">
        <f t="shared" si="825"/>
        <v>44.846153846153847</v>
      </c>
      <c r="BH168" s="120">
        <f t="shared" si="826"/>
        <v>179.38461538461539</v>
      </c>
      <c r="BI168" s="75">
        <f t="shared" si="827"/>
        <v>44.846153846153847</v>
      </c>
      <c r="BJ168" s="75">
        <f t="shared" si="827"/>
        <v>44.846153846153847</v>
      </c>
      <c r="BK168" s="75">
        <f t="shared" si="827"/>
        <v>44.846153846153847</v>
      </c>
      <c r="BL168" s="75">
        <f t="shared" si="827"/>
        <v>44.846153846153847</v>
      </c>
      <c r="BM168" s="75">
        <f t="shared" si="827"/>
        <v>44.846153846153847</v>
      </c>
      <c r="BN168" s="120">
        <f t="shared" si="828"/>
        <v>224.23076923076923</v>
      </c>
      <c r="BO168" s="11"/>
      <c r="BP168" s="119">
        <f t="shared" si="829"/>
        <v>2332</v>
      </c>
      <c r="BQ168" s="133">
        <f t="shared" si="804"/>
        <v>44.846153846153847</v>
      </c>
      <c r="BR168" s="66">
        <v>2332</v>
      </c>
      <c r="BS168" s="66" t="s">
        <v>267</v>
      </c>
    </row>
    <row r="169" spans="1:71">
      <c r="A169" s="143" t="s">
        <v>48</v>
      </c>
      <c r="B169" s="125" t="s">
        <v>203</v>
      </c>
      <c r="C169" s="75">
        <f t="shared" si="805"/>
        <v>27.692307692307693</v>
      </c>
      <c r="D169" s="75">
        <f t="shared" si="805"/>
        <v>27.692307692307693</v>
      </c>
      <c r="E169" s="75">
        <f t="shared" si="805"/>
        <v>27.692307692307693</v>
      </c>
      <c r="F169" s="75">
        <f t="shared" si="805"/>
        <v>27.692307692307693</v>
      </c>
      <c r="G169" s="120">
        <f t="shared" si="806"/>
        <v>110.76923076923077</v>
      </c>
      <c r="H169" s="75">
        <f t="shared" si="807"/>
        <v>27.692307692307693</v>
      </c>
      <c r="I169" s="75">
        <f t="shared" si="807"/>
        <v>27.692307692307693</v>
      </c>
      <c r="J169" s="75">
        <f t="shared" si="807"/>
        <v>27.692307692307693</v>
      </c>
      <c r="K169" s="75">
        <f t="shared" si="807"/>
        <v>27.692307692307693</v>
      </c>
      <c r="L169" s="120">
        <f t="shared" si="808"/>
        <v>110.76923076923077</v>
      </c>
      <c r="M169" s="75">
        <f t="shared" si="809"/>
        <v>27.692307692307693</v>
      </c>
      <c r="N169" s="75">
        <f t="shared" si="809"/>
        <v>27.692307692307693</v>
      </c>
      <c r="O169" s="75">
        <f t="shared" si="809"/>
        <v>27.692307692307693</v>
      </c>
      <c r="P169" s="75">
        <f t="shared" si="809"/>
        <v>27.692307692307693</v>
      </c>
      <c r="Q169" s="75">
        <f t="shared" si="809"/>
        <v>27.692307692307693</v>
      </c>
      <c r="R169" s="120">
        <f t="shared" si="810"/>
        <v>138.46153846153845</v>
      </c>
      <c r="S169" s="75">
        <f t="shared" si="811"/>
        <v>27.692307692307693</v>
      </c>
      <c r="T169" s="75">
        <f t="shared" si="811"/>
        <v>27.692307692307693</v>
      </c>
      <c r="U169" s="75">
        <f t="shared" si="811"/>
        <v>27.692307692307693</v>
      </c>
      <c r="V169" s="75">
        <f t="shared" si="811"/>
        <v>27.692307692307693</v>
      </c>
      <c r="W169" s="120">
        <f t="shared" si="812"/>
        <v>110.76923076923077</v>
      </c>
      <c r="X169" s="75">
        <f t="shared" si="813"/>
        <v>27.692307692307693</v>
      </c>
      <c r="Y169" s="75">
        <f t="shared" si="813"/>
        <v>27.692307692307693</v>
      </c>
      <c r="Z169" s="75">
        <f t="shared" si="813"/>
        <v>27.692307692307693</v>
      </c>
      <c r="AA169" s="75">
        <f t="shared" si="813"/>
        <v>27.692307692307693</v>
      </c>
      <c r="AB169" s="120">
        <f t="shared" si="814"/>
        <v>110.76923076923077</v>
      </c>
      <c r="AC169" s="75">
        <f t="shared" si="815"/>
        <v>27.692307692307693</v>
      </c>
      <c r="AD169" s="75">
        <f t="shared" si="815"/>
        <v>27.692307692307693</v>
      </c>
      <c r="AE169" s="75">
        <f t="shared" si="815"/>
        <v>27.692307692307693</v>
      </c>
      <c r="AF169" s="75">
        <f t="shared" si="815"/>
        <v>27.692307692307693</v>
      </c>
      <c r="AG169" s="75">
        <f t="shared" si="815"/>
        <v>27.692307692307693</v>
      </c>
      <c r="AH169" s="120">
        <f t="shared" si="816"/>
        <v>138.46153846153845</v>
      </c>
      <c r="AI169" s="75">
        <f t="shared" si="817"/>
        <v>27.692307692307693</v>
      </c>
      <c r="AJ169" s="75">
        <f t="shared" si="817"/>
        <v>27.692307692307693</v>
      </c>
      <c r="AK169" s="75">
        <f t="shared" si="817"/>
        <v>27.692307692307693</v>
      </c>
      <c r="AL169" s="75">
        <f t="shared" si="817"/>
        <v>27.692307692307693</v>
      </c>
      <c r="AM169" s="120">
        <f t="shared" si="818"/>
        <v>110.76923076923077</v>
      </c>
      <c r="AN169" s="75">
        <f t="shared" si="819"/>
        <v>27.692307692307693</v>
      </c>
      <c r="AO169" s="75">
        <f t="shared" si="819"/>
        <v>27.692307692307693</v>
      </c>
      <c r="AP169" s="75">
        <f t="shared" si="819"/>
        <v>27.692307692307693</v>
      </c>
      <c r="AQ169" s="75">
        <f t="shared" si="819"/>
        <v>27.692307692307693</v>
      </c>
      <c r="AR169" s="120">
        <f t="shared" si="820"/>
        <v>110.76923076923077</v>
      </c>
      <c r="AS169" s="75">
        <f t="shared" si="821"/>
        <v>27.692307692307693</v>
      </c>
      <c r="AT169" s="75">
        <f t="shared" si="821"/>
        <v>27.692307692307693</v>
      </c>
      <c r="AU169" s="75">
        <f t="shared" si="821"/>
        <v>27.692307692307693</v>
      </c>
      <c r="AV169" s="75">
        <f t="shared" si="821"/>
        <v>27.692307692307693</v>
      </c>
      <c r="AW169" s="75">
        <f t="shared" si="821"/>
        <v>27.692307692307693</v>
      </c>
      <c r="AX169" s="120">
        <f t="shared" si="822"/>
        <v>138.46153846153845</v>
      </c>
      <c r="AY169" s="75">
        <f t="shared" si="823"/>
        <v>27.692307692307693</v>
      </c>
      <c r="AZ169" s="75">
        <f t="shared" si="823"/>
        <v>27.692307692307693</v>
      </c>
      <c r="BA169" s="75">
        <f t="shared" si="823"/>
        <v>27.692307692307693</v>
      </c>
      <c r="BB169" s="75">
        <f t="shared" si="823"/>
        <v>27.692307692307693</v>
      </c>
      <c r="BC169" s="120">
        <f t="shared" si="824"/>
        <v>110.76923076923077</v>
      </c>
      <c r="BD169" s="75">
        <f t="shared" si="825"/>
        <v>27.692307692307693</v>
      </c>
      <c r="BE169" s="75">
        <f t="shared" si="825"/>
        <v>27.692307692307693</v>
      </c>
      <c r="BF169" s="75">
        <f t="shared" si="825"/>
        <v>27.692307692307693</v>
      </c>
      <c r="BG169" s="75">
        <f t="shared" si="825"/>
        <v>27.692307692307693</v>
      </c>
      <c r="BH169" s="120">
        <f t="shared" si="826"/>
        <v>110.76923076923077</v>
      </c>
      <c r="BI169" s="75">
        <f t="shared" si="827"/>
        <v>27.692307692307693</v>
      </c>
      <c r="BJ169" s="75">
        <f t="shared" si="827"/>
        <v>27.692307692307693</v>
      </c>
      <c r="BK169" s="75">
        <f t="shared" si="827"/>
        <v>27.692307692307693</v>
      </c>
      <c r="BL169" s="75">
        <f t="shared" si="827"/>
        <v>27.692307692307693</v>
      </c>
      <c r="BM169" s="75">
        <f t="shared" si="827"/>
        <v>27.692307692307693</v>
      </c>
      <c r="BN169" s="120">
        <f t="shared" si="828"/>
        <v>138.46153846153845</v>
      </c>
      <c r="BO169" s="11"/>
      <c r="BP169" s="119">
        <f t="shared" si="829"/>
        <v>1440</v>
      </c>
      <c r="BQ169" s="133">
        <f t="shared" si="804"/>
        <v>27.692307692307693</v>
      </c>
      <c r="BR169" s="66">
        <v>1440</v>
      </c>
      <c r="BS169" s="66" t="s">
        <v>267</v>
      </c>
    </row>
    <row r="170" spans="1:71">
      <c r="A170" s="143" t="s">
        <v>49</v>
      </c>
      <c r="B170" s="125" t="s">
        <v>204</v>
      </c>
      <c r="C170" s="75">
        <f t="shared" si="805"/>
        <v>78.269230769230774</v>
      </c>
      <c r="D170" s="75">
        <f t="shared" si="805"/>
        <v>78.269230769230774</v>
      </c>
      <c r="E170" s="75">
        <f t="shared" si="805"/>
        <v>78.269230769230774</v>
      </c>
      <c r="F170" s="75">
        <f t="shared" si="805"/>
        <v>78.269230769230774</v>
      </c>
      <c r="G170" s="120">
        <f t="shared" si="806"/>
        <v>313.07692307692309</v>
      </c>
      <c r="H170" s="75">
        <f t="shared" si="807"/>
        <v>78.269230769230774</v>
      </c>
      <c r="I170" s="75">
        <f t="shared" si="807"/>
        <v>78.269230769230774</v>
      </c>
      <c r="J170" s="75">
        <f t="shared" si="807"/>
        <v>78.269230769230774</v>
      </c>
      <c r="K170" s="75">
        <f t="shared" si="807"/>
        <v>78.269230769230774</v>
      </c>
      <c r="L170" s="120">
        <f t="shared" si="808"/>
        <v>313.07692307692309</v>
      </c>
      <c r="M170" s="75">
        <f t="shared" si="809"/>
        <v>78.269230769230774</v>
      </c>
      <c r="N170" s="75">
        <f t="shared" si="809"/>
        <v>78.269230769230774</v>
      </c>
      <c r="O170" s="75">
        <f t="shared" si="809"/>
        <v>78.269230769230774</v>
      </c>
      <c r="P170" s="75">
        <f t="shared" si="809"/>
        <v>78.269230769230774</v>
      </c>
      <c r="Q170" s="75">
        <f t="shared" si="809"/>
        <v>78.269230769230774</v>
      </c>
      <c r="R170" s="120">
        <f t="shared" si="810"/>
        <v>391.34615384615387</v>
      </c>
      <c r="S170" s="75">
        <f t="shared" si="811"/>
        <v>78.269230769230774</v>
      </c>
      <c r="T170" s="75">
        <f t="shared" si="811"/>
        <v>78.269230769230774</v>
      </c>
      <c r="U170" s="75">
        <f t="shared" si="811"/>
        <v>78.269230769230774</v>
      </c>
      <c r="V170" s="75">
        <f t="shared" si="811"/>
        <v>78.269230769230774</v>
      </c>
      <c r="W170" s="120">
        <f t="shared" si="812"/>
        <v>313.07692307692309</v>
      </c>
      <c r="X170" s="75">
        <f t="shared" si="813"/>
        <v>78.269230769230774</v>
      </c>
      <c r="Y170" s="75">
        <f t="shared" si="813"/>
        <v>78.269230769230774</v>
      </c>
      <c r="Z170" s="75">
        <f t="shared" si="813"/>
        <v>78.269230769230774</v>
      </c>
      <c r="AA170" s="75">
        <f t="shared" si="813"/>
        <v>78.269230769230774</v>
      </c>
      <c r="AB170" s="120">
        <f t="shared" si="814"/>
        <v>313.07692307692309</v>
      </c>
      <c r="AC170" s="75">
        <f t="shared" si="815"/>
        <v>78.269230769230774</v>
      </c>
      <c r="AD170" s="75">
        <f t="shared" si="815"/>
        <v>78.269230769230774</v>
      </c>
      <c r="AE170" s="75">
        <f t="shared" si="815"/>
        <v>78.269230769230774</v>
      </c>
      <c r="AF170" s="75">
        <f t="shared" si="815"/>
        <v>78.269230769230774</v>
      </c>
      <c r="AG170" s="75">
        <f t="shared" si="815"/>
        <v>78.269230769230774</v>
      </c>
      <c r="AH170" s="120">
        <f t="shared" si="816"/>
        <v>391.34615384615387</v>
      </c>
      <c r="AI170" s="75">
        <f t="shared" si="817"/>
        <v>78.269230769230774</v>
      </c>
      <c r="AJ170" s="75">
        <f t="shared" si="817"/>
        <v>78.269230769230774</v>
      </c>
      <c r="AK170" s="75">
        <f t="shared" si="817"/>
        <v>78.269230769230774</v>
      </c>
      <c r="AL170" s="75">
        <f t="shared" si="817"/>
        <v>78.269230769230774</v>
      </c>
      <c r="AM170" s="120">
        <f t="shared" si="818"/>
        <v>313.07692307692309</v>
      </c>
      <c r="AN170" s="75">
        <f t="shared" si="819"/>
        <v>78.269230769230774</v>
      </c>
      <c r="AO170" s="75">
        <f t="shared" si="819"/>
        <v>78.269230769230774</v>
      </c>
      <c r="AP170" s="75">
        <f t="shared" si="819"/>
        <v>78.269230769230774</v>
      </c>
      <c r="AQ170" s="75">
        <f t="shared" si="819"/>
        <v>78.269230769230774</v>
      </c>
      <c r="AR170" s="120">
        <f t="shared" si="820"/>
        <v>313.07692307692309</v>
      </c>
      <c r="AS170" s="75">
        <f t="shared" si="821"/>
        <v>78.269230769230774</v>
      </c>
      <c r="AT170" s="75">
        <f t="shared" si="821"/>
        <v>78.269230769230774</v>
      </c>
      <c r="AU170" s="75">
        <f t="shared" si="821"/>
        <v>78.269230769230774</v>
      </c>
      <c r="AV170" s="75">
        <f t="shared" si="821"/>
        <v>78.269230769230774</v>
      </c>
      <c r="AW170" s="75">
        <f t="shared" si="821"/>
        <v>78.269230769230774</v>
      </c>
      <c r="AX170" s="120">
        <f t="shared" si="822"/>
        <v>391.34615384615387</v>
      </c>
      <c r="AY170" s="75">
        <f t="shared" si="823"/>
        <v>78.269230769230774</v>
      </c>
      <c r="AZ170" s="75">
        <f t="shared" si="823"/>
        <v>78.269230769230774</v>
      </c>
      <c r="BA170" s="75">
        <f t="shared" si="823"/>
        <v>78.269230769230774</v>
      </c>
      <c r="BB170" s="75">
        <f t="shared" si="823"/>
        <v>78.269230769230774</v>
      </c>
      <c r="BC170" s="120">
        <f t="shared" si="824"/>
        <v>313.07692307692309</v>
      </c>
      <c r="BD170" s="75">
        <f t="shared" si="825"/>
        <v>78.269230769230774</v>
      </c>
      <c r="BE170" s="75">
        <f t="shared" si="825"/>
        <v>78.269230769230774</v>
      </c>
      <c r="BF170" s="75">
        <f t="shared" si="825"/>
        <v>78.269230769230774</v>
      </c>
      <c r="BG170" s="75">
        <f t="shared" si="825"/>
        <v>78.269230769230774</v>
      </c>
      <c r="BH170" s="120">
        <f t="shared" si="826"/>
        <v>313.07692307692309</v>
      </c>
      <c r="BI170" s="75">
        <f t="shared" si="827"/>
        <v>78.269230769230774</v>
      </c>
      <c r="BJ170" s="75">
        <f t="shared" si="827"/>
        <v>78.269230769230774</v>
      </c>
      <c r="BK170" s="75">
        <f t="shared" si="827"/>
        <v>78.269230769230774</v>
      </c>
      <c r="BL170" s="75">
        <f t="shared" si="827"/>
        <v>78.269230769230774</v>
      </c>
      <c r="BM170" s="75">
        <f t="shared" si="827"/>
        <v>78.269230769230774</v>
      </c>
      <c r="BN170" s="120">
        <f t="shared" si="828"/>
        <v>391.34615384615387</v>
      </c>
      <c r="BO170" s="11"/>
      <c r="BP170" s="119">
        <f t="shared" si="829"/>
        <v>4070.0000000000005</v>
      </c>
      <c r="BQ170" s="133">
        <f t="shared" si="804"/>
        <v>78.269230769230774</v>
      </c>
      <c r="BR170" s="66">
        <v>4070</v>
      </c>
      <c r="BS170" s="66" t="s">
        <v>267</v>
      </c>
    </row>
    <row r="171" spans="1:71">
      <c r="A171" s="143" t="s">
        <v>50</v>
      </c>
      <c r="B171" s="125" t="s">
        <v>205</v>
      </c>
      <c r="C171" s="75">
        <f t="shared" si="805"/>
        <v>0</v>
      </c>
      <c r="D171" s="75">
        <f t="shared" si="805"/>
        <v>0</v>
      </c>
      <c r="E171" s="75">
        <f t="shared" si="805"/>
        <v>0</v>
      </c>
      <c r="F171" s="75">
        <f t="shared" si="805"/>
        <v>0</v>
      </c>
      <c r="G171" s="120">
        <f t="shared" si="806"/>
        <v>0</v>
      </c>
      <c r="H171" s="75">
        <f t="shared" si="807"/>
        <v>0</v>
      </c>
      <c r="I171" s="75">
        <f t="shared" si="807"/>
        <v>0</v>
      </c>
      <c r="J171" s="75">
        <f t="shared" si="807"/>
        <v>0</v>
      </c>
      <c r="K171" s="75">
        <f t="shared" si="807"/>
        <v>0</v>
      </c>
      <c r="L171" s="120">
        <f t="shared" si="808"/>
        <v>0</v>
      </c>
      <c r="M171" s="75">
        <f t="shared" si="809"/>
        <v>0</v>
      </c>
      <c r="N171" s="75">
        <f t="shared" si="809"/>
        <v>0</v>
      </c>
      <c r="O171" s="75">
        <f t="shared" si="809"/>
        <v>0</v>
      </c>
      <c r="P171" s="75">
        <f t="shared" si="809"/>
        <v>0</v>
      </c>
      <c r="Q171" s="75">
        <f t="shared" si="809"/>
        <v>0</v>
      </c>
      <c r="R171" s="120">
        <f t="shared" si="810"/>
        <v>0</v>
      </c>
      <c r="S171" s="75">
        <f t="shared" si="811"/>
        <v>0</v>
      </c>
      <c r="T171" s="75">
        <f t="shared" si="811"/>
        <v>0</v>
      </c>
      <c r="U171" s="75">
        <f t="shared" si="811"/>
        <v>0</v>
      </c>
      <c r="V171" s="75">
        <f t="shared" si="811"/>
        <v>0</v>
      </c>
      <c r="W171" s="120">
        <f t="shared" si="812"/>
        <v>0</v>
      </c>
      <c r="X171" s="75">
        <f t="shared" si="813"/>
        <v>0</v>
      </c>
      <c r="Y171" s="75">
        <f t="shared" si="813"/>
        <v>0</v>
      </c>
      <c r="Z171" s="75">
        <f t="shared" si="813"/>
        <v>0</v>
      </c>
      <c r="AA171" s="75">
        <f t="shared" si="813"/>
        <v>0</v>
      </c>
      <c r="AB171" s="120">
        <f t="shared" si="814"/>
        <v>0</v>
      </c>
      <c r="AC171" s="75">
        <f t="shared" si="815"/>
        <v>0</v>
      </c>
      <c r="AD171" s="75">
        <f t="shared" si="815"/>
        <v>0</v>
      </c>
      <c r="AE171" s="75">
        <f t="shared" si="815"/>
        <v>0</v>
      </c>
      <c r="AF171" s="75">
        <f t="shared" si="815"/>
        <v>0</v>
      </c>
      <c r="AG171" s="75">
        <f t="shared" si="815"/>
        <v>0</v>
      </c>
      <c r="AH171" s="120">
        <f t="shared" si="816"/>
        <v>0</v>
      </c>
      <c r="AI171" s="75">
        <f t="shared" si="817"/>
        <v>0</v>
      </c>
      <c r="AJ171" s="75">
        <f t="shared" si="817"/>
        <v>0</v>
      </c>
      <c r="AK171" s="75">
        <f t="shared" si="817"/>
        <v>0</v>
      </c>
      <c r="AL171" s="75">
        <f t="shared" si="817"/>
        <v>0</v>
      </c>
      <c r="AM171" s="120">
        <f t="shared" si="818"/>
        <v>0</v>
      </c>
      <c r="AN171" s="75">
        <f t="shared" si="819"/>
        <v>0</v>
      </c>
      <c r="AO171" s="75">
        <f t="shared" si="819"/>
        <v>0</v>
      </c>
      <c r="AP171" s="75">
        <f t="shared" si="819"/>
        <v>0</v>
      </c>
      <c r="AQ171" s="75">
        <f t="shared" si="819"/>
        <v>0</v>
      </c>
      <c r="AR171" s="120">
        <f t="shared" si="820"/>
        <v>0</v>
      </c>
      <c r="AS171" s="75">
        <f t="shared" si="821"/>
        <v>0</v>
      </c>
      <c r="AT171" s="75">
        <f t="shared" si="821"/>
        <v>0</v>
      </c>
      <c r="AU171" s="75">
        <f t="shared" si="821"/>
        <v>0</v>
      </c>
      <c r="AV171" s="75">
        <f t="shared" si="821"/>
        <v>0</v>
      </c>
      <c r="AW171" s="75">
        <f t="shared" si="821"/>
        <v>0</v>
      </c>
      <c r="AX171" s="120">
        <f t="shared" si="822"/>
        <v>0</v>
      </c>
      <c r="AY171" s="75">
        <f t="shared" si="823"/>
        <v>0</v>
      </c>
      <c r="AZ171" s="75">
        <f t="shared" si="823"/>
        <v>0</v>
      </c>
      <c r="BA171" s="75">
        <f t="shared" si="823"/>
        <v>0</v>
      </c>
      <c r="BB171" s="75">
        <f t="shared" si="823"/>
        <v>0</v>
      </c>
      <c r="BC171" s="120">
        <f t="shared" si="824"/>
        <v>0</v>
      </c>
      <c r="BD171" s="75">
        <f t="shared" si="825"/>
        <v>0</v>
      </c>
      <c r="BE171" s="75">
        <f t="shared" si="825"/>
        <v>0</v>
      </c>
      <c r="BF171" s="75">
        <f t="shared" si="825"/>
        <v>0</v>
      </c>
      <c r="BG171" s="75">
        <f t="shared" si="825"/>
        <v>0</v>
      </c>
      <c r="BH171" s="120">
        <f t="shared" si="826"/>
        <v>0</v>
      </c>
      <c r="BI171" s="75">
        <f t="shared" si="827"/>
        <v>0</v>
      </c>
      <c r="BJ171" s="75">
        <f t="shared" si="827"/>
        <v>0</v>
      </c>
      <c r="BK171" s="75">
        <f t="shared" si="827"/>
        <v>0</v>
      </c>
      <c r="BL171" s="75">
        <f t="shared" si="827"/>
        <v>0</v>
      </c>
      <c r="BM171" s="75">
        <f t="shared" si="827"/>
        <v>0</v>
      </c>
      <c r="BN171" s="120">
        <f t="shared" si="828"/>
        <v>0</v>
      </c>
      <c r="BO171" s="11"/>
      <c r="BP171" s="119">
        <f t="shared" si="829"/>
        <v>0</v>
      </c>
      <c r="BQ171" s="133">
        <f t="shared" si="804"/>
        <v>0</v>
      </c>
      <c r="BR171" s="66">
        <v>0</v>
      </c>
      <c r="BS171" s="66" t="s">
        <v>267</v>
      </c>
    </row>
    <row r="172" spans="1:71">
      <c r="A172" s="143" t="s">
        <v>51</v>
      </c>
      <c r="B172" s="125" t="s">
        <v>206</v>
      </c>
      <c r="C172" s="75">
        <f t="shared" si="805"/>
        <v>0</v>
      </c>
      <c r="D172" s="75">
        <f t="shared" si="805"/>
        <v>0</v>
      </c>
      <c r="E172" s="75">
        <f t="shared" si="805"/>
        <v>0</v>
      </c>
      <c r="F172" s="75">
        <f t="shared" si="805"/>
        <v>0</v>
      </c>
      <c r="G172" s="120">
        <f t="shared" si="806"/>
        <v>0</v>
      </c>
      <c r="H172" s="75">
        <f t="shared" si="807"/>
        <v>0</v>
      </c>
      <c r="I172" s="75">
        <f t="shared" si="807"/>
        <v>0</v>
      </c>
      <c r="J172" s="75">
        <f t="shared" si="807"/>
        <v>0</v>
      </c>
      <c r="K172" s="75">
        <f t="shared" si="807"/>
        <v>0</v>
      </c>
      <c r="L172" s="120">
        <f t="shared" si="808"/>
        <v>0</v>
      </c>
      <c r="M172" s="75">
        <f t="shared" si="809"/>
        <v>0</v>
      </c>
      <c r="N172" s="75">
        <f t="shared" si="809"/>
        <v>0</v>
      </c>
      <c r="O172" s="75">
        <f t="shared" si="809"/>
        <v>0</v>
      </c>
      <c r="P172" s="75">
        <f t="shared" si="809"/>
        <v>0</v>
      </c>
      <c r="Q172" s="75">
        <f t="shared" si="809"/>
        <v>0</v>
      </c>
      <c r="R172" s="120">
        <f t="shared" si="810"/>
        <v>0</v>
      </c>
      <c r="S172" s="75">
        <f t="shared" si="811"/>
        <v>0</v>
      </c>
      <c r="T172" s="75">
        <f t="shared" si="811"/>
        <v>0</v>
      </c>
      <c r="U172" s="75">
        <f t="shared" si="811"/>
        <v>0</v>
      </c>
      <c r="V172" s="75">
        <f t="shared" si="811"/>
        <v>0</v>
      </c>
      <c r="W172" s="120">
        <f t="shared" si="812"/>
        <v>0</v>
      </c>
      <c r="X172" s="75">
        <f t="shared" si="813"/>
        <v>0</v>
      </c>
      <c r="Y172" s="75">
        <f t="shared" si="813"/>
        <v>0</v>
      </c>
      <c r="Z172" s="75">
        <f t="shared" si="813"/>
        <v>0</v>
      </c>
      <c r="AA172" s="75">
        <f t="shared" si="813"/>
        <v>0</v>
      </c>
      <c r="AB172" s="120">
        <f t="shared" si="814"/>
        <v>0</v>
      </c>
      <c r="AC172" s="75">
        <f t="shared" si="815"/>
        <v>0</v>
      </c>
      <c r="AD172" s="75">
        <f t="shared" si="815"/>
        <v>0</v>
      </c>
      <c r="AE172" s="75">
        <f t="shared" si="815"/>
        <v>0</v>
      </c>
      <c r="AF172" s="75">
        <f t="shared" si="815"/>
        <v>0</v>
      </c>
      <c r="AG172" s="75">
        <f t="shared" si="815"/>
        <v>0</v>
      </c>
      <c r="AH172" s="120">
        <f t="shared" si="816"/>
        <v>0</v>
      </c>
      <c r="AI172" s="75">
        <f t="shared" si="817"/>
        <v>0</v>
      </c>
      <c r="AJ172" s="75">
        <f t="shared" si="817"/>
        <v>0</v>
      </c>
      <c r="AK172" s="75">
        <f t="shared" si="817"/>
        <v>0</v>
      </c>
      <c r="AL172" s="75">
        <f t="shared" si="817"/>
        <v>0</v>
      </c>
      <c r="AM172" s="120">
        <f t="shared" si="818"/>
        <v>0</v>
      </c>
      <c r="AN172" s="75">
        <f t="shared" si="819"/>
        <v>0</v>
      </c>
      <c r="AO172" s="75">
        <f t="shared" si="819"/>
        <v>0</v>
      </c>
      <c r="AP172" s="75">
        <f t="shared" si="819"/>
        <v>0</v>
      </c>
      <c r="AQ172" s="75">
        <f t="shared" si="819"/>
        <v>0</v>
      </c>
      <c r="AR172" s="120">
        <f t="shared" si="820"/>
        <v>0</v>
      </c>
      <c r="AS172" s="75">
        <f t="shared" si="821"/>
        <v>0</v>
      </c>
      <c r="AT172" s="75">
        <f t="shared" si="821"/>
        <v>0</v>
      </c>
      <c r="AU172" s="75">
        <f t="shared" si="821"/>
        <v>0</v>
      </c>
      <c r="AV172" s="75">
        <f t="shared" si="821"/>
        <v>0</v>
      </c>
      <c r="AW172" s="75">
        <f t="shared" si="821"/>
        <v>0</v>
      </c>
      <c r="AX172" s="120">
        <f t="shared" si="822"/>
        <v>0</v>
      </c>
      <c r="AY172" s="75">
        <f t="shared" si="823"/>
        <v>0</v>
      </c>
      <c r="AZ172" s="75">
        <f t="shared" si="823"/>
        <v>0</v>
      </c>
      <c r="BA172" s="75">
        <f t="shared" si="823"/>
        <v>0</v>
      </c>
      <c r="BB172" s="75">
        <f t="shared" si="823"/>
        <v>0</v>
      </c>
      <c r="BC172" s="120">
        <f t="shared" si="824"/>
        <v>0</v>
      </c>
      <c r="BD172" s="75">
        <f t="shared" si="825"/>
        <v>0</v>
      </c>
      <c r="BE172" s="75">
        <f t="shared" si="825"/>
        <v>0</v>
      </c>
      <c r="BF172" s="75">
        <f t="shared" si="825"/>
        <v>0</v>
      </c>
      <c r="BG172" s="75">
        <f t="shared" si="825"/>
        <v>0</v>
      </c>
      <c r="BH172" s="120">
        <f t="shared" si="826"/>
        <v>0</v>
      </c>
      <c r="BI172" s="75">
        <f t="shared" si="827"/>
        <v>0</v>
      </c>
      <c r="BJ172" s="75">
        <f t="shared" si="827"/>
        <v>0</v>
      </c>
      <c r="BK172" s="75">
        <f t="shared" si="827"/>
        <v>0</v>
      </c>
      <c r="BL172" s="75">
        <f t="shared" si="827"/>
        <v>0</v>
      </c>
      <c r="BM172" s="75">
        <f t="shared" si="827"/>
        <v>0</v>
      </c>
      <c r="BN172" s="120">
        <f t="shared" si="828"/>
        <v>0</v>
      </c>
      <c r="BO172" s="11"/>
      <c r="BP172" s="119">
        <f t="shared" si="829"/>
        <v>0</v>
      </c>
      <c r="BQ172" s="133">
        <f t="shared" si="804"/>
        <v>0</v>
      </c>
      <c r="BR172" s="66">
        <v>0</v>
      </c>
      <c r="BS172" s="66" t="s">
        <v>267</v>
      </c>
    </row>
    <row r="173" spans="1:71">
      <c r="A173" s="143" t="s">
        <v>52</v>
      </c>
      <c r="B173" s="125" t="s">
        <v>207</v>
      </c>
      <c r="C173" s="75">
        <f t="shared" si="805"/>
        <v>238.11538461538461</v>
      </c>
      <c r="D173" s="75">
        <f t="shared" si="805"/>
        <v>238.11538461538461</v>
      </c>
      <c r="E173" s="75">
        <f t="shared" si="805"/>
        <v>238.11538461538461</v>
      </c>
      <c r="F173" s="75">
        <f t="shared" si="805"/>
        <v>238.11538461538461</v>
      </c>
      <c r="G173" s="120">
        <f t="shared" si="806"/>
        <v>952.46153846153845</v>
      </c>
      <c r="H173" s="75">
        <f t="shared" si="807"/>
        <v>238.11538461538461</v>
      </c>
      <c r="I173" s="75">
        <f t="shared" si="807"/>
        <v>238.11538461538461</v>
      </c>
      <c r="J173" s="75">
        <f t="shared" si="807"/>
        <v>238.11538461538461</v>
      </c>
      <c r="K173" s="75">
        <f t="shared" si="807"/>
        <v>238.11538461538461</v>
      </c>
      <c r="L173" s="120">
        <f t="shared" si="808"/>
        <v>952.46153846153845</v>
      </c>
      <c r="M173" s="75">
        <f t="shared" si="809"/>
        <v>238.11538461538461</v>
      </c>
      <c r="N173" s="75">
        <f t="shared" si="809"/>
        <v>238.11538461538461</v>
      </c>
      <c r="O173" s="75">
        <f t="shared" si="809"/>
        <v>238.11538461538461</v>
      </c>
      <c r="P173" s="75">
        <f t="shared" si="809"/>
        <v>238.11538461538461</v>
      </c>
      <c r="Q173" s="75">
        <f t="shared" si="809"/>
        <v>238.11538461538461</v>
      </c>
      <c r="R173" s="120">
        <f t="shared" si="810"/>
        <v>1190.5769230769231</v>
      </c>
      <c r="S173" s="75">
        <f t="shared" si="811"/>
        <v>238.11538461538461</v>
      </c>
      <c r="T173" s="75">
        <f t="shared" si="811"/>
        <v>238.11538461538461</v>
      </c>
      <c r="U173" s="75">
        <f t="shared" si="811"/>
        <v>238.11538461538461</v>
      </c>
      <c r="V173" s="75">
        <f t="shared" si="811"/>
        <v>238.11538461538461</v>
      </c>
      <c r="W173" s="120">
        <f t="shared" si="812"/>
        <v>952.46153846153845</v>
      </c>
      <c r="X173" s="75">
        <f t="shared" si="813"/>
        <v>238.11538461538461</v>
      </c>
      <c r="Y173" s="75">
        <f t="shared" si="813"/>
        <v>238.11538461538461</v>
      </c>
      <c r="Z173" s="75">
        <f t="shared" si="813"/>
        <v>238.11538461538461</v>
      </c>
      <c r="AA173" s="75">
        <f t="shared" si="813"/>
        <v>238.11538461538461</v>
      </c>
      <c r="AB173" s="120">
        <f t="shared" si="814"/>
        <v>952.46153846153845</v>
      </c>
      <c r="AC173" s="75">
        <f t="shared" si="815"/>
        <v>238.11538461538461</v>
      </c>
      <c r="AD173" s="75">
        <f t="shared" si="815"/>
        <v>238.11538461538461</v>
      </c>
      <c r="AE173" s="75">
        <f t="shared" si="815"/>
        <v>238.11538461538461</v>
      </c>
      <c r="AF173" s="75">
        <f t="shared" si="815"/>
        <v>238.11538461538461</v>
      </c>
      <c r="AG173" s="75">
        <f t="shared" si="815"/>
        <v>238.11538461538461</v>
      </c>
      <c r="AH173" s="120">
        <f t="shared" si="816"/>
        <v>1190.5769230769231</v>
      </c>
      <c r="AI173" s="75">
        <f t="shared" si="817"/>
        <v>238.11538461538461</v>
      </c>
      <c r="AJ173" s="75">
        <f t="shared" si="817"/>
        <v>238.11538461538461</v>
      </c>
      <c r="AK173" s="75">
        <f t="shared" si="817"/>
        <v>238.11538461538461</v>
      </c>
      <c r="AL173" s="75">
        <f t="shared" si="817"/>
        <v>238.11538461538461</v>
      </c>
      <c r="AM173" s="120">
        <f t="shared" si="818"/>
        <v>952.46153846153845</v>
      </c>
      <c r="AN173" s="75">
        <f t="shared" si="819"/>
        <v>238.11538461538461</v>
      </c>
      <c r="AO173" s="75">
        <f t="shared" si="819"/>
        <v>238.11538461538461</v>
      </c>
      <c r="AP173" s="75">
        <f t="shared" si="819"/>
        <v>238.11538461538461</v>
      </c>
      <c r="AQ173" s="75">
        <f t="shared" si="819"/>
        <v>238.11538461538461</v>
      </c>
      <c r="AR173" s="120">
        <f t="shared" si="820"/>
        <v>952.46153846153845</v>
      </c>
      <c r="AS173" s="75">
        <f t="shared" si="821"/>
        <v>238.11538461538461</v>
      </c>
      <c r="AT173" s="75">
        <f t="shared" si="821"/>
        <v>238.11538461538461</v>
      </c>
      <c r="AU173" s="75">
        <f t="shared" si="821"/>
        <v>238.11538461538461</v>
      </c>
      <c r="AV173" s="75">
        <f t="shared" si="821"/>
        <v>238.11538461538461</v>
      </c>
      <c r="AW173" s="75">
        <f t="shared" si="821"/>
        <v>238.11538461538461</v>
      </c>
      <c r="AX173" s="120">
        <f t="shared" si="822"/>
        <v>1190.5769230769231</v>
      </c>
      <c r="AY173" s="75">
        <f t="shared" si="823"/>
        <v>238.11538461538461</v>
      </c>
      <c r="AZ173" s="75">
        <f t="shared" si="823"/>
        <v>238.11538461538461</v>
      </c>
      <c r="BA173" s="75">
        <f t="shared" si="823"/>
        <v>238.11538461538461</v>
      </c>
      <c r="BB173" s="75">
        <f t="shared" si="823"/>
        <v>238.11538461538461</v>
      </c>
      <c r="BC173" s="120">
        <f t="shared" si="824"/>
        <v>952.46153846153845</v>
      </c>
      <c r="BD173" s="75">
        <f t="shared" si="825"/>
        <v>238.11538461538461</v>
      </c>
      <c r="BE173" s="75">
        <f t="shared" si="825"/>
        <v>238.11538461538461</v>
      </c>
      <c r="BF173" s="75">
        <f t="shared" si="825"/>
        <v>238.11538461538461</v>
      </c>
      <c r="BG173" s="75">
        <f t="shared" si="825"/>
        <v>238.11538461538461</v>
      </c>
      <c r="BH173" s="120">
        <f t="shared" si="826"/>
        <v>952.46153846153845</v>
      </c>
      <c r="BI173" s="75">
        <f t="shared" si="827"/>
        <v>238.11538461538461</v>
      </c>
      <c r="BJ173" s="75">
        <f t="shared" si="827"/>
        <v>238.11538461538461</v>
      </c>
      <c r="BK173" s="75">
        <f t="shared" si="827"/>
        <v>238.11538461538461</v>
      </c>
      <c r="BL173" s="75">
        <f t="shared" si="827"/>
        <v>238.11538461538461</v>
      </c>
      <c r="BM173" s="75">
        <f t="shared" si="827"/>
        <v>238.11538461538461</v>
      </c>
      <c r="BN173" s="120">
        <f t="shared" si="828"/>
        <v>1190.5769230769231</v>
      </c>
      <c r="BO173" s="11"/>
      <c r="BP173" s="119">
        <f t="shared" si="829"/>
        <v>12382.000000000002</v>
      </c>
      <c r="BQ173" s="133">
        <f t="shared" si="804"/>
        <v>238.11538461538461</v>
      </c>
      <c r="BR173" s="66">
        <v>12382</v>
      </c>
      <c r="BS173" s="66" t="s">
        <v>267</v>
      </c>
    </row>
    <row r="174" spans="1:71">
      <c r="A174" s="143" t="s">
        <v>53</v>
      </c>
      <c r="B174" s="125" t="s">
        <v>208</v>
      </c>
      <c r="C174" s="75">
        <f t="shared" si="805"/>
        <v>0</v>
      </c>
      <c r="D174" s="75">
        <f t="shared" si="805"/>
        <v>0</v>
      </c>
      <c r="E174" s="75">
        <f t="shared" si="805"/>
        <v>0</v>
      </c>
      <c r="F174" s="75">
        <f t="shared" si="805"/>
        <v>0</v>
      </c>
      <c r="G174" s="120">
        <f t="shared" si="806"/>
        <v>0</v>
      </c>
      <c r="H174" s="75">
        <f t="shared" si="807"/>
        <v>0</v>
      </c>
      <c r="I174" s="75">
        <f t="shared" si="807"/>
        <v>0</v>
      </c>
      <c r="J174" s="75">
        <f t="shared" si="807"/>
        <v>0</v>
      </c>
      <c r="K174" s="75">
        <f t="shared" si="807"/>
        <v>0</v>
      </c>
      <c r="L174" s="120">
        <f t="shared" si="808"/>
        <v>0</v>
      </c>
      <c r="M174" s="75">
        <f t="shared" si="809"/>
        <v>0</v>
      </c>
      <c r="N174" s="75">
        <f t="shared" si="809"/>
        <v>0</v>
      </c>
      <c r="O174" s="75">
        <f t="shared" si="809"/>
        <v>0</v>
      </c>
      <c r="P174" s="75">
        <f t="shared" si="809"/>
        <v>0</v>
      </c>
      <c r="Q174" s="75">
        <f t="shared" si="809"/>
        <v>0</v>
      </c>
      <c r="R174" s="120">
        <f t="shared" si="810"/>
        <v>0</v>
      </c>
      <c r="S174" s="75">
        <f t="shared" si="811"/>
        <v>0</v>
      </c>
      <c r="T174" s="75">
        <f t="shared" si="811"/>
        <v>0</v>
      </c>
      <c r="U174" s="75">
        <f t="shared" si="811"/>
        <v>0</v>
      </c>
      <c r="V174" s="75">
        <f t="shared" si="811"/>
        <v>0</v>
      </c>
      <c r="W174" s="120">
        <f t="shared" si="812"/>
        <v>0</v>
      </c>
      <c r="X174" s="75">
        <f t="shared" si="813"/>
        <v>0</v>
      </c>
      <c r="Y174" s="75">
        <f t="shared" si="813"/>
        <v>0</v>
      </c>
      <c r="Z174" s="75">
        <f t="shared" si="813"/>
        <v>0</v>
      </c>
      <c r="AA174" s="75">
        <f t="shared" si="813"/>
        <v>0</v>
      </c>
      <c r="AB174" s="120">
        <f t="shared" si="814"/>
        <v>0</v>
      </c>
      <c r="AC174" s="75">
        <f t="shared" si="815"/>
        <v>0</v>
      </c>
      <c r="AD174" s="75">
        <f t="shared" si="815"/>
        <v>0</v>
      </c>
      <c r="AE174" s="75">
        <f t="shared" si="815"/>
        <v>0</v>
      </c>
      <c r="AF174" s="75">
        <f t="shared" si="815"/>
        <v>0</v>
      </c>
      <c r="AG174" s="75">
        <f t="shared" si="815"/>
        <v>0</v>
      </c>
      <c r="AH174" s="120">
        <f t="shared" si="816"/>
        <v>0</v>
      </c>
      <c r="AI174" s="75">
        <f t="shared" si="817"/>
        <v>0</v>
      </c>
      <c r="AJ174" s="75">
        <f t="shared" si="817"/>
        <v>0</v>
      </c>
      <c r="AK174" s="75">
        <f t="shared" si="817"/>
        <v>0</v>
      </c>
      <c r="AL174" s="75">
        <f t="shared" si="817"/>
        <v>0</v>
      </c>
      <c r="AM174" s="120">
        <f t="shared" si="818"/>
        <v>0</v>
      </c>
      <c r="AN174" s="75">
        <f t="shared" si="819"/>
        <v>0</v>
      </c>
      <c r="AO174" s="75">
        <f t="shared" si="819"/>
        <v>0</v>
      </c>
      <c r="AP174" s="75">
        <f t="shared" si="819"/>
        <v>0</v>
      </c>
      <c r="AQ174" s="75">
        <f t="shared" si="819"/>
        <v>0</v>
      </c>
      <c r="AR174" s="120">
        <f t="shared" si="820"/>
        <v>0</v>
      </c>
      <c r="AS174" s="75">
        <f t="shared" si="821"/>
        <v>0</v>
      </c>
      <c r="AT174" s="75">
        <f t="shared" si="821"/>
        <v>0</v>
      </c>
      <c r="AU174" s="75">
        <f t="shared" si="821"/>
        <v>0</v>
      </c>
      <c r="AV174" s="75">
        <f t="shared" si="821"/>
        <v>0</v>
      </c>
      <c r="AW174" s="75">
        <f t="shared" si="821"/>
        <v>0</v>
      </c>
      <c r="AX174" s="120">
        <f t="shared" si="822"/>
        <v>0</v>
      </c>
      <c r="AY174" s="75">
        <f t="shared" si="823"/>
        <v>0</v>
      </c>
      <c r="AZ174" s="75">
        <f t="shared" si="823"/>
        <v>0</v>
      </c>
      <c r="BA174" s="75">
        <f t="shared" si="823"/>
        <v>0</v>
      </c>
      <c r="BB174" s="75">
        <f t="shared" si="823"/>
        <v>0</v>
      </c>
      <c r="BC174" s="120">
        <f t="shared" si="824"/>
        <v>0</v>
      </c>
      <c r="BD174" s="75">
        <f t="shared" si="825"/>
        <v>0</v>
      </c>
      <c r="BE174" s="75">
        <f t="shared" si="825"/>
        <v>0</v>
      </c>
      <c r="BF174" s="75">
        <f t="shared" si="825"/>
        <v>0</v>
      </c>
      <c r="BG174" s="75">
        <f t="shared" si="825"/>
        <v>0</v>
      </c>
      <c r="BH174" s="120">
        <f t="shared" si="826"/>
        <v>0</v>
      </c>
      <c r="BI174" s="75">
        <f t="shared" si="827"/>
        <v>0</v>
      </c>
      <c r="BJ174" s="75">
        <f t="shared" si="827"/>
        <v>0</v>
      </c>
      <c r="BK174" s="75">
        <f t="shared" si="827"/>
        <v>0</v>
      </c>
      <c r="BL174" s="75">
        <f t="shared" si="827"/>
        <v>0</v>
      </c>
      <c r="BM174" s="75">
        <f t="shared" si="827"/>
        <v>0</v>
      </c>
      <c r="BN174" s="120">
        <f t="shared" si="828"/>
        <v>0</v>
      </c>
      <c r="BO174" s="11"/>
      <c r="BP174" s="119">
        <f t="shared" si="829"/>
        <v>0</v>
      </c>
      <c r="BQ174" s="133">
        <f t="shared" si="804"/>
        <v>0</v>
      </c>
      <c r="BR174" s="66">
        <v>0</v>
      </c>
      <c r="BS174" s="66" t="s">
        <v>267</v>
      </c>
    </row>
    <row r="175" spans="1:71" s="56" customFormat="1">
      <c r="A175" s="52" t="s">
        <v>308</v>
      </c>
      <c r="B175" s="53"/>
      <c r="C175" s="54">
        <f>SUM(C147:C174)</f>
        <v>1479.2307692307691</v>
      </c>
      <c r="D175" s="54">
        <f t="shared" ref="D175:F175" si="830">SUM(D147:D174)</f>
        <v>1479.2307692307691</v>
      </c>
      <c r="E175" s="54">
        <f t="shared" si="830"/>
        <v>1479.2307692307691</v>
      </c>
      <c r="F175" s="54">
        <f t="shared" si="830"/>
        <v>1479.2307692307691</v>
      </c>
      <c r="G175" s="55">
        <f>SUM(G147:G174)</f>
        <v>5916.9230769230762</v>
      </c>
      <c r="H175" s="54">
        <f>SUM(H147:H174)</f>
        <v>1479.2307692307691</v>
      </c>
      <c r="I175" s="54">
        <f t="shared" ref="I175" si="831">SUM(I147:I174)</f>
        <v>1479.2307692307691</v>
      </c>
      <c r="J175" s="54">
        <f t="shared" ref="J175" si="832">SUM(J147:J174)</f>
        <v>1479.2307692307691</v>
      </c>
      <c r="K175" s="54">
        <f t="shared" ref="K175" si="833">SUM(K147:K174)</f>
        <v>1479.2307692307691</v>
      </c>
      <c r="L175" s="55">
        <f>SUM(L147:L174)</f>
        <v>5916.9230769230762</v>
      </c>
      <c r="M175" s="54">
        <f t="shared" ref="M175" si="834">SUM(M147:M174)</f>
        <v>1479.2307692307691</v>
      </c>
      <c r="N175" s="54">
        <f t="shared" ref="N175" si="835">SUM(N147:N174)</f>
        <v>1479.2307692307691</v>
      </c>
      <c r="O175" s="54">
        <f t="shared" ref="O175" si="836">SUM(O147:O174)</f>
        <v>1479.2307692307691</v>
      </c>
      <c r="P175" s="54">
        <f t="shared" ref="P175" si="837">SUM(P147:P174)</f>
        <v>1479.2307692307691</v>
      </c>
      <c r="Q175" s="54">
        <f t="shared" ref="Q175" si="838">SUM(Q147:Q174)</f>
        <v>1479.2307692307691</v>
      </c>
      <c r="R175" s="55">
        <f>SUM(R147:R174)</f>
        <v>7396.1538461538457</v>
      </c>
      <c r="S175" s="54">
        <f>SUM(S147:S174)</f>
        <v>1479.2307692307691</v>
      </c>
      <c r="T175" s="54">
        <f t="shared" ref="T175" si="839">SUM(T147:T174)</f>
        <v>1479.2307692307691</v>
      </c>
      <c r="U175" s="54">
        <f t="shared" ref="U175" si="840">SUM(U147:U174)</f>
        <v>1479.2307692307691</v>
      </c>
      <c r="V175" s="54">
        <f t="shared" ref="V175" si="841">SUM(V147:V174)</f>
        <v>1479.2307692307691</v>
      </c>
      <c r="W175" s="55">
        <f>SUM(W147:W174)</f>
        <v>5916.9230769230762</v>
      </c>
      <c r="X175" s="54">
        <f>SUM(X147:X174)</f>
        <v>1479.2307692307691</v>
      </c>
      <c r="Y175" s="54">
        <f t="shared" ref="Y175" si="842">SUM(Y147:Y174)</f>
        <v>1479.2307692307691</v>
      </c>
      <c r="Z175" s="54">
        <f t="shared" ref="Z175" si="843">SUM(Z147:Z174)</f>
        <v>1479.2307692307691</v>
      </c>
      <c r="AA175" s="54">
        <f t="shared" ref="AA175" si="844">SUM(AA147:AA174)</f>
        <v>1479.2307692307691</v>
      </c>
      <c r="AB175" s="55">
        <f>SUM(AB147:AB174)</f>
        <v>5916.9230769230762</v>
      </c>
      <c r="AC175" s="54">
        <f t="shared" ref="AC175" si="845">SUM(AC147:AC174)</f>
        <v>1479.2307692307691</v>
      </c>
      <c r="AD175" s="54">
        <f t="shared" ref="AD175" si="846">SUM(AD147:AD174)</f>
        <v>1479.2307692307691</v>
      </c>
      <c r="AE175" s="54">
        <f t="shared" ref="AE175" si="847">SUM(AE147:AE174)</f>
        <v>1479.2307692307691</v>
      </c>
      <c r="AF175" s="54">
        <f t="shared" ref="AF175" si="848">SUM(AF147:AF174)</f>
        <v>1479.2307692307691</v>
      </c>
      <c r="AG175" s="54">
        <f t="shared" ref="AG175" si="849">SUM(AG147:AG174)</f>
        <v>1479.2307692307691</v>
      </c>
      <c r="AH175" s="55">
        <f>SUM(AH147:AH174)</f>
        <v>7396.1538461538457</v>
      </c>
      <c r="AI175" s="54">
        <f>SUM(AI147:AI174)</f>
        <v>1479.2307692307691</v>
      </c>
      <c r="AJ175" s="54">
        <f t="shared" ref="AJ175" si="850">SUM(AJ147:AJ174)</f>
        <v>1479.2307692307691</v>
      </c>
      <c r="AK175" s="54">
        <f t="shared" ref="AK175" si="851">SUM(AK147:AK174)</f>
        <v>1479.2307692307691</v>
      </c>
      <c r="AL175" s="54">
        <f t="shared" ref="AL175" si="852">SUM(AL147:AL174)</f>
        <v>1479.2307692307691</v>
      </c>
      <c r="AM175" s="55">
        <f>SUM(AM147:AM174)</f>
        <v>5916.9230769230762</v>
      </c>
      <c r="AN175" s="54">
        <f>SUM(AN147:AN174)</f>
        <v>1479.2307692307691</v>
      </c>
      <c r="AO175" s="54">
        <f t="shared" ref="AO175" si="853">SUM(AO147:AO174)</f>
        <v>1479.2307692307691</v>
      </c>
      <c r="AP175" s="54">
        <f t="shared" ref="AP175" si="854">SUM(AP147:AP174)</f>
        <v>1479.2307692307691</v>
      </c>
      <c r="AQ175" s="54">
        <f t="shared" ref="AQ175" si="855">SUM(AQ147:AQ174)</f>
        <v>1479.2307692307691</v>
      </c>
      <c r="AR175" s="55">
        <f>SUM(AR147:AR174)</f>
        <v>5916.9230769230762</v>
      </c>
      <c r="AS175" s="54">
        <f t="shared" ref="AS175" si="856">SUM(AS147:AS174)</f>
        <v>1479.2307692307691</v>
      </c>
      <c r="AT175" s="54">
        <f t="shared" ref="AT175" si="857">SUM(AT147:AT174)</f>
        <v>1479.2307692307691</v>
      </c>
      <c r="AU175" s="54">
        <f t="shared" ref="AU175" si="858">SUM(AU147:AU174)</f>
        <v>1479.2307692307691</v>
      </c>
      <c r="AV175" s="54">
        <f t="shared" ref="AV175" si="859">SUM(AV147:AV174)</f>
        <v>1479.2307692307691</v>
      </c>
      <c r="AW175" s="54">
        <f t="shared" ref="AW175" si="860">SUM(AW147:AW174)</f>
        <v>1479.2307692307691</v>
      </c>
      <c r="AX175" s="55">
        <f>SUM(AX147:AX174)</f>
        <v>7396.1538461538457</v>
      </c>
      <c r="AY175" s="54">
        <f>SUM(AY147:AY174)</f>
        <v>1479.2307692307691</v>
      </c>
      <c r="AZ175" s="54">
        <f t="shared" ref="AZ175" si="861">SUM(AZ147:AZ174)</f>
        <v>1479.2307692307691</v>
      </c>
      <c r="BA175" s="54">
        <f t="shared" ref="BA175" si="862">SUM(BA147:BA174)</f>
        <v>1479.2307692307691</v>
      </c>
      <c r="BB175" s="54">
        <f t="shared" ref="BB175" si="863">SUM(BB147:BB174)</f>
        <v>1479.2307692307691</v>
      </c>
      <c r="BC175" s="55">
        <f>SUM(BC147:BC174)</f>
        <v>5916.9230769230762</v>
      </c>
      <c r="BD175" s="54">
        <f>SUM(BD147:BD174)</f>
        <v>1479.2307692307691</v>
      </c>
      <c r="BE175" s="54">
        <f t="shared" ref="BE175" si="864">SUM(BE147:BE174)</f>
        <v>1479.2307692307691</v>
      </c>
      <c r="BF175" s="54">
        <f t="shared" ref="BF175" si="865">SUM(BF147:BF174)</f>
        <v>1479.2307692307691</v>
      </c>
      <c r="BG175" s="54">
        <f t="shared" ref="BG175" si="866">SUM(BG147:BG174)</f>
        <v>1479.2307692307691</v>
      </c>
      <c r="BH175" s="55">
        <f>SUM(BH147:BH174)</f>
        <v>5916.9230769230762</v>
      </c>
      <c r="BI175" s="54">
        <f t="shared" ref="BI175" si="867">SUM(BI147:BI174)</f>
        <v>1479.2307692307691</v>
      </c>
      <c r="BJ175" s="54">
        <f t="shared" ref="BJ175" si="868">SUM(BJ147:BJ174)</f>
        <v>1479.2307692307691</v>
      </c>
      <c r="BK175" s="54">
        <f t="shared" ref="BK175" si="869">SUM(BK147:BK174)</f>
        <v>1479.2307692307691</v>
      </c>
      <c r="BL175" s="54">
        <f t="shared" ref="BL175" si="870">SUM(BL147:BL174)</f>
        <v>1479.2307692307691</v>
      </c>
      <c r="BM175" s="54">
        <f t="shared" ref="BM175" si="871">SUM(BM147:BM174)</f>
        <v>1479.2307692307691</v>
      </c>
      <c r="BN175" s="55">
        <f>SUM(BN147:BN174)</f>
        <v>7396.1538461538457</v>
      </c>
      <c r="BP175" s="57">
        <f>SUM(BP147:BP174)</f>
        <v>76920</v>
      </c>
      <c r="BQ175" s="112"/>
      <c r="BR175" s="139"/>
      <c r="BS175" s="28"/>
    </row>
    <row r="176" spans="1:71" s="12" customFormat="1">
      <c r="A176" s="6"/>
      <c r="B176" s="67"/>
      <c r="G176" s="68"/>
      <c r="L176" s="68"/>
      <c r="R176" s="68"/>
      <c r="W176" s="68"/>
      <c r="AB176" s="68"/>
      <c r="AH176" s="68"/>
      <c r="AM176" s="68"/>
      <c r="AR176" s="68"/>
      <c r="AX176" s="68"/>
      <c r="BC176" s="68"/>
      <c r="BH176" s="68"/>
      <c r="BN176" s="68"/>
      <c r="BP176" s="68"/>
      <c r="BQ176" s="114"/>
      <c r="BR176" s="141"/>
      <c r="BS176" s="1"/>
    </row>
    <row r="177" spans="1:71">
      <c r="A177" s="52" t="s">
        <v>309</v>
      </c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20"/>
      <c r="BP177" s="119"/>
      <c r="BQ177" s="65"/>
      <c r="BR177" s="66"/>
    </row>
    <row r="178" spans="1:71">
      <c r="A178" s="143" t="s">
        <v>54</v>
      </c>
      <c r="B178" s="124" t="s">
        <v>209</v>
      </c>
      <c r="C178" s="75">
        <f>$BQ178</f>
        <v>15</v>
      </c>
      <c r="D178" s="75">
        <f t="shared" ref="D178:F192" si="872">$BQ178</f>
        <v>15</v>
      </c>
      <c r="E178" s="75">
        <f t="shared" si="872"/>
        <v>15</v>
      </c>
      <c r="F178" s="75">
        <f t="shared" si="872"/>
        <v>15</v>
      </c>
      <c r="G178" s="120">
        <f>SUM(C178:F178)</f>
        <v>60</v>
      </c>
      <c r="H178" s="75">
        <f>$BQ178</f>
        <v>15</v>
      </c>
      <c r="I178" s="75">
        <f t="shared" ref="I178:K192" si="873">$BQ178</f>
        <v>15</v>
      </c>
      <c r="J178" s="75">
        <f t="shared" si="873"/>
        <v>15</v>
      </c>
      <c r="K178" s="75">
        <f t="shared" si="873"/>
        <v>15</v>
      </c>
      <c r="L178" s="120">
        <f>SUM(H178:K178)</f>
        <v>60</v>
      </c>
      <c r="M178" s="75">
        <f>$BQ178</f>
        <v>15</v>
      </c>
      <c r="N178" s="75">
        <f t="shared" ref="N178:Q192" si="874">$BQ178</f>
        <v>15</v>
      </c>
      <c r="O178" s="75">
        <f t="shared" si="874"/>
        <v>15</v>
      </c>
      <c r="P178" s="75">
        <f t="shared" si="874"/>
        <v>15</v>
      </c>
      <c r="Q178" s="75">
        <f t="shared" si="874"/>
        <v>15</v>
      </c>
      <c r="R178" s="120">
        <f>SUM(M178:Q178)</f>
        <v>75</v>
      </c>
      <c r="S178" s="75">
        <f>$BQ178</f>
        <v>15</v>
      </c>
      <c r="T178" s="75">
        <f t="shared" ref="T178:V192" si="875">$BQ178</f>
        <v>15</v>
      </c>
      <c r="U178" s="75">
        <f t="shared" si="875"/>
        <v>15</v>
      </c>
      <c r="V178" s="75">
        <f t="shared" si="875"/>
        <v>15</v>
      </c>
      <c r="W178" s="120">
        <f>SUM(S178:V178)</f>
        <v>60</v>
      </c>
      <c r="X178" s="75">
        <f>$BQ178</f>
        <v>15</v>
      </c>
      <c r="Y178" s="75">
        <f t="shared" ref="Y178:AA192" si="876">$BQ178</f>
        <v>15</v>
      </c>
      <c r="Z178" s="75">
        <f t="shared" si="876"/>
        <v>15</v>
      </c>
      <c r="AA178" s="75">
        <f t="shared" si="876"/>
        <v>15</v>
      </c>
      <c r="AB178" s="120">
        <f>SUM(X178:AA178)</f>
        <v>60</v>
      </c>
      <c r="AC178" s="75">
        <f>$BQ178</f>
        <v>15</v>
      </c>
      <c r="AD178" s="75">
        <f t="shared" ref="AD178:AG192" si="877">$BQ178</f>
        <v>15</v>
      </c>
      <c r="AE178" s="75">
        <f t="shared" si="877"/>
        <v>15</v>
      </c>
      <c r="AF178" s="75">
        <f t="shared" si="877"/>
        <v>15</v>
      </c>
      <c r="AG178" s="75">
        <f t="shared" si="877"/>
        <v>15</v>
      </c>
      <c r="AH178" s="120">
        <f>SUM(AC178:AG178)</f>
        <v>75</v>
      </c>
      <c r="AI178" s="75">
        <f>$BQ178</f>
        <v>15</v>
      </c>
      <c r="AJ178" s="75">
        <f t="shared" ref="AJ178:AL192" si="878">$BQ178</f>
        <v>15</v>
      </c>
      <c r="AK178" s="75">
        <f t="shared" si="878"/>
        <v>15</v>
      </c>
      <c r="AL178" s="75">
        <f t="shared" si="878"/>
        <v>15</v>
      </c>
      <c r="AM178" s="120">
        <f>SUM(AI178:AL178)</f>
        <v>60</v>
      </c>
      <c r="AN178" s="75">
        <f>$BQ178</f>
        <v>15</v>
      </c>
      <c r="AO178" s="75">
        <f t="shared" ref="AO178:AQ192" si="879">$BQ178</f>
        <v>15</v>
      </c>
      <c r="AP178" s="75">
        <f t="shared" si="879"/>
        <v>15</v>
      </c>
      <c r="AQ178" s="75">
        <f t="shared" si="879"/>
        <v>15</v>
      </c>
      <c r="AR178" s="120">
        <f>SUM(AN178:AQ178)</f>
        <v>60</v>
      </c>
      <c r="AS178" s="75">
        <f>$BQ178</f>
        <v>15</v>
      </c>
      <c r="AT178" s="75">
        <f t="shared" ref="AT178:AW192" si="880">$BQ178</f>
        <v>15</v>
      </c>
      <c r="AU178" s="75">
        <f t="shared" si="880"/>
        <v>15</v>
      </c>
      <c r="AV178" s="75">
        <f t="shared" si="880"/>
        <v>15</v>
      </c>
      <c r="AW178" s="75">
        <f t="shared" si="880"/>
        <v>15</v>
      </c>
      <c r="AX178" s="120">
        <f>SUM(AS178:AW178)</f>
        <v>75</v>
      </c>
      <c r="AY178" s="75">
        <f>$BQ178</f>
        <v>15</v>
      </c>
      <c r="AZ178" s="75">
        <f t="shared" ref="AZ178:BB192" si="881">$BQ178</f>
        <v>15</v>
      </c>
      <c r="BA178" s="75">
        <f t="shared" si="881"/>
        <v>15</v>
      </c>
      <c r="BB178" s="75">
        <f t="shared" si="881"/>
        <v>15</v>
      </c>
      <c r="BC178" s="120">
        <f>SUM(AY178:BB178)</f>
        <v>60</v>
      </c>
      <c r="BD178" s="75">
        <f>$BQ178</f>
        <v>15</v>
      </c>
      <c r="BE178" s="75">
        <f t="shared" ref="BE178:BG192" si="882">$BQ178</f>
        <v>15</v>
      </c>
      <c r="BF178" s="75">
        <f t="shared" si="882"/>
        <v>15</v>
      </c>
      <c r="BG178" s="75">
        <f t="shared" si="882"/>
        <v>15</v>
      </c>
      <c r="BH178" s="120">
        <f>SUM(BD178:BG178)</f>
        <v>60</v>
      </c>
      <c r="BI178" s="75">
        <f>$BQ178</f>
        <v>15</v>
      </c>
      <c r="BJ178" s="75">
        <f t="shared" ref="BJ178:BM192" si="883">$BQ178</f>
        <v>15</v>
      </c>
      <c r="BK178" s="75">
        <f t="shared" si="883"/>
        <v>15</v>
      </c>
      <c r="BL178" s="75">
        <f t="shared" si="883"/>
        <v>15</v>
      </c>
      <c r="BM178" s="75">
        <f t="shared" si="883"/>
        <v>15</v>
      </c>
      <c r="BN178" s="120">
        <f>SUM(BI178:BM178)</f>
        <v>75</v>
      </c>
      <c r="BO178" s="11"/>
      <c r="BP178" s="119">
        <f>G178+L178+R178+W178+AB178+AM178+AH178+AR178+AX178+BC178+BH178+BN178</f>
        <v>780</v>
      </c>
      <c r="BQ178" s="133">
        <f t="shared" ref="BQ178:BQ192" si="884">BR178/$BR$15</f>
        <v>15</v>
      </c>
      <c r="BR178" s="66">
        <v>780</v>
      </c>
      <c r="BS178" s="66" t="s">
        <v>267</v>
      </c>
    </row>
    <row r="179" spans="1:71">
      <c r="A179" s="143" t="s">
        <v>55</v>
      </c>
      <c r="B179" s="124" t="s">
        <v>210</v>
      </c>
      <c r="C179" s="75">
        <f t="shared" ref="C179:C192" si="885">$BQ179</f>
        <v>0</v>
      </c>
      <c r="D179" s="75">
        <f t="shared" si="872"/>
        <v>0</v>
      </c>
      <c r="E179" s="75">
        <f t="shared" si="872"/>
        <v>0</v>
      </c>
      <c r="F179" s="75">
        <f t="shared" si="872"/>
        <v>0</v>
      </c>
      <c r="G179" s="120">
        <f t="shared" ref="G179:G192" si="886">SUM(C179:F179)</f>
        <v>0</v>
      </c>
      <c r="H179" s="75">
        <f t="shared" ref="H179:H192" si="887">$BQ179</f>
        <v>0</v>
      </c>
      <c r="I179" s="75">
        <f t="shared" si="873"/>
        <v>0</v>
      </c>
      <c r="J179" s="75">
        <f t="shared" si="873"/>
        <v>0</v>
      </c>
      <c r="K179" s="75">
        <f t="shared" si="873"/>
        <v>0</v>
      </c>
      <c r="L179" s="120">
        <f t="shared" ref="L179:L192" si="888">SUM(H179:K179)</f>
        <v>0</v>
      </c>
      <c r="M179" s="75">
        <f t="shared" ref="M179:M192" si="889">$BQ179</f>
        <v>0</v>
      </c>
      <c r="N179" s="75">
        <f t="shared" si="874"/>
        <v>0</v>
      </c>
      <c r="O179" s="75">
        <f t="shared" si="874"/>
        <v>0</v>
      </c>
      <c r="P179" s="75">
        <f t="shared" si="874"/>
        <v>0</v>
      </c>
      <c r="Q179" s="75">
        <f t="shared" si="874"/>
        <v>0</v>
      </c>
      <c r="R179" s="120">
        <f t="shared" ref="R179:R192" si="890">SUM(M179:Q179)</f>
        <v>0</v>
      </c>
      <c r="S179" s="75">
        <f t="shared" ref="S179:S192" si="891">$BQ179</f>
        <v>0</v>
      </c>
      <c r="T179" s="75">
        <f t="shared" si="875"/>
        <v>0</v>
      </c>
      <c r="U179" s="75">
        <f t="shared" si="875"/>
        <v>0</v>
      </c>
      <c r="V179" s="75">
        <f t="shared" si="875"/>
        <v>0</v>
      </c>
      <c r="W179" s="120">
        <f t="shared" ref="W179:W192" si="892">SUM(S179:V179)</f>
        <v>0</v>
      </c>
      <c r="X179" s="75">
        <f t="shared" ref="X179:X192" si="893">$BQ179</f>
        <v>0</v>
      </c>
      <c r="Y179" s="75">
        <f t="shared" si="876"/>
        <v>0</v>
      </c>
      <c r="Z179" s="75">
        <f t="shared" si="876"/>
        <v>0</v>
      </c>
      <c r="AA179" s="75">
        <f t="shared" si="876"/>
        <v>0</v>
      </c>
      <c r="AB179" s="120">
        <f t="shared" ref="AB179:AB192" si="894">SUM(X179:AA179)</f>
        <v>0</v>
      </c>
      <c r="AC179" s="75">
        <f t="shared" ref="AC179:AC192" si="895">$BQ179</f>
        <v>0</v>
      </c>
      <c r="AD179" s="75">
        <f t="shared" si="877"/>
        <v>0</v>
      </c>
      <c r="AE179" s="75">
        <f t="shared" si="877"/>
        <v>0</v>
      </c>
      <c r="AF179" s="75">
        <f t="shared" si="877"/>
        <v>0</v>
      </c>
      <c r="AG179" s="75">
        <f t="shared" si="877"/>
        <v>0</v>
      </c>
      <c r="AH179" s="120">
        <f t="shared" ref="AH179:AH192" si="896">SUM(AC179:AG179)</f>
        <v>0</v>
      </c>
      <c r="AI179" s="75">
        <f t="shared" ref="AI179:AI192" si="897">$BQ179</f>
        <v>0</v>
      </c>
      <c r="AJ179" s="75">
        <f t="shared" si="878"/>
        <v>0</v>
      </c>
      <c r="AK179" s="75">
        <f t="shared" si="878"/>
        <v>0</v>
      </c>
      <c r="AL179" s="75">
        <f t="shared" si="878"/>
        <v>0</v>
      </c>
      <c r="AM179" s="120">
        <f t="shared" ref="AM179:AM192" si="898">SUM(AI179:AL179)</f>
        <v>0</v>
      </c>
      <c r="AN179" s="75">
        <f t="shared" ref="AN179:AN192" si="899">$BQ179</f>
        <v>0</v>
      </c>
      <c r="AO179" s="75">
        <f t="shared" si="879"/>
        <v>0</v>
      </c>
      <c r="AP179" s="75">
        <f t="shared" si="879"/>
        <v>0</v>
      </c>
      <c r="AQ179" s="75">
        <f t="shared" si="879"/>
        <v>0</v>
      </c>
      <c r="AR179" s="120">
        <f t="shared" ref="AR179:AR192" si="900">SUM(AN179:AQ179)</f>
        <v>0</v>
      </c>
      <c r="AS179" s="75">
        <f t="shared" ref="AS179:AS192" si="901">$BQ179</f>
        <v>0</v>
      </c>
      <c r="AT179" s="75">
        <f t="shared" si="880"/>
        <v>0</v>
      </c>
      <c r="AU179" s="75">
        <f t="shared" si="880"/>
        <v>0</v>
      </c>
      <c r="AV179" s="75">
        <f t="shared" si="880"/>
        <v>0</v>
      </c>
      <c r="AW179" s="75">
        <f t="shared" si="880"/>
        <v>0</v>
      </c>
      <c r="AX179" s="120">
        <f t="shared" ref="AX179:AX192" si="902">SUM(AS179:AW179)</f>
        <v>0</v>
      </c>
      <c r="AY179" s="75">
        <f t="shared" ref="AY179:AY192" si="903">$BQ179</f>
        <v>0</v>
      </c>
      <c r="AZ179" s="75">
        <f t="shared" si="881"/>
        <v>0</v>
      </c>
      <c r="BA179" s="75">
        <f t="shared" si="881"/>
        <v>0</v>
      </c>
      <c r="BB179" s="75">
        <f t="shared" si="881"/>
        <v>0</v>
      </c>
      <c r="BC179" s="120">
        <f t="shared" ref="BC179:BC192" si="904">SUM(AY179:BB179)</f>
        <v>0</v>
      </c>
      <c r="BD179" s="75">
        <f t="shared" ref="BD179:BD192" si="905">$BQ179</f>
        <v>0</v>
      </c>
      <c r="BE179" s="75">
        <f t="shared" si="882"/>
        <v>0</v>
      </c>
      <c r="BF179" s="75">
        <f t="shared" si="882"/>
        <v>0</v>
      </c>
      <c r="BG179" s="75">
        <f t="shared" si="882"/>
        <v>0</v>
      </c>
      <c r="BH179" s="120">
        <f t="shared" ref="BH179:BH192" si="906">SUM(BD179:BG179)</f>
        <v>0</v>
      </c>
      <c r="BI179" s="75">
        <f t="shared" ref="BI179:BI192" si="907">$BQ179</f>
        <v>0</v>
      </c>
      <c r="BJ179" s="75">
        <f t="shared" si="883"/>
        <v>0</v>
      </c>
      <c r="BK179" s="75">
        <f t="shared" si="883"/>
        <v>0</v>
      </c>
      <c r="BL179" s="75">
        <f t="shared" si="883"/>
        <v>0</v>
      </c>
      <c r="BM179" s="75">
        <f t="shared" si="883"/>
        <v>0</v>
      </c>
      <c r="BN179" s="120">
        <f t="shared" ref="BN179:BN192" si="908">SUM(BI179:BM179)</f>
        <v>0</v>
      </c>
      <c r="BO179" s="11"/>
      <c r="BP179" s="119">
        <f t="shared" ref="BP179:BP192" si="909">G179+L179+R179+W179+AB179+AM179+AH179+AR179+AX179+BC179+BH179+BN179</f>
        <v>0</v>
      </c>
      <c r="BQ179" s="133">
        <f t="shared" si="884"/>
        <v>0</v>
      </c>
      <c r="BR179" s="66">
        <v>0</v>
      </c>
      <c r="BS179" s="66" t="s">
        <v>267</v>
      </c>
    </row>
    <row r="180" spans="1:71">
      <c r="A180" s="143" t="s">
        <v>56</v>
      </c>
      <c r="B180" s="124" t="s">
        <v>211</v>
      </c>
      <c r="C180" s="75">
        <f t="shared" si="885"/>
        <v>0</v>
      </c>
      <c r="D180" s="75">
        <f t="shared" si="872"/>
        <v>0</v>
      </c>
      <c r="E180" s="75">
        <f t="shared" si="872"/>
        <v>0</v>
      </c>
      <c r="F180" s="75">
        <f t="shared" si="872"/>
        <v>0</v>
      </c>
      <c r="G180" s="120">
        <f t="shared" si="886"/>
        <v>0</v>
      </c>
      <c r="H180" s="75">
        <f t="shared" si="887"/>
        <v>0</v>
      </c>
      <c r="I180" s="75">
        <f t="shared" si="873"/>
        <v>0</v>
      </c>
      <c r="J180" s="75">
        <f t="shared" si="873"/>
        <v>0</v>
      </c>
      <c r="K180" s="75">
        <f t="shared" si="873"/>
        <v>0</v>
      </c>
      <c r="L180" s="120">
        <f t="shared" si="888"/>
        <v>0</v>
      </c>
      <c r="M180" s="75">
        <f t="shared" si="889"/>
        <v>0</v>
      </c>
      <c r="N180" s="75">
        <f t="shared" si="874"/>
        <v>0</v>
      </c>
      <c r="O180" s="75">
        <f t="shared" si="874"/>
        <v>0</v>
      </c>
      <c r="P180" s="75">
        <f t="shared" si="874"/>
        <v>0</v>
      </c>
      <c r="Q180" s="75">
        <f t="shared" si="874"/>
        <v>0</v>
      </c>
      <c r="R180" s="120">
        <f t="shared" si="890"/>
        <v>0</v>
      </c>
      <c r="S180" s="75">
        <f t="shared" si="891"/>
        <v>0</v>
      </c>
      <c r="T180" s="75">
        <f t="shared" si="875"/>
        <v>0</v>
      </c>
      <c r="U180" s="75">
        <f t="shared" si="875"/>
        <v>0</v>
      </c>
      <c r="V180" s="75">
        <f t="shared" si="875"/>
        <v>0</v>
      </c>
      <c r="W180" s="120">
        <f t="shared" si="892"/>
        <v>0</v>
      </c>
      <c r="X180" s="75">
        <f t="shared" si="893"/>
        <v>0</v>
      </c>
      <c r="Y180" s="75">
        <f t="shared" si="876"/>
        <v>0</v>
      </c>
      <c r="Z180" s="75">
        <f t="shared" si="876"/>
        <v>0</v>
      </c>
      <c r="AA180" s="75">
        <f t="shared" si="876"/>
        <v>0</v>
      </c>
      <c r="AB180" s="120">
        <f t="shared" si="894"/>
        <v>0</v>
      </c>
      <c r="AC180" s="75">
        <f t="shared" si="895"/>
        <v>0</v>
      </c>
      <c r="AD180" s="75">
        <f t="shared" si="877"/>
        <v>0</v>
      </c>
      <c r="AE180" s="75">
        <f t="shared" si="877"/>
        <v>0</v>
      </c>
      <c r="AF180" s="75">
        <f t="shared" si="877"/>
        <v>0</v>
      </c>
      <c r="AG180" s="75">
        <f t="shared" si="877"/>
        <v>0</v>
      </c>
      <c r="AH180" s="120">
        <f t="shared" si="896"/>
        <v>0</v>
      </c>
      <c r="AI180" s="75">
        <f t="shared" si="897"/>
        <v>0</v>
      </c>
      <c r="AJ180" s="75">
        <f t="shared" si="878"/>
        <v>0</v>
      </c>
      <c r="AK180" s="75">
        <f t="shared" si="878"/>
        <v>0</v>
      </c>
      <c r="AL180" s="75">
        <f t="shared" si="878"/>
        <v>0</v>
      </c>
      <c r="AM180" s="120">
        <f t="shared" si="898"/>
        <v>0</v>
      </c>
      <c r="AN180" s="75">
        <f t="shared" si="899"/>
        <v>0</v>
      </c>
      <c r="AO180" s="75">
        <f t="shared" si="879"/>
        <v>0</v>
      </c>
      <c r="AP180" s="75">
        <f t="shared" si="879"/>
        <v>0</v>
      </c>
      <c r="AQ180" s="75">
        <f t="shared" si="879"/>
        <v>0</v>
      </c>
      <c r="AR180" s="120">
        <f t="shared" si="900"/>
        <v>0</v>
      </c>
      <c r="AS180" s="75">
        <f t="shared" si="901"/>
        <v>0</v>
      </c>
      <c r="AT180" s="75">
        <f t="shared" si="880"/>
        <v>0</v>
      </c>
      <c r="AU180" s="75">
        <f t="shared" si="880"/>
        <v>0</v>
      </c>
      <c r="AV180" s="75">
        <f t="shared" si="880"/>
        <v>0</v>
      </c>
      <c r="AW180" s="75">
        <f t="shared" si="880"/>
        <v>0</v>
      </c>
      <c r="AX180" s="120">
        <f t="shared" si="902"/>
        <v>0</v>
      </c>
      <c r="AY180" s="75">
        <f t="shared" si="903"/>
        <v>0</v>
      </c>
      <c r="AZ180" s="75">
        <f t="shared" si="881"/>
        <v>0</v>
      </c>
      <c r="BA180" s="75">
        <f t="shared" si="881"/>
        <v>0</v>
      </c>
      <c r="BB180" s="75">
        <f t="shared" si="881"/>
        <v>0</v>
      </c>
      <c r="BC180" s="120">
        <f t="shared" si="904"/>
        <v>0</v>
      </c>
      <c r="BD180" s="75">
        <f t="shared" si="905"/>
        <v>0</v>
      </c>
      <c r="BE180" s="75">
        <f t="shared" si="882"/>
        <v>0</v>
      </c>
      <c r="BF180" s="75">
        <f t="shared" si="882"/>
        <v>0</v>
      </c>
      <c r="BG180" s="75">
        <f t="shared" si="882"/>
        <v>0</v>
      </c>
      <c r="BH180" s="120">
        <f t="shared" si="906"/>
        <v>0</v>
      </c>
      <c r="BI180" s="75">
        <f t="shared" si="907"/>
        <v>0</v>
      </c>
      <c r="BJ180" s="75">
        <f t="shared" si="883"/>
        <v>0</v>
      </c>
      <c r="BK180" s="75">
        <f t="shared" si="883"/>
        <v>0</v>
      </c>
      <c r="BL180" s="75">
        <f t="shared" si="883"/>
        <v>0</v>
      </c>
      <c r="BM180" s="75">
        <f t="shared" si="883"/>
        <v>0</v>
      </c>
      <c r="BN180" s="120">
        <f t="shared" si="908"/>
        <v>0</v>
      </c>
      <c r="BO180" s="11"/>
      <c r="BP180" s="119">
        <f t="shared" si="909"/>
        <v>0</v>
      </c>
      <c r="BQ180" s="133">
        <f t="shared" si="884"/>
        <v>0</v>
      </c>
      <c r="BR180" s="66">
        <v>0</v>
      </c>
      <c r="BS180" s="66" t="s">
        <v>267</v>
      </c>
    </row>
    <row r="181" spans="1:71">
      <c r="A181" s="143" t="s">
        <v>57</v>
      </c>
      <c r="B181" s="124" t="s">
        <v>212</v>
      </c>
      <c r="C181" s="75">
        <f t="shared" si="885"/>
        <v>0</v>
      </c>
      <c r="D181" s="75">
        <f t="shared" si="872"/>
        <v>0</v>
      </c>
      <c r="E181" s="75">
        <f t="shared" si="872"/>
        <v>0</v>
      </c>
      <c r="F181" s="75">
        <f t="shared" si="872"/>
        <v>0</v>
      </c>
      <c r="G181" s="120">
        <f t="shared" si="886"/>
        <v>0</v>
      </c>
      <c r="H181" s="75">
        <f t="shared" si="887"/>
        <v>0</v>
      </c>
      <c r="I181" s="75">
        <f t="shared" si="873"/>
        <v>0</v>
      </c>
      <c r="J181" s="75">
        <f t="shared" si="873"/>
        <v>0</v>
      </c>
      <c r="K181" s="75">
        <f t="shared" si="873"/>
        <v>0</v>
      </c>
      <c r="L181" s="120">
        <f t="shared" si="888"/>
        <v>0</v>
      </c>
      <c r="M181" s="75">
        <f t="shared" si="889"/>
        <v>0</v>
      </c>
      <c r="N181" s="75">
        <f t="shared" si="874"/>
        <v>0</v>
      </c>
      <c r="O181" s="75">
        <f t="shared" si="874"/>
        <v>0</v>
      </c>
      <c r="P181" s="75">
        <f t="shared" si="874"/>
        <v>0</v>
      </c>
      <c r="Q181" s="75">
        <f t="shared" si="874"/>
        <v>0</v>
      </c>
      <c r="R181" s="120">
        <f t="shared" si="890"/>
        <v>0</v>
      </c>
      <c r="S181" s="75">
        <f t="shared" si="891"/>
        <v>0</v>
      </c>
      <c r="T181" s="75">
        <f t="shared" si="875"/>
        <v>0</v>
      </c>
      <c r="U181" s="75">
        <f t="shared" si="875"/>
        <v>0</v>
      </c>
      <c r="V181" s="75">
        <f t="shared" si="875"/>
        <v>0</v>
      </c>
      <c r="W181" s="120">
        <f t="shared" si="892"/>
        <v>0</v>
      </c>
      <c r="X181" s="75">
        <f t="shared" si="893"/>
        <v>0</v>
      </c>
      <c r="Y181" s="75">
        <f t="shared" si="876"/>
        <v>0</v>
      </c>
      <c r="Z181" s="75">
        <f t="shared" si="876"/>
        <v>0</v>
      </c>
      <c r="AA181" s="75">
        <f t="shared" si="876"/>
        <v>0</v>
      </c>
      <c r="AB181" s="120">
        <f t="shared" si="894"/>
        <v>0</v>
      </c>
      <c r="AC181" s="75">
        <f t="shared" si="895"/>
        <v>0</v>
      </c>
      <c r="AD181" s="75">
        <f t="shared" si="877"/>
        <v>0</v>
      </c>
      <c r="AE181" s="75">
        <f t="shared" si="877"/>
        <v>0</v>
      </c>
      <c r="AF181" s="75">
        <f t="shared" si="877"/>
        <v>0</v>
      </c>
      <c r="AG181" s="75">
        <f t="shared" si="877"/>
        <v>0</v>
      </c>
      <c r="AH181" s="120">
        <f t="shared" si="896"/>
        <v>0</v>
      </c>
      <c r="AI181" s="75">
        <f t="shared" si="897"/>
        <v>0</v>
      </c>
      <c r="AJ181" s="75">
        <f t="shared" si="878"/>
        <v>0</v>
      </c>
      <c r="AK181" s="75">
        <f t="shared" si="878"/>
        <v>0</v>
      </c>
      <c r="AL181" s="75">
        <f t="shared" si="878"/>
        <v>0</v>
      </c>
      <c r="AM181" s="120">
        <f t="shared" si="898"/>
        <v>0</v>
      </c>
      <c r="AN181" s="75">
        <f t="shared" si="899"/>
        <v>0</v>
      </c>
      <c r="AO181" s="75">
        <f t="shared" si="879"/>
        <v>0</v>
      </c>
      <c r="AP181" s="75">
        <f t="shared" si="879"/>
        <v>0</v>
      </c>
      <c r="AQ181" s="75">
        <f t="shared" si="879"/>
        <v>0</v>
      </c>
      <c r="AR181" s="120">
        <f t="shared" si="900"/>
        <v>0</v>
      </c>
      <c r="AS181" s="75">
        <f t="shared" si="901"/>
        <v>0</v>
      </c>
      <c r="AT181" s="75">
        <f t="shared" si="880"/>
        <v>0</v>
      </c>
      <c r="AU181" s="75">
        <f t="shared" si="880"/>
        <v>0</v>
      </c>
      <c r="AV181" s="75">
        <f t="shared" si="880"/>
        <v>0</v>
      </c>
      <c r="AW181" s="75">
        <f t="shared" si="880"/>
        <v>0</v>
      </c>
      <c r="AX181" s="120">
        <f t="shared" si="902"/>
        <v>0</v>
      </c>
      <c r="AY181" s="75">
        <f t="shared" si="903"/>
        <v>0</v>
      </c>
      <c r="AZ181" s="75">
        <f t="shared" si="881"/>
        <v>0</v>
      </c>
      <c r="BA181" s="75">
        <f t="shared" si="881"/>
        <v>0</v>
      </c>
      <c r="BB181" s="75">
        <f t="shared" si="881"/>
        <v>0</v>
      </c>
      <c r="BC181" s="120">
        <f t="shared" si="904"/>
        <v>0</v>
      </c>
      <c r="BD181" s="75">
        <f t="shared" si="905"/>
        <v>0</v>
      </c>
      <c r="BE181" s="75">
        <f t="shared" si="882"/>
        <v>0</v>
      </c>
      <c r="BF181" s="75">
        <f t="shared" si="882"/>
        <v>0</v>
      </c>
      <c r="BG181" s="75">
        <f t="shared" si="882"/>
        <v>0</v>
      </c>
      <c r="BH181" s="120">
        <f t="shared" si="906"/>
        <v>0</v>
      </c>
      <c r="BI181" s="75">
        <f t="shared" si="907"/>
        <v>0</v>
      </c>
      <c r="BJ181" s="75">
        <f t="shared" si="883"/>
        <v>0</v>
      </c>
      <c r="BK181" s="75">
        <f t="shared" si="883"/>
        <v>0</v>
      </c>
      <c r="BL181" s="75">
        <f t="shared" si="883"/>
        <v>0</v>
      </c>
      <c r="BM181" s="75">
        <f t="shared" si="883"/>
        <v>0</v>
      </c>
      <c r="BN181" s="120">
        <f t="shared" si="908"/>
        <v>0</v>
      </c>
      <c r="BO181" s="11"/>
      <c r="BP181" s="119">
        <f t="shared" si="909"/>
        <v>0</v>
      </c>
      <c r="BQ181" s="133">
        <f t="shared" si="884"/>
        <v>0</v>
      </c>
      <c r="BR181" s="66">
        <v>0</v>
      </c>
      <c r="BS181" s="66" t="s">
        <v>267</v>
      </c>
    </row>
    <row r="182" spans="1:71">
      <c r="A182" s="143" t="s">
        <v>58</v>
      </c>
      <c r="B182" s="124" t="s">
        <v>213</v>
      </c>
      <c r="C182" s="75">
        <f t="shared" si="885"/>
        <v>6.9230769230769234</v>
      </c>
      <c r="D182" s="75">
        <f t="shared" si="872"/>
        <v>6.9230769230769234</v>
      </c>
      <c r="E182" s="75">
        <f t="shared" si="872"/>
        <v>6.9230769230769234</v>
      </c>
      <c r="F182" s="75">
        <f t="shared" si="872"/>
        <v>6.9230769230769234</v>
      </c>
      <c r="G182" s="120">
        <f t="shared" si="886"/>
        <v>27.692307692307693</v>
      </c>
      <c r="H182" s="75">
        <f t="shared" si="887"/>
        <v>6.9230769230769234</v>
      </c>
      <c r="I182" s="75">
        <f t="shared" si="873"/>
        <v>6.9230769230769234</v>
      </c>
      <c r="J182" s="75">
        <f t="shared" si="873"/>
        <v>6.9230769230769234</v>
      </c>
      <c r="K182" s="75">
        <f t="shared" si="873"/>
        <v>6.9230769230769234</v>
      </c>
      <c r="L182" s="120">
        <f t="shared" si="888"/>
        <v>27.692307692307693</v>
      </c>
      <c r="M182" s="75">
        <f t="shared" si="889"/>
        <v>6.9230769230769234</v>
      </c>
      <c r="N182" s="75">
        <f t="shared" si="874"/>
        <v>6.9230769230769234</v>
      </c>
      <c r="O182" s="75">
        <f t="shared" si="874"/>
        <v>6.9230769230769234</v>
      </c>
      <c r="P182" s="75">
        <f t="shared" si="874"/>
        <v>6.9230769230769234</v>
      </c>
      <c r="Q182" s="75">
        <f t="shared" si="874"/>
        <v>6.9230769230769234</v>
      </c>
      <c r="R182" s="120">
        <f t="shared" si="890"/>
        <v>34.615384615384613</v>
      </c>
      <c r="S182" s="75">
        <f t="shared" si="891"/>
        <v>6.9230769230769234</v>
      </c>
      <c r="T182" s="75">
        <f t="shared" si="875"/>
        <v>6.9230769230769234</v>
      </c>
      <c r="U182" s="75">
        <f t="shared" si="875"/>
        <v>6.9230769230769234</v>
      </c>
      <c r="V182" s="75">
        <f t="shared" si="875"/>
        <v>6.9230769230769234</v>
      </c>
      <c r="W182" s="120">
        <f t="shared" si="892"/>
        <v>27.692307692307693</v>
      </c>
      <c r="X182" s="75">
        <f t="shared" si="893"/>
        <v>6.9230769230769234</v>
      </c>
      <c r="Y182" s="75">
        <f t="shared" si="876"/>
        <v>6.9230769230769234</v>
      </c>
      <c r="Z182" s="75">
        <f t="shared" si="876"/>
        <v>6.9230769230769234</v>
      </c>
      <c r="AA182" s="75">
        <f t="shared" si="876"/>
        <v>6.9230769230769234</v>
      </c>
      <c r="AB182" s="120">
        <f t="shared" si="894"/>
        <v>27.692307692307693</v>
      </c>
      <c r="AC182" s="75">
        <f t="shared" si="895"/>
        <v>6.9230769230769234</v>
      </c>
      <c r="AD182" s="75">
        <f t="shared" si="877"/>
        <v>6.9230769230769234</v>
      </c>
      <c r="AE182" s="75">
        <f t="shared" si="877"/>
        <v>6.9230769230769234</v>
      </c>
      <c r="AF182" s="75">
        <f t="shared" si="877"/>
        <v>6.9230769230769234</v>
      </c>
      <c r="AG182" s="75">
        <f t="shared" si="877"/>
        <v>6.9230769230769234</v>
      </c>
      <c r="AH182" s="120">
        <f t="shared" si="896"/>
        <v>34.615384615384613</v>
      </c>
      <c r="AI182" s="75">
        <f t="shared" si="897"/>
        <v>6.9230769230769234</v>
      </c>
      <c r="AJ182" s="75">
        <f t="shared" si="878"/>
        <v>6.9230769230769234</v>
      </c>
      <c r="AK182" s="75">
        <f t="shared" si="878"/>
        <v>6.9230769230769234</v>
      </c>
      <c r="AL182" s="75">
        <f t="shared" si="878"/>
        <v>6.9230769230769234</v>
      </c>
      <c r="AM182" s="120">
        <f t="shared" si="898"/>
        <v>27.692307692307693</v>
      </c>
      <c r="AN182" s="75">
        <f t="shared" si="899"/>
        <v>6.9230769230769234</v>
      </c>
      <c r="AO182" s="75">
        <f t="shared" si="879"/>
        <v>6.9230769230769234</v>
      </c>
      <c r="AP182" s="75">
        <f t="shared" si="879"/>
        <v>6.9230769230769234</v>
      </c>
      <c r="AQ182" s="75">
        <f t="shared" si="879"/>
        <v>6.9230769230769234</v>
      </c>
      <c r="AR182" s="120">
        <f t="shared" si="900"/>
        <v>27.692307692307693</v>
      </c>
      <c r="AS182" s="75">
        <f t="shared" si="901"/>
        <v>6.9230769230769234</v>
      </c>
      <c r="AT182" s="75">
        <f t="shared" si="880"/>
        <v>6.9230769230769234</v>
      </c>
      <c r="AU182" s="75">
        <f t="shared" si="880"/>
        <v>6.9230769230769234</v>
      </c>
      <c r="AV182" s="75">
        <f t="shared" si="880"/>
        <v>6.9230769230769234</v>
      </c>
      <c r="AW182" s="75">
        <f t="shared" si="880"/>
        <v>6.9230769230769234</v>
      </c>
      <c r="AX182" s="120">
        <f t="shared" si="902"/>
        <v>34.615384615384613</v>
      </c>
      <c r="AY182" s="75">
        <f t="shared" si="903"/>
        <v>6.9230769230769234</v>
      </c>
      <c r="AZ182" s="75">
        <f t="shared" si="881"/>
        <v>6.9230769230769234</v>
      </c>
      <c r="BA182" s="75">
        <f t="shared" si="881"/>
        <v>6.9230769230769234</v>
      </c>
      <c r="BB182" s="75">
        <f t="shared" si="881"/>
        <v>6.9230769230769234</v>
      </c>
      <c r="BC182" s="120">
        <f t="shared" si="904"/>
        <v>27.692307692307693</v>
      </c>
      <c r="BD182" s="75">
        <f t="shared" si="905"/>
        <v>6.9230769230769234</v>
      </c>
      <c r="BE182" s="75">
        <f t="shared" si="882"/>
        <v>6.9230769230769234</v>
      </c>
      <c r="BF182" s="75">
        <f t="shared" si="882"/>
        <v>6.9230769230769234</v>
      </c>
      <c r="BG182" s="75">
        <f t="shared" si="882"/>
        <v>6.9230769230769234</v>
      </c>
      <c r="BH182" s="120">
        <f t="shared" si="906"/>
        <v>27.692307692307693</v>
      </c>
      <c r="BI182" s="75">
        <f t="shared" si="907"/>
        <v>6.9230769230769234</v>
      </c>
      <c r="BJ182" s="75">
        <f t="shared" si="883"/>
        <v>6.9230769230769234</v>
      </c>
      <c r="BK182" s="75">
        <f t="shared" si="883"/>
        <v>6.9230769230769234</v>
      </c>
      <c r="BL182" s="75">
        <f t="shared" si="883"/>
        <v>6.9230769230769234</v>
      </c>
      <c r="BM182" s="75">
        <f t="shared" si="883"/>
        <v>6.9230769230769234</v>
      </c>
      <c r="BN182" s="120">
        <f t="shared" si="908"/>
        <v>34.615384615384613</v>
      </c>
      <c r="BO182" s="11"/>
      <c r="BP182" s="119">
        <f t="shared" si="909"/>
        <v>360</v>
      </c>
      <c r="BQ182" s="133">
        <f t="shared" si="884"/>
        <v>6.9230769230769234</v>
      </c>
      <c r="BR182" s="66">
        <v>360</v>
      </c>
      <c r="BS182" s="66" t="s">
        <v>267</v>
      </c>
    </row>
    <row r="183" spans="1:71">
      <c r="A183" s="143" t="s">
        <v>59</v>
      </c>
      <c r="B183" s="124" t="s">
        <v>214</v>
      </c>
      <c r="C183" s="75">
        <f t="shared" si="885"/>
        <v>0</v>
      </c>
      <c r="D183" s="75">
        <f t="shared" si="872"/>
        <v>0</v>
      </c>
      <c r="E183" s="75">
        <f t="shared" si="872"/>
        <v>0</v>
      </c>
      <c r="F183" s="75">
        <f t="shared" si="872"/>
        <v>0</v>
      </c>
      <c r="G183" s="120">
        <f t="shared" si="886"/>
        <v>0</v>
      </c>
      <c r="H183" s="75">
        <f t="shared" si="887"/>
        <v>0</v>
      </c>
      <c r="I183" s="75">
        <f t="shared" si="873"/>
        <v>0</v>
      </c>
      <c r="J183" s="75">
        <f t="shared" si="873"/>
        <v>0</v>
      </c>
      <c r="K183" s="75">
        <f t="shared" si="873"/>
        <v>0</v>
      </c>
      <c r="L183" s="120">
        <f t="shared" si="888"/>
        <v>0</v>
      </c>
      <c r="M183" s="75">
        <f t="shared" si="889"/>
        <v>0</v>
      </c>
      <c r="N183" s="75">
        <f t="shared" si="874"/>
        <v>0</v>
      </c>
      <c r="O183" s="75">
        <f t="shared" si="874"/>
        <v>0</v>
      </c>
      <c r="P183" s="75">
        <f t="shared" si="874"/>
        <v>0</v>
      </c>
      <c r="Q183" s="75">
        <f t="shared" si="874"/>
        <v>0</v>
      </c>
      <c r="R183" s="120">
        <f t="shared" si="890"/>
        <v>0</v>
      </c>
      <c r="S183" s="75">
        <f t="shared" si="891"/>
        <v>0</v>
      </c>
      <c r="T183" s="75">
        <f t="shared" si="875"/>
        <v>0</v>
      </c>
      <c r="U183" s="75">
        <f t="shared" si="875"/>
        <v>0</v>
      </c>
      <c r="V183" s="75">
        <f t="shared" si="875"/>
        <v>0</v>
      </c>
      <c r="W183" s="120">
        <f t="shared" si="892"/>
        <v>0</v>
      </c>
      <c r="X183" s="75">
        <f t="shared" si="893"/>
        <v>0</v>
      </c>
      <c r="Y183" s="75">
        <f t="shared" si="876"/>
        <v>0</v>
      </c>
      <c r="Z183" s="75">
        <f t="shared" si="876"/>
        <v>0</v>
      </c>
      <c r="AA183" s="75">
        <f t="shared" si="876"/>
        <v>0</v>
      </c>
      <c r="AB183" s="120">
        <f t="shared" si="894"/>
        <v>0</v>
      </c>
      <c r="AC183" s="75">
        <f t="shared" si="895"/>
        <v>0</v>
      </c>
      <c r="AD183" s="75">
        <f t="shared" si="877"/>
        <v>0</v>
      </c>
      <c r="AE183" s="75">
        <f t="shared" si="877"/>
        <v>0</v>
      </c>
      <c r="AF183" s="75">
        <f t="shared" si="877"/>
        <v>0</v>
      </c>
      <c r="AG183" s="75">
        <f t="shared" si="877"/>
        <v>0</v>
      </c>
      <c r="AH183" s="120">
        <f t="shared" si="896"/>
        <v>0</v>
      </c>
      <c r="AI183" s="75">
        <f t="shared" si="897"/>
        <v>0</v>
      </c>
      <c r="AJ183" s="75">
        <f t="shared" si="878"/>
        <v>0</v>
      </c>
      <c r="AK183" s="75">
        <f t="shared" si="878"/>
        <v>0</v>
      </c>
      <c r="AL183" s="75">
        <f t="shared" si="878"/>
        <v>0</v>
      </c>
      <c r="AM183" s="120">
        <f t="shared" si="898"/>
        <v>0</v>
      </c>
      <c r="AN183" s="75">
        <f t="shared" si="899"/>
        <v>0</v>
      </c>
      <c r="AO183" s="75">
        <f t="shared" si="879"/>
        <v>0</v>
      </c>
      <c r="AP183" s="75">
        <f t="shared" si="879"/>
        <v>0</v>
      </c>
      <c r="AQ183" s="75">
        <f t="shared" si="879"/>
        <v>0</v>
      </c>
      <c r="AR183" s="120">
        <f t="shared" si="900"/>
        <v>0</v>
      </c>
      <c r="AS183" s="75">
        <f t="shared" si="901"/>
        <v>0</v>
      </c>
      <c r="AT183" s="75">
        <f t="shared" si="880"/>
        <v>0</v>
      </c>
      <c r="AU183" s="75">
        <f t="shared" si="880"/>
        <v>0</v>
      </c>
      <c r="AV183" s="75">
        <f t="shared" si="880"/>
        <v>0</v>
      </c>
      <c r="AW183" s="75">
        <f t="shared" si="880"/>
        <v>0</v>
      </c>
      <c r="AX183" s="120">
        <f t="shared" si="902"/>
        <v>0</v>
      </c>
      <c r="AY183" s="75">
        <f t="shared" si="903"/>
        <v>0</v>
      </c>
      <c r="AZ183" s="75">
        <f t="shared" si="881"/>
        <v>0</v>
      </c>
      <c r="BA183" s="75">
        <f t="shared" si="881"/>
        <v>0</v>
      </c>
      <c r="BB183" s="75">
        <f t="shared" si="881"/>
        <v>0</v>
      </c>
      <c r="BC183" s="120">
        <f t="shared" si="904"/>
        <v>0</v>
      </c>
      <c r="BD183" s="75">
        <f t="shared" si="905"/>
        <v>0</v>
      </c>
      <c r="BE183" s="75">
        <f t="shared" si="882"/>
        <v>0</v>
      </c>
      <c r="BF183" s="75">
        <f t="shared" si="882"/>
        <v>0</v>
      </c>
      <c r="BG183" s="75">
        <f t="shared" si="882"/>
        <v>0</v>
      </c>
      <c r="BH183" s="120">
        <f t="shared" si="906"/>
        <v>0</v>
      </c>
      <c r="BI183" s="75">
        <f t="shared" si="907"/>
        <v>0</v>
      </c>
      <c r="BJ183" s="75">
        <f t="shared" si="883"/>
        <v>0</v>
      </c>
      <c r="BK183" s="75">
        <f t="shared" si="883"/>
        <v>0</v>
      </c>
      <c r="BL183" s="75">
        <f t="shared" si="883"/>
        <v>0</v>
      </c>
      <c r="BM183" s="75">
        <f t="shared" si="883"/>
        <v>0</v>
      </c>
      <c r="BN183" s="120">
        <f t="shared" si="908"/>
        <v>0</v>
      </c>
      <c r="BO183" s="11"/>
      <c r="BP183" s="119">
        <f t="shared" si="909"/>
        <v>0</v>
      </c>
      <c r="BQ183" s="133">
        <f t="shared" si="884"/>
        <v>0</v>
      </c>
      <c r="BR183" s="66">
        <v>0</v>
      </c>
      <c r="BS183" s="66" t="s">
        <v>267</v>
      </c>
    </row>
    <row r="184" spans="1:71">
      <c r="A184" s="143" t="s">
        <v>60</v>
      </c>
      <c r="B184" s="124" t="s">
        <v>215</v>
      </c>
      <c r="C184" s="75">
        <f t="shared" si="885"/>
        <v>138.46153846153845</v>
      </c>
      <c r="D184" s="75">
        <f t="shared" si="872"/>
        <v>138.46153846153845</v>
      </c>
      <c r="E184" s="75">
        <f t="shared" si="872"/>
        <v>138.46153846153845</v>
      </c>
      <c r="F184" s="75">
        <f t="shared" si="872"/>
        <v>138.46153846153845</v>
      </c>
      <c r="G184" s="120">
        <f t="shared" si="886"/>
        <v>553.84615384615381</v>
      </c>
      <c r="H184" s="75">
        <f t="shared" si="887"/>
        <v>138.46153846153845</v>
      </c>
      <c r="I184" s="75">
        <f t="shared" si="873"/>
        <v>138.46153846153845</v>
      </c>
      <c r="J184" s="75">
        <f t="shared" si="873"/>
        <v>138.46153846153845</v>
      </c>
      <c r="K184" s="75">
        <f t="shared" si="873"/>
        <v>138.46153846153845</v>
      </c>
      <c r="L184" s="120">
        <f t="shared" si="888"/>
        <v>553.84615384615381</v>
      </c>
      <c r="M184" s="75">
        <f t="shared" si="889"/>
        <v>138.46153846153845</v>
      </c>
      <c r="N184" s="75">
        <f t="shared" si="874"/>
        <v>138.46153846153845</v>
      </c>
      <c r="O184" s="75">
        <f t="shared" si="874"/>
        <v>138.46153846153845</v>
      </c>
      <c r="P184" s="75">
        <f t="shared" si="874"/>
        <v>138.46153846153845</v>
      </c>
      <c r="Q184" s="75">
        <f t="shared" si="874"/>
        <v>138.46153846153845</v>
      </c>
      <c r="R184" s="120">
        <f t="shared" si="890"/>
        <v>692.30769230769226</v>
      </c>
      <c r="S184" s="75">
        <f t="shared" si="891"/>
        <v>138.46153846153845</v>
      </c>
      <c r="T184" s="75">
        <f t="shared" si="875"/>
        <v>138.46153846153845</v>
      </c>
      <c r="U184" s="75">
        <f t="shared" si="875"/>
        <v>138.46153846153845</v>
      </c>
      <c r="V184" s="75">
        <f t="shared" si="875"/>
        <v>138.46153846153845</v>
      </c>
      <c r="W184" s="120">
        <f t="shared" si="892"/>
        <v>553.84615384615381</v>
      </c>
      <c r="X184" s="75">
        <f t="shared" si="893"/>
        <v>138.46153846153845</v>
      </c>
      <c r="Y184" s="75">
        <f t="shared" si="876"/>
        <v>138.46153846153845</v>
      </c>
      <c r="Z184" s="75">
        <f t="shared" si="876"/>
        <v>138.46153846153845</v>
      </c>
      <c r="AA184" s="75">
        <f t="shared" si="876"/>
        <v>138.46153846153845</v>
      </c>
      <c r="AB184" s="120">
        <f t="shared" si="894"/>
        <v>553.84615384615381</v>
      </c>
      <c r="AC184" s="75">
        <f t="shared" si="895"/>
        <v>138.46153846153845</v>
      </c>
      <c r="AD184" s="75">
        <f t="shared" si="877"/>
        <v>138.46153846153845</v>
      </c>
      <c r="AE184" s="75">
        <f t="shared" si="877"/>
        <v>138.46153846153845</v>
      </c>
      <c r="AF184" s="75">
        <f t="shared" si="877"/>
        <v>138.46153846153845</v>
      </c>
      <c r="AG184" s="75">
        <f t="shared" si="877"/>
        <v>138.46153846153845</v>
      </c>
      <c r="AH184" s="120">
        <f t="shared" si="896"/>
        <v>692.30769230769226</v>
      </c>
      <c r="AI184" s="75">
        <f t="shared" si="897"/>
        <v>138.46153846153845</v>
      </c>
      <c r="AJ184" s="75">
        <f t="shared" si="878"/>
        <v>138.46153846153845</v>
      </c>
      <c r="AK184" s="75">
        <f t="shared" si="878"/>
        <v>138.46153846153845</v>
      </c>
      <c r="AL184" s="75">
        <f t="shared" si="878"/>
        <v>138.46153846153845</v>
      </c>
      <c r="AM184" s="120">
        <f t="shared" si="898"/>
        <v>553.84615384615381</v>
      </c>
      <c r="AN184" s="75">
        <f t="shared" si="899"/>
        <v>138.46153846153845</v>
      </c>
      <c r="AO184" s="75">
        <f t="shared" si="879"/>
        <v>138.46153846153845</v>
      </c>
      <c r="AP184" s="75">
        <f t="shared" si="879"/>
        <v>138.46153846153845</v>
      </c>
      <c r="AQ184" s="75">
        <f t="shared" si="879"/>
        <v>138.46153846153845</v>
      </c>
      <c r="AR184" s="120">
        <f t="shared" si="900"/>
        <v>553.84615384615381</v>
      </c>
      <c r="AS184" s="75">
        <f t="shared" si="901"/>
        <v>138.46153846153845</v>
      </c>
      <c r="AT184" s="75">
        <f t="shared" si="880"/>
        <v>138.46153846153845</v>
      </c>
      <c r="AU184" s="75">
        <f t="shared" si="880"/>
        <v>138.46153846153845</v>
      </c>
      <c r="AV184" s="75">
        <f t="shared" si="880"/>
        <v>138.46153846153845</v>
      </c>
      <c r="AW184" s="75">
        <f t="shared" si="880"/>
        <v>138.46153846153845</v>
      </c>
      <c r="AX184" s="120">
        <f t="shared" si="902"/>
        <v>692.30769230769226</v>
      </c>
      <c r="AY184" s="75">
        <f t="shared" si="903"/>
        <v>138.46153846153845</v>
      </c>
      <c r="AZ184" s="75">
        <f t="shared" si="881"/>
        <v>138.46153846153845</v>
      </c>
      <c r="BA184" s="75">
        <f t="shared" si="881"/>
        <v>138.46153846153845</v>
      </c>
      <c r="BB184" s="75">
        <f t="shared" si="881"/>
        <v>138.46153846153845</v>
      </c>
      <c r="BC184" s="120">
        <f t="shared" si="904"/>
        <v>553.84615384615381</v>
      </c>
      <c r="BD184" s="75">
        <f t="shared" si="905"/>
        <v>138.46153846153845</v>
      </c>
      <c r="BE184" s="75">
        <f t="shared" si="882"/>
        <v>138.46153846153845</v>
      </c>
      <c r="BF184" s="75">
        <f t="shared" si="882"/>
        <v>138.46153846153845</v>
      </c>
      <c r="BG184" s="75">
        <f t="shared" si="882"/>
        <v>138.46153846153845</v>
      </c>
      <c r="BH184" s="120">
        <f t="shared" si="906"/>
        <v>553.84615384615381</v>
      </c>
      <c r="BI184" s="75">
        <f t="shared" si="907"/>
        <v>138.46153846153845</v>
      </c>
      <c r="BJ184" s="75">
        <f t="shared" si="883"/>
        <v>138.46153846153845</v>
      </c>
      <c r="BK184" s="75">
        <f t="shared" si="883"/>
        <v>138.46153846153845</v>
      </c>
      <c r="BL184" s="75">
        <f t="shared" si="883"/>
        <v>138.46153846153845</v>
      </c>
      <c r="BM184" s="75">
        <f t="shared" si="883"/>
        <v>138.46153846153845</v>
      </c>
      <c r="BN184" s="120">
        <f t="shared" si="908"/>
        <v>692.30769230769226</v>
      </c>
      <c r="BO184" s="11"/>
      <c r="BP184" s="119">
        <f t="shared" si="909"/>
        <v>7199.9999999999991</v>
      </c>
      <c r="BQ184" s="133">
        <f t="shared" si="884"/>
        <v>138.46153846153845</v>
      </c>
      <c r="BR184" s="66">
        <v>7200</v>
      </c>
      <c r="BS184" s="66" t="s">
        <v>267</v>
      </c>
    </row>
    <row r="185" spans="1:71">
      <c r="A185" s="143" t="s">
        <v>61</v>
      </c>
      <c r="B185" s="124" t="s">
        <v>216</v>
      </c>
      <c r="C185" s="75">
        <f t="shared" si="885"/>
        <v>184.61538461538461</v>
      </c>
      <c r="D185" s="75">
        <f t="shared" si="872"/>
        <v>184.61538461538461</v>
      </c>
      <c r="E185" s="75">
        <f t="shared" si="872"/>
        <v>184.61538461538461</v>
      </c>
      <c r="F185" s="75">
        <f t="shared" si="872"/>
        <v>184.61538461538461</v>
      </c>
      <c r="G185" s="120">
        <f t="shared" si="886"/>
        <v>738.46153846153845</v>
      </c>
      <c r="H185" s="75">
        <f t="shared" si="887"/>
        <v>184.61538461538461</v>
      </c>
      <c r="I185" s="75">
        <f t="shared" si="873"/>
        <v>184.61538461538461</v>
      </c>
      <c r="J185" s="75">
        <f t="shared" si="873"/>
        <v>184.61538461538461</v>
      </c>
      <c r="K185" s="75">
        <f t="shared" si="873"/>
        <v>184.61538461538461</v>
      </c>
      <c r="L185" s="120">
        <f t="shared" si="888"/>
        <v>738.46153846153845</v>
      </c>
      <c r="M185" s="75">
        <f t="shared" si="889"/>
        <v>184.61538461538461</v>
      </c>
      <c r="N185" s="75">
        <f t="shared" si="874"/>
        <v>184.61538461538461</v>
      </c>
      <c r="O185" s="75">
        <f t="shared" si="874"/>
        <v>184.61538461538461</v>
      </c>
      <c r="P185" s="75">
        <f t="shared" si="874"/>
        <v>184.61538461538461</v>
      </c>
      <c r="Q185" s="75">
        <f t="shared" si="874"/>
        <v>184.61538461538461</v>
      </c>
      <c r="R185" s="120">
        <f t="shared" si="890"/>
        <v>923.07692307692309</v>
      </c>
      <c r="S185" s="75">
        <f t="shared" si="891"/>
        <v>184.61538461538461</v>
      </c>
      <c r="T185" s="75">
        <f t="shared" si="875"/>
        <v>184.61538461538461</v>
      </c>
      <c r="U185" s="75">
        <f t="shared" si="875"/>
        <v>184.61538461538461</v>
      </c>
      <c r="V185" s="75">
        <f t="shared" si="875"/>
        <v>184.61538461538461</v>
      </c>
      <c r="W185" s="120">
        <f t="shared" si="892"/>
        <v>738.46153846153845</v>
      </c>
      <c r="X185" s="75">
        <f t="shared" si="893"/>
        <v>184.61538461538461</v>
      </c>
      <c r="Y185" s="75">
        <f t="shared" si="876"/>
        <v>184.61538461538461</v>
      </c>
      <c r="Z185" s="75">
        <f t="shared" si="876"/>
        <v>184.61538461538461</v>
      </c>
      <c r="AA185" s="75">
        <f t="shared" si="876"/>
        <v>184.61538461538461</v>
      </c>
      <c r="AB185" s="120">
        <f t="shared" si="894"/>
        <v>738.46153846153845</v>
      </c>
      <c r="AC185" s="75">
        <f t="shared" si="895"/>
        <v>184.61538461538461</v>
      </c>
      <c r="AD185" s="75">
        <f t="shared" si="877"/>
        <v>184.61538461538461</v>
      </c>
      <c r="AE185" s="75">
        <f t="shared" si="877"/>
        <v>184.61538461538461</v>
      </c>
      <c r="AF185" s="75">
        <f t="shared" si="877"/>
        <v>184.61538461538461</v>
      </c>
      <c r="AG185" s="75">
        <f t="shared" si="877"/>
        <v>184.61538461538461</v>
      </c>
      <c r="AH185" s="120">
        <f t="shared" si="896"/>
        <v>923.07692307692309</v>
      </c>
      <c r="AI185" s="75">
        <f t="shared" si="897"/>
        <v>184.61538461538461</v>
      </c>
      <c r="AJ185" s="75">
        <f t="shared" si="878"/>
        <v>184.61538461538461</v>
      </c>
      <c r="AK185" s="75">
        <f t="shared" si="878"/>
        <v>184.61538461538461</v>
      </c>
      <c r="AL185" s="75">
        <f t="shared" si="878"/>
        <v>184.61538461538461</v>
      </c>
      <c r="AM185" s="120">
        <f t="shared" si="898"/>
        <v>738.46153846153845</v>
      </c>
      <c r="AN185" s="75">
        <f t="shared" si="899"/>
        <v>184.61538461538461</v>
      </c>
      <c r="AO185" s="75">
        <f t="shared" si="879"/>
        <v>184.61538461538461</v>
      </c>
      <c r="AP185" s="75">
        <f t="shared" si="879"/>
        <v>184.61538461538461</v>
      </c>
      <c r="AQ185" s="75">
        <f t="shared" si="879"/>
        <v>184.61538461538461</v>
      </c>
      <c r="AR185" s="120">
        <f t="shared" si="900"/>
        <v>738.46153846153845</v>
      </c>
      <c r="AS185" s="75">
        <f t="shared" si="901"/>
        <v>184.61538461538461</v>
      </c>
      <c r="AT185" s="75">
        <f t="shared" si="880"/>
        <v>184.61538461538461</v>
      </c>
      <c r="AU185" s="75">
        <f t="shared" si="880"/>
        <v>184.61538461538461</v>
      </c>
      <c r="AV185" s="75">
        <f t="shared" si="880"/>
        <v>184.61538461538461</v>
      </c>
      <c r="AW185" s="75">
        <f t="shared" si="880"/>
        <v>184.61538461538461</v>
      </c>
      <c r="AX185" s="120">
        <f t="shared" si="902"/>
        <v>923.07692307692309</v>
      </c>
      <c r="AY185" s="75">
        <f t="shared" si="903"/>
        <v>184.61538461538461</v>
      </c>
      <c r="AZ185" s="75">
        <f t="shared" si="881"/>
        <v>184.61538461538461</v>
      </c>
      <c r="BA185" s="75">
        <f t="shared" si="881"/>
        <v>184.61538461538461</v>
      </c>
      <c r="BB185" s="75">
        <f t="shared" si="881"/>
        <v>184.61538461538461</v>
      </c>
      <c r="BC185" s="120">
        <f t="shared" si="904"/>
        <v>738.46153846153845</v>
      </c>
      <c r="BD185" s="75">
        <f t="shared" si="905"/>
        <v>184.61538461538461</v>
      </c>
      <c r="BE185" s="75">
        <f t="shared" si="882"/>
        <v>184.61538461538461</v>
      </c>
      <c r="BF185" s="75">
        <f t="shared" si="882"/>
        <v>184.61538461538461</v>
      </c>
      <c r="BG185" s="75">
        <f t="shared" si="882"/>
        <v>184.61538461538461</v>
      </c>
      <c r="BH185" s="120">
        <f t="shared" si="906"/>
        <v>738.46153846153845</v>
      </c>
      <c r="BI185" s="75">
        <f t="shared" si="907"/>
        <v>184.61538461538461</v>
      </c>
      <c r="BJ185" s="75">
        <f t="shared" si="883"/>
        <v>184.61538461538461</v>
      </c>
      <c r="BK185" s="75">
        <f t="shared" si="883"/>
        <v>184.61538461538461</v>
      </c>
      <c r="BL185" s="75">
        <f t="shared" si="883"/>
        <v>184.61538461538461</v>
      </c>
      <c r="BM185" s="75">
        <f t="shared" si="883"/>
        <v>184.61538461538461</v>
      </c>
      <c r="BN185" s="120">
        <f t="shared" si="908"/>
        <v>923.07692307692309</v>
      </c>
      <c r="BO185" s="11"/>
      <c r="BP185" s="119">
        <f t="shared" si="909"/>
        <v>9600</v>
      </c>
      <c r="BQ185" s="133">
        <f t="shared" si="884"/>
        <v>184.61538461538461</v>
      </c>
      <c r="BR185" s="66">
        <v>9600</v>
      </c>
      <c r="BS185" s="66" t="s">
        <v>267</v>
      </c>
    </row>
    <row r="186" spans="1:71">
      <c r="A186" s="143" t="s">
        <v>62</v>
      </c>
      <c r="B186" s="124" t="s">
        <v>217</v>
      </c>
      <c r="C186" s="75">
        <f t="shared" si="885"/>
        <v>0</v>
      </c>
      <c r="D186" s="75">
        <f t="shared" si="872"/>
        <v>0</v>
      </c>
      <c r="E186" s="75">
        <f t="shared" si="872"/>
        <v>0</v>
      </c>
      <c r="F186" s="75">
        <f t="shared" si="872"/>
        <v>0</v>
      </c>
      <c r="G186" s="120">
        <f t="shared" si="886"/>
        <v>0</v>
      </c>
      <c r="H186" s="75">
        <f t="shared" si="887"/>
        <v>0</v>
      </c>
      <c r="I186" s="75">
        <f t="shared" si="873"/>
        <v>0</v>
      </c>
      <c r="J186" s="75">
        <f t="shared" si="873"/>
        <v>0</v>
      </c>
      <c r="K186" s="75">
        <f t="shared" si="873"/>
        <v>0</v>
      </c>
      <c r="L186" s="120">
        <f t="shared" si="888"/>
        <v>0</v>
      </c>
      <c r="M186" s="75">
        <f t="shared" si="889"/>
        <v>0</v>
      </c>
      <c r="N186" s="75">
        <f t="shared" si="874"/>
        <v>0</v>
      </c>
      <c r="O186" s="75">
        <f t="shared" si="874"/>
        <v>0</v>
      </c>
      <c r="P186" s="75">
        <f t="shared" si="874"/>
        <v>0</v>
      </c>
      <c r="Q186" s="75">
        <f t="shared" si="874"/>
        <v>0</v>
      </c>
      <c r="R186" s="120">
        <f t="shared" si="890"/>
        <v>0</v>
      </c>
      <c r="S186" s="75">
        <f t="shared" si="891"/>
        <v>0</v>
      </c>
      <c r="T186" s="75">
        <f t="shared" si="875"/>
        <v>0</v>
      </c>
      <c r="U186" s="75">
        <f t="shared" si="875"/>
        <v>0</v>
      </c>
      <c r="V186" s="75">
        <f t="shared" si="875"/>
        <v>0</v>
      </c>
      <c r="W186" s="120">
        <f t="shared" si="892"/>
        <v>0</v>
      </c>
      <c r="X186" s="75">
        <f t="shared" si="893"/>
        <v>0</v>
      </c>
      <c r="Y186" s="75">
        <f t="shared" si="876"/>
        <v>0</v>
      </c>
      <c r="Z186" s="75">
        <f t="shared" si="876"/>
        <v>0</v>
      </c>
      <c r="AA186" s="75">
        <f t="shared" si="876"/>
        <v>0</v>
      </c>
      <c r="AB186" s="120">
        <f t="shared" si="894"/>
        <v>0</v>
      </c>
      <c r="AC186" s="75">
        <f t="shared" si="895"/>
        <v>0</v>
      </c>
      <c r="AD186" s="75">
        <f t="shared" si="877"/>
        <v>0</v>
      </c>
      <c r="AE186" s="75">
        <f t="shared" si="877"/>
        <v>0</v>
      </c>
      <c r="AF186" s="75">
        <f t="shared" si="877"/>
        <v>0</v>
      </c>
      <c r="AG186" s="75">
        <f t="shared" si="877"/>
        <v>0</v>
      </c>
      <c r="AH186" s="120">
        <f t="shared" si="896"/>
        <v>0</v>
      </c>
      <c r="AI186" s="75">
        <f t="shared" si="897"/>
        <v>0</v>
      </c>
      <c r="AJ186" s="75">
        <f t="shared" si="878"/>
        <v>0</v>
      </c>
      <c r="AK186" s="75">
        <f t="shared" si="878"/>
        <v>0</v>
      </c>
      <c r="AL186" s="75">
        <f t="shared" si="878"/>
        <v>0</v>
      </c>
      <c r="AM186" s="120">
        <f t="shared" si="898"/>
        <v>0</v>
      </c>
      <c r="AN186" s="75">
        <f t="shared" si="899"/>
        <v>0</v>
      </c>
      <c r="AO186" s="75">
        <f t="shared" si="879"/>
        <v>0</v>
      </c>
      <c r="AP186" s="75">
        <f t="shared" si="879"/>
        <v>0</v>
      </c>
      <c r="AQ186" s="75">
        <f t="shared" si="879"/>
        <v>0</v>
      </c>
      <c r="AR186" s="120">
        <f t="shared" si="900"/>
        <v>0</v>
      </c>
      <c r="AS186" s="75">
        <f t="shared" si="901"/>
        <v>0</v>
      </c>
      <c r="AT186" s="75">
        <f t="shared" si="880"/>
        <v>0</v>
      </c>
      <c r="AU186" s="75">
        <f t="shared" si="880"/>
        <v>0</v>
      </c>
      <c r="AV186" s="75">
        <f t="shared" si="880"/>
        <v>0</v>
      </c>
      <c r="AW186" s="75">
        <f t="shared" si="880"/>
        <v>0</v>
      </c>
      <c r="AX186" s="120">
        <f t="shared" si="902"/>
        <v>0</v>
      </c>
      <c r="AY186" s="75">
        <f t="shared" si="903"/>
        <v>0</v>
      </c>
      <c r="AZ186" s="75">
        <f t="shared" si="881"/>
        <v>0</v>
      </c>
      <c r="BA186" s="75">
        <f t="shared" si="881"/>
        <v>0</v>
      </c>
      <c r="BB186" s="75">
        <f t="shared" si="881"/>
        <v>0</v>
      </c>
      <c r="BC186" s="120">
        <f t="shared" si="904"/>
        <v>0</v>
      </c>
      <c r="BD186" s="75">
        <f t="shared" si="905"/>
        <v>0</v>
      </c>
      <c r="BE186" s="75">
        <f t="shared" si="882"/>
        <v>0</v>
      </c>
      <c r="BF186" s="75">
        <f t="shared" si="882"/>
        <v>0</v>
      </c>
      <c r="BG186" s="75">
        <f t="shared" si="882"/>
        <v>0</v>
      </c>
      <c r="BH186" s="120">
        <f t="shared" si="906"/>
        <v>0</v>
      </c>
      <c r="BI186" s="75">
        <f t="shared" si="907"/>
        <v>0</v>
      </c>
      <c r="BJ186" s="75">
        <f t="shared" si="883"/>
        <v>0</v>
      </c>
      <c r="BK186" s="75">
        <f t="shared" si="883"/>
        <v>0</v>
      </c>
      <c r="BL186" s="75">
        <f t="shared" si="883"/>
        <v>0</v>
      </c>
      <c r="BM186" s="75">
        <f t="shared" si="883"/>
        <v>0</v>
      </c>
      <c r="BN186" s="120">
        <f t="shared" si="908"/>
        <v>0</v>
      </c>
      <c r="BO186" s="11"/>
      <c r="BP186" s="119">
        <f t="shared" si="909"/>
        <v>0</v>
      </c>
      <c r="BQ186" s="133">
        <f t="shared" si="884"/>
        <v>0</v>
      </c>
      <c r="BR186" s="66">
        <v>0</v>
      </c>
      <c r="BS186" s="66" t="s">
        <v>267</v>
      </c>
    </row>
    <row r="187" spans="1:71">
      <c r="A187" s="143" t="s">
        <v>63</v>
      </c>
      <c r="B187" s="124" t="s">
        <v>218</v>
      </c>
      <c r="C187" s="75">
        <f t="shared" si="885"/>
        <v>0</v>
      </c>
      <c r="D187" s="75">
        <f t="shared" si="872"/>
        <v>0</v>
      </c>
      <c r="E187" s="75">
        <f t="shared" si="872"/>
        <v>0</v>
      </c>
      <c r="F187" s="75">
        <f t="shared" si="872"/>
        <v>0</v>
      </c>
      <c r="G187" s="120">
        <f t="shared" si="886"/>
        <v>0</v>
      </c>
      <c r="H187" s="75">
        <f t="shared" si="887"/>
        <v>0</v>
      </c>
      <c r="I187" s="75">
        <f t="shared" si="873"/>
        <v>0</v>
      </c>
      <c r="J187" s="75">
        <f t="shared" si="873"/>
        <v>0</v>
      </c>
      <c r="K187" s="75">
        <f t="shared" si="873"/>
        <v>0</v>
      </c>
      <c r="L187" s="120">
        <f t="shared" si="888"/>
        <v>0</v>
      </c>
      <c r="M187" s="75">
        <f t="shared" si="889"/>
        <v>0</v>
      </c>
      <c r="N187" s="75">
        <f t="shared" si="874"/>
        <v>0</v>
      </c>
      <c r="O187" s="75">
        <f t="shared" si="874"/>
        <v>0</v>
      </c>
      <c r="P187" s="75">
        <f t="shared" si="874"/>
        <v>0</v>
      </c>
      <c r="Q187" s="75">
        <f t="shared" si="874"/>
        <v>0</v>
      </c>
      <c r="R187" s="120">
        <f t="shared" si="890"/>
        <v>0</v>
      </c>
      <c r="S187" s="75">
        <f t="shared" si="891"/>
        <v>0</v>
      </c>
      <c r="T187" s="75">
        <f t="shared" si="875"/>
        <v>0</v>
      </c>
      <c r="U187" s="75">
        <f t="shared" si="875"/>
        <v>0</v>
      </c>
      <c r="V187" s="75">
        <f t="shared" si="875"/>
        <v>0</v>
      </c>
      <c r="W187" s="120">
        <f t="shared" si="892"/>
        <v>0</v>
      </c>
      <c r="X187" s="75">
        <f t="shared" si="893"/>
        <v>0</v>
      </c>
      <c r="Y187" s="75">
        <f t="shared" si="876"/>
        <v>0</v>
      </c>
      <c r="Z187" s="75">
        <f t="shared" si="876"/>
        <v>0</v>
      </c>
      <c r="AA187" s="75">
        <f t="shared" si="876"/>
        <v>0</v>
      </c>
      <c r="AB187" s="120">
        <f t="shared" si="894"/>
        <v>0</v>
      </c>
      <c r="AC187" s="75">
        <f t="shared" si="895"/>
        <v>0</v>
      </c>
      <c r="AD187" s="75">
        <f t="shared" si="877"/>
        <v>0</v>
      </c>
      <c r="AE187" s="75">
        <f t="shared" si="877"/>
        <v>0</v>
      </c>
      <c r="AF187" s="75">
        <f t="shared" si="877"/>
        <v>0</v>
      </c>
      <c r="AG187" s="75">
        <f t="shared" si="877"/>
        <v>0</v>
      </c>
      <c r="AH187" s="120">
        <f t="shared" si="896"/>
        <v>0</v>
      </c>
      <c r="AI187" s="75">
        <f t="shared" si="897"/>
        <v>0</v>
      </c>
      <c r="AJ187" s="75">
        <f t="shared" si="878"/>
        <v>0</v>
      </c>
      <c r="AK187" s="75">
        <f t="shared" si="878"/>
        <v>0</v>
      </c>
      <c r="AL187" s="75">
        <f t="shared" si="878"/>
        <v>0</v>
      </c>
      <c r="AM187" s="120">
        <f t="shared" si="898"/>
        <v>0</v>
      </c>
      <c r="AN187" s="75">
        <f t="shared" si="899"/>
        <v>0</v>
      </c>
      <c r="AO187" s="75">
        <f t="shared" si="879"/>
        <v>0</v>
      </c>
      <c r="AP187" s="75">
        <f t="shared" si="879"/>
        <v>0</v>
      </c>
      <c r="AQ187" s="75">
        <f t="shared" si="879"/>
        <v>0</v>
      </c>
      <c r="AR187" s="120">
        <f t="shared" si="900"/>
        <v>0</v>
      </c>
      <c r="AS187" s="75">
        <f t="shared" si="901"/>
        <v>0</v>
      </c>
      <c r="AT187" s="75">
        <f t="shared" si="880"/>
        <v>0</v>
      </c>
      <c r="AU187" s="75">
        <f t="shared" si="880"/>
        <v>0</v>
      </c>
      <c r="AV187" s="75">
        <f t="shared" si="880"/>
        <v>0</v>
      </c>
      <c r="AW187" s="75">
        <f t="shared" si="880"/>
        <v>0</v>
      </c>
      <c r="AX187" s="120">
        <f t="shared" si="902"/>
        <v>0</v>
      </c>
      <c r="AY187" s="75">
        <f t="shared" si="903"/>
        <v>0</v>
      </c>
      <c r="AZ187" s="75">
        <f t="shared" si="881"/>
        <v>0</v>
      </c>
      <c r="BA187" s="75">
        <f t="shared" si="881"/>
        <v>0</v>
      </c>
      <c r="BB187" s="75">
        <f t="shared" si="881"/>
        <v>0</v>
      </c>
      <c r="BC187" s="120">
        <f t="shared" si="904"/>
        <v>0</v>
      </c>
      <c r="BD187" s="75">
        <f t="shared" si="905"/>
        <v>0</v>
      </c>
      <c r="BE187" s="75">
        <f t="shared" si="882"/>
        <v>0</v>
      </c>
      <c r="BF187" s="75">
        <f t="shared" si="882"/>
        <v>0</v>
      </c>
      <c r="BG187" s="75">
        <f t="shared" si="882"/>
        <v>0</v>
      </c>
      <c r="BH187" s="120">
        <f t="shared" si="906"/>
        <v>0</v>
      </c>
      <c r="BI187" s="75">
        <f t="shared" si="907"/>
        <v>0</v>
      </c>
      <c r="BJ187" s="75">
        <f t="shared" si="883"/>
        <v>0</v>
      </c>
      <c r="BK187" s="75">
        <f t="shared" si="883"/>
        <v>0</v>
      </c>
      <c r="BL187" s="75">
        <f t="shared" si="883"/>
        <v>0</v>
      </c>
      <c r="BM187" s="75">
        <f t="shared" si="883"/>
        <v>0</v>
      </c>
      <c r="BN187" s="120">
        <f t="shared" si="908"/>
        <v>0</v>
      </c>
      <c r="BO187" s="11"/>
      <c r="BP187" s="119">
        <f t="shared" si="909"/>
        <v>0</v>
      </c>
      <c r="BQ187" s="133">
        <f t="shared" si="884"/>
        <v>0</v>
      </c>
      <c r="BR187" s="66">
        <v>0</v>
      </c>
      <c r="BS187" s="66" t="s">
        <v>267</v>
      </c>
    </row>
    <row r="188" spans="1:71">
      <c r="A188" s="143" t="s">
        <v>64</v>
      </c>
      <c r="B188" s="124" t="s">
        <v>219</v>
      </c>
      <c r="C188" s="75">
        <f t="shared" si="885"/>
        <v>0</v>
      </c>
      <c r="D188" s="75">
        <f t="shared" si="872"/>
        <v>0</v>
      </c>
      <c r="E188" s="75">
        <f t="shared" si="872"/>
        <v>0</v>
      </c>
      <c r="F188" s="75">
        <f t="shared" si="872"/>
        <v>0</v>
      </c>
      <c r="G188" s="120">
        <f t="shared" si="886"/>
        <v>0</v>
      </c>
      <c r="H188" s="75">
        <f t="shared" si="887"/>
        <v>0</v>
      </c>
      <c r="I188" s="75">
        <f t="shared" si="873"/>
        <v>0</v>
      </c>
      <c r="J188" s="75">
        <f t="shared" si="873"/>
        <v>0</v>
      </c>
      <c r="K188" s="75">
        <f t="shared" si="873"/>
        <v>0</v>
      </c>
      <c r="L188" s="120">
        <f t="shared" si="888"/>
        <v>0</v>
      </c>
      <c r="M188" s="75">
        <f t="shared" si="889"/>
        <v>0</v>
      </c>
      <c r="N188" s="75">
        <f t="shared" si="874"/>
        <v>0</v>
      </c>
      <c r="O188" s="75">
        <f t="shared" si="874"/>
        <v>0</v>
      </c>
      <c r="P188" s="75">
        <f t="shared" si="874"/>
        <v>0</v>
      </c>
      <c r="Q188" s="75">
        <f t="shared" si="874"/>
        <v>0</v>
      </c>
      <c r="R188" s="120">
        <f t="shared" si="890"/>
        <v>0</v>
      </c>
      <c r="S188" s="75">
        <f t="shared" si="891"/>
        <v>0</v>
      </c>
      <c r="T188" s="75">
        <f t="shared" si="875"/>
        <v>0</v>
      </c>
      <c r="U188" s="75">
        <f t="shared" si="875"/>
        <v>0</v>
      </c>
      <c r="V188" s="75">
        <f t="shared" si="875"/>
        <v>0</v>
      </c>
      <c r="W188" s="120">
        <f t="shared" si="892"/>
        <v>0</v>
      </c>
      <c r="X188" s="75">
        <f t="shared" si="893"/>
        <v>0</v>
      </c>
      <c r="Y188" s="75">
        <f t="shared" si="876"/>
        <v>0</v>
      </c>
      <c r="Z188" s="75">
        <f t="shared" si="876"/>
        <v>0</v>
      </c>
      <c r="AA188" s="75">
        <f t="shared" si="876"/>
        <v>0</v>
      </c>
      <c r="AB188" s="120">
        <f t="shared" si="894"/>
        <v>0</v>
      </c>
      <c r="AC188" s="75">
        <f t="shared" si="895"/>
        <v>0</v>
      </c>
      <c r="AD188" s="75">
        <f t="shared" si="877"/>
        <v>0</v>
      </c>
      <c r="AE188" s="75">
        <f t="shared" si="877"/>
        <v>0</v>
      </c>
      <c r="AF188" s="75">
        <f t="shared" si="877"/>
        <v>0</v>
      </c>
      <c r="AG188" s="75">
        <f t="shared" si="877"/>
        <v>0</v>
      </c>
      <c r="AH188" s="120">
        <f t="shared" si="896"/>
        <v>0</v>
      </c>
      <c r="AI188" s="75">
        <f t="shared" si="897"/>
        <v>0</v>
      </c>
      <c r="AJ188" s="75">
        <f t="shared" si="878"/>
        <v>0</v>
      </c>
      <c r="AK188" s="75">
        <f t="shared" si="878"/>
        <v>0</v>
      </c>
      <c r="AL188" s="75">
        <f t="shared" si="878"/>
        <v>0</v>
      </c>
      <c r="AM188" s="120">
        <f t="shared" si="898"/>
        <v>0</v>
      </c>
      <c r="AN188" s="75">
        <f t="shared" si="899"/>
        <v>0</v>
      </c>
      <c r="AO188" s="75">
        <f t="shared" si="879"/>
        <v>0</v>
      </c>
      <c r="AP188" s="75">
        <f t="shared" si="879"/>
        <v>0</v>
      </c>
      <c r="AQ188" s="75">
        <f t="shared" si="879"/>
        <v>0</v>
      </c>
      <c r="AR188" s="120">
        <f t="shared" si="900"/>
        <v>0</v>
      </c>
      <c r="AS188" s="75">
        <f t="shared" si="901"/>
        <v>0</v>
      </c>
      <c r="AT188" s="75">
        <f t="shared" si="880"/>
        <v>0</v>
      </c>
      <c r="AU188" s="75">
        <f t="shared" si="880"/>
        <v>0</v>
      </c>
      <c r="AV188" s="75">
        <f t="shared" si="880"/>
        <v>0</v>
      </c>
      <c r="AW188" s="75">
        <f t="shared" si="880"/>
        <v>0</v>
      </c>
      <c r="AX188" s="120">
        <f t="shared" si="902"/>
        <v>0</v>
      </c>
      <c r="AY188" s="75">
        <f t="shared" si="903"/>
        <v>0</v>
      </c>
      <c r="AZ188" s="75">
        <f t="shared" si="881"/>
        <v>0</v>
      </c>
      <c r="BA188" s="75">
        <f t="shared" si="881"/>
        <v>0</v>
      </c>
      <c r="BB188" s="75">
        <f t="shared" si="881"/>
        <v>0</v>
      </c>
      <c r="BC188" s="120">
        <f t="shared" si="904"/>
        <v>0</v>
      </c>
      <c r="BD188" s="75">
        <f t="shared" si="905"/>
        <v>0</v>
      </c>
      <c r="BE188" s="75">
        <f t="shared" si="882"/>
        <v>0</v>
      </c>
      <c r="BF188" s="75">
        <f t="shared" si="882"/>
        <v>0</v>
      </c>
      <c r="BG188" s="75">
        <f t="shared" si="882"/>
        <v>0</v>
      </c>
      <c r="BH188" s="120">
        <f t="shared" si="906"/>
        <v>0</v>
      </c>
      <c r="BI188" s="75">
        <f t="shared" si="907"/>
        <v>0</v>
      </c>
      <c r="BJ188" s="75">
        <f t="shared" si="883"/>
        <v>0</v>
      </c>
      <c r="BK188" s="75">
        <f t="shared" si="883"/>
        <v>0</v>
      </c>
      <c r="BL188" s="75">
        <f t="shared" si="883"/>
        <v>0</v>
      </c>
      <c r="BM188" s="75">
        <f t="shared" si="883"/>
        <v>0</v>
      </c>
      <c r="BN188" s="120">
        <f t="shared" si="908"/>
        <v>0</v>
      </c>
      <c r="BO188" s="11"/>
      <c r="BP188" s="119">
        <f t="shared" si="909"/>
        <v>0</v>
      </c>
      <c r="BQ188" s="133">
        <f t="shared" si="884"/>
        <v>0</v>
      </c>
      <c r="BR188" s="66">
        <v>0</v>
      </c>
      <c r="BS188" s="66" t="s">
        <v>267</v>
      </c>
    </row>
    <row r="189" spans="1:71">
      <c r="A189" s="143" t="s">
        <v>65</v>
      </c>
      <c r="B189" s="124" t="s">
        <v>220</v>
      </c>
      <c r="C189" s="75">
        <f t="shared" si="885"/>
        <v>0</v>
      </c>
      <c r="D189" s="75">
        <f t="shared" si="872"/>
        <v>0</v>
      </c>
      <c r="E189" s="75">
        <f t="shared" si="872"/>
        <v>0</v>
      </c>
      <c r="F189" s="75">
        <f t="shared" si="872"/>
        <v>0</v>
      </c>
      <c r="G189" s="120">
        <f t="shared" si="886"/>
        <v>0</v>
      </c>
      <c r="H189" s="75">
        <f t="shared" si="887"/>
        <v>0</v>
      </c>
      <c r="I189" s="75">
        <f t="shared" si="873"/>
        <v>0</v>
      </c>
      <c r="J189" s="75">
        <f t="shared" si="873"/>
        <v>0</v>
      </c>
      <c r="K189" s="75">
        <f t="shared" si="873"/>
        <v>0</v>
      </c>
      <c r="L189" s="120">
        <f t="shared" si="888"/>
        <v>0</v>
      </c>
      <c r="M189" s="75">
        <f t="shared" si="889"/>
        <v>0</v>
      </c>
      <c r="N189" s="75">
        <f t="shared" si="874"/>
        <v>0</v>
      </c>
      <c r="O189" s="75">
        <f t="shared" si="874"/>
        <v>0</v>
      </c>
      <c r="P189" s="75">
        <f t="shared" si="874"/>
        <v>0</v>
      </c>
      <c r="Q189" s="75">
        <f t="shared" si="874"/>
        <v>0</v>
      </c>
      <c r="R189" s="120">
        <f t="shared" si="890"/>
        <v>0</v>
      </c>
      <c r="S189" s="75">
        <f t="shared" si="891"/>
        <v>0</v>
      </c>
      <c r="T189" s="75">
        <f t="shared" si="875"/>
        <v>0</v>
      </c>
      <c r="U189" s="75">
        <f t="shared" si="875"/>
        <v>0</v>
      </c>
      <c r="V189" s="75">
        <f t="shared" si="875"/>
        <v>0</v>
      </c>
      <c r="W189" s="120">
        <f t="shared" si="892"/>
        <v>0</v>
      </c>
      <c r="X189" s="75">
        <f t="shared" si="893"/>
        <v>0</v>
      </c>
      <c r="Y189" s="75">
        <f t="shared" si="876"/>
        <v>0</v>
      </c>
      <c r="Z189" s="75">
        <f t="shared" si="876"/>
        <v>0</v>
      </c>
      <c r="AA189" s="75">
        <f t="shared" si="876"/>
        <v>0</v>
      </c>
      <c r="AB189" s="120">
        <f t="shared" si="894"/>
        <v>0</v>
      </c>
      <c r="AC189" s="75">
        <f t="shared" si="895"/>
        <v>0</v>
      </c>
      <c r="AD189" s="75">
        <f t="shared" si="877"/>
        <v>0</v>
      </c>
      <c r="AE189" s="75">
        <f t="shared" si="877"/>
        <v>0</v>
      </c>
      <c r="AF189" s="75">
        <f t="shared" si="877"/>
        <v>0</v>
      </c>
      <c r="AG189" s="75">
        <f t="shared" si="877"/>
        <v>0</v>
      </c>
      <c r="AH189" s="120">
        <f t="shared" si="896"/>
        <v>0</v>
      </c>
      <c r="AI189" s="75">
        <f t="shared" si="897"/>
        <v>0</v>
      </c>
      <c r="AJ189" s="75">
        <f t="shared" si="878"/>
        <v>0</v>
      </c>
      <c r="AK189" s="75">
        <f t="shared" si="878"/>
        <v>0</v>
      </c>
      <c r="AL189" s="75">
        <f t="shared" si="878"/>
        <v>0</v>
      </c>
      <c r="AM189" s="120">
        <f t="shared" si="898"/>
        <v>0</v>
      </c>
      <c r="AN189" s="75">
        <f t="shared" si="899"/>
        <v>0</v>
      </c>
      <c r="AO189" s="75">
        <f t="shared" si="879"/>
        <v>0</v>
      </c>
      <c r="AP189" s="75">
        <f t="shared" si="879"/>
        <v>0</v>
      </c>
      <c r="AQ189" s="75">
        <f t="shared" si="879"/>
        <v>0</v>
      </c>
      <c r="AR189" s="120">
        <f t="shared" si="900"/>
        <v>0</v>
      </c>
      <c r="AS189" s="75">
        <f t="shared" si="901"/>
        <v>0</v>
      </c>
      <c r="AT189" s="75">
        <f t="shared" si="880"/>
        <v>0</v>
      </c>
      <c r="AU189" s="75">
        <f t="shared" si="880"/>
        <v>0</v>
      </c>
      <c r="AV189" s="75">
        <f t="shared" si="880"/>
        <v>0</v>
      </c>
      <c r="AW189" s="75">
        <f t="shared" si="880"/>
        <v>0</v>
      </c>
      <c r="AX189" s="120">
        <f t="shared" si="902"/>
        <v>0</v>
      </c>
      <c r="AY189" s="75">
        <f t="shared" si="903"/>
        <v>0</v>
      </c>
      <c r="AZ189" s="75">
        <f t="shared" si="881"/>
        <v>0</v>
      </c>
      <c r="BA189" s="75">
        <f t="shared" si="881"/>
        <v>0</v>
      </c>
      <c r="BB189" s="75">
        <f t="shared" si="881"/>
        <v>0</v>
      </c>
      <c r="BC189" s="120">
        <f t="shared" si="904"/>
        <v>0</v>
      </c>
      <c r="BD189" s="75">
        <f t="shared" si="905"/>
        <v>0</v>
      </c>
      <c r="BE189" s="75">
        <f t="shared" si="882"/>
        <v>0</v>
      </c>
      <c r="BF189" s="75">
        <f t="shared" si="882"/>
        <v>0</v>
      </c>
      <c r="BG189" s="75">
        <f t="shared" si="882"/>
        <v>0</v>
      </c>
      <c r="BH189" s="120">
        <f t="shared" si="906"/>
        <v>0</v>
      </c>
      <c r="BI189" s="75">
        <f t="shared" si="907"/>
        <v>0</v>
      </c>
      <c r="BJ189" s="75">
        <f t="shared" si="883"/>
        <v>0</v>
      </c>
      <c r="BK189" s="75">
        <f t="shared" si="883"/>
        <v>0</v>
      </c>
      <c r="BL189" s="75">
        <f t="shared" si="883"/>
        <v>0</v>
      </c>
      <c r="BM189" s="75">
        <f t="shared" si="883"/>
        <v>0</v>
      </c>
      <c r="BN189" s="120">
        <f t="shared" si="908"/>
        <v>0</v>
      </c>
      <c r="BO189" s="11"/>
      <c r="BP189" s="119">
        <f t="shared" si="909"/>
        <v>0</v>
      </c>
      <c r="BQ189" s="133">
        <f t="shared" si="884"/>
        <v>0</v>
      </c>
      <c r="BR189" s="66">
        <v>0</v>
      </c>
      <c r="BS189" s="66" t="s">
        <v>267</v>
      </c>
    </row>
    <row r="190" spans="1:71">
      <c r="A190" s="143" t="s">
        <v>66</v>
      </c>
      <c r="B190" s="124" t="s">
        <v>221</v>
      </c>
      <c r="C190" s="75">
        <f t="shared" si="885"/>
        <v>314.69230769230768</v>
      </c>
      <c r="D190" s="75">
        <f t="shared" si="872"/>
        <v>314.69230769230768</v>
      </c>
      <c r="E190" s="75">
        <f t="shared" si="872"/>
        <v>314.69230769230768</v>
      </c>
      <c r="F190" s="75">
        <f t="shared" si="872"/>
        <v>314.69230769230768</v>
      </c>
      <c r="G190" s="120">
        <f t="shared" si="886"/>
        <v>1258.7692307692307</v>
      </c>
      <c r="H190" s="75">
        <f t="shared" si="887"/>
        <v>314.69230769230768</v>
      </c>
      <c r="I190" s="75">
        <f t="shared" si="873"/>
        <v>314.69230769230768</v>
      </c>
      <c r="J190" s="75">
        <f t="shared" si="873"/>
        <v>314.69230769230768</v>
      </c>
      <c r="K190" s="75">
        <f t="shared" si="873"/>
        <v>314.69230769230768</v>
      </c>
      <c r="L190" s="120">
        <f t="shared" si="888"/>
        <v>1258.7692307692307</v>
      </c>
      <c r="M190" s="75">
        <f t="shared" si="889"/>
        <v>314.69230769230768</v>
      </c>
      <c r="N190" s="75">
        <f t="shared" si="874"/>
        <v>314.69230769230768</v>
      </c>
      <c r="O190" s="75">
        <f t="shared" si="874"/>
        <v>314.69230769230768</v>
      </c>
      <c r="P190" s="75">
        <f t="shared" si="874"/>
        <v>314.69230769230768</v>
      </c>
      <c r="Q190" s="75">
        <f t="shared" si="874"/>
        <v>314.69230769230768</v>
      </c>
      <c r="R190" s="120">
        <f t="shared" si="890"/>
        <v>1573.4615384615383</v>
      </c>
      <c r="S190" s="75">
        <f t="shared" si="891"/>
        <v>314.69230769230768</v>
      </c>
      <c r="T190" s="75">
        <f t="shared" si="875"/>
        <v>314.69230769230768</v>
      </c>
      <c r="U190" s="75">
        <f t="shared" si="875"/>
        <v>314.69230769230768</v>
      </c>
      <c r="V190" s="75">
        <f t="shared" si="875"/>
        <v>314.69230769230768</v>
      </c>
      <c r="W190" s="120">
        <f t="shared" si="892"/>
        <v>1258.7692307692307</v>
      </c>
      <c r="X190" s="75">
        <f t="shared" si="893"/>
        <v>314.69230769230768</v>
      </c>
      <c r="Y190" s="75">
        <f t="shared" si="876"/>
        <v>314.69230769230768</v>
      </c>
      <c r="Z190" s="75">
        <f t="shared" si="876"/>
        <v>314.69230769230768</v>
      </c>
      <c r="AA190" s="75">
        <f t="shared" si="876"/>
        <v>314.69230769230768</v>
      </c>
      <c r="AB190" s="120">
        <f t="shared" si="894"/>
        <v>1258.7692307692307</v>
      </c>
      <c r="AC190" s="75">
        <f t="shared" si="895"/>
        <v>314.69230769230768</v>
      </c>
      <c r="AD190" s="75">
        <f t="shared" si="877"/>
        <v>314.69230769230768</v>
      </c>
      <c r="AE190" s="75">
        <f t="shared" si="877"/>
        <v>314.69230769230768</v>
      </c>
      <c r="AF190" s="75">
        <f t="shared" si="877"/>
        <v>314.69230769230768</v>
      </c>
      <c r="AG190" s="75">
        <f t="shared" si="877"/>
        <v>314.69230769230768</v>
      </c>
      <c r="AH190" s="120">
        <f t="shared" si="896"/>
        <v>1573.4615384615383</v>
      </c>
      <c r="AI190" s="75">
        <f t="shared" si="897"/>
        <v>314.69230769230768</v>
      </c>
      <c r="AJ190" s="75">
        <f t="shared" si="878"/>
        <v>314.69230769230768</v>
      </c>
      <c r="AK190" s="75">
        <f t="shared" si="878"/>
        <v>314.69230769230768</v>
      </c>
      <c r="AL190" s="75">
        <f t="shared" si="878"/>
        <v>314.69230769230768</v>
      </c>
      <c r="AM190" s="120">
        <f t="shared" si="898"/>
        <v>1258.7692307692307</v>
      </c>
      <c r="AN190" s="75">
        <f t="shared" si="899"/>
        <v>314.69230769230768</v>
      </c>
      <c r="AO190" s="75">
        <f t="shared" si="879"/>
        <v>314.69230769230768</v>
      </c>
      <c r="AP190" s="75">
        <f t="shared" si="879"/>
        <v>314.69230769230768</v>
      </c>
      <c r="AQ190" s="75">
        <f t="shared" si="879"/>
        <v>314.69230769230768</v>
      </c>
      <c r="AR190" s="120">
        <f t="shared" si="900"/>
        <v>1258.7692307692307</v>
      </c>
      <c r="AS190" s="75">
        <f t="shared" si="901"/>
        <v>314.69230769230768</v>
      </c>
      <c r="AT190" s="75">
        <f t="shared" si="880"/>
        <v>314.69230769230768</v>
      </c>
      <c r="AU190" s="75">
        <f t="shared" si="880"/>
        <v>314.69230769230768</v>
      </c>
      <c r="AV190" s="75">
        <f t="shared" si="880"/>
        <v>314.69230769230768</v>
      </c>
      <c r="AW190" s="75">
        <f t="shared" si="880"/>
        <v>314.69230769230768</v>
      </c>
      <c r="AX190" s="120">
        <f t="shared" si="902"/>
        <v>1573.4615384615383</v>
      </c>
      <c r="AY190" s="75">
        <f t="shared" si="903"/>
        <v>314.69230769230768</v>
      </c>
      <c r="AZ190" s="75">
        <f t="shared" si="881"/>
        <v>314.69230769230768</v>
      </c>
      <c r="BA190" s="75">
        <f t="shared" si="881"/>
        <v>314.69230769230768</v>
      </c>
      <c r="BB190" s="75">
        <f t="shared" si="881"/>
        <v>314.69230769230768</v>
      </c>
      <c r="BC190" s="120">
        <f t="shared" si="904"/>
        <v>1258.7692307692307</v>
      </c>
      <c r="BD190" s="75">
        <f t="shared" si="905"/>
        <v>314.69230769230768</v>
      </c>
      <c r="BE190" s="75">
        <f t="shared" si="882"/>
        <v>314.69230769230768</v>
      </c>
      <c r="BF190" s="75">
        <f t="shared" si="882"/>
        <v>314.69230769230768</v>
      </c>
      <c r="BG190" s="75">
        <f t="shared" si="882"/>
        <v>314.69230769230768</v>
      </c>
      <c r="BH190" s="120">
        <f t="shared" si="906"/>
        <v>1258.7692307692307</v>
      </c>
      <c r="BI190" s="75">
        <f t="shared" si="907"/>
        <v>314.69230769230768</v>
      </c>
      <c r="BJ190" s="75">
        <f t="shared" si="883"/>
        <v>314.69230769230768</v>
      </c>
      <c r="BK190" s="75">
        <f t="shared" si="883"/>
        <v>314.69230769230768</v>
      </c>
      <c r="BL190" s="75">
        <f t="shared" si="883"/>
        <v>314.69230769230768</v>
      </c>
      <c r="BM190" s="75">
        <f t="shared" si="883"/>
        <v>314.69230769230768</v>
      </c>
      <c r="BN190" s="120">
        <f t="shared" si="908"/>
        <v>1573.4615384615383</v>
      </c>
      <c r="BO190" s="11"/>
      <c r="BP190" s="119">
        <f t="shared" si="909"/>
        <v>16364</v>
      </c>
      <c r="BQ190" s="133">
        <f t="shared" si="884"/>
        <v>314.69230769230768</v>
      </c>
      <c r="BR190" s="66">
        <v>16364</v>
      </c>
      <c r="BS190" s="66" t="s">
        <v>267</v>
      </c>
    </row>
    <row r="191" spans="1:71">
      <c r="A191" s="143" t="s">
        <v>67</v>
      </c>
      <c r="B191" s="124" t="s">
        <v>222</v>
      </c>
      <c r="C191" s="75">
        <f t="shared" si="885"/>
        <v>46.153846153846153</v>
      </c>
      <c r="D191" s="75">
        <f t="shared" si="872"/>
        <v>46.153846153846153</v>
      </c>
      <c r="E191" s="75">
        <f t="shared" si="872"/>
        <v>46.153846153846153</v>
      </c>
      <c r="F191" s="75">
        <f t="shared" si="872"/>
        <v>46.153846153846153</v>
      </c>
      <c r="G191" s="120">
        <f t="shared" si="886"/>
        <v>184.61538461538461</v>
      </c>
      <c r="H191" s="75">
        <f t="shared" si="887"/>
        <v>46.153846153846153</v>
      </c>
      <c r="I191" s="75">
        <f t="shared" si="873"/>
        <v>46.153846153846153</v>
      </c>
      <c r="J191" s="75">
        <f t="shared" si="873"/>
        <v>46.153846153846153</v>
      </c>
      <c r="K191" s="75">
        <f t="shared" si="873"/>
        <v>46.153846153846153</v>
      </c>
      <c r="L191" s="120">
        <f t="shared" si="888"/>
        <v>184.61538461538461</v>
      </c>
      <c r="M191" s="75">
        <f t="shared" si="889"/>
        <v>46.153846153846153</v>
      </c>
      <c r="N191" s="75">
        <f t="shared" si="874"/>
        <v>46.153846153846153</v>
      </c>
      <c r="O191" s="75">
        <f t="shared" si="874"/>
        <v>46.153846153846153</v>
      </c>
      <c r="P191" s="75">
        <f t="shared" si="874"/>
        <v>46.153846153846153</v>
      </c>
      <c r="Q191" s="75">
        <f t="shared" si="874"/>
        <v>46.153846153846153</v>
      </c>
      <c r="R191" s="120">
        <f t="shared" si="890"/>
        <v>230.76923076923077</v>
      </c>
      <c r="S191" s="75">
        <f t="shared" si="891"/>
        <v>46.153846153846153</v>
      </c>
      <c r="T191" s="75">
        <f t="shared" si="875"/>
        <v>46.153846153846153</v>
      </c>
      <c r="U191" s="75">
        <f t="shared" si="875"/>
        <v>46.153846153846153</v>
      </c>
      <c r="V191" s="75">
        <f t="shared" si="875"/>
        <v>46.153846153846153</v>
      </c>
      <c r="W191" s="120">
        <f t="shared" si="892"/>
        <v>184.61538461538461</v>
      </c>
      <c r="X191" s="75">
        <f t="shared" si="893"/>
        <v>46.153846153846153</v>
      </c>
      <c r="Y191" s="75">
        <f t="shared" si="876"/>
        <v>46.153846153846153</v>
      </c>
      <c r="Z191" s="75">
        <f t="shared" si="876"/>
        <v>46.153846153846153</v>
      </c>
      <c r="AA191" s="75">
        <f t="shared" si="876"/>
        <v>46.153846153846153</v>
      </c>
      <c r="AB191" s="120">
        <f t="shared" si="894"/>
        <v>184.61538461538461</v>
      </c>
      <c r="AC191" s="75">
        <f t="shared" si="895"/>
        <v>46.153846153846153</v>
      </c>
      <c r="AD191" s="75">
        <f t="shared" si="877"/>
        <v>46.153846153846153</v>
      </c>
      <c r="AE191" s="75">
        <f t="shared" si="877"/>
        <v>46.153846153846153</v>
      </c>
      <c r="AF191" s="75">
        <f t="shared" si="877"/>
        <v>46.153846153846153</v>
      </c>
      <c r="AG191" s="75">
        <f t="shared" si="877"/>
        <v>46.153846153846153</v>
      </c>
      <c r="AH191" s="120">
        <f t="shared" si="896"/>
        <v>230.76923076923077</v>
      </c>
      <c r="AI191" s="75">
        <f t="shared" si="897"/>
        <v>46.153846153846153</v>
      </c>
      <c r="AJ191" s="75">
        <f t="shared" si="878"/>
        <v>46.153846153846153</v>
      </c>
      <c r="AK191" s="75">
        <f t="shared" si="878"/>
        <v>46.153846153846153</v>
      </c>
      <c r="AL191" s="75">
        <f t="shared" si="878"/>
        <v>46.153846153846153</v>
      </c>
      <c r="AM191" s="120">
        <f t="shared" si="898"/>
        <v>184.61538461538461</v>
      </c>
      <c r="AN191" s="75">
        <f t="shared" si="899"/>
        <v>46.153846153846153</v>
      </c>
      <c r="AO191" s="75">
        <f t="shared" si="879"/>
        <v>46.153846153846153</v>
      </c>
      <c r="AP191" s="75">
        <f t="shared" si="879"/>
        <v>46.153846153846153</v>
      </c>
      <c r="AQ191" s="75">
        <f t="shared" si="879"/>
        <v>46.153846153846153</v>
      </c>
      <c r="AR191" s="120">
        <f t="shared" si="900"/>
        <v>184.61538461538461</v>
      </c>
      <c r="AS191" s="75">
        <f t="shared" si="901"/>
        <v>46.153846153846153</v>
      </c>
      <c r="AT191" s="75">
        <f t="shared" si="880"/>
        <v>46.153846153846153</v>
      </c>
      <c r="AU191" s="75">
        <f t="shared" si="880"/>
        <v>46.153846153846153</v>
      </c>
      <c r="AV191" s="75">
        <f t="shared" si="880"/>
        <v>46.153846153846153</v>
      </c>
      <c r="AW191" s="75">
        <f t="shared" si="880"/>
        <v>46.153846153846153</v>
      </c>
      <c r="AX191" s="120">
        <f t="shared" si="902"/>
        <v>230.76923076923077</v>
      </c>
      <c r="AY191" s="75">
        <f t="shared" si="903"/>
        <v>46.153846153846153</v>
      </c>
      <c r="AZ191" s="75">
        <f t="shared" si="881"/>
        <v>46.153846153846153</v>
      </c>
      <c r="BA191" s="75">
        <f t="shared" si="881"/>
        <v>46.153846153846153</v>
      </c>
      <c r="BB191" s="75">
        <f t="shared" si="881"/>
        <v>46.153846153846153</v>
      </c>
      <c r="BC191" s="120">
        <f t="shared" si="904"/>
        <v>184.61538461538461</v>
      </c>
      <c r="BD191" s="75">
        <f t="shared" si="905"/>
        <v>46.153846153846153</v>
      </c>
      <c r="BE191" s="75">
        <f t="shared" si="882"/>
        <v>46.153846153846153</v>
      </c>
      <c r="BF191" s="75">
        <f t="shared" si="882"/>
        <v>46.153846153846153</v>
      </c>
      <c r="BG191" s="75">
        <f t="shared" si="882"/>
        <v>46.153846153846153</v>
      </c>
      <c r="BH191" s="120">
        <f t="shared" si="906"/>
        <v>184.61538461538461</v>
      </c>
      <c r="BI191" s="75">
        <f t="shared" si="907"/>
        <v>46.153846153846153</v>
      </c>
      <c r="BJ191" s="75">
        <f t="shared" si="883"/>
        <v>46.153846153846153</v>
      </c>
      <c r="BK191" s="75">
        <f t="shared" si="883"/>
        <v>46.153846153846153</v>
      </c>
      <c r="BL191" s="75">
        <f t="shared" si="883"/>
        <v>46.153846153846153</v>
      </c>
      <c r="BM191" s="75">
        <f t="shared" si="883"/>
        <v>46.153846153846153</v>
      </c>
      <c r="BN191" s="120">
        <f t="shared" si="908"/>
        <v>230.76923076923077</v>
      </c>
      <c r="BO191" s="11"/>
      <c r="BP191" s="119">
        <f t="shared" si="909"/>
        <v>2400</v>
      </c>
      <c r="BQ191" s="133">
        <f t="shared" si="884"/>
        <v>46.153846153846153</v>
      </c>
      <c r="BR191" s="66">
        <v>2400</v>
      </c>
      <c r="BS191" s="66" t="s">
        <v>267</v>
      </c>
    </row>
    <row r="192" spans="1:71">
      <c r="A192" s="143" t="s">
        <v>68</v>
      </c>
      <c r="B192" s="124" t="s">
        <v>223</v>
      </c>
      <c r="C192" s="75">
        <f t="shared" si="885"/>
        <v>46.153846153846153</v>
      </c>
      <c r="D192" s="75">
        <f t="shared" si="872"/>
        <v>46.153846153846153</v>
      </c>
      <c r="E192" s="75">
        <f t="shared" si="872"/>
        <v>46.153846153846153</v>
      </c>
      <c r="F192" s="75">
        <f t="shared" si="872"/>
        <v>46.153846153846153</v>
      </c>
      <c r="G192" s="120">
        <f t="shared" si="886"/>
        <v>184.61538461538461</v>
      </c>
      <c r="H192" s="75">
        <f t="shared" si="887"/>
        <v>46.153846153846153</v>
      </c>
      <c r="I192" s="75">
        <f t="shared" si="873"/>
        <v>46.153846153846153</v>
      </c>
      <c r="J192" s="75">
        <f t="shared" si="873"/>
        <v>46.153846153846153</v>
      </c>
      <c r="K192" s="75">
        <f t="shared" si="873"/>
        <v>46.153846153846153</v>
      </c>
      <c r="L192" s="120">
        <f t="shared" si="888"/>
        <v>184.61538461538461</v>
      </c>
      <c r="M192" s="75">
        <f t="shared" si="889"/>
        <v>46.153846153846153</v>
      </c>
      <c r="N192" s="75">
        <f t="shared" si="874"/>
        <v>46.153846153846153</v>
      </c>
      <c r="O192" s="75">
        <f t="shared" si="874"/>
        <v>46.153846153846153</v>
      </c>
      <c r="P192" s="75">
        <f t="shared" si="874"/>
        <v>46.153846153846153</v>
      </c>
      <c r="Q192" s="75">
        <f t="shared" si="874"/>
        <v>46.153846153846153</v>
      </c>
      <c r="R192" s="120">
        <f t="shared" si="890"/>
        <v>230.76923076923077</v>
      </c>
      <c r="S192" s="75">
        <f t="shared" si="891"/>
        <v>46.153846153846153</v>
      </c>
      <c r="T192" s="75">
        <f t="shared" si="875"/>
        <v>46.153846153846153</v>
      </c>
      <c r="U192" s="75">
        <f t="shared" si="875"/>
        <v>46.153846153846153</v>
      </c>
      <c r="V192" s="75">
        <f t="shared" si="875"/>
        <v>46.153846153846153</v>
      </c>
      <c r="W192" s="120">
        <f t="shared" si="892"/>
        <v>184.61538461538461</v>
      </c>
      <c r="X192" s="75">
        <f t="shared" si="893"/>
        <v>46.153846153846153</v>
      </c>
      <c r="Y192" s="75">
        <f t="shared" si="876"/>
        <v>46.153846153846153</v>
      </c>
      <c r="Z192" s="75">
        <f t="shared" si="876"/>
        <v>46.153846153846153</v>
      </c>
      <c r="AA192" s="75">
        <f t="shared" si="876"/>
        <v>46.153846153846153</v>
      </c>
      <c r="AB192" s="120">
        <f t="shared" si="894"/>
        <v>184.61538461538461</v>
      </c>
      <c r="AC192" s="75">
        <f t="shared" si="895"/>
        <v>46.153846153846153</v>
      </c>
      <c r="AD192" s="75">
        <f t="shared" si="877"/>
        <v>46.153846153846153</v>
      </c>
      <c r="AE192" s="75">
        <f t="shared" si="877"/>
        <v>46.153846153846153</v>
      </c>
      <c r="AF192" s="75">
        <f t="shared" si="877"/>
        <v>46.153846153846153</v>
      </c>
      <c r="AG192" s="75">
        <f t="shared" si="877"/>
        <v>46.153846153846153</v>
      </c>
      <c r="AH192" s="120">
        <f t="shared" si="896"/>
        <v>230.76923076923077</v>
      </c>
      <c r="AI192" s="75">
        <f t="shared" si="897"/>
        <v>46.153846153846153</v>
      </c>
      <c r="AJ192" s="75">
        <f t="shared" si="878"/>
        <v>46.153846153846153</v>
      </c>
      <c r="AK192" s="75">
        <f t="shared" si="878"/>
        <v>46.153846153846153</v>
      </c>
      <c r="AL192" s="75">
        <f t="shared" si="878"/>
        <v>46.153846153846153</v>
      </c>
      <c r="AM192" s="120">
        <f t="shared" si="898"/>
        <v>184.61538461538461</v>
      </c>
      <c r="AN192" s="75">
        <f t="shared" si="899"/>
        <v>46.153846153846153</v>
      </c>
      <c r="AO192" s="75">
        <f t="shared" si="879"/>
        <v>46.153846153846153</v>
      </c>
      <c r="AP192" s="75">
        <f t="shared" si="879"/>
        <v>46.153846153846153</v>
      </c>
      <c r="AQ192" s="75">
        <f t="shared" si="879"/>
        <v>46.153846153846153</v>
      </c>
      <c r="AR192" s="120">
        <f t="shared" si="900"/>
        <v>184.61538461538461</v>
      </c>
      <c r="AS192" s="75">
        <f t="shared" si="901"/>
        <v>46.153846153846153</v>
      </c>
      <c r="AT192" s="75">
        <f t="shared" si="880"/>
        <v>46.153846153846153</v>
      </c>
      <c r="AU192" s="75">
        <f t="shared" si="880"/>
        <v>46.153846153846153</v>
      </c>
      <c r="AV192" s="75">
        <f t="shared" si="880"/>
        <v>46.153846153846153</v>
      </c>
      <c r="AW192" s="75">
        <f t="shared" si="880"/>
        <v>46.153846153846153</v>
      </c>
      <c r="AX192" s="120">
        <f t="shared" si="902"/>
        <v>230.76923076923077</v>
      </c>
      <c r="AY192" s="75">
        <f t="shared" si="903"/>
        <v>46.153846153846153</v>
      </c>
      <c r="AZ192" s="75">
        <f t="shared" si="881"/>
        <v>46.153846153846153</v>
      </c>
      <c r="BA192" s="75">
        <f t="shared" si="881"/>
        <v>46.153846153846153</v>
      </c>
      <c r="BB192" s="75">
        <f t="shared" si="881"/>
        <v>46.153846153846153</v>
      </c>
      <c r="BC192" s="120">
        <f t="shared" si="904"/>
        <v>184.61538461538461</v>
      </c>
      <c r="BD192" s="75">
        <f t="shared" si="905"/>
        <v>46.153846153846153</v>
      </c>
      <c r="BE192" s="75">
        <f t="shared" si="882"/>
        <v>46.153846153846153</v>
      </c>
      <c r="BF192" s="75">
        <f t="shared" si="882"/>
        <v>46.153846153846153</v>
      </c>
      <c r="BG192" s="75">
        <f t="shared" si="882"/>
        <v>46.153846153846153</v>
      </c>
      <c r="BH192" s="120">
        <f t="shared" si="906"/>
        <v>184.61538461538461</v>
      </c>
      <c r="BI192" s="75">
        <f t="shared" si="907"/>
        <v>46.153846153846153</v>
      </c>
      <c r="BJ192" s="75">
        <f t="shared" si="883"/>
        <v>46.153846153846153</v>
      </c>
      <c r="BK192" s="75">
        <f t="shared" si="883"/>
        <v>46.153846153846153</v>
      </c>
      <c r="BL192" s="75">
        <f t="shared" si="883"/>
        <v>46.153846153846153</v>
      </c>
      <c r="BM192" s="75">
        <f t="shared" si="883"/>
        <v>46.153846153846153</v>
      </c>
      <c r="BN192" s="120">
        <f t="shared" si="908"/>
        <v>230.76923076923077</v>
      </c>
      <c r="BO192" s="11"/>
      <c r="BP192" s="119">
        <f t="shared" si="909"/>
        <v>2400</v>
      </c>
      <c r="BQ192" s="133">
        <f t="shared" si="884"/>
        <v>46.153846153846153</v>
      </c>
      <c r="BR192" s="66">
        <v>2400</v>
      </c>
      <c r="BS192" s="66" t="s">
        <v>267</v>
      </c>
    </row>
    <row r="193" spans="1:71" s="56" customFormat="1">
      <c r="A193" s="52" t="s">
        <v>310</v>
      </c>
      <c r="B193" s="53"/>
      <c r="C193" s="54">
        <f>SUM(C178:C192)</f>
        <v>752</v>
      </c>
      <c r="D193" s="54">
        <f t="shared" ref="D193:F193" si="910">SUM(D178:D192)</f>
        <v>752</v>
      </c>
      <c r="E193" s="54">
        <f t="shared" si="910"/>
        <v>752</v>
      </c>
      <c r="F193" s="54">
        <f t="shared" si="910"/>
        <v>752</v>
      </c>
      <c r="G193" s="55">
        <f>SUM(G178:G192)</f>
        <v>3008</v>
      </c>
      <c r="H193" s="54">
        <f>SUM(H178:H192)</f>
        <v>752</v>
      </c>
      <c r="I193" s="54">
        <f t="shared" ref="I193" si="911">SUM(I178:I192)</f>
        <v>752</v>
      </c>
      <c r="J193" s="54">
        <f t="shared" ref="J193" si="912">SUM(J178:J192)</f>
        <v>752</v>
      </c>
      <c r="K193" s="54">
        <f t="shared" ref="K193" si="913">SUM(K178:K192)</f>
        <v>752</v>
      </c>
      <c r="L193" s="55">
        <f>SUM(L178:L192)</f>
        <v>3008</v>
      </c>
      <c r="M193" s="54">
        <f>SUM(M178:M192)</f>
        <v>752</v>
      </c>
      <c r="N193" s="54">
        <f t="shared" ref="N193:Q193" si="914">SUM(N178:N192)</f>
        <v>752</v>
      </c>
      <c r="O193" s="54">
        <f t="shared" si="914"/>
        <v>752</v>
      </c>
      <c r="P193" s="54">
        <f t="shared" si="914"/>
        <v>752</v>
      </c>
      <c r="Q193" s="54">
        <f t="shared" si="914"/>
        <v>752</v>
      </c>
      <c r="R193" s="55">
        <f>SUM(R178:R192)</f>
        <v>3760</v>
      </c>
      <c r="S193" s="54">
        <f>SUM(S178:S192)</f>
        <v>752</v>
      </c>
      <c r="T193" s="54">
        <f t="shared" ref="T193" si="915">SUM(T178:T192)</f>
        <v>752</v>
      </c>
      <c r="U193" s="54">
        <f t="shared" ref="U193" si="916">SUM(U178:U192)</f>
        <v>752</v>
      </c>
      <c r="V193" s="54">
        <f t="shared" ref="V193" si="917">SUM(V178:V192)</f>
        <v>752</v>
      </c>
      <c r="W193" s="55">
        <f>SUM(W178:W192)</f>
        <v>3008</v>
      </c>
      <c r="X193" s="54">
        <f>SUM(X178:X192)</f>
        <v>752</v>
      </c>
      <c r="Y193" s="54">
        <f t="shared" ref="Y193" si="918">SUM(Y178:Y192)</f>
        <v>752</v>
      </c>
      <c r="Z193" s="54">
        <f t="shared" ref="Z193" si="919">SUM(Z178:Z192)</f>
        <v>752</v>
      </c>
      <c r="AA193" s="54">
        <f t="shared" ref="AA193" si="920">SUM(AA178:AA192)</f>
        <v>752</v>
      </c>
      <c r="AB193" s="55">
        <f>SUM(AB178:AB192)</f>
        <v>3008</v>
      </c>
      <c r="AC193" s="54">
        <f>SUM(AC178:AC192)</f>
        <v>752</v>
      </c>
      <c r="AD193" s="54">
        <f t="shared" ref="AD193" si="921">SUM(AD178:AD192)</f>
        <v>752</v>
      </c>
      <c r="AE193" s="54">
        <f t="shared" ref="AE193" si="922">SUM(AE178:AE192)</f>
        <v>752</v>
      </c>
      <c r="AF193" s="54">
        <f t="shared" ref="AF193" si="923">SUM(AF178:AF192)</f>
        <v>752</v>
      </c>
      <c r="AG193" s="54">
        <f t="shared" ref="AG193" si="924">SUM(AG178:AG192)</f>
        <v>752</v>
      </c>
      <c r="AH193" s="55">
        <f>SUM(AH178:AH192)</f>
        <v>3760</v>
      </c>
      <c r="AI193" s="54">
        <f>SUM(AI178:AI192)</f>
        <v>752</v>
      </c>
      <c r="AJ193" s="54">
        <f t="shared" ref="AJ193" si="925">SUM(AJ178:AJ192)</f>
        <v>752</v>
      </c>
      <c r="AK193" s="54">
        <f t="shared" ref="AK193" si="926">SUM(AK178:AK192)</f>
        <v>752</v>
      </c>
      <c r="AL193" s="54">
        <f t="shared" ref="AL193" si="927">SUM(AL178:AL192)</f>
        <v>752</v>
      </c>
      <c r="AM193" s="55">
        <f>SUM(AM178:AM192)</f>
        <v>3008</v>
      </c>
      <c r="AN193" s="54">
        <f>SUM(AN178:AN192)</f>
        <v>752</v>
      </c>
      <c r="AO193" s="54">
        <f t="shared" ref="AO193" si="928">SUM(AO178:AO192)</f>
        <v>752</v>
      </c>
      <c r="AP193" s="54">
        <f t="shared" ref="AP193" si="929">SUM(AP178:AP192)</f>
        <v>752</v>
      </c>
      <c r="AQ193" s="54">
        <f t="shared" ref="AQ193" si="930">SUM(AQ178:AQ192)</f>
        <v>752</v>
      </c>
      <c r="AR193" s="55">
        <f>SUM(AR178:AR192)</f>
        <v>3008</v>
      </c>
      <c r="AS193" s="54">
        <f>SUM(AS178:AS192)</f>
        <v>752</v>
      </c>
      <c r="AT193" s="54">
        <f t="shared" ref="AT193" si="931">SUM(AT178:AT192)</f>
        <v>752</v>
      </c>
      <c r="AU193" s="54">
        <f t="shared" ref="AU193" si="932">SUM(AU178:AU192)</f>
        <v>752</v>
      </c>
      <c r="AV193" s="54">
        <f t="shared" ref="AV193" si="933">SUM(AV178:AV192)</f>
        <v>752</v>
      </c>
      <c r="AW193" s="54">
        <f t="shared" ref="AW193" si="934">SUM(AW178:AW192)</f>
        <v>752</v>
      </c>
      <c r="AX193" s="55">
        <f>SUM(AX178:AX192)</f>
        <v>3760</v>
      </c>
      <c r="AY193" s="54">
        <f>SUM(AY178:AY192)</f>
        <v>752</v>
      </c>
      <c r="AZ193" s="54">
        <f t="shared" ref="AZ193" si="935">SUM(AZ178:AZ192)</f>
        <v>752</v>
      </c>
      <c r="BA193" s="54">
        <f t="shared" ref="BA193" si="936">SUM(BA178:BA192)</f>
        <v>752</v>
      </c>
      <c r="BB193" s="54">
        <f t="shared" ref="BB193" si="937">SUM(BB178:BB192)</f>
        <v>752</v>
      </c>
      <c r="BC193" s="55">
        <f>SUM(BC178:BC192)</f>
        <v>3008</v>
      </c>
      <c r="BD193" s="54">
        <f>SUM(BD178:BD192)</f>
        <v>752</v>
      </c>
      <c r="BE193" s="54">
        <f t="shared" ref="BE193" si="938">SUM(BE178:BE192)</f>
        <v>752</v>
      </c>
      <c r="BF193" s="54">
        <f t="shared" ref="BF193" si="939">SUM(BF178:BF192)</f>
        <v>752</v>
      </c>
      <c r="BG193" s="54">
        <f t="shared" ref="BG193" si="940">SUM(BG178:BG192)</f>
        <v>752</v>
      </c>
      <c r="BH193" s="55">
        <f>SUM(BH178:BH192)</f>
        <v>3008</v>
      </c>
      <c r="BI193" s="54">
        <f>SUM(BI178:BI192)</f>
        <v>752</v>
      </c>
      <c r="BJ193" s="54">
        <f t="shared" ref="BJ193" si="941">SUM(BJ178:BJ192)</f>
        <v>752</v>
      </c>
      <c r="BK193" s="54">
        <f t="shared" ref="BK193" si="942">SUM(BK178:BK192)</f>
        <v>752</v>
      </c>
      <c r="BL193" s="54">
        <f t="shared" ref="BL193" si="943">SUM(BL178:BL192)</f>
        <v>752</v>
      </c>
      <c r="BM193" s="54">
        <f t="shared" ref="BM193" si="944">SUM(BM178:BM192)</f>
        <v>752</v>
      </c>
      <c r="BN193" s="55">
        <f>SUM(BN178:BN192)</f>
        <v>3760</v>
      </c>
      <c r="BP193" s="57">
        <f t="shared" ref="BP193" si="945">G193+L193+R193+W193+AB193+AM193+AH193+AR193+AX193+BC193+BH193+BN193</f>
        <v>39104</v>
      </c>
      <c r="BQ193" s="112"/>
      <c r="BR193" s="139"/>
      <c r="BS193" s="28"/>
    </row>
    <row r="194" spans="1:71" s="12" customFormat="1">
      <c r="A194" s="6"/>
      <c r="B194" s="67"/>
      <c r="G194" s="68"/>
      <c r="L194" s="68"/>
      <c r="R194" s="68"/>
      <c r="W194" s="68"/>
      <c r="AB194" s="68"/>
      <c r="AH194" s="68"/>
      <c r="AM194" s="68"/>
      <c r="AR194" s="68"/>
      <c r="AX194" s="68"/>
      <c r="BC194" s="68"/>
      <c r="BH194" s="68"/>
      <c r="BN194" s="68"/>
      <c r="BP194" s="68"/>
      <c r="BQ194" s="114"/>
      <c r="BR194" s="141"/>
      <c r="BS194" s="1"/>
    </row>
    <row r="195" spans="1:71">
      <c r="A195" s="52" t="s">
        <v>311</v>
      </c>
      <c r="B195" s="53"/>
      <c r="C195" s="122">
        <f>C115+C144+C175+C193</f>
        <v>21944.056193233533</v>
      </c>
      <c r="D195" s="122">
        <f t="shared" ref="D195:F195" si="946">D115+D144+D175+D193</f>
        <v>22014.859280922115</v>
      </c>
      <c r="E195" s="122">
        <f t="shared" si="946"/>
        <v>22100.206704034616</v>
      </c>
      <c r="F195" s="122">
        <f t="shared" si="946"/>
        <v>21997.297716297115</v>
      </c>
      <c r="G195" s="122">
        <f>SUM(C195:F195)</f>
        <v>88056.419894487393</v>
      </c>
      <c r="H195" s="122">
        <f>H115+H144+H175+H193</f>
        <v>22081.527514759615</v>
      </c>
      <c r="I195" s="122">
        <f t="shared" ref="I195:K195" si="947">I115+I144+I175+I193</f>
        <v>22132.656189859616</v>
      </c>
      <c r="J195" s="122">
        <f t="shared" si="947"/>
        <v>22207.923444409615</v>
      </c>
      <c r="K195" s="122">
        <f t="shared" si="947"/>
        <v>22132.236899284613</v>
      </c>
      <c r="L195" s="122">
        <f>SUM(H195:K195)</f>
        <v>88554.344048313462</v>
      </c>
      <c r="M195" s="122">
        <f>M115+M144+M175+M193</f>
        <v>22127.899124472115</v>
      </c>
      <c r="N195" s="122">
        <f t="shared" ref="N195:Q195" si="948">N115+N144+N175+N193</f>
        <v>21951.752213284613</v>
      </c>
      <c r="O195" s="122">
        <f t="shared" si="948"/>
        <v>22003.854327259614</v>
      </c>
      <c r="P195" s="122">
        <f t="shared" si="948"/>
        <v>22151.362266747114</v>
      </c>
      <c r="Q195" s="122">
        <f t="shared" si="948"/>
        <v>22393.647178534615</v>
      </c>
      <c r="R195" s="122">
        <f>SUM(M195:Q195)</f>
        <v>110628.51511029809</v>
      </c>
      <c r="S195" s="122">
        <f>S115+S144+S175+S193</f>
        <v>22013.187188772114</v>
      </c>
      <c r="T195" s="122">
        <f t="shared" ref="T195:V195" si="949">T115+T144+T175+T193</f>
        <v>21977.069403109614</v>
      </c>
      <c r="U195" s="122">
        <f t="shared" si="949"/>
        <v>22276.497356397114</v>
      </c>
      <c r="V195" s="122">
        <f t="shared" si="949"/>
        <v>21949.001291397115</v>
      </c>
      <c r="W195" s="122">
        <f>SUM(S195:V195)</f>
        <v>88215.755239675957</v>
      </c>
      <c r="X195" s="122">
        <f>X115+X144+X175+X193</f>
        <v>22044.628458597115</v>
      </c>
      <c r="Y195" s="122">
        <f t="shared" ref="Y195:AA195" si="950">Y115+Y144+Y175+Y193</f>
        <v>22100.074791784613</v>
      </c>
      <c r="Z195" s="122">
        <f t="shared" si="950"/>
        <v>22037.689644109614</v>
      </c>
      <c r="AA195" s="122">
        <f t="shared" si="950"/>
        <v>22027.201252234616</v>
      </c>
      <c r="AB195" s="122">
        <f>SUM(X195:AA195)</f>
        <v>88209.594146725969</v>
      </c>
      <c r="AC195" s="122">
        <f>AC115+AC144+AC175+AC193</f>
        <v>21907.252847659616</v>
      </c>
      <c r="AD195" s="122">
        <f t="shared" ref="AD195:AG195" si="951">AD115+AD144+AD175+AD193</f>
        <v>22124.732838597116</v>
      </c>
      <c r="AE195" s="122">
        <f t="shared" si="951"/>
        <v>22179.556291459616</v>
      </c>
      <c r="AF195" s="122">
        <f t="shared" si="951"/>
        <v>21971.310277009616</v>
      </c>
      <c r="AG195" s="122">
        <f t="shared" si="951"/>
        <v>21971.711908984613</v>
      </c>
      <c r="AH195" s="122">
        <f>SUM(AC195:AG195)</f>
        <v>110154.56416371057</v>
      </c>
      <c r="AI195" s="122">
        <f>AI115+AI144+AI175+AI193</f>
        <v>22361.187150559614</v>
      </c>
      <c r="AJ195" s="122">
        <f t="shared" ref="AJ195:AL195" si="952">AJ115+AJ144+AJ175+AJ193</f>
        <v>21871.740703384614</v>
      </c>
      <c r="AK195" s="122">
        <f t="shared" si="952"/>
        <v>21823.897635822115</v>
      </c>
      <c r="AL195" s="122">
        <f t="shared" si="952"/>
        <v>22041.101634897113</v>
      </c>
      <c r="AM195" s="122">
        <f>SUM(AI195:AL195)</f>
        <v>88097.92712466346</v>
      </c>
      <c r="AN195" s="122">
        <f>AN115+AN144+AN175+AN193</f>
        <v>21957.325928359616</v>
      </c>
      <c r="AO195" s="122">
        <f t="shared" ref="AO195:AQ195" si="953">AO115+AO144+AO175+AO193</f>
        <v>21970.622269909614</v>
      </c>
      <c r="AP195" s="122">
        <f t="shared" si="953"/>
        <v>22105.514592484615</v>
      </c>
      <c r="AQ195" s="122">
        <f t="shared" si="953"/>
        <v>22218.597223797115</v>
      </c>
      <c r="AR195" s="122">
        <f>SUM(AN195:AQ195)</f>
        <v>88252.060014550952</v>
      </c>
      <c r="AS195" s="122">
        <f>AS115+AS144+AS175+AS193</f>
        <v>22022.213461534615</v>
      </c>
      <c r="AT195" s="122">
        <f t="shared" ref="AT195:AW195" si="954">AT115+AT144+AT175+AT193</f>
        <v>22110.418551859613</v>
      </c>
      <c r="AU195" s="122">
        <f t="shared" si="954"/>
        <v>22092.638317422116</v>
      </c>
      <c r="AV195" s="122">
        <f t="shared" si="954"/>
        <v>22064.266522534614</v>
      </c>
      <c r="AW195" s="122">
        <f t="shared" si="954"/>
        <v>22113.340743072116</v>
      </c>
      <c r="AX195" s="122">
        <f>SUM(AS195:AW195)</f>
        <v>110402.87759642307</v>
      </c>
      <c r="AY195" s="122">
        <f>AY115+AY144+AY175+AY193</f>
        <v>22062.065082072117</v>
      </c>
      <c r="AZ195" s="122">
        <f t="shared" ref="AZ195:BB195" si="955">AZ115+AZ144+AZ175+AZ193</f>
        <v>22187.875913847114</v>
      </c>
      <c r="BA195" s="122">
        <f t="shared" si="955"/>
        <v>22253.476473559615</v>
      </c>
      <c r="BB195" s="122">
        <f t="shared" si="955"/>
        <v>22110.904070734614</v>
      </c>
      <c r="BC195" s="122">
        <f>SUM(AY195:BB195)</f>
        <v>88614.321540213452</v>
      </c>
      <c r="BD195" s="122">
        <f>BD115+BD144+BD175+BD193</f>
        <v>22458.477388234616</v>
      </c>
      <c r="BE195" s="122">
        <f t="shared" ref="BE195:BG195" si="956">BE115+BE144+BE175+BE193</f>
        <v>22002.380302984613</v>
      </c>
      <c r="BF195" s="122">
        <f t="shared" si="956"/>
        <v>22125.789629284616</v>
      </c>
      <c r="BG195" s="122">
        <f t="shared" si="956"/>
        <v>21998.624618584614</v>
      </c>
      <c r="BH195" s="122">
        <f>SUM(BD195:BG195)</f>
        <v>88585.271939088459</v>
      </c>
      <c r="BI195" s="122">
        <f>BI115+BI144+BI175+BI193</f>
        <v>21968.213954359613</v>
      </c>
      <c r="BJ195" s="122">
        <f t="shared" ref="BJ195:BM195" si="957">BJ115+BJ144+BJ175+BJ193</f>
        <v>22015.227705409616</v>
      </c>
      <c r="BK195" s="122">
        <f t="shared" si="957"/>
        <v>22069.859269909615</v>
      </c>
      <c r="BL195" s="122">
        <f t="shared" si="957"/>
        <v>21986.975927584615</v>
      </c>
      <c r="BM195" s="122">
        <f t="shared" si="957"/>
        <v>22186.460247597115</v>
      </c>
      <c r="BN195" s="122">
        <f>SUM(BI195:BM195)</f>
        <v>110226.73710486059</v>
      </c>
      <c r="BP195" s="119">
        <f t="shared" ref="BP195:BP196" si="958">G195+L195+R195+W195+AB195+AM195+AH195+AR195+AX195+BC195+BH195+BN195</f>
        <v>1147998.3879230113</v>
      </c>
    </row>
    <row r="196" spans="1:71">
      <c r="A196" s="52" t="s">
        <v>312</v>
      </c>
      <c r="B196" s="53"/>
      <c r="C196" s="122">
        <f>C97-C195</f>
        <v>3901.0543069587729</v>
      </c>
      <c r="D196" s="122">
        <f t="shared" ref="D196:F196" si="959">D97-D195</f>
        <v>496.7956117702015</v>
      </c>
      <c r="E196" s="122">
        <f t="shared" si="959"/>
        <v>6755.272216157693</v>
      </c>
      <c r="F196" s="122">
        <f t="shared" si="959"/>
        <v>3281.0639513951974</v>
      </c>
      <c r="G196" s="122">
        <f>SUM(C196:F196)</f>
        <v>14434.186086281865</v>
      </c>
      <c r="H196" s="122">
        <f>H97-H195</f>
        <v>7154.525847932684</v>
      </c>
      <c r="I196" s="122">
        <f t="shared" ref="I196" si="960">I97-I195</f>
        <v>6902.3432853326995</v>
      </c>
      <c r="J196" s="122">
        <f t="shared" ref="J196" si="961">J97-J195</f>
        <v>11207.58982078269</v>
      </c>
      <c r="K196" s="122">
        <f t="shared" ref="K196" si="962">K97-K195</f>
        <v>3487.1946209076959</v>
      </c>
      <c r="L196" s="122">
        <f>SUM(H196:K196)</f>
        <v>28751.65357495577</v>
      </c>
      <c r="M196" s="122">
        <f>M97-M195</f>
        <v>1009.6406007201986</v>
      </c>
      <c r="N196" s="122">
        <f t="shared" ref="N196:Q196" si="963">N97-N195</f>
        <v>7433.0613019076918</v>
      </c>
      <c r="O196" s="122">
        <f t="shared" si="963"/>
        <v>2073.8395204326953</v>
      </c>
      <c r="P196" s="122">
        <f t="shared" si="963"/>
        <v>2083.7482784452004</v>
      </c>
      <c r="Q196" s="122">
        <f t="shared" si="963"/>
        <v>5537.9273941576903</v>
      </c>
      <c r="R196" s="122">
        <f>SUM(M196:Q196)</f>
        <v>18138.217095663476</v>
      </c>
      <c r="S196" s="122">
        <f>S97-S195</f>
        <v>1212.079636420196</v>
      </c>
      <c r="T196" s="122">
        <f t="shared" ref="T196" si="964">T97-T195</f>
        <v>4291.0416670826926</v>
      </c>
      <c r="U196" s="122">
        <f t="shared" ref="U196" si="965">U97-U195</f>
        <v>10315.462088795197</v>
      </c>
      <c r="V196" s="122">
        <f t="shared" ref="V196" si="966">V97-V195</f>
        <v>3349.1919412951975</v>
      </c>
      <c r="W196" s="122">
        <f>SUM(S196:V196)</f>
        <v>19167.775333593283</v>
      </c>
      <c r="X196" s="122">
        <f>X97-X195</f>
        <v>4310.1413840951936</v>
      </c>
      <c r="Y196" s="122">
        <f t="shared" ref="Y196" si="967">Y97-Y195</f>
        <v>507.36563340769862</v>
      </c>
      <c r="Z196" s="122">
        <f t="shared" ref="Z196" si="968">Z97-Z195</f>
        <v>5127.276448582692</v>
      </c>
      <c r="AA196" s="122">
        <f t="shared" ref="AA196" si="969">AA97-AA195</f>
        <v>1597.8895829576904</v>
      </c>
      <c r="AB196" s="122">
        <f>SUM(X196:AA196)</f>
        <v>11542.673049043275</v>
      </c>
      <c r="AC196" s="122">
        <f>AC97-AC195</f>
        <v>4597.9563675327008</v>
      </c>
      <c r="AD196" s="122">
        <f t="shared" ref="AD196" si="970">AD97-AD195</f>
        <v>379.54552159519153</v>
      </c>
      <c r="AE196" s="122">
        <f t="shared" ref="AE196" si="971">AE97-AE195</f>
        <v>4994.9747237326956</v>
      </c>
      <c r="AF196" s="122">
        <f t="shared" ref="AF196" si="972">AF97-AF195</f>
        <v>-407.78923681731249</v>
      </c>
      <c r="AG196" s="122">
        <f t="shared" ref="AG196" si="973">AG97-AG195</f>
        <v>317.10584620769441</v>
      </c>
      <c r="AH196" s="122">
        <f>SUM(AC196:AG196)</f>
        <v>9881.7932222509698</v>
      </c>
      <c r="AI196" s="122">
        <f>AI97-AI195</f>
        <v>7888.3362496326954</v>
      </c>
      <c r="AJ196" s="122">
        <f t="shared" ref="AJ196" si="974">AJ97-AJ195</f>
        <v>-3628.5514656923078</v>
      </c>
      <c r="AK196" s="122">
        <f t="shared" ref="AK196" si="975">AK97-AK195</f>
        <v>-1451.4814106298036</v>
      </c>
      <c r="AL196" s="122">
        <f t="shared" ref="AL196" si="976">AL97-AL195</f>
        <v>615.19343529519756</v>
      </c>
      <c r="AM196" s="122">
        <f>SUM(AI196:AL196)</f>
        <v>3423.4968086057816</v>
      </c>
      <c r="AN196" s="122">
        <f>AN97-AN195</f>
        <v>-2102.3253581673162</v>
      </c>
      <c r="AO196" s="122">
        <f t="shared" ref="AO196" si="977">AO97-AO195</f>
        <v>-34.854387217306794</v>
      </c>
      <c r="AP196" s="122">
        <f t="shared" ref="AP196" si="978">AP97-AP195</f>
        <v>-2560.7031447923036</v>
      </c>
      <c r="AQ196" s="122">
        <f t="shared" ref="AQ196" si="979">AQ97-AQ195</f>
        <v>3410.8140138951931</v>
      </c>
      <c r="AR196" s="122">
        <f>SUM(AN196:AQ196)</f>
        <v>-1287.0688762817335</v>
      </c>
      <c r="AS196" s="122">
        <f>AS97-AS195</f>
        <v>-12.658276342306635</v>
      </c>
      <c r="AT196" s="122">
        <f t="shared" ref="AT196" si="980">AT97-AT195</f>
        <v>1057.2204983326919</v>
      </c>
      <c r="AU196" s="122">
        <f t="shared" ref="AU196" si="981">AU97-AU195</f>
        <v>5284.077315270195</v>
      </c>
      <c r="AV196" s="122">
        <f t="shared" ref="AV196" si="982">AV97-AV195</f>
        <v>2007.0904276576948</v>
      </c>
      <c r="AW196" s="122">
        <f t="shared" ref="AW196" si="983">AW97-AW195</f>
        <v>881.72907712019878</v>
      </c>
      <c r="AX196" s="122">
        <f>SUM(AS196:AW196)</f>
        <v>9217.4590420384739</v>
      </c>
      <c r="AY196" s="122">
        <f>AY97-AY195</f>
        <v>26.032358120199206</v>
      </c>
      <c r="AZ196" s="122">
        <f t="shared" ref="AZ196" si="984">AZ97-AZ195</f>
        <v>4414.5227138452028</v>
      </c>
      <c r="BA196" s="122">
        <f t="shared" ref="BA196" si="985">BA97-BA195</f>
        <v>5963.4977441326955</v>
      </c>
      <c r="BB196" s="122">
        <f t="shared" ref="BB196" si="986">BB97-BB195</f>
        <v>1541.3041119576956</v>
      </c>
      <c r="BC196" s="122">
        <f>SUM(AY196:BB196)</f>
        <v>11945.356928055793</v>
      </c>
      <c r="BD196" s="122">
        <f>BD97-BD195</f>
        <v>11607.613124457686</v>
      </c>
      <c r="BE196" s="122">
        <f t="shared" ref="BE196" si="987">BE97-BE195</f>
        <v>3900.9788097076926</v>
      </c>
      <c r="BF196" s="122">
        <f t="shared" ref="BF196" si="988">BF97-BF195</f>
        <v>-541.33196159230647</v>
      </c>
      <c r="BG196" s="122">
        <f t="shared" ref="BG196" si="989">BG97-BG195</f>
        <v>1264.7935816076933</v>
      </c>
      <c r="BH196" s="122">
        <f>SUM(BD196:BG196)</f>
        <v>16232.053554180766</v>
      </c>
      <c r="BI196" s="122">
        <f>BI97-BI195</f>
        <v>1069.8790208326973</v>
      </c>
      <c r="BJ196" s="122">
        <f t="shared" ref="BJ196" si="990">BJ97-BJ195</f>
        <v>5690.4730172826894</v>
      </c>
      <c r="BK196" s="122">
        <f t="shared" ref="BK196" si="991">BK97-BK195</f>
        <v>2266.1275327826916</v>
      </c>
      <c r="BL196" s="122">
        <f t="shared" ref="BL196" si="992">BL97-BL195</f>
        <v>7062.6043851076902</v>
      </c>
      <c r="BM196" s="122">
        <f t="shared" ref="BM196" si="993">BM97-BM195</f>
        <v>2607.4178725951897</v>
      </c>
      <c r="BN196" s="122">
        <f>SUM(BI196:BM196)</f>
        <v>18696.501828600958</v>
      </c>
      <c r="BP196" s="119">
        <f t="shared" si="958"/>
        <v>160144.0976469887</v>
      </c>
    </row>
    <row r="197" spans="1:71">
      <c r="A197" s="143" t="s">
        <v>9</v>
      </c>
      <c r="B197" s="53"/>
      <c r="C197" s="145">
        <f>C196/C94</f>
        <v>4.3553619870518208E-2</v>
      </c>
      <c r="D197" s="145">
        <f t="shared" ref="D197:BP197" si="994">D196/D94</f>
        <v>5.53472630018652E-3</v>
      </c>
      <c r="E197" s="145">
        <f t="shared" si="994"/>
        <v>6.749750868026487E-2</v>
      </c>
      <c r="F197" s="145">
        <f t="shared" si="994"/>
        <v>3.5847524077397559E-2</v>
      </c>
      <c r="G197" s="145">
        <f t="shared" si="994"/>
        <v>3.8912573064746804E-2</v>
      </c>
      <c r="H197" s="145">
        <f t="shared" si="994"/>
        <v>7.3658198582719561E-2</v>
      </c>
      <c r="I197" s="145">
        <f t="shared" si="994"/>
        <v>6.9440816764452115E-2</v>
      </c>
      <c r="J197" s="145">
        <f t="shared" si="994"/>
        <v>0.10133210981876017</v>
      </c>
      <c r="K197" s="145">
        <f t="shared" si="994"/>
        <v>3.7123746143859299E-2</v>
      </c>
      <c r="L197" s="145">
        <f t="shared" si="994"/>
        <v>7.1687861211250065E-2</v>
      </c>
      <c r="M197" s="145">
        <f t="shared" si="994"/>
        <v>1.1306451154202476E-2</v>
      </c>
      <c r="N197" s="145">
        <f t="shared" si="994"/>
        <v>7.9698862805894999E-2</v>
      </c>
      <c r="O197" s="145">
        <f t="shared" si="994"/>
        <v>2.3404651785457947E-2</v>
      </c>
      <c r="P197" s="145">
        <f t="shared" si="994"/>
        <v>2.1574647884232624E-2</v>
      </c>
      <c r="Q197" s="145">
        <f t="shared" si="994"/>
        <v>5.1249435186752845E-2</v>
      </c>
      <c r="R197" s="145">
        <f t="shared" si="994"/>
        <v>3.8120587458266214E-2</v>
      </c>
      <c r="S197" s="145">
        <f t="shared" si="994"/>
        <v>1.4192863490280738E-2</v>
      </c>
      <c r="T197" s="145">
        <f t="shared" si="994"/>
        <v>4.7730991037667862E-2</v>
      </c>
      <c r="U197" s="145">
        <f t="shared" si="994"/>
        <v>9.8501443931876015E-2</v>
      </c>
      <c r="V197" s="145">
        <f t="shared" si="994"/>
        <v>3.6609002736849021E-2</v>
      </c>
      <c r="W197" s="145">
        <f t="shared" si="994"/>
        <v>5.1594152093990764E-2</v>
      </c>
      <c r="X197" s="145">
        <f t="shared" si="994"/>
        <v>4.6174288118553578E-2</v>
      </c>
      <c r="Y197" s="145">
        <f t="shared" si="994"/>
        <v>5.5970529431943741E-3</v>
      </c>
      <c r="Z197" s="145">
        <f t="shared" si="994"/>
        <v>5.2882038546877452E-2</v>
      </c>
      <c r="AA197" s="145">
        <f t="shared" si="994"/>
        <v>1.7827725292184095E-2</v>
      </c>
      <c r="AB197" s="145">
        <f t="shared" si="994"/>
        <v>3.1147579664454229E-2</v>
      </c>
      <c r="AC197" s="145">
        <f t="shared" si="994"/>
        <v>5.1511126844147867E-2</v>
      </c>
      <c r="AD197" s="145">
        <f t="shared" si="994"/>
        <v>4.1703989693503626E-3</v>
      </c>
      <c r="AE197" s="145">
        <f t="shared" si="994"/>
        <v>5.1044091327467948E-2</v>
      </c>
      <c r="AF197" s="145">
        <f t="shared" si="994"/>
        <v>-4.7494386102563523E-3</v>
      </c>
      <c r="AG197" s="145">
        <f t="shared" si="994"/>
        <v>3.5997462791945009E-3</v>
      </c>
      <c r="AH197" s="145">
        <f t="shared" si="994"/>
        <v>2.1858574096077568E-2</v>
      </c>
      <c r="AI197" s="145">
        <f t="shared" si="994"/>
        <v>7.5622707390955057E-2</v>
      </c>
      <c r="AJ197" s="145">
        <f t="shared" si="994"/>
        <v>-4.8050425531641808E-2</v>
      </c>
      <c r="AK197" s="145">
        <f t="shared" si="994"/>
        <v>-1.8859193799380516E-2</v>
      </c>
      <c r="AL197" s="145">
        <f t="shared" si="994"/>
        <v>7.1421226453970733E-3</v>
      </c>
      <c r="AM197" s="145">
        <f t="shared" si="994"/>
        <v>9.9831562777421314E-3</v>
      </c>
      <c r="AN197" s="145">
        <f t="shared" si="994"/>
        <v>-2.620894469355476E-2</v>
      </c>
      <c r="AO197" s="145">
        <f t="shared" si="994"/>
        <v>-4.1226843861245097E-4</v>
      </c>
      <c r="AP197" s="145">
        <f t="shared" si="994"/>
        <v>-3.0306333571345195E-2</v>
      </c>
      <c r="AQ197" s="145">
        <f t="shared" si="994"/>
        <v>3.3324402423542475E-2</v>
      </c>
      <c r="AR197" s="145">
        <f t="shared" si="994"/>
        <v>-3.660576084599841E-3</v>
      </c>
      <c r="AS197" s="145">
        <f t="shared" si="994"/>
        <v>-1.4382541207284708E-4</v>
      </c>
      <c r="AT197" s="145">
        <f t="shared" si="994"/>
        <v>1.1501202133388278E-2</v>
      </c>
      <c r="AU197" s="145">
        <f t="shared" si="994"/>
        <v>5.6132393091518906E-2</v>
      </c>
      <c r="AV197" s="145">
        <f t="shared" si="994"/>
        <v>2.1573462322524467E-2</v>
      </c>
      <c r="AW197" s="145">
        <f t="shared" si="994"/>
        <v>9.6502960491827543E-3</v>
      </c>
      <c r="AX197" s="145">
        <f t="shared" si="994"/>
        <v>2.0104683463764289E-2</v>
      </c>
      <c r="AY197" s="145">
        <f t="shared" si="994"/>
        <v>2.9708174031079486E-4</v>
      </c>
      <c r="AZ197" s="145">
        <f t="shared" si="994"/>
        <v>4.5539599222790106E-2</v>
      </c>
      <c r="BA197" s="145">
        <f t="shared" si="994"/>
        <v>5.8151378324235913E-2</v>
      </c>
      <c r="BB197" s="145">
        <f t="shared" si="994"/>
        <v>1.7277239104617134E-2</v>
      </c>
      <c r="BC197" s="145">
        <f t="shared" si="994"/>
        <v>3.1742011903637783E-2</v>
      </c>
      <c r="BD197" s="145">
        <f t="shared" si="994"/>
        <v>0.10510887825519698</v>
      </c>
      <c r="BE197" s="145">
        <f t="shared" si="994"/>
        <v>4.1808109033350839E-2</v>
      </c>
      <c r="BF197" s="145">
        <f t="shared" si="994"/>
        <v>-6.3243563857965758E-3</v>
      </c>
      <c r="BG197" s="145">
        <f t="shared" si="994"/>
        <v>1.4776173022311765E-2</v>
      </c>
      <c r="BH197" s="145">
        <f t="shared" si="994"/>
        <v>4.3293262515451299E-2</v>
      </c>
      <c r="BI197" s="145">
        <f t="shared" si="994"/>
        <v>1.2786938004263806E-2</v>
      </c>
      <c r="BJ197" s="145">
        <f t="shared" si="994"/>
        <v>6.1825120557519597E-2</v>
      </c>
      <c r="BK197" s="145">
        <f t="shared" si="994"/>
        <v>2.6045475044402081E-2</v>
      </c>
      <c r="BL197" s="145">
        <f t="shared" si="994"/>
        <v>7.4021618480847109E-2</v>
      </c>
      <c r="BM197" s="145">
        <f t="shared" si="994"/>
        <v>2.8194767598935338E-2</v>
      </c>
      <c r="BN197" s="145">
        <f t="shared" si="994"/>
        <v>4.1491611065681389E-2</v>
      </c>
      <c r="BP197" s="146">
        <f t="shared" si="994"/>
        <v>3.3385203546661329E-2</v>
      </c>
    </row>
    <row r="198" spans="1:71" s="12" customFormat="1">
      <c r="A198" s="6"/>
      <c r="B198" s="67"/>
      <c r="G198" s="68"/>
      <c r="L198" s="68"/>
      <c r="R198" s="68"/>
      <c r="W198" s="68"/>
      <c r="AB198" s="68"/>
      <c r="AH198" s="68"/>
      <c r="AM198" s="68"/>
      <c r="AR198" s="68"/>
      <c r="AX198" s="68"/>
      <c r="BC198" s="68"/>
      <c r="BH198" s="68"/>
      <c r="BN198" s="68"/>
      <c r="BP198" s="68"/>
      <c r="BQ198" s="114"/>
      <c r="BR198" s="141"/>
      <c r="BS198" s="1"/>
    </row>
    <row r="199" spans="1:71" s="12" customFormat="1">
      <c r="A199" s="6"/>
      <c r="B199" s="67"/>
      <c r="G199" s="68"/>
      <c r="L199" s="68"/>
      <c r="R199" s="68"/>
      <c r="W199" s="68"/>
      <c r="AB199" s="68"/>
      <c r="AH199" s="68"/>
      <c r="AM199" s="68"/>
      <c r="AR199" s="68"/>
      <c r="AX199" s="68"/>
      <c r="BC199" s="68"/>
      <c r="BH199" s="68"/>
      <c r="BN199" s="68"/>
      <c r="BP199" s="68"/>
      <c r="BQ199" s="114"/>
      <c r="BR199" s="141"/>
      <c r="BS199" s="1"/>
    </row>
    <row r="200" spans="1:71">
      <c r="A200" s="49" t="s">
        <v>300</v>
      </c>
      <c r="B200" s="50"/>
      <c r="G200" s="51" t="s">
        <v>105</v>
      </c>
      <c r="H200" s="33"/>
      <c r="L200" s="51" t="s">
        <v>105</v>
      </c>
      <c r="M200" s="33"/>
      <c r="R200" s="51" t="s">
        <v>105</v>
      </c>
      <c r="S200" s="33"/>
      <c r="W200" s="51" t="s">
        <v>105</v>
      </c>
      <c r="X200" s="33"/>
      <c r="AB200" s="51" t="s">
        <v>105</v>
      </c>
      <c r="AC200" s="33"/>
      <c r="AH200" s="51" t="s">
        <v>105</v>
      </c>
      <c r="AI200" s="33"/>
      <c r="AM200" s="51" t="s">
        <v>105</v>
      </c>
      <c r="AN200" s="33"/>
      <c r="AR200" s="51" t="s">
        <v>105</v>
      </c>
      <c r="AS200" s="33"/>
      <c r="AX200" s="51" t="s">
        <v>105</v>
      </c>
      <c r="AY200" s="33"/>
      <c r="BC200" s="51" t="s">
        <v>105</v>
      </c>
      <c r="BD200" s="33"/>
      <c r="BH200" s="51" t="s">
        <v>105</v>
      </c>
      <c r="BI200" s="33"/>
      <c r="BN200" s="51" t="s">
        <v>105</v>
      </c>
      <c r="BO200"/>
      <c r="BP200" s="51" t="s">
        <v>104</v>
      </c>
      <c r="BQ200" s="15"/>
      <c r="BS200" s="28"/>
    </row>
    <row r="201" spans="1:71" s="77" customFormat="1">
      <c r="A201" s="116" t="s">
        <v>147</v>
      </c>
      <c r="B201" s="117" t="s">
        <v>144</v>
      </c>
      <c r="C201" s="75">
        <f>C25</f>
        <v>7390.4789568750011</v>
      </c>
      <c r="D201" s="75">
        <f>D25</f>
        <v>7522.8802950000008</v>
      </c>
      <c r="E201" s="75">
        <f>E25</f>
        <v>8079.748305000001</v>
      </c>
      <c r="F201" s="75">
        <f>F25</f>
        <v>7966.8260550000005</v>
      </c>
      <c r="G201" s="76">
        <f>SUM(C201:F201)</f>
        <v>30959.933611875003</v>
      </c>
      <c r="H201" s="75">
        <f>(H16+H19)*$BQ201</f>
        <v>8788.2547650000015</v>
      </c>
      <c r="I201" s="75">
        <f>(I16+I19)*$BQ201</f>
        <v>9419.651460000001</v>
      </c>
      <c r="J201" s="75">
        <f>(J16+J19)*$BQ201</f>
        <v>8866.0097999999998</v>
      </c>
      <c r="K201" s="75">
        <f>(K16+K19)*$BQ201</f>
        <v>8954.7344250000006</v>
      </c>
      <c r="L201" s="76">
        <f>SUM(H201:K201)</f>
        <v>36028.650450000001</v>
      </c>
      <c r="M201" s="75">
        <f>(M16+M19)*$BQ201</f>
        <v>9145.0890750000017</v>
      </c>
      <c r="N201" s="75">
        <f>(N16+N19)*$BQ201</f>
        <v>6943.4278350000013</v>
      </c>
      <c r="O201" s="75">
        <f>(O16+O19)*$BQ201</f>
        <v>7712.9123100000006</v>
      </c>
      <c r="P201" s="75">
        <f>(P16+P19)*$BQ201</f>
        <v>8832.1331250000003</v>
      </c>
      <c r="Q201" s="75">
        <f>(Q16+Q19)*$BQ201</f>
        <v>10845.69816</v>
      </c>
      <c r="R201" s="76">
        <f t="shared" ref="R201:R205" si="995">SUM(M201:Q201)</f>
        <v>43479.260504999998</v>
      </c>
      <c r="S201" s="75">
        <f>(S16+S19)*$BQ201</f>
        <v>7663.8717900000001</v>
      </c>
      <c r="T201" s="75">
        <f>(T16+T19)*$BQ201</f>
        <v>8218.1587200000013</v>
      </c>
      <c r="U201" s="75">
        <f>(U16+U19)*$BQ201</f>
        <v>9831.656355000001</v>
      </c>
      <c r="V201" s="75">
        <f>(V16+V19)*$BQ201</f>
        <v>7339.6236150000013</v>
      </c>
      <c r="W201" s="76">
        <f>SUM(S201:V201)</f>
        <v>33053.310480000007</v>
      </c>
      <c r="X201" s="75">
        <f>(X16+X19)*$BQ201</f>
        <v>8423.9998500000002</v>
      </c>
      <c r="Y201" s="75">
        <f>(Y16+Y19)*$BQ201</f>
        <v>8350.4390700000004</v>
      </c>
      <c r="Z201" s="75">
        <f>(Z16+Z19)*$BQ201</f>
        <v>7357.6911749999999</v>
      </c>
      <c r="AA201" s="75">
        <f>(AA16+AA19)*$BQ201</f>
        <v>7628.0593050000007</v>
      </c>
      <c r="AB201" s="76">
        <f>SUM(X201:AA201)</f>
        <v>31760.189400000003</v>
      </c>
      <c r="AC201" s="75">
        <f>(AC16+AC19)*$BQ201</f>
        <v>6655.3147800000015</v>
      </c>
      <c r="AD201" s="75">
        <f>(AD16+AD19)*$BQ201</f>
        <v>7797.1200450000006</v>
      </c>
      <c r="AE201" s="75">
        <f>(AE16+AE19)*$BQ201</f>
        <v>9216.7140450000006</v>
      </c>
      <c r="AF201" s="75">
        <f>(AF16+AF19)*$BQ201</f>
        <v>7987.4746950000008</v>
      </c>
      <c r="AG201" s="75">
        <f>(AG16+AG19)*$BQ201</f>
        <v>8248.8090450000018</v>
      </c>
      <c r="AH201" s="76">
        <f t="shared" ref="AH201" si="996">SUM(AC201:AG201)</f>
        <v>39905.432610000003</v>
      </c>
      <c r="AI201" s="75">
        <f>(AI16+AI19)*$BQ201</f>
        <v>11426.118525</v>
      </c>
      <c r="AJ201" s="75">
        <f>(AJ16+AJ19)*$BQ201</f>
        <v>6956.0106000000005</v>
      </c>
      <c r="AK201" s="75">
        <f>(AK16+AK19)*$BQ201</f>
        <v>6683.7066600000007</v>
      </c>
      <c r="AL201" s="75">
        <f>(AL16+AL19)*$BQ201</f>
        <v>8499.8190750000012</v>
      </c>
      <c r="AM201" s="76">
        <f>SUM(AI201:AL201)</f>
        <v>33565.654860000002</v>
      </c>
      <c r="AN201" s="75">
        <f>(AN16+AN19)*$BQ201</f>
        <v>7503.84483</v>
      </c>
      <c r="AO201" s="75">
        <f>(AO16+AO19)*$BQ201</f>
        <v>7202.503740000001</v>
      </c>
      <c r="AP201" s="75">
        <f>(AP16+AP19)*$BQ201</f>
        <v>8181.700965</v>
      </c>
      <c r="AQ201" s="75">
        <f>(AQ16+AQ19)*$BQ201</f>
        <v>8649.8443500000012</v>
      </c>
      <c r="AR201" s="76">
        <f>SUM(AN201:AQ201)</f>
        <v>31537.893885000005</v>
      </c>
      <c r="AS201" s="75">
        <f>(AS16+AS19)*$BQ201</f>
        <v>8142.3394950000002</v>
      </c>
      <c r="AT201" s="75">
        <f>(AT16+AT19)*$BQ201</f>
        <v>8795.6753700000008</v>
      </c>
      <c r="AU201" s="75">
        <f>(AU16+AU19)*$BQ201</f>
        <v>8193.6384600000001</v>
      </c>
      <c r="AV201" s="75">
        <f>(AV16+AV19)*$BQ201</f>
        <v>7831.9646249999996</v>
      </c>
      <c r="AW201" s="75">
        <f>(AW16+AW19)*$BQ201</f>
        <v>8288.1705149999998</v>
      </c>
      <c r="AX201" s="76">
        <f t="shared" ref="AX201" si="997">SUM(AS201:AW201)</f>
        <v>41251.788464999998</v>
      </c>
      <c r="AY201" s="75">
        <f>(AY16+AY19)*$BQ201</f>
        <v>8361.7312950000014</v>
      </c>
      <c r="AZ201" s="75">
        <f>(AZ16+AZ19)*$BQ201</f>
        <v>9471.2730599999995</v>
      </c>
      <c r="BA201" s="75">
        <f>(BA16+BA19)*$BQ201</f>
        <v>9568.7088300000014</v>
      </c>
      <c r="BB201" s="75">
        <f>(BB16+BB19)*$BQ201</f>
        <v>9229.6194450000021</v>
      </c>
      <c r="BC201" s="76">
        <f>SUM(AY201:BB201)</f>
        <v>36631.332630000004</v>
      </c>
      <c r="BD201" s="75">
        <f>(BD16+BD19)*$BQ201</f>
        <v>12509.526855000002</v>
      </c>
      <c r="BE201" s="75">
        <f>(BE16+BE19)*$BQ201</f>
        <v>7666.1302350000005</v>
      </c>
      <c r="BF201" s="75">
        <f>(BF16+BF19)*$BQ201</f>
        <v>9219.2951250000006</v>
      </c>
      <c r="BG201" s="75">
        <f>(BG16+BG19)*$BQ201</f>
        <v>8447.2295700000013</v>
      </c>
      <c r="BH201" s="76">
        <f>SUM(BD201:BG201)</f>
        <v>37842.181785000001</v>
      </c>
      <c r="BI201" s="75">
        <f>(BI16+BI19)*$BQ201</f>
        <v>7963.2770700000001</v>
      </c>
      <c r="BJ201" s="75">
        <f>(BJ16+BJ19)*$BQ201</f>
        <v>8294.300580000001</v>
      </c>
      <c r="BK201" s="75">
        <f>(BK16+BK19)*$BQ201</f>
        <v>9297.0501600000007</v>
      </c>
      <c r="BL201" s="75">
        <f>(BL16+BL19)*$BQ201</f>
        <v>8219.1266250000008</v>
      </c>
      <c r="BM201" s="75">
        <f>(BM16+BM19)*$BQ201</f>
        <v>9927.1563150000002</v>
      </c>
      <c r="BN201" s="76">
        <f t="shared" ref="BN201" si="998">SUM(BI201:BM201)</f>
        <v>43700.910750000003</v>
      </c>
      <c r="BP201" s="78">
        <f t="shared" ref="BP201:BP205" si="999">+G201+L201+R201+W201+AB201+AH201+AM201+AR201+AX201+BC201+BH201+BN201</f>
        <v>439716.53943187505</v>
      </c>
      <c r="BQ201" s="79">
        <v>0.314</v>
      </c>
      <c r="BR201" s="141"/>
      <c r="BS201" s="28"/>
    </row>
    <row r="202" spans="1:71" s="77" customFormat="1">
      <c r="A202" s="116" t="s">
        <v>148</v>
      </c>
      <c r="B202" s="115" t="s">
        <v>145</v>
      </c>
      <c r="C202" s="75">
        <f>C34</f>
        <v>1049.1432600000001</v>
      </c>
      <c r="D202" s="75">
        <f>D34</f>
        <v>1223.61276</v>
      </c>
      <c r="E202" s="75">
        <f>E34</f>
        <v>2011.3425525</v>
      </c>
      <c r="F202" s="75">
        <f>F34</f>
        <v>1142.7752249999999</v>
      </c>
      <c r="G202" s="76">
        <f t="shared" ref="G202:G205" si="1000">SUM(C202:F202)</f>
        <v>5426.8737975000004</v>
      </c>
      <c r="H202" s="75">
        <f>H31*$BQ202</f>
        <v>1367.5500975</v>
      </c>
      <c r="I202" s="75">
        <f>I31*$BQ202</f>
        <v>664.72879499999999</v>
      </c>
      <c r="J202" s="75">
        <f>J31*$BQ202</f>
        <v>2397.7924950000001</v>
      </c>
      <c r="K202" s="75">
        <f>K31*$BQ202</f>
        <v>1617.0414825</v>
      </c>
      <c r="L202" s="76">
        <f t="shared" ref="L202:L205" si="1001">SUM(H202:K202)</f>
        <v>6047.1128699999999</v>
      </c>
      <c r="M202" s="75">
        <f>M31*$BQ202</f>
        <v>1144.51992</v>
      </c>
      <c r="N202" s="75">
        <f>N31*$BQ202</f>
        <v>1012.7954475</v>
      </c>
      <c r="O202" s="75">
        <f>O31*$BQ202</f>
        <v>1498.1114399999999</v>
      </c>
      <c r="P202" s="75">
        <f>P31*$BQ202</f>
        <v>968.88728999999989</v>
      </c>
      <c r="Q202" s="75">
        <f>Q31*$BQ202</f>
        <v>1450.42311</v>
      </c>
      <c r="R202" s="76">
        <f t="shared" si="995"/>
        <v>6074.7372074999994</v>
      </c>
      <c r="S202" s="75">
        <f>S31*$BQ202</f>
        <v>1596.6867075</v>
      </c>
      <c r="T202" s="75">
        <f>T31*$BQ202</f>
        <v>825.24073499999997</v>
      </c>
      <c r="U202" s="75">
        <f>U31*$BQ202</f>
        <v>3656.2991550000002</v>
      </c>
      <c r="V202" s="75">
        <f>V31*$BQ202</f>
        <v>914.80174499999998</v>
      </c>
      <c r="W202" s="76">
        <f t="shared" ref="W202:W205" si="1002">SUM(S202:V202)</f>
        <v>6993.0283424999998</v>
      </c>
      <c r="X202" s="75">
        <f>X31*$BQ202</f>
        <v>983.13563250000004</v>
      </c>
      <c r="Y202" s="75">
        <f>Y31*$BQ202</f>
        <v>881.07097499999998</v>
      </c>
      <c r="Z202" s="75">
        <f>Z31*$BQ202</f>
        <v>2125.3292925000001</v>
      </c>
      <c r="AA202" s="75">
        <f>AA31*$BQ202</f>
        <v>1129.6900125</v>
      </c>
      <c r="AB202" s="76">
        <f t="shared" ref="AB202:AB205" si="1003">SUM(X202:AA202)</f>
        <v>5119.2259125</v>
      </c>
      <c r="AC202" s="75">
        <f>AC31*$BQ202</f>
        <v>1123.002015</v>
      </c>
      <c r="AD202" s="75">
        <f>AD31*$BQ202</f>
        <v>1453.9124999999999</v>
      </c>
      <c r="AE202" s="75">
        <f>AE31*$BQ202</f>
        <v>2188.7198774999997</v>
      </c>
      <c r="AF202" s="75">
        <f>AF31*$BQ202</f>
        <v>950.56799249999995</v>
      </c>
      <c r="AG202" s="75">
        <f>AG31*$BQ202</f>
        <v>515.55737250000004</v>
      </c>
      <c r="AH202" s="76">
        <f t="shared" ref="AH202:AH205" si="1004">SUM(AC202:AG202)</f>
        <v>6231.7597575000009</v>
      </c>
      <c r="AI202" s="75">
        <f>AI31*$BQ202</f>
        <v>2921.4917774999999</v>
      </c>
      <c r="AJ202" s="75">
        <f>AJ31*$BQ202</f>
        <v>744.40319999999997</v>
      </c>
      <c r="AK202" s="75">
        <f>AK31*$BQ202</f>
        <v>1499.5653524999998</v>
      </c>
      <c r="AL202" s="75">
        <f>AL31*$BQ202</f>
        <v>1383.5431349999999</v>
      </c>
      <c r="AM202" s="76">
        <f t="shared" ref="AM202:AM205" si="1005">SUM(AI202:AL202)</f>
        <v>6549.0034649999998</v>
      </c>
      <c r="AN202" s="75">
        <f>AN31*$BQ202</f>
        <v>1628.3819999999998</v>
      </c>
      <c r="AO202" s="75">
        <f>AO31*$BQ202</f>
        <v>2522.2474049999996</v>
      </c>
      <c r="AP202" s="75">
        <f>AP31*$BQ202</f>
        <v>2104.3929524999999</v>
      </c>
      <c r="AQ202" s="75">
        <f>AQ31*$BQ202</f>
        <v>1258.7974425</v>
      </c>
      <c r="AR202" s="76">
        <f t="shared" ref="AR202:AR205" si="1006">SUM(AN202:AQ202)</f>
        <v>7513.8198000000002</v>
      </c>
      <c r="AS202" s="75">
        <f>AS31*$BQ202</f>
        <v>1173.3073875</v>
      </c>
      <c r="AT202" s="75">
        <f>AT31*$BQ202</f>
        <v>1089.8528099999999</v>
      </c>
      <c r="AU202" s="75">
        <f>AU31*$BQ202</f>
        <v>1692.6449324999999</v>
      </c>
      <c r="AV202" s="75">
        <f>AV31*$BQ202</f>
        <v>1297.1807325</v>
      </c>
      <c r="AW202" s="75">
        <f>AW31*$BQ202</f>
        <v>1130.5623600000001</v>
      </c>
      <c r="AX202" s="76">
        <f t="shared" ref="AX202:AX205" si="1007">SUM(AS202:AW202)</f>
        <v>6383.5482224999996</v>
      </c>
      <c r="AY202" s="75">
        <f>AY31*$BQ202</f>
        <v>1431.81303</v>
      </c>
      <c r="AZ202" s="75">
        <f>AZ31*$BQ202</f>
        <v>1059.3206475</v>
      </c>
      <c r="BA202" s="75">
        <f>BA31*$BQ202</f>
        <v>2758.94436</v>
      </c>
      <c r="BB202" s="75">
        <f>BB31*$BQ202</f>
        <v>1126.2006225</v>
      </c>
      <c r="BC202" s="76">
        <f t="shared" ref="BC202:BC205" si="1008">SUM(AY202:BB202)</f>
        <v>6376.2786599999999</v>
      </c>
      <c r="BD202" s="75">
        <f>BD31*$BQ202</f>
        <v>2138.7052874999999</v>
      </c>
      <c r="BE202" s="75">
        <f>BE31*$BQ202</f>
        <v>1573.4241075</v>
      </c>
      <c r="BF202" s="75">
        <f>BF31*$BQ202</f>
        <v>1425.1250324999999</v>
      </c>
      <c r="BG202" s="75">
        <f>BG31*$BQ202</f>
        <v>965.979465</v>
      </c>
      <c r="BH202" s="76">
        <f t="shared" ref="BH202:BH205" si="1009">SUM(BD202:BG202)</f>
        <v>6103.2338925000004</v>
      </c>
      <c r="BI202" s="75">
        <f>BI31*$BQ202</f>
        <v>1572.5517599999998</v>
      </c>
      <c r="BJ202" s="75">
        <f>BJ31*$BQ202</f>
        <v>1280.0245649999999</v>
      </c>
      <c r="BK202" s="75">
        <f>BK31*$BQ202</f>
        <v>1895.3203350000001</v>
      </c>
      <c r="BL202" s="75">
        <f>BL31*$BQ202</f>
        <v>1393.7205225</v>
      </c>
      <c r="BM202" s="75">
        <f>BM31*$BQ202</f>
        <v>1248.6200549999999</v>
      </c>
      <c r="BN202" s="76">
        <f t="shared" ref="BN202:BN204" si="1010">SUM(BI202:BM202)</f>
        <v>7390.2372374999995</v>
      </c>
      <c r="BP202" s="78">
        <f t="shared" si="999"/>
        <v>76208.859165000002</v>
      </c>
      <c r="BQ202" s="79">
        <v>0.28299999999999997</v>
      </c>
      <c r="BR202" s="141"/>
      <c r="BS202" s="28"/>
    </row>
    <row r="203" spans="1:71" s="77" customFormat="1">
      <c r="A203" s="74" t="s">
        <v>103</v>
      </c>
      <c r="B203" s="115" t="s">
        <v>102</v>
      </c>
      <c r="C203" s="75">
        <f>C48</f>
        <v>29578.726274999997</v>
      </c>
      <c r="D203" s="75">
        <f t="shared" ref="D203:F204" si="1011">D48</f>
        <v>32990.655599999998</v>
      </c>
      <c r="E203" s="75">
        <f t="shared" si="1011"/>
        <v>32048.389800000001</v>
      </c>
      <c r="F203" s="75">
        <f t="shared" si="1011"/>
        <v>30514.275119999998</v>
      </c>
      <c r="G203" s="76">
        <f t="shared" si="1000"/>
        <v>125132.046795</v>
      </c>
      <c r="H203" s="75">
        <f>H39*$BQ203</f>
        <v>28230.132000000001</v>
      </c>
      <c r="I203" s="75">
        <f>I39*$BQ203</f>
        <v>29505.407399999996</v>
      </c>
      <c r="J203" s="75">
        <f>J39*$BQ203</f>
        <v>34299.231959999997</v>
      </c>
      <c r="K203" s="75">
        <f>K39*$BQ203</f>
        <v>30107.852040000002</v>
      </c>
      <c r="L203" s="76">
        <f t="shared" si="1001"/>
        <v>122142.62339999998</v>
      </c>
      <c r="M203" s="75">
        <f>M39*$BQ203</f>
        <v>29108.823240000002</v>
      </c>
      <c r="N203" s="75">
        <f>N39*$BQ203</f>
        <v>28509.405959999996</v>
      </c>
      <c r="O203" s="75">
        <f>O39*$BQ203</f>
        <v>28868.904959999996</v>
      </c>
      <c r="P203" s="75">
        <f>P39*$BQ203</f>
        <v>35050.774079999996</v>
      </c>
      <c r="Q203" s="75">
        <f>Q39*$BQ203</f>
        <v>37642.951079999999</v>
      </c>
      <c r="R203" s="76">
        <f t="shared" si="995"/>
        <v>159180.85931999999</v>
      </c>
      <c r="S203" s="75">
        <f>S39*$BQ203</f>
        <v>28387.554720000004</v>
      </c>
      <c r="T203" s="75">
        <f>T39*$BQ203</f>
        <v>26638.497480000002</v>
      </c>
      <c r="U203" s="75">
        <f>U39*$BQ203</f>
        <v>28295.977079999997</v>
      </c>
      <c r="V203" s="75">
        <f>V39*$BQ203</f>
        <v>30984.27276</v>
      </c>
      <c r="W203" s="76">
        <f t="shared" si="1002"/>
        <v>114306.30204000001</v>
      </c>
      <c r="X203" s="75">
        <f>X39*$BQ203</f>
        <v>28889.339639999998</v>
      </c>
      <c r="Y203" s="75">
        <f>Y39*$BQ203</f>
        <v>31094.771400000001</v>
      </c>
      <c r="Z203" s="75">
        <f>Z39*$BQ203</f>
        <v>31962.110040000003</v>
      </c>
      <c r="AA203" s="75">
        <f>AA39*$BQ203</f>
        <v>29858.094840000002</v>
      </c>
      <c r="AB203" s="76">
        <f t="shared" si="1003"/>
        <v>121804.31592000001</v>
      </c>
      <c r="AC203" s="75">
        <f>AC39*$BQ203</f>
        <v>31282.467720000001</v>
      </c>
      <c r="AD203" s="75">
        <f>AD39*$BQ203</f>
        <v>31169.698560000001</v>
      </c>
      <c r="AE203" s="75">
        <f>AE39*$BQ203</f>
        <v>31338.473879999998</v>
      </c>
      <c r="AF203" s="75">
        <f>AF39*$BQ203</f>
        <v>31604.881560000002</v>
      </c>
      <c r="AG203" s="75">
        <f>AG39*$BQ203</f>
        <v>32637.211319999999</v>
      </c>
      <c r="AH203" s="76">
        <f t="shared" si="1004"/>
        <v>158032.73304000002</v>
      </c>
      <c r="AI203" s="75">
        <f>AI39*$BQ203</f>
        <v>30571.794959999999</v>
      </c>
      <c r="AJ203" s="75">
        <f>AJ39*$BQ203</f>
        <v>26426.582280000002</v>
      </c>
      <c r="AK203" s="75">
        <f>AK39*$BQ203</f>
        <v>26059.514879999999</v>
      </c>
      <c r="AL203" s="75">
        <f>AL39*$BQ203</f>
        <v>28560.871079999997</v>
      </c>
      <c r="AM203" s="76">
        <f t="shared" si="1005"/>
        <v>111618.7632</v>
      </c>
      <c r="AN203" s="75">
        <f>AN39*$BQ203</f>
        <v>28271.7582</v>
      </c>
      <c r="AO203" s="75">
        <f>AO39*$BQ203</f>
        <v>30119.20464</v>
      </c>
      <c r="AP203" s="75">
        <f>AP39*$BQ203</f>
        <v>31610.936280000002</v>
      </c>
      <c r="AQ203" s="75">
        <f>AQ39*$BQ203</f>
        <v>37794.319080000001</v>
      </c>
      <c r="AR203" s="76">
        <f t="shared" si="1006"/>
        <v>127796.2182</v>
      </c>
      <c r="AS203" s="75">
        <f>AS39*$BQ203</f>
        <v>32311.770120000001</v>
      </c>
      <c r="AT203" s="75">
        <f>AT39*$BQ203</f>
        <v>32619.804</v>
      </c>
      <c r="AU203" s="75">
        <f>AU39*$BQ203</f>
        <v>31803.930480000003</v>
      </c>
      <c r="AV203" s="75">
        <f>AV39*$BQ203</f>
        <v>33417.513360000004</v>
      </c>
      <c r="AW203" s="75">
        <f>AW39*$BQ203</f>
        <v>31824.365160000001</v>
      </c>
      <c r="AX203" s="76">
        <f t="shared" si="1007"/>
        <v>161977.38312000001</v>
      </c>
      <c r="AY203" s="75">
        <f>AY39*$BQ203</f>
        <v>30497.624639999998</v>
      </c>
      <c r="AZ203" s="75">
        <f>AZ39*$BQ203</f>
        <v>30233.48748</v>
      </c>
      <c r="BA203" s="75">
        <f>BA39*$BQ203</f>
        <v>34171.326000000001</v>
      </c>
      <c r="BB203" s="75">
        <f>BB39*$BQ203</f>
        <v>28410.25992</v>
      </c>
      <c r="BC203" s="76">
        <f t="shared" si="1008"/>
        <v>123312.69804</v>
      </c>
      <c r="BD203" s="75">
        <f>BD39*$BQ203</f>
        <v>29954.213519999998</v>
      </c>
      <c r="BE203" s="75">
        <f>BE39*$BQ203</f>
        <v>32099.09808</v>
      </c>
      <c r="BF203" s="75">
        <f>BF39*$BQ203</f>
        <v>27931.937040000001</v>
      </c>
      <c r="BG203" s="75">
        <f>BG39*$BQ203</f>
        <v>27272.729399999997</v>
      </c>
      <c r="BH203" s="76">
        <f t="shared" si="1009"/>
        <v>117257.97804</v>
      </c>
      <c r="BI203" s="75">
        <f>BI39*$BQ203</f>
        <v>25983.830879999998</v>
      </c>
      <c r="BJ203" s="75">
        <f>BJ39*$BQ203</f>
        <v>29857.338</v>
      </c>
      <c r="BK203" s="75">
        <f>BK39*$BQ203</f>
        <v>26596.871280000003</v>
      </c>
      <c r="BL203" s="75">
        <f>BL39*$BQ203</f>
        <v>28109.037600000003</v>
      </c>
      <c r="BM203" s="75">
        <f>BM39*$BQ203</f>
        <v>28935.506880000001</v>
      </c>
      <c r="BN203" s="76">
        <f t="shared" si="1010"/>
        <v>139482.58464000002</v>
      </c>
      <c r="BP203" s="78">
        <f t="shared" si="999"/>
        <v>1582044.5057549998</v>
      </c>
      <c r="BQ203" s="79">
        <v>0.74199999999999999</v>
      </c>
      <c r="BR203" s="141"/>
      <c r="BS203" s="28"/>
    </row>
    <row r="204" spans="1:71" s="77" customFormat="1">
      <c r="A204" s="74" t="s">
        <v>2</v>
      </c>
      <c r="B204" s="115" t="s">
        <v>146</v>
      </c>
      <c r="C204" s="75">
        <f>C49</f>
        <v>1737.6738750000002</v>
      </c>
      <c r="D204" s="75">
        <f t="shared" si="1011"/>
        <v>1489.6320000000001</v>
      </c>
      <c r="E204" s="75">
        <f t="shared" si="1011"/>
        <v>1521.981</v>
      </c>
      <c r="F204" s="75">
        <f t="shared" si="1011"/>
        <v>1505.412</v>
      </c>
      <c r="G204" s="76">
        <f t="shared" si="1000"/>
        <v>6254.698875</v>
      </c>
      <c r="H204" s="75">
        <f>H42*$BQ204</f>
        <v>1443.8700000000001</v>
      </c>
      <c r="I204" s="75">
        <f>I42*$BQ204</f>
        <v>1697.1390000000001</v>
      </c>
      <c r="J204" s="75">
        <f>J42*$BQ204</f>
        <v>1747.635</v>
      </c>
      <c r="K204" s="75">
        <f>K42*$BQ204</f>
        <v>1300.2720000000002</v>
      </c>
      <c r="L204" s="76">
        <f t="shared" si="1001"/>
        <v>6188.9160000000002</v>
      </c>
      <c r="M204" s="75">
        <f>M42*$BQ204</f>
        <v>1510.9350000000002</v>
      </c>
      <c r="N204" s="75">
        <f>N42*$BQ204</f>
        <v>1545.6510000000001</v>
      </c>
      <c r="O204" s="75">
        <f>O42*$BQ204</f>
        <v>1331.0430000000001</v>
      </c>
      <c r="P204" s="75">
        <f>P42*$BQ204</f>
        <v>1636.386</v>
      </c>
      <c r="Q204" s="75">
        <f>Q42*$BQ204</f>
        <v>1298.694</v>
      </c>
      <c r="R204" s="76">
        <f t="shared" si="995"/>
        <v>7322.7090000000007</v>
      </c>
      <c r="S204" s="75">
        <f>S42*$BQ204</f>
        <v>1597.7250000000001</v>
      </c>
      <c r="T204" s="75">
        <f>T42*$BQ204</f>
        <v>1361.0250000000001</v>
      </c>
      <c r="U204" s="75">
        <f>U42*$BQ204</f>
        <v>1309.74</v>
      </c>
      <c r="V204" s="75">
        <f>V42*$BQ204</f>
        <v>1402.8420000000001</v>
      </c>
      <c r="W204" s="76">
        <f t="shared" si="1002"/>
        <v>5671.3320000000003</v>
      </c>
      <c r="X204" s="75">
        <f>X42*$BQ204</f>
        <v>1630.8630000000001</v>
      </c>
      <c r="Y204" s="75">
        <f>Y42*$BQ204</f>
        <v>1781.5620000000001</v>
      </c>
      <c r="Z204" s="75">
        <f>Z42*$BQ204</f>
        <v>2179.2180000000003</v>
      </c>
      <c r="AA204" s="75">
        <f>AA42*$BQ204</f>
        <v>1214.271</v>
      </c>
      <c r="AB204" s="76">
        <f t="shared" si="1003"/>
        <v>6805.9139999999998</v>
      </c>
      <c r="AC204" s="75">
        <f>AC42*$BQ204</f>
        <v>1155.096</v>
      </c>
      <c r="AD204" s="75">
        <f>AD42*$BQ204</f>
        <v>1445.4480000000001</v>
      </c>
      <c r="AE204" s="75">
        <f>AE42*$BQ204</f>
        <v>1220.5830000000001</v>
      </c>
      <c r="AF204" s="75">
        <f>AF42*$BQ204</f>
        <v>1319.2080000000001</v>
      </c>
      <c r="AG204" s="75">
        <f>AG42*$BQ204</f>
        <v>1685.3040000000001</v>
      </c>
      <c r="AH204" s="76">
        <f t="shared" si="1004"/>
        <v>6825.6390000000001</v>
      </c>
      <c r="AI204" s="75">
        <f>AI42*$BQ204</f>
        <v>1056.471</v>
      </c>
      <c r="AJ204" s="75">
        <f>AJ42*$BQ204</f>
        <v>1404.42</v>
      </c>
      <c r="AK204" s="75">
        <f>AK42*$BQ204</f>
        <v>1178.7660000000001</v>
      </c>
      <c r="AL204" s="75">
        <f>AL42*$BQ204</f>
        <v>895.51499999999999</v>
      </c>
      <c r="AM204" s="76">
        <f t="shared" si="1005"/>
        <v>4535.1720000000005</v>
      </c>
      <c r="AN204" s="75">
        <f>AN42*$BQ204</f>
        <v>1396.53</v>
      </c>
      <c r="AO204" s="75">
        <f>AO42*$BQ204</f>
        <v>1002.8190000000001</v>
      </c>
      <c r="AP204" s="75">
        <f>AP42*$BQ204</f>
        <v>1115.646</v>
      </c>
      <c r="AQ204" s="75">
        <f>AQ42*$BQ204</f>
        <v>1470.6960000000001</v>
      </c>
      <c r="AR204" s="76">
        <f t="shared" si="1006"/>
        <v>4985.6909999999998</v>
      </c>
      <c r="AS204" s="75">
        <f>AS42*$BQ204</f>
        <v>1400.4750000000001</v>
      </c>
      <c r="AT204" s="75">
        <f>AT42*$BQ204</f>
        <v>1424.145</v>
      </c>
      <c r="AU204" s="75">
        <f>AU42*$BQ204</f>
        <v>1324.731</v>
      </c>
      <c r="AV204" s="75">
        <f>AV42*$BQ204</f>
        <v>1305.7950000000001</v>
      </c>
      <c r="AW204" s="75">
        <f>AW42*$BQ204</f>
        <v>1275.8130000000001</v>
      </c>
      <c r="AX204" s="76">
        <f t="shared" si="1007"/>
        <v>6730.9589999999998</v>
      </c>
      <c r="AY204" s="75">
        <f>AY42*$BQ204</f>
        <v>1558.2750000000001</v>
      </c>
      <c r="AZ204" s="75">
        <f>AZ42*$BQ204</f>
        <v>923.9190000000001</v>
      </c>
      <c r="BA204" s="75">
        <f>BA42*$BQ204</f>
        <v>1182.711</v>
      </c>
      <c r="BB204" s="75">
        <f>BB42*$BQ204</f>
        <v>1295.538</v>
      </c>
      <c r="BC204" s="76">
        <f t="shared" si="1008"/>
        <v>4960.4430000000011</v>
      </c>
      <c r="BD204" s="75">
        <f>BD42*$BQ204</f>
        <v>1018.599</v>
      </c>
      <c r="BE204" s="75">
        <f>BE42*$BQ204</f>
        <v>931.80900000000008</v>
      </c>
      <c r="BF204" s="75">
        <f>BF42*$BQ204</f>
        <v>830.02800000000002</v>
      </c>
      <c r="BG204" s="75">
        <f>BG42*$BQ204</f>
        <v>1069.884</v>
      </c>
      <c r="BH204" s="76">
        <f t="shared" si="1009"/>
        <v>3850.32</v>
      </c>
      <c r="BI204" s="75">
        <f>BI42*$BQ204</f>
        <v>1192.1790000000001</v>
      </c>
      <c r="BJ204" s="75">
        <f>BJ42*$BQ204</f>
        <v>1354.713</v>
      </c>
      <c r="BK204" s="75">
        <f>BK42*$BQ204</f>
        <v>906.56100000000004</v>
      </c>
      <c r="BL204" s="75">
        <f>BL42*$BQ204</f>
        <v>1166.1420000000001</v>
      </c>
      <c r="BM204" s="75">
        <f>BM42*$BQ204</f>
        <v>1035.9570000000001</v>
      </c>
      <c r="BN204" s="76">
        <f t="shared" si="1010"/>
        <v>5655.5520000000006</v>
      </c>
      <c r="BP204" s="78">
        <f t="shared" si="999"/>
        <v>69787.345874999999</v>
      </c>
      <c r="BQ204" s="79">
        <v>0.78900000000000003</v>
      </c>
      <c r="BR204" s="141"/>
      <c r="BS204" s="28"/>
    </row>
    <row r="205" spans="1:71" s="77" customFormat="1">
      <c r="A205" s="74" t="s">
        <v>96</v>
      </c>
      <c r="B205" s="115" t="s">
        <v>95</v>
      </c>
      <c r="C205" s="75">
        <f>C63</f>
        <v>2741.5079999999998</v>
      </c>
      <c r="D205" s="75">
        <f>D63</f>
        <v>2963.2159999999999</v>
      </c>
      <c r="E205" s="75">
        <f>E63</f>
        <v>3192.32</v>
      </c>
      <c r="F205" s="75">
        <f>F63</f>
        <v>2635.7280000000001</v>
      </c>
      <c r="G205" s="76">
        <f t="shared" si="1000"/>
        <v>11532.772000000001</v>
      </c>
      <c r="H205" s="75">
        <f>H60*$BQ205</f>
        <v>3093.248</v>
      </c>
      <c r="I205" s="75">
        <f>I60*$BQ205</f>
        <v>3225.3439999999996</v>
      </c>
      <c r="J205" s="75">
        <f>J60*$BQ205</f>
        <v>3150.3520000000003</v>
      </c>
      <c r="K205" s="75">
        <f>K60*$BQ205</f>
        <v>3181.3120000000004</v>
      </c>
      <c r="L205" s="76">
        <f t="shared" si="1001"/>
        <v>12650.255999999999</v>
      </c>
      <c r="M205" s="75">
        <f>M60*$BQ205</f>
        <v>3298.2720000000004</v>
      </c>
      <c r="N205" s="75">
        <f>N60*$BQ205</f>
        <v>3602.3679999999999</v>
      </c>
      <c r="O205" s="75">
        <f>O60*$BQ205</f>
        <v>3115.2639999999997</v>
      </c>
      <c r="P205" s="75">
        <f>P60*$BQ205</f>
        <v>3120.08</v>
      </c>
      <c r="Q205" s="75">
        <f>Q60*$BQ205</f>
        <v>3488.16</v>
      </c>
      <c r="R205" s="76">
        <f t="shared" si="995"/>
        <v>16624.144</v>
      </c>
      <c r="S205" s="75">
        <f>S60*$BQ205</f>
        <v>3284.5120000000002</v>
      </c>
      <c r="T205" s="75">
        <f>T60*$BQ205</f>
        <v>2886.848</v>
      </c>
      <c r="U205" s="75">
        <f>U60*$BQ205</f>
        <v>3276.9439999999995</v>
      </c>
      <c r="V205" s="75">
        <f>V60*$BQ205</f>
        <v>2772.64</v>
      </c>
      <c r="W205" s="76">
        <f t="shared" si="1002"/>
        <v>12220.944</v>
      </c>
      <c r="X205" s="75">
        <f>X60*$BQ205</f>
        <v>3094.6239999999998</v>
      </c>
      <c r="Y205" s="75">
        <f>Y60*$BQ205</f>
        <v>3639.52</v>
      </c>
      <c r="Z205" s="75">
        <f>Z60*$BQ205</f>
        <v>3018.2559999999999</v>
      </c>
      <c r="AA205" s="75">
        <f>AA60*$BQ205</f>
        <v>3614.7520000000004</v>
      </c>
      <c r="AB205" s="76">
        <f t="shared" si="1003"/>
        <v>13367.152</v>
      </c>
      <c r="AC205" s="75">
        <f>AC60*$BQ205</f>
        <v>2866.2080000000001</v>
      </c>
      <c r="AD205" s="75">
        <f>AD60*$BQ205</f>
        <v>4348.16</v>
      </c>
      <c r="AE205" s="75">
        <f>AE60*$BQ205</f>
        <v>3016.88</v>
      </c>
      <c r="AF205" s="75">
        <f>AF60*$BQ205</f>
        <v>2209.8559999999998</v>
      </c>
      <c r="AG205" s="75">
        <f>AG60*$BQ205</f>
        <v>1935.3440000000001</v>
      </c>
      <c r="AH205" s="76">
        <f t="shared" si="1004"/>
        <v>14376.448</v>
      </c>
      <c r="AI205" s="75">
        <f>AI60*$BQ205</f>
        <v>2672.88</v>
      </c>
      <c r="AJ205" s="75">
        <f>AJ60*$BQ205</f>
        <v>2978.3520000000003</v>
      </c>
      <c r="AK205" s="75">
        <f>AK60*$BQ205</f>
        <v>2285.5359999999996</v>
      </c>
      <c r="AL205" s="75">
        <f>AL60*$BQ205</f>
        <v>2888.2239999999997</v>
      </c>
      <c r="AM205" s="76">
        <f t="shared" si="1005"/>
        <v>10824.992</v>
      </c>
      <c r="AN205" s="75">
        <f>AN60*$BQ205</f>
        <v>2721.04</v>
      </c>
      <c r="AO205" s="75">
        <f>AO60*$BQ205</f>
        <v>2507.7600000000002</v>
      </c>
      <c r="AP205" s="75">
        <f>AP60*$BQ205</f>
        <v>3224.6559999999999</v>
      </c>
      <c r="AQ205" s="75">
        <f>AQ60*$BQ205</f>
        <v>3693.1839999999997</v>
      </c>
      <c r="AR205" s="76">
        <f t="shared" si="1006"/>
        <v>12146.64</v>
      </c>
      <c r="AS205" s="75">
        <f>AS60*$BQ205</f>
        <v>2485.056</v>
      </c>
      <c r="AT205" s="75">
        <f>AT60*$BQ205</f>
        <v>2943.9520000000002</v>
      </c>
      <c r="AU205" s="75">
        <f>AU60*$BQ205</f>
        <v>3205.3920000000003</v>
      </c>
      <c r="AV205" s="75">
        <f>AV60*$BQ205</f>
        <v>3206.768</v>
      </c>
      <c r="AW205" s="75">
        <f>AW60*$BQ205</f>
        <v>3713.8239999999996</v>
      </c>
      <c r="AX205" s="76">
        <f t="shared" si="1007"/>
        <v>15554.991999999998</v>
      </c>
      <c r="AY205" s="75">
        <f>AY60*$BQ205</f>
        <v>2904.0479999999998</v>
      </c>
      <c r="AZ205" s="75">
        <f>AZ60*$BQ205</f>
        <v>3710.3839999999996</v>
      </c>
      <c r="BA205" s="75">
        <f>BA60*$BQ205</f>
        <v>2854.5120000000002</v>
      </c>
      <c r="BB205" s="75">
        <f>BB60*$BQ205</f>
        <v>3115.9520000000002</v>
      </c>
      <c r="BC205" s="76">
        <f t="shared" si="1008"/>
        <v>12584.896000000001</v>
      </c>
      <c r="BD205" s="75">
        <f>BD60*$BQ205</f>
        <v>3314.096</v>
      </c>
      <c r="BE205" s="75">
        <f>BE60*$BQ205</f>
        <v>2644.672</v>
      </c>
      <c r="BF205" s="75">
        <f>BF60*$BQ205</f>
        <v>3312.0320000000002</v>
      </c>
      <c r="BG205" s="75">
        <f>BG60*$BQ205</f>
        <v>2778.1439999999998</v>
      </c>
      <c r="BH205" s="76">
        <f t="shared" si="1009"/>
        <v>12048.944</v>
      </c>
      <c r="BI205" s="75">
        <f>BI60*$BQ205</f>
        <v>2763.0079999999998</v>
      </c>
      <c r="BJ205" s="75">
        <f>BJ60*$BQ205</f>
        <v>2549.04</v>
      </c>
      <c r="BK205" s="75">
        <f>BK60*$BQ205</f>
        <v>2366.7200000000003</v>
      </c>
      <c r="BL205" s="75">
        <f>BL60*$BQ205</f>
        <v>2487.12</v>
      </c>
      <c r="BM205" s="75">
        <f>BM60*$BQ205</f>
        <v>3233.6</v>
      </c>
      <c r="BN205" s="76">
        <f>SUM(BI205:BM205)</f>
        <v>13399.487999999999</v>
      </c>
      <c r="BP205" s="78">
        <f t="shared" si="999"/>
        <v>157331.66800000001</v>
      </c>
      <c r="BQ205" s="79">
        <v>0.64</v>
      </c>
      <c r="BR205" s="141"/>
      <c r="BS205" s="28"/>
    </row>
    <row r="206" spans="1:71" s="83" customFormat="1">
      <c r="A206" s="81" t="s">
        <v>101</v>
      </c>
      <c r="B206" s="82"/>
      <c r="C206" s="70">
        <f t="shared" ref="C206:AH206" si="1012">SUM(C201:C205)</f>
        <v>42497.530366874998</v>
      </c>
      <c r="D206" s="70">
        <f t="shared" si="1012"/>
        <v>46189.996654999995</v>
      </c>
      <c r="E206" s="70">
        <f t="shared" si="1012"/>
        <v>46853.781657500003</v>
      </c>
      <c r="F206" s="70">
        <f t="shared" si="1012"/>
        <v>43765.0164</v>
      </c>
      <c r="G206" s="70">
        <f t="shared" si="1012"/>
        <v>179306.325079375</v>
      </c>
      <c r="H206" s="70">
        <f t="shared" si="1012"/>
        <v>42923.054862500008</v>
      </c>
      <c r="I206" s="70">
        <f t="shared" si="1012"/>
        <v>44512.270654999993</v>
      </c>
      <c r="J206" s="70">
        <f t="shared" si="1012"/>
        <v>50461.021255</v>
      </c>
      <c r="K206" s="70">
        <f t="shared" si="1012"/>
        <v>45161.2119475</v>
      </c>
      <c r="L206" s="70">
        <f t="shared" si="1012"/>
        <v>183057.55871999997</v>
      </c>
      <c r="M206" s="70">
        <f t="shared" si="1012"/>
        <v>44207.639234999995</v>
      </c>
      <c r="N206" s="70">
        <f t="shared" si="1012"/>
        <v>41613.648242499999</v>
      </c>
      <c r="O206" s="70">
        <f t="shared" si="1012"/>
        <v>42526.235709999994</v>
      </c>
      <c r="P206" s="70">
        <f t="shared" si="1012"/>
        <v>49608.260494999995</v>
      </c>
      <c r="Q206" s="70">
        <f t="shared" si="1012"/>
        <v>54725.926350000009</v>
      </c>
      <c r="R206" s="70">
        <f t="shared" si="1012"/>
        <v>232681.71003249998</v>
      </c>
      <c r="S206" s="70">
        <f t="shared" si="1012"/>
        <v>42530.350217500003</v>
      </c>
      <c r="T206" s="70">
        <f t="shared" si="1012"/>
        <v>39929.769935000004</v>
      </c>
      <c r="U206" s="70">
        <f t="shared" si="1012"/>
        <v>46370.616589999991</v>
      </c>
      <c r="V206" s="70">
        <f t="shared" si="1012"/>
        <v>43414.180119999997</v>
      </c>
      <c r="W206" s="70">
        <f t="shared" si="1012"/>
        <v>172244.91686249999</v>
      </c>
      <c r="X206" s="70">
        <f t="shared" si="1012"/>
        <v>43021.962122500001</v>
      </c>
      <c r="Y206" s="70">
        <f t="shared" si="1012"/>
        <v>45747.363444999995</v>
      </c>
      <c r="Z206" s="70">
        <f t="shared" si="1012"/>
        <v>46642.604507500007</v>
      </c>
      <c r="AA206" s="70">
        <f t="shared" si="1012"/>
        <v>43444.867157500004</v>
      </c>
      <c r="AB206" s="70">
        <f t="shared" si="1012"/>
        <v>178856.79723249999</v>
      </c>
      <c r="AC206" s="70">
        <f t="shared" si="1012"/>
        <v>43082.088514999996</v>
      </c>
      <c r="AD206" s="70">
        <f t="shared" si="1012"/>
        <v>46214.339104999992</v>
      </c>
      <c r="AE206" s="70">
        <f t="shared" si="1012"/>
        <v>46981.370802499994</v>
      </c>
      <c r="AF206" s="70">
        <f t="shared" si="1012"/>
        <v>44071.988247500005</v>
      </c>
      <c r="AG206" s="70">
        <f t="shared" si="1012"/>
        <v>45022.225737500004</v>
      </c>
      <c r="AH206" s="70">
        <f t="shared" si="1012"/>
        <v>225372.01240750003</v>
      </c>
      <c r="AI206" s="70">
        <f t="shared" ref="AI206:BN206" si="1013">SUM(AI201:AI205)</f>
        <v>48648.756262499992</v>
      </c>
      <c r="AJ206" s="70">
        <f t="shared" si="1013"/>
        <v>38509.768080000002</v>
      </c>
      <c r="AK206" s="70">
        <f t="shared" si="1013"/>
        <v>37707.088892500004</v>
      </c>
      <c r="AL206" s="70">
        <f t="shared" si="1013"/>
        <v>42227.972289999998</v>
      </c>
      <c r="AM206" s="70">
        <f t="shared" si="1013"/>
        <v>167093.585525</v>
      </c>
      <c r="AN206" s="70">
        <f t="shared" si="1013"/>
        <v>41521.555029999996</v>
      </c>
      <c r="AO206" s="70">
        <f t="shared" si="1013"/>
        <v>43354.534785000003</v>
      </c>
      <c r="AP206" s="70">
        <f t="shared" si="1013"/>
        <v>46237.332197500007</v>
      </c>
      <c r="AQ206" s="70">
        <f t="shared" si="1013"/>
        <v>52866.840872500004</v>
      </c>
      <c r="AR206" s="70">
        <f t="shared" si="1013"/>
        <v>183980.26288499997</v>
      </c>
      <c r="AS206" s="70">
        <f t="shared" si="1013"/>
        <v>45512.948002500001</v>
      </c>
      <c r="AT206" s="70">
        <f t="shared" si="1013"/>
        <v>46873.429179999992</v>
      </c>
      <c r="AU206" s="70">
        <f t="shared" si="1013"/>
        <v>46220.336872500004</v>
      </c>
      <c r="AV206" s="70">
        <f t="shared" si="1013"/>
        <v>47059.221717499997</v>
      </c>
      <c r="AW206" s="70">
        <f t="shared" si="1013"/>
        <v>46232.735035000005</v>
      </c>
      <c r="AX206" s="70">
        <f t="shared" si="1013"/>
        <v>231898.67080750002</v>
      </c>
      <c r="AY206" s="70">
        <f t="shared" si="1013"/>
        <v>44753.491965000001</v>
      </c>
      <c r="AZ206" s="70">
        <f t="shared" si="1013"/>
        <v>45398.3841875</v>
      </c>
      <c r="BA206" s="70">
        <f t="shared" si="1013"/>
        <v>50536.202190000004</v>
      </c>
      <c r="BB206" s="70">
        <f t="shared" si="1013"/>
        <v>43177.569987499999</v>
      </c>
      <c r="BC206" s="70">
        <f t="shared" si="1013"/>
        <v>183865.64833000003</v>
      </c>
      <c r="BD206" s="70">
        <f t="shared" si="1013"/>
        <v>48935.140662500002</v>
      </c>
      <c r="BE206" s="70">
        <f t="shared" si="1013"/>
        <v>44915.133422500003</v>
      </c>
      <c r="BF206" s="70">
        <f t="shared" si="1013"/>
        <v>42718.417197499999</v>
      </c>
      <c r="BG206" s="70">
        <f t="shared" si="1013"/>
        <v>40533.966434999995</v>
      </c>
      <c r="BH206" s="70">
        <f t="shared" si="1013"/>
        <v>177102.6577175</v>
      </c>
      <c r="BI206" s="70">
        <f t="shared" si="1013"/>
        <v>39474.846709999998</v>
      </c>
      <c r="BJ206" s="70">
        <f t="shared" si="1013"/>
        <v>43335.416145000003</v>
      </c>
      <c r="BK206" s="70">
        <f t="shared" si="1013"/>
        <v>41062.522775000005</v>
      </c>
      <c r="BL206" s="70">
        <f t="shared" si="1013"/>
        <v>41375.14674750001</v>
      </c>
      <c r="BM206" s="70">
        <f t="shared" si="1013"/>
        <v>44380.840250000001</v>
      </c>
      <c r="BN206" s="70">
        <f t="shared" si="1013"/>
        <v>209628.77262750003</v>
      </c>
      <c r="BO206" s="70"/>
      <c r="BP206" s="70">
        <f>SUM(BP201:BP205)</f>
        <v>2325088.9182268749</v>
      </c>
      <c r="BR206" s="103"/>
      <c r="BS206" s="28"/>
    </row>
    <row r="207" spans="1:71" s="89" customFormat="1" ht="12.75">
      <c r="A207" s="84" t="s">
        <v>93</v>
      </c>
      <c r="B207" s="85"/>
      <c r="C207" s="86">
        <f t="shared" ref="C207:AH207" si="1014">+C206/C94</f>
        <v>0.47446693570324566</v>
      </c>
      <c r="D207" s="86">
        <f t="shared" si="1014"/>
        <v>0.5145959087299854</v>
      </c>
      <c r="E207" s="86">
        <f t="shared" si="1014"/>
        <v>0.46815486229645026</v>
      </c>
      <c r="F207" s="86">
        <f t="shared" si="1014"/>
        <v>0.4781581530831101</v>
      </c>
      <c r="G207" s="109">
        <f t="shared" si="1014"/>
        <v>0.48338509936861385</v>
      </c>
      <c r="H207" s="110">
        <f t="shared" si="1014"/>
        <v>0.44190697832932613</v>
      </c>
      <c r="I207" s="110">
        <f t="shared" si="1014"/>
        <v>0.44781435847906625</v>
      </c>
      <c r="J207" s="110">
        <f t="shared" si="1014"/>
        <v>0.45623740957191444</v>
      </c>
      <c r="K207" s="110">
        <f t="shared" si="1014"/>
        <v>0.48077424696520632</v>
      </c>
      <c r="L207" s="109">
        <f t="shared" si="1014"/>
        <v>0.45642609142384971</v>
      </c>
      <c r="M207" s="110">
        <f t="shared" si="1014"/>
        <v>0.4950588489573336</v>
      </c>
      <c r="N207" s="110">
        <f t="shared" si="1014"/>
        <v>0.44619037936369327</v>
      </c>
      <c r="O207" s="110">
        <f t="shared" si="1014"/>
        <v>0.47993672062493564</v>
      </c>
      <c r="P207" s="110">
        <f t="shared" si="1014"/>
        <v>0.51363245906434918</v>
      </c>
      <c r="Q207" s="110">
        <f t="shared" si="1014"/>
        <v>0.50644810158908227</v>
      </c>
      <c r="R207" s="109">
        <f t="shared" si="1014"/>
        <v>0.48902069208078364</v>
      </c>
      <c r="S207" s="110">
        <f t="shared" si="1014"/>
        <v>0.49800973194598536</v>
      </c>
      <c r="T207" s="110">
        <f t="shared" si="1014"/>
        <v>0.44415497186242925</v>
      </c>
      <c r="U207" s="110">
        <f t="shared" si="1014"/>
        <v>0.44278895611353819</v>
      </c>
      <c r="V207" s="110">
        <f t="shared" si="1014"/>
        <v>0.47454725399121317</v>
      </c>
      <c r="W207" s="109">
        <f t="shared" si="1014"/>
        <v>0.46363390030170237</v>
      </c>
      <c r="X207" s="110">
        <f t="shared" si="1014"/>
        <v>0.46089171965453557</v>
      </c>
      <c r="Y207" s="110">
        <f t="shared" si="1014"/>
        <v>0.50466645423630441</v>
      </c>
      <c r="Z207" s="110">
        <f t="shared" si="1014"/>
        <v>0.48106553922486345</v>
      </c>
      <c r="AA207" s="110">
        <f t="shared" si="1014"/>
        <v>0.48471631913745888</v>
      </c>
      <c r="AB207" s="109">
        <f t="shared" si="1014"/>
        <v>0.48264005370837249</v>
      </c>
      <c r="AC207" s="110">
        <f t="shared" si="1014"/>
        <v>0.48265071453860153</v>
      </c>
      <c r="AD207" s="110">
        <f t="shared" si="1014"/>
        <v>0.507797408233579</v>
      </c>
      <c r="AE207" s="110">
        <f t="shared" si="1014"/>
        <v>0.48010681025836166</v>
      </c>
      <c r="AF207" s="110">
        <f t="shared" si="1014"/>
        <v>0.51329751674444946</v>
      </c>
      <c r="AG207" s="110">
        <f t="shared" si="1014"/>
        <v>0.5110867286674704</v>
      </c>
      <c r="AH207" s="109">
        <f t="shared" si="1014"/>
        <v>0.49852397450483082</v>
      </c>
      <c r="AI207" s="110">
        <f t="shared" ref="AI207:BN207" si="1015">+AI206/AI94</f>
        <v>0.46637852943251912</v>
      </c>
      <c r="AJ207" s="110">
        <f t="shared" si="1015"/>
        <v>0.50995852225449656</v>
      </c>
      <c r="AK207" s="110">
        <f t="shared" si="1015"/>
        <v>0.48993069551305229</v>
      </c>
      <c r="AL207" s="110">
        <f t="shared" si="1015"/>
        <v>0.4902480095823667</v>
      </c>
      <c r="AM207" s="109">
        <f t="shared" si="1015"/>
        <v>0.4872565889680755</v>
      </c>
      <c r="AN207" s="110">
        <f t="shared" si="1015"/>
        <v>0.51763450178821069</v>
      </c>
      <c r="AO207" s="110">
        <f t="shared" si="1015"/>
        <v>0.51281080488214792</v>
      </c>
      <c r="AP207" s="110">
        <f t="shared" si="1015"/>
        <v>0.54722626317553547</v>
      </c>
      <c r="AQ207" s="110">
        <f t="shared" si="1015"/>
        <v>0.5165206525244177</v>
      </c>
      <c r="AR207" s="109">
        <f t="shared" si="1015"/>
        <v>0.52326162396285181</v>
      </c>
      <c r="AS207" s="110">
        <f t="shared" si="1015"/>
        <v>0.51712558045772639</v>
      </c>
      <c r="AT207" s="110">
        <f t="shared" si="1015"/>
        <v>0.50992274982791064</v>
      </c>
      <c r="AU207" s="110">
        <f t="shared" si="1015"/>
        <v>0.49099548764209011</v>
      </c>
      <c r="AV207" s="110">
        <f t="shared" si="1015"/>
        <v>0.50582192643636925</v>
      </c>
      <c r="AW207" s="110">
        <f t="shared" si="1015"/>
        <v>0.50600529326805044</v>
      </c>
      <c r="AX207" s="109">
        <f t="shared" si="1015"/>
        <v>0.50580635628421422</v>
      </c>
      <c r="AY207" s="110">
        <f t="shared" si="1015"/>
        <v>0.51072765734699543</v>
      </c>
      <c r="AZ207" s="110">
        <f t="shared" si="1015"/>
        <v>0.46832338517071603</v>
      </c>
      <c r="BA207" s="110">
        <f t="shared" si="1015"/>
        <v>0.49278962426239142</v>
      </c>
      <c r="BB207" s="110">
        <f t="shared" si="1015"/>
        <v>0.48399870917288085</v>
      </c>
      <c r="BC207" s="109">
        <f t="shared" si="1015"/>
        <v>0.48858026035650998</v>
      </c>
      <c r="BD207" s="110">
        <f t="shared" si="1015"/>
        <v>0.44311588326958129</v>
      </c>
      <c r="BE207" s="110">
        <f t="shared" si="1015"/>
        <v>0.48137067309937243</v>
      </c>
      <c r="BF207" s="110">
        <f t="shared" si="1015"/>
        <v>0.49907730147587698</v>
      </c>
      <c r="BG207" s="110">
        <f t="shared" si="1015"/>
        <v>0.47354517767462267</v>
      </c>
      <c r="BH207" s="109">
        <f t="shared" si="1015"/>
        <v>0.47235870847487577</v>
      </c>
      <c r="BI207" s="110">
        <f t="shared" si="1015"/>
        <v>0.47179392041515639</v>
      </c>
      <c r="BJ207" s="110">
        <f t="shared" si="1015"/>
        <v>0.47082506488261749</v>
      </c>
      <c r="BK207" s="110">
        <f t="shared" si="1015"/>
        <v>0.47194736250486785</v>
      </c>
      <c r="BL207" s="110">
        <f t="shared" si="1015"/>
        <v>0.43364390246613094</v>
      </c>
      <c r="BM207" s="110">
        <f t="shared" si="1015"/>
        <v>0.47990292996219519</v>
      </c>
      <c r="BN207" s="109">
        <f t="shared" si="1015"/>
        <v>0.46521191941536794</v>
      </c>
      <c r="BO207" s="87"/>
      <c r="BP207" s="111">
        <f>+BP206/BP94</f>
        <v>0.48471075699710892</v>
      </c>
      <c r="BR207" s="142"/>
      <c r="BS207" s="28"/>
    </row>
    <row r="208" spans="1:71" s="93" customFormat="1">
      <c r="A208" s="81"/>
      <c r="B208" s="90"/>
      <c r="C208" s="91"/>
      <c r="D208" s="91"/>
      <c r="E208" s="91"/>
      <c r="F208" s="91"/>
      <c r="G208" s="92"/>
      <c r="H208" s="91"/>
      <c r="I208" s="91"/>
      <c r="J208" s="91"/>
      <c r="K208" s="91"/>
      <c r="L208" s="92"/>
      <c r="M208" s="91"/>
      <c r="N208" s="91"/>
      <c r="O208" s="91"/>
      <c r="P208" s="91"/>
      <c r="Q208" s="91"/>
      <c r="R208" s="92"/>
      <c r="S208" s="91"/>
      <c r="T208" s="91"/>
      <c r="U208" s="91"/>
      <c r="V208" s="91"/>
      <c r="W208" s="92"/>
      <c r="X208" s="91"/>
      <c r="Y208" s="91"/>
      <c r="Z208" s="91"/>
      <c r="AA208" s="91"/>
      <c r="AB208" s="92"/>
      <c r="AC208" s="91"/>
      <c r="AD208" s="91"/>
      <c r="AE208" s="91"/>
      <c r="AF208" s="91"/>
      <c r="AG208" s="91"/>
      <c r="AH208" s="92"/>
      <c r="AI208" s="91"/>
      <c r="AJ208" s="91"/>
      <c r="AK208" s="91"/>
      <c r="AL208" s="91"/>
      <c r="AM208" s="92"/>
      <c r="AN208" s="91"/>
      <c r="AO208" s="91"/>
      <c r="AP208" s="91"/>
      <c r="AQ208" s="91"/>
      <c r="AR208" s="92"/>
      <c r="AS208" s="91"/>
      <c r="AT208" s="91"/>
      <c r="AU208" s="91"/>
      <c r="AV208" s="91"/>
      <c r="AW208" s="91"/>
      <c r="AX208" s="92"/>
      <c r="AY208" s="91"/>
      <c r="AZ208" s="91"/>
      <c r="BA208" s="91"/>
      <c r="BB208" s="91"/>
      <c r="BC208" s="92"/>
      <c r="BD208" s="91"/>
      <c r="BE208" s="91"/>
      <c r="BF208" s="91"/>
      <c r="BG208" s="91"/>
      <c r="BH208" s="92"/>
      <c r="BI208" s="91"/>
      <c r="BJ208" s="91"/>
      <c r="BK208" s="91"/>
      <c r="BL208" s="91"/>
      <c r="BM208" s="91"/>
      <c r="BN208" s="92"/>
      <c r="BO208" s="91"/>
      <c r="BP208" s="92"/>
      <c r="BR208" s="140"/>
      <c r="BS208" s="28"/>
    </row>
    <row r="209" spans="1:73">
      <c r="A209" s="49" t="s">
        <v>124</v>
      </c>
      <c r="B209" s="50"/>
      <c r="H209" s="33"/>
      <c r="M209" s="33"/>
      <c r="S209" s="33"/>
      <c r="X209" s="33"/>
      <c r="AC209" s="33"/>
      <c r="AI209" s="33"/>
      <c r="AN209" s="33"/>
      <c r="AS209" s="33"/>
      <c r="AY209" s="33"/>
      <c r="BD209" s="33"/>
      <c r="BI209" s="33"/>
      <c r="BO209"/>
      <c r="BP209" s="51"/>
      <c r="BQ209" s="5"/>
      <c r="BS209" s="28"/>
    </row>
    <row r="210" spans="1:73" s="77" customFormat="1">
      <c r="A210" s="116" t="s">
        <v>149</v>
      </c>
      <c r="B210" s="115" t="s">
        <v>100</v>
      </c>
      <c r="C210" s="75">
        <f>C28</f>
        <v>6566.6994553125014</v>
      </c>
      <c r="D210" s="75">
        <f>D28</f>
        <v>6684.3426825000015</v>
      </c>
      <c r="E210" s="75">
        <f>E28</f>
        <v>7179.1394175000014</v>
      </c>
      <c r="F210" s="75">
        <f>F28</f>
        <v>7078.8040425000017</v>
      </c>
      <c r="G210" s="76">
        <f>SUM(C210:F210)</f>
        <v>27508.985597812505</v>
      </c>
      <c r="H210" s="75">
        <f>(H16+H19)*$BQ210</f>
        <v>7808.6722275000011</v>
      </c>
      <c r="I210" s="75">
        <f>(I16+I19)*$BQ210</f>
        <v>8369.6903100000018</v>
      </c>
      <c r="J210" s="75">
        <f>(J16+J19)*$BQ210</f>
        <v>7877.7603000000008</v>
      </c>
      <c r="K210" s="75">
        <f>(K16+K19)*$BQ210</f>
        <v>7956.5952375000006</v>
      </c>
      <c r="L210" s="76">
        <f>SUM(H210:K210)</f>
        <v>32012.718075000004</v>
      </c>
      <c r="M210" s="75">
        <f>(M16+M19)*$BQ210</f>
        <v>8125.7320125000015</v>
      </c>
      <c r="N210" s="75">
        <f>(N16+N19)*$BQ210</f>
        <v>6169.4788725000017</v>
      </c>
      <c r="O210" s="75">
        <f>(O16+O19)*$BQ210</f>
        <v>6853.1927850000011</v>
      </c>
      <c r="P210" s="75">
        <f>(P16+P19)*$BQ210</f>
        <v>7847.6596875000014</v>
      </c>
      <c r="Q210" s="75">
        <f>(Q16+Q19)*$BQ210</f>
        <v>9636.7827600000019</v>
      </c>
      <c r="R210" s="76">
        <f>SUM(M210:Q210)</f>
        <v>38632.846117500012</v>
      </c>
      <c r="S210" s="75">
        <f>(S16+S19)*$BQ210</f>
        <v>6809.6185650000007</v>
      </c>
      <c r="T210" s="75">
        <f>(T16+T19)*$BQ210</f>
        <v>7302.1219200000014</v>
      </c>
      <c r="U210" s="75">
        <f>(U16+U19)*$BQ210</f>
        <v>8735.771092500001</v>
      </c>
      <c r="V210" s="75">
        <f>(V16+V19)*$BQ210</f>
        <v>6521.512702500002</v>
      </c>
      <c r="W210" s="76">
        <f>SUM(S210:V210)</f>
        <v>29369.024280000005</v>
      </c>
      <c r="X210" s="75">
        <f>(X16+X19)*$BQ210</f>
        <v>7485.0189750000009</v>
      </c>
      <c r="Y210" s="75">
        <f>(Y16+Y19)*$BQ210</f>
        <v>7419.6576450000011</v>
      </c>
      <c r="Z210" s="75">
        <f>(Z16+Z19)*$BQ210</f>
        <v>6537.5663625000007</v>
      </c>
      <c r="AA210" s="75">
        <f>(AA16+AA19)*$BQ210</f>
        <v>6777.7979175000009</v>
      </c>
      <c r="AB210" s="76">
        <f>SUM(X210:AA210)</f>
        <v>28220.040900000004</v>
      </c>
      <c r="AC210" s="75">
        <f>(AC16+AC19)*$BQ210</f>
        <v>5913.4803300000012</v>
      </c>
      <c r="AD210" s="75">
        <f>(AD16+AD19)*$BQ210</f>
        <v>6928.0143075000015</v>
      </c>
      <c r="AE210" s="75">
        <f>(AE16+AE19)*$BQ210</f>
        <v>8189.3733075000018</v>
      </c>
      <c r="AF210" s="75">
        <f>(AF16+AF19)*$BQ210</f>
        <v>7097.1510825000014</v>
      </c>
      <c r="AG210" s="75">
        <f>(AG16+AG19)*$BQ210</f>
        <v>7329.3558075000028</v>
      </c>
      <c r="AH210" s="76">
        <f>SUM(AC210:AG210)</f>
        <v>35457.37483500001</v>
      </c>
      <c r="AI210" s="75">
        <f>(AI16+AI19)*$BQ210</f>
        <v>10152.5065875</v>
      </c>
      <c r="AJ210" s="75">
        <f>(AJ16+AJ19)*$BQ210</f>
        <v>6180.6591000000008</v>
      </c>
      <c r="AK210" s="75">
        <f>(AK16+AK19)*$BQ210</f>
        <v>5938.7075100000011</v>
      </c>
      <c r="AL210" s="75">
        <f>(AL16+AL19)*$BQ210</f>
        <v>7552.3870125000012</v>
      </c>
      <c r="AM210" s="76">
        <f>SUM(AI210:AL210)</f>
        <v>29824.26021</v>
      </c>
      <c r="AN210" s="75">
        <f>(AN16+AN19)*$BQ210</f>
        <v>6667.4290050000009</v>
      </c>
      <c r="AO210" s="75">
        <f>(AO16+AO19)*$BQ210</f>
        <v>6399.6768900000015</v>
      </c>
      <c r="AP210" s="75">
        <f>(AP16+AP19)*$BQ210</f>
        <v>7269.727927500001</v>
      </c>
      <c r="AQ210" s="75">
        <f>(AQ16+AQ19)*$BQ210</f>
        <v>7685.6897250000011</v>
      </c>
      <c r="AR210" s="76">
        <f>SUM(AN210:AQ210)</f>
        <v>28022.523547500004</v>
      </c>
      <c r="AS210" s="75">
        <f>(AS16+AS19)*$BQ210</f>
        <v>7234.7538825000011</v>
      </c>
      <c r="AT210" s="75">
        <f>(AT16+AT19)*$BQ210</f>
        <v>7815.265695000001</v>
      </c>
      <c r="AU210" s="75">
        <f>(AU16+AU19)*$BQ210</f>
        <v>7280.3348100000003</v>
      </c>
      <c r="AV210" s="75">
        <f>(AV16+AV19)*$BQ210</f>
        <v>6958.974937500001</v>
      </c>
      <c r="AW210" s="75">
        <f>(AW16+AW19)*$BQ210</f>
        <v>7364.3298525000009</v>
      </c>
      <c r="AX210" s="76">
        <f>SUM(AS210:AW210)</f>
        <v>36653.659177500005</v>
      </c>
      <c r="AY210" s="75">
        <f>(AY16+AY19)*$BQ210</f>
        <v>7429.6911825000025</v>
      </c>
      <c r="AZ210" s="75">
        <f>(AZ16+AZ19)*$BQ210</f>
        <v>8415.5579100000014</v>
      </c>
      <c r="BA210" s="75">
        <f>(BA16+BA19)*$BQ210</f>
        <v>8502.1330050000015</v>
      </c>
      <c r="BB210" s="75">
        <f>(BB16+BB19)*$BQ210</f>
        <v>8200.8402075000013</v>
      </c>
      <c r="BC210" s="76">
        <f>SUM(AY210:BB210)</f>
        <v>32548.222305000007</v>
      </c>
      <c r="BD210" s="75">
        <f>(BD16+BD19)*$BQ210</f>
        <v>11115.152842500003</v>
      </c>
      <c r="BE210" s="75">
        <f>(BE16+BE19)*$BQ210</f>
        <v>6811.6252725000013</v>
      </c>
      <c r="BF210" s="75">
        <f>(BF16+BF19)*$BQ210</f>
        <v>8191.6666875000019</v>
      </c>
      <c r="BG210" s="75">
        <f>(BG16+BG19)*$BQ210</f>
        <v>7505.6593950000024</v>
      </c>
      <c r="BH210" s="76">
        <f>SUM(BD210:BG210)</f>
        <v>33624.104197500012</v>
      </c>
      <c r="BI210" s="75">
        <f>(BI16+BI19)*$BQ210</f>
        <v>7075.6506450000006</v>
      </c>
      <c r="BJ210" s="75">
        <f>(BJ16+BJ19)*$BQ210</f>
        <v>7369.7766300000012</v>
      </c>
      <c r="BK210" s="75">
        <f>(BK16+BK19)*$BQ210</f>
        <v>8260.7547600000016</v>
      </c>
      <c r="BL210" s="75">
        <f>(BL16+BL19)*$BQ210</f>
        <v>7302.9819375000006</v>
      </c>
      <c r="BM210" s="75">
        <f>(BM16+BM19)*$BQ210</f>
        <v>8820.6261525000009</v>
      </c>
      <c r="BN210" s="76">
        <f>SUM(BI210:BM210)</f>
        <v>38829.790125000007</v>
      </c>
      <c r="BP210" s="78">
        <f>+G210+L210+R210+W210+AB210+AH210+AM210+AR210+AX210+BC210+BH210+BN210</f>
        <v>390703.54936781252</v>
      </c>
      <c r="BQ210" s="79">
        <v>0.27900000000000003</v>
      </c>
      <c r="BR210" s="141"/>
      <c r="BS210" s="28"/>
      <c r="BU210" s="105"/>
    </row>
    <row r="211" spans="1:73" s="77" customFormat="1">
      <c r="A211" s="116" t="s">
        <v>150</v>
      </c>
      <c r="B211" s="115" t="s">
        <v>99</v>
      </c>
      <c r="C211" s="75">
        <f>C36</f>
        <v>455.98806000000002</v>
      </c>
      <c r="D211" s="75">
        <f>D36</f>
        <v>531.81756000000007</v>
      </c>
      <c r="E211" s="75">
        <f>E36</f>
        <v>874.1877525000001</v>
      </c>
      <c r="F211" s="75">
        <f>F36</f>
        <v>496.68322500000005</v>
      </c>
      <c r="G211" s="76">
        <f>SUM(C211:F211)</f>
        <v>2358.6765975000003</v>
      </c>
      <c r="H211" s="75">
        <f>+H31*$BQ211</f>
        <v>594.37689750000004</v>
      </c>
      <c r="I211" s="75">
        <f>+I31*$BQ211</f>
        <v>288.91039500000005</v>
      </c>
      <c r="J211" s="75">
        <f>+J31*$BQ211</f>
        <v>1042.1500950000002</v>
      </c>
      <c r="K211" s="75">
        <f>+K31*$BQ211</f>
        <v>702.81308250000006</v>
      </c>
      <c r="L211" s="76">
        <f>SUM(H211:K211)</f>
        <v>2628.2504700000004</v>
      </c>
      <c r="M211" s="75">
        <f>+M31*$BQ211</f>
        <v>497.44152000000003</v>
      </c>
      <c r="N211" s="75">
        <f>+N31*$BQ211</f>
        <v>440.1902475</v>
      </c>
      <c r="O211" s="75">
        <f>+O31*$BQ211</f>
        <v>651.12264000000005</v>
      </c>
      <c r="P211" s="75">
        <f>+P31*$BQ211</f>
        <v>421.10649000000001</v>
      </c>
      <c r="Q211" s="75">
        <f>+Q31*$BQ211</f>
        <v>630.39590999999996</v>
      </c>
      <c r="R211" s="76">
        <f>SUM(M211:Q211)</f>
        <v>2640.2568074999999</v>
      </c>
      <c r="S211" s="75">
        <f>+S31*$BQ211</f>
        <v>693.96630750000008</v>
      </c>
      <c r="T211" s="75">
        <f>+T31*$BQ211</f>
        <v>358.67353500000002</v>
      </c>
      <c r="U211" s="75">
        <f>+U31*$BQ211</f>
        <v>1589.1335550000001</v>
      </c>
      <c r="V211" s="75">
        <f>+V31*$BQ211</f>
        <v>397.59934500000003</v>
      </c>
      <c r="W211" s="76">
        <f>SUM(S211:V211)</f>
        <v>3039.3727425000002</v>
      </c>
      <c r="X211" s="75">
        <f>+X31*$BQ211</f>
        <v>427.29923250000007</v>
      </c>
      <c r="Y211" s="75">
        <f>+Y31*$BQ211</f>
        <v>382.93897500000003</v>
      </c>
      <c r="Z211" s="75">
        <f>+Z31*$BQ211</f>
        <v>923.72969250000006</v>
      </c>
      <c r="AA211" s="75">
        <f>+AA31*$BQ211</f>
        <v>490.99601250000001</v>
      </c>
      <c r="AB211" s="76">
        <f>SUM(X211:AA211)</f>
        <v>2224.9639125000003</v>
      </c>
      <c r="AC211" s="75">
        <f>+AC31*$BQ211</f>
        <v>488.08921500000002</v>
      </c>
      <c r="AD211" s="75">
        <f>+AD31*$BQ211</f>
        <v>631.91250000000002</v>
      </c>
      <c r="AE211" s="75">
        <f>+AE31*$BQ211</f>
        <v>951.28107750000004</v>
      </c>
      <c r="AF211" s="75">
        <f>+AF31*$BQ211</f>
        <v>413.14439249999998</v>
      </c>
      <c r="AG211" s="75">
        <f>+AG31*$BQ211</f>
        <v>224.07617250000001</v>
      </c>
      <c r="AH211" s="76">
        <f>SUM(AC211:AG211)</f>
        <v>2708.5033575000002</v>
      </c>
      <c r="AI211" s="75">
        <f>+AI31*$BQ211</f>
        <v>1269.7649775000002</v>
      </c>
      <c r="AJ211" s="75">
        <f>+AJ31*$BQ211</f>
        <v>323.53919999999999</v>
      </c>
      <c r="AK211" s="75">
        <f>+AK31*$BQ211</f>
        <v>651.75455250000005</v>
      </c>
      <c r="AL211" s="75">
        <f>+AL31*$BQ211</f>
        <v>601.32793500000002</v>
      </c>
      <c r="AM211" s="76">
        <f>SUM(AI211:AL211)</f>
        <v>2846.386665</v>
      </c>
      <c r="AN211" s="75">
        <f>+AN31*$BQ211</f>
        <v>707.74199999999996</v>
      </c>
      <c r="AO211" s="75">
        <f>+AO31*$BQ211</f>
        <v>1096.2418049999999</v>
      </c>
      <c r="AP211" s="75">
        <f>+AP31*$BQ211</f>
        <v>914.63015250000012</v>
      </c>
      <c r="AQ211" s="75">
        <f>+AQ31*$BQ211</f>
        <v>547.10984250000001</v>
      </c>
      <c r="AR211" s="76">
        <f>SUM(AN211:AQ211)</f>
        <v>3265.7237999999998</v>
      </c>
      <c r="AS211" s="75">
        <f>+AS31*$BQ211</f>
        <v>509.95338750000008</v>
      </c>
      <c r="AT211" s="75">
        <f>+AT31*$BQ211</f>
        <v>473.68161000000003</v>
      </c>
      <c r="AU211" s="75">
        <f>+AU31*$BQ211</f>
        <v>735.67253249999999</v>
      </c>
      <c r="AV211" s="75">
        <f>+AV31*$BQ211</f>
        <v>563.79233250000004</v>
      </c>
      <c r="AW211" s="75">
        <f>+AW31*$BQ211</f>
        <v>491.37516000000005</v>
      </c>
      <c r="AX211" s="76">
        <f>SUM(AS211:AW211)</f>
        <v>2774.4750225000003</v>
      </c>
      <c r="AY211" s="75">
        <f>+AY31*$BQ211</f>
        <v>622.30743000000007</v>
      </c>
      <c r="AZ211" s="75">
        <f>+AZ31*$BQ211</f>
        <v>460.41144750000001</v>
      </c>
      <c r="BA211" s="75">
        <f>+BA31*$BQ211</f>
        <v>1199.11716</v>
      </c>
      <c r="BB211" s="75">
        <f>+BB31*$BQ211</f>
        <v>489.4794225</v>
      </c>
      <c r="BC211" s="76">
        <f>SUM(AY211:BB211)</f>
        <v>2771.3154600000003</v>
      </c>
      <c r="BD211" s="75">
        <f>+BD31*$BQ211</f>
        <v>929.54328750000002</v>
      </c>
      <c r="BE211" s="75">
        <f>+BE31*$BQ211</f>
        <v>683.85570750000011</v>
      </c>
      <c r="BF211" s="75">
        <f>+BF31*$BQ211</f>
        <v>619.40063250000003</v>
      </c>
      <c r="BG211" s="75">
        <f>+BG31*$BQ211</f>
        <v>419.84266500000007</v>
      </c>
      <c r="BH211" s="76">
        <f>SUM(BD211:BG211)</f>
        <v>2652.6422925000002</v>
      </c>
      <c r="BI211" s="75">
        <f>+BI31*$BQ211</f>
        <v>683.47656000000006</v>
      </c>
      <c r="BJ211" s="75">
        <f>+BJ31*$BQ211</f>
        <v>556.33576500000004</v>
      </c>
      <c r="BK211" s="75">
        <f>+BK31*$BQ211</f>
        <v>823.76113500000008</v>
      </c>
      <c r="BL211" s="75">
        <f>+BL31*$BQ211</f>
        <v>605.75132250000013</v>
      </c>
      <c r="BM211" s="75">
        <f>+BM31*$BQ211</f>
        <v>542.68645500000002</v>
      </c>
      <c r="BN211" s="76">
        <f>SUM(BI211:BM211)</f>
        <v>3212.0112375000003</v>
      </c>
      <c r="BP211" s="78">
        <f t="shared" ref="BP211:BP214" si="1016">+G211+L211+R211+W211+AB211+AH211+AM211+AR211+AX211+BC211+BH211+BN211</f>
        <v>33122.578365000001</v>
      </c>
      <c r="BQ211" s="79">
        <v>0.123</v>
      </c>
      <c r="BR211" s="141"/>
      <c r="BS211" s="28"/>
      <c r="BU211" s="105"/>
    </row>
    <row r="212" spans="1:73" s="77" customFormat="1">
      <c r="A212" s="74" t="s">
        <v>98</v>
      </c>
      <c r="B212" s="115" t="s">
        <v>97</v>
      </c>
      <c r="C212" s="75">
        <f>C57</f>
        <v>3785.9298749999998</v>
      </c>
      <c r="D212" s="75">
        <f>D57</f>
        <v>4171.482</v>
      </c>
      <c r="E212" s="75">
        <f>E57</f>
        <v>4060.8809999999999</v>
      </c>
      <c r="F212" s="75">
        <f>F57</f>
        <v>3872.9123999999997</v>
      </c>
      <c r="G212" s="76">
        <f>SUM(C212:F212)</f>
        <v>15891.205274999998</v>
      </c>
      <c r="H212" s="75">
        <f>(+H39+H42)*$BQ212</f>
        <v>3588.8399999999997</v>
      </c>
      <c r="I212" s="75">
        <f>(+I39+I42)*$BQ212</f>
        <v>3772.4129999999996</v>
      </c>
      <c r="J212" s="75">
        <f>(+J39+J42)*$BQ212</f>
        <v>4359.6341999999995</v>
      </c>
      <c r="K212" s="75">
        <f>(+K39+K42)*$BQ212</f>
        <v>3800.2157999999999</v>
      </c>
      <c r="L212" s="76">
        <f>SUM(H212:K212)</f>
        <v>15521.102999999997</v>
      </c>
      <c r="M212" s="75">
        <f>(+M39+M42)*$BQ212</f>
        <v>3703.0697999999998</v>
      </c>
      <c r="N212" s="75">
        <f>(+N39+N42)*$BQ212</f>
        <v>3634.3241999999996</v>
      </c>
      <c r="O212" s="75">
        <f>(+O39+O42)*$BQ212</f>
        <v>3653.4491999999996</v>
      </c>
      <c r="P212" s="75">
        <f>(+P39+P42)*$BQ212</f>
        <v>4438.1016</v>
      </c>
      <c r="Q212" s="75">
        <f>(+Q39+Q42)*$BQ212</f>
        <v>4713.9965999999995</v>
      </c>
      <c r="R212" s="76">
        <f>SUM(M212:Q212)</f>
        <v>20142.9414</v>
      </c>
      <c r="S212" s="75">
        <f>(+S39+S42)*$BQ212</f>
        <v>3625.4844000000003</v>
      </c>
      <c r="T212" s="75">
        <f>(+T39+T42)*$BQ212</f>
        <v>3386.3346000000001</v>
      </c>
      <c r="U212" s="75">
        <f>(+U39+U42)*$BQ212</f>
        <v>3581.5265999999997</v>
      </c>
      <c r="V212" s="75">
        <f>(+V39+V42)*$BQ212</f>
        <v>3918.2201999999997</v>
      </c>
      <c r="W212" s="76">
        <f>SUM(S212:V212)</f>
        <v>14511.5658</v>
      </c>
      <c r="X212" s="75">
        <f>(+X39+X42)*$BQ212</f>
        <v>3690.1277999999998</v>
      </c>
      <c r="Y212" s="75">
        <f>(+Y39+Y42)*$BQ212</f>
        <v>3974.8230000000003</v>
      </c>
      <c r="Z212" s="75">
        <f>(+Z39+Z42)*$BQ212</f>
        <v>4125.3858</v>
      </c>
      <c r="AA212" s="75">
        <f>(+AA39+AA42)*$BQ212</f>
        <v>3760.1118000000001</v>
      </c>
      <c r="AB212" s="76">
        <f>SUM(X212:AA212)</f>
        <v>15550.448400000001</v>
      </c>
      <c r="AC212" s="75">
        <f>(+AC39+AC42)*$BQ212</f>
        <v>3926.1294000000003</v>
      </c>
      <c r="AD212" s="75">
        <f>(+AD39+AD42)*$BQ212</f>
        <v>3945.5711999999999</v>
      </c>
      <c r="AE212" s="75">
        <f>(+AE39+AE42)*$BQ212</f>
        <v>3940.3925999999997</v>
      </c>
      <c r="AF212" s="75">
        <f>(+AF39+AF42)*$BQ212</f>
        <v>3983.9562000000001</v>
      </c>
      <c r="AG212" s="75">
        <f>(+AG39+AG42)*$BQ212</f>
        <v>4150.9313999999995</v>
      </c>
      <c r="AH212" s="76">
        <f>SUM(AC212:AG212)</f>
        <v>19946.980799999998</v>
      </c>
      <c r="AI212" s="75">
        <f>(+AI39+AI42)*$BQ212</f>
        <v>3828.6791999999996</v>
      </c>
      <c r="AJ212" s="75">
        <f>(+AJ39+AJ42)*$BQ212</f>
        <v>3365.5806000000002</v>
      </c>
      <c r="AK212" s="75">
        <f>(+AK39+AK42)*$BQ212</f>
        <v>3295.3175999999999</v>
      </c>
      <c r="AL212" s="75">
        <f>(+AL39+AL42)*$BQ212</f>
        <v>3566.4065999999998</v>
      </c>
      <c r="AM212" s="76">
        <f>SUM(AI212:AL212)</f>
        <v>14055.984</v>
      </c>
      <c r="AN212" s="75">
        <f>(+AN39+AN42)*$BQ212</f>
        <v>3588.4889999999996</v>
      </c>
      <c r="AO212" s="75">
        <f>(+AO39+AO42)*$BQ212</f>
        <v>3767.6627999999996</v>
      </c>
      <c r="AP212" s="75">
        <f>(+AP39+AP42)*$BQ212</f>
        <v>3961.4706000000001</v>
      </c>
      <c r="AQ212" s="75">
        <f>(+AQ39+AQ42)*$BQ212</f>
        <v>4751.9766</v>
      </c>
      <c r="AR212" s="76">
        <f>SUM(AN212:AQ212)</f>
        <v>16069.599</v>
      </c>
      <c r="AS212" s="75">
        <f>(+AS39+AS42)*$BQ212</f>
        <v>4078.9674</v>
      </c>
      <c r="AT212" s="75">
        <f>(+AT39+AT42)*$BQ212</f>
        <v>4119.03</v>
      </c>
      <c r="AU212" s="75">
        <f>(+AU39+AU42)*$BQ212</f>
        <v>4008.7296000000001</v>
      </c>
      <c r="AV212" s="75">
        <f>(+AV39+AV42)*$BQ212</f>
        <v>4202.2871999999998</v>
      </c>
      <c r="AW212" s="75">
        <f>(+AW39+AW42)*$BQ212</f>
        <v>4005.6282000000001</v>
      </c>
      <c r="AX212" s="76">
        <f>SUM(AS212:AW212)</f>
        <v>20414.642400000001</v>
      </c>
      <c r="AY212" s="75">
        <f>(+AY39+AY42)*$BQ212</f>
        <v>3876.9227999999998</v>
      </c>
      <c r="AZ212" s="75">
        <f>(+AZ39+AZ42)*$BQ212</f>
        <v>3772.5246000000002</v>
      </c>
      <c r="BA212" s="75">
        <f>(+BA39+BA42)*$BQ212</f>
        <v>4279.68</v>
      </c>
      <c r="BB212" s="75">
        <f>(+BB39+BB42)*$BQ212</f>
        <v>3593.7683999999999</v>
      </c>
      <c r="BC212" s="76">
        <f>SUM(AY212:BB212)</f>
        <v>15522.895800000002</v>
      </c>
      <c r="BD212" s="75">
        <f>(+BD39+BD42)*$BQ212</f>
        <v>3749.4503999999997</v>
      </c>
      <c r="BE212" s="75">
        <f>(+BE39+BE42)*$BQ212</f>
        <v>3999.7115999999996</v>
      </c>
      <c r="BF212" s="75">
        <f>(+BF39+BF42)*$BQ212</f>
        <v>3482.6507999999999</v>
      </c>
      <c r="BG212" s="75">
        <f>(+BG39+BG42)*$BQ212</f>
        <v>3430.0529999999994</v>
      </c>
      <c r="BH212" s="76">
        <f>SUM(BD212:BG212)</f>
        <v>14661.8658</v>
      </c>
      <c r="BI212" s="75">
        <f>(+BI39+BI42)*$BQ212</f>
        <v>3287.6675999999998</v>
      </c>
      <c r="BJ212" s="75">
        <f>(+BJ39+BJ42)*$BQ212</f>
        <v>3776.04</v>
      </c>
      <c r="BK212" s="75">
        <f>(+BK39+BK42)*$BQ212</f>
        <v>3329.4456</v>
      </c>
      <c r="BL212" s="75">
        <f>(+BL39+BL42)*$BQ212</f>
        <v>3542.4720000000002</v>
      </c>
      <c r="BM212" s="75">
        <f>(+BM39+BM42)*$BQ212</f>
        <v>3627.8676</v>
      </c>
      <c r="BN212" s="76">
        <f>SUM(BI212:BM212)</f>
        <v>17563.4928</v>
      </c>
      <c r="BP212" s="78">
        <f t="shared" si="1016"/>
        <v>199852.724475</v>
      </c>
      <c r="BQ212" s="79">
        <v>0.09</v>
      </c>
      <c r="BR212" s="141"/>
      <c r="BS212" s="28"/>
      <c r="BU212" s="105"/>
    </row>
    <row r="213" spans="1:73" s="77" customFormat="1">
      <c r="A213" s="74" t="s">
        <v>96</v>
      </c>
      <c r="B213" s="115" t="s">
        <v>151</v>
      </c>
      <c r="C213" s="75">
        <f>C65</f>
        <v>2056.1309999999999</v>
      </c>
      <c r="D213" s="75">
        <f>D65</f>
        <v>2222.4119999999998</v>
      </c>
      <c r="E213" s="75">
        <f>E65</f>
        <v>2394.2399999999998</v>
      </c>
      <c r="F213" s="75">
        <f>F65</f>
        <v>1976.7959999999998</v>
      </c>
      <c r="G213" s="76">
        <f t="shared" ref="G213" si="1017">SUM(C213:F213)</f>
        <v>8649.5789999999997</v>
      </c>
      <c r="H213" s="75">
        <f>H60*$BQ213</f>
        <v>2319.9359999999997</v>
      </c>
      <c r="I213" s="75">
        <f>I60*$BQ213</f>
        <v>2419.0079999999998</v>
      </c>
      <c r="J213" s="75">
        <f>J60*$BQ213</f>
        <v>2362.7640000000001</v>
      </c>
      <c r="K213" s="75">
        <f>K60*$BQ213</f>
        <v>2385.9839999999999</v>
      </c>
      <c r="L213" s="76">
        <f t="shared" ref="L213" si="1018">SUM(H213:K213)</f>
        <v>9487.6919999999991</v>
      </c>
      <c r="M213" s="75">
        <f>M60*$BQ213</f>
        <v>2473.7040000000002</v>
      </c>
      <c r="N213" s="75">
        <f>N60*$BQ213</f>
        <v>2701.7759999999998</v>
      </c>
      <c r="O213" s="75">
        <f>O60*$BQ213</f>
        <v>2336.4479999999999</v>
      </c>
      <c r="P213" s="75">
        <f>P60*$BQ213</f>
        <v>2340.06</v>
      </c>
      <c r="Q213" s="75">
        <f>Q60*$BQ213</f>
        <v>2616.12</v>
      </c>
      <c r="R213" s="76">
        <f t="shared" ref="R213" si="1019">SUM(M213:Q213)</f>
        <v>12468.108</v>
      </c>
      <c r="S213" s="75">
        <f>S60*$BQ213</f>
        <v>2463.384</v>
      </c>
      <c r="T213" s="75">
        <f>T60*$BQ213</f>
        <v>2165.136</v>
      </c>
      <c r="U213" s="75">
        <f>U60*$BQ213</f>
        <v>2457.7079999999996</v>
      </c>
      <c r="V213" s="75">
        <f>V60*$BQ213</f>
        <v>2079.48</v>
      </c>
      <c r="W213" s="76">
        <f t="shared" ref="W213" si="1020">SUM(S213:V213)</f>
        <v>9165.7080000000005</v>
      </c>
      <c r="X213" s="75">
        <f>X60*$BQ213</f>
        <v>2320.9679999999998</v>
      </c>
      <c r="Y213" s="75">
        <f>Y60*$BQ213</f>
        <v>2729.64</v>
      </c>
      <c r="Z213" s="75">
        <f>Z60*$BQ213</f>
        <v>2263.6919999999996</v>
      </c>
      <c r="AA213" s="75">
        <f>AA60*$BQ213</f>
        <v>2711.0639999999999</v>
      </c>
      <c r="AB213" s="76">
        <f t="shared" ref="AB213" si="1021">SUM(X213:AA213)</f>
        <v>10025.364</v>
      </c>
      <c r="AC213" s="75">
        <f>AC60*$BQ213</f>
        <v>2149.6559999999999</v>
      </c>
      <c r="AD213" s="75">
        <f>AD60*$BQ213</f>
        <v>3261.12</v>
      </c>
      <c r="AE213" s="75">
        <f>AE60*$BQ213</f>
        <v>2262.66</v>
      </c>
      <c r="AF213" s="75">
        <f>AF60*$BQ213</f>
        <v>1657.3919999999998</v>
      </c>
      <c r="AG213" s="75">
        <f>AG60*$BQ213</f>
        <v>1451.5079999999998</v>
      </c>
      <c r="AH213" s="76">
        <f t="shared" ref="AH213" si="1022">SUM(AC213:AG213)</f>
        <v>10782.335999999999</v>
      </c>
      <c r="AI213" s="75">
        <f>AI60*$BQ213</f>
        <v>2004.6599999999999</v>
      </c>
      <c r="AJ213" s="75">
        <f>AJ60*$BQ213</f>
        <v>2233.7640000000001</v>
      </c>
      <c r="AK213" s="75">
        <f>AK60*$BQ213</f>
        <v>1714.1519999999998</v>
      </c>
      <c r="AL213" s="75">
        <f>AL60*$BQ213</f>
        <v>2166.1679999999997</v>
      </c>
      <c r="AM213" s="76">
        <f t="shared" ref="AM213" si="1023">SUM(AI213:AL213)</f>
        <v>8118.7439999999997</v>
      </c>
      <c r="AN213" s="75">
        <f>AN60*$BQ213</f>
        <v>2040.78</v>
      </c>
      <c r="AO213" s="75">
        <f>AO60*$BQ213</f>
        <v>1880.82</v>
      </c>
      <c r="AP213" s="75">
        <f>AP60*$BQ213</f>
        <v>2418.4919999999997</v>
      </c>
      <c r="AQ213" s="75">
        <f>AQ60*$BQ213</f>
        <v>2769.8879999999995</v>
      </c>
      <c r="AR213" s="76">
        <f t="shared" ref="AR213" si="1024">SUM(AN213:AQ213)</f>
        <v>9109.98</v>
      </c>
      <c r="AS213" s="75">
        <f>AS60*$BQ213</f>
        <v>1863.7919999999997</v>
      </c>
      <c r="AT213" s="75">
        <f>AT60*$BQ213</f>
        <v>2207.9639999999999</v>
      </c>
      <c r="AU213" s="75">
        <f>AU60*$BQ213</f>
        <v>2404.0439999999999</v>
      </c>
      <c r="AV213" s="75">
        <f>AV60*$BQ213</f>
        <v>2405.076</v>
      </c>
      <c r="AW213" s="75">
        <f>AW60*$BQ213</f>
        <v>2785.3679999999995</v>
      </c>
      <c r="AX213" s="76">
        <f t="shared" ref="AX213" si="1025">SUM(AS213:AW213)</f>
        <v>11666.243999999999</v>
      </c>
      <c r="AY213" s="75">
        <f>AY60*$BQ213</f>
        <v>2178.0360000000001</v>
      </c>
      <c r="AZ213" s="75">
        <f>AZ60*$BQ213</f>
        <v>2782.7879999999996</v>
      </c>
      <c r="BA213" s="75">
        <f>BA60*$BQ213</f>
        <v>2140.884</v>
      </c>
      <c r="BB213" s="75">
        <f>BB60*$BQ213</f>
        <v>2336.9639999999999</v>
      </c>
      <c r="BC213" s="76">
        <f t="shared" ref="BC213" si="1026">SUM(AY213:BB213)</f>
        <v>9438.6719999999987</v>
      </c>
      <c r="BD213" s="75">
        <f>BD60*$BQ213</f>
        <v>2485.5719999999997</v>
      </c>
      <c r="BE213" s="75">
        <f>BE60*$BQ213</f>
        <v>1983.5039999999999</v>
      </c>
      <c r="BF213" s="75">
        <f>BF60*$BQ213</f>
        <v>2484.0239999999999</v>
      </c>
      <c r="BG213" s="75">
        <f>BG60*$BQ213</f>
        <v>2083.6079999999997</v>
      </c>
      <c r="BH213" s="76">
        <f t="shared" ref="BH213" si="1027">SUM(BD213:BG213)</f>
        <v>9036.7079999999987</v>
      </c>
      <c r="BI213" s="75">
        <f>BI60*$BQ213</f>
        <v>2072.2559999999999</v>
      </c>
      <c r="BJ213" s="75">
        <f>BJ60*$BQ213</f>
        <v>1911.78</v>
      </c>
      <c r="BK213" s="75">
        <f>BK60*$BQ213</f>
        <v>1775.04</v>
      </c>
      <c r="BL213" s="75">
        <f>BL60*$BQ213</f>
        <v>1865.34</v>
      </c>
      <c r="BM213" s="75">
        <f>BM60*$BQ213</f>
        <v>2425.1999999999998</v>
      </c>
      <c r="BN213" s="76">
        <f>SUM(BI213:BM213)</f>
        <v>10049.616</v>
      </c>
      <c r="BP213" s="78">
        <f t="shared" si="1016"/>
        <v>117998.75099999999</v>
      </c>
      <c r="BQ213" s="79">
        <v>0.48</v>
      </c>
      <c r="BR213" s="141"/>
      <c r="BS213" s="28"/>
    </row>
    <row r="214" spans="1:73" s="97" customFormat="1">
      <c r="A214" s="94" t="s">
        <v>94</v>
      </c>
      <c r="B214" s="95"/>
      <c r="C214" s="96">
        <f>SUM(C210:C213)</f>
        <v>12864.748390312501</v>
      </c>
      <c r="D214" s="96">
        <f t="shared" ref="D214:Q214" si="1028">SUM(D210:D213)</f>
        <v>13610.054242500002</v>
      </c>
      <c r="E214" s="96">
        <f t="shared" si="1028"/>
        <v>14508.448170000001</v>
      </c>
      <c r="F214" s="96">
        <f t="shared" si="1028"/>
        <v>13425.195667500002</v>
      </c>
      <c r="G214" s="76">
        <f>SUM(C214:F214)</f>
        <v>54408.446470312512</v>
      </c>
      <c r="H214" s="96">
        <f t="shared" si="1028"/>
        <v>14311.825125000001</v>
      </c>
      <c r="I214" s="96">
        <f t="shared" si="1028"/>
        <v>14850.021705000001</v>
      </c>
      <c r="J214" s="96">
        <f t="shared" si="1028"/>
        <v>15642.308594999999</v>
      </c>
      <c r="K214" s="96">
        <f t="shared" si="1028"/>
        <v>14845.608120000001</v>
      </c>
      <c r="L214" s="76">
        <f>SUM(H214:K214)</f>
        <v>59649.763545000009</v>
      </c>
      <c r="M214" s="96">
        <f t="shared" si="1028"/>
        <v>14799.9473325</v>
      </c>
      <c r="N214" s="96">
        <f t="shared" si="1028"/>
        <v>12945.769320000001</v>
      </c>
      <c r="O214" s="96">
        <f t="shared" si="1028"/>
        <v>13494.212625</v>
      </c>
      <c r="P214" s="96">
        <f t="shared" si="1028"/>
        <v>15046.927777500001</v>
      </c>
      <c r="Q214" s="96">
        <f t="shared" si="1028"/>
        <v>17597.295269999999</v>
      </c>
      <c r="R214" s="76">
        <f>SUM(M214:Q214)</f>
        <v>73884.152325000003</v>
      </c>
      <c r="S214" s="96">
        <f>SUM(S210:S213)</f>
        <v>13592.453272500001</v>
      </c>
      <c r="T214" s="96">
        <f t="shared" ref="T214:V214" si="1029">SUM(T210:T213)</f>
        <v>13212.266055000002</v>
      </c>
      <c r="U214" s="96">
        <f t="shared" si="1029"/>
        <v>16364.139247499999</v>
      </c>
      <c r="V214" s="96">
        <f t="shared" si="1029"/>
        <v>12916.812247500002</v>
      </c>
      <c r="W214" s="76">
        <f>SUM(S214:V214)</f>
        <v>56085.670822500004</v>
      </c>
      <c r="X214" s="96">
        <f t="shared" ref="X214:AA214" si="1030">SUM(X210:X213)</f>
        <v>13923.4140075</v>
      </c>
      <c r="Y214" s="96">
        <f t="shared" si="1030"/>
        <v>14507.05962</v>
      </c>
      <c r="Z214" s="96">
        <f t="shared" si="1030"/>
        <v>13850.373855</v>
      </c>
      <c r="AA214" s="96">
        <f t="shared" si="1030"/>
        <v>13739.969730000001</v>
      </c>
      <c r="AB214" s="76">
        <f>SUM(X214:AA214)</f>
        <v>56020.817212499998</v>
      </c>
      <c r="AC214" s="96">
        <f t="shared" ref="AC214:AG214" si="1031">SUM(AC210:AC213)</f>
        <v>12477.354945000003</v>
      </c>
      <c r="AD214" s="96">
        <f t="shared" si="1031"/>
        <v>14766.618007500001</v>
      </c>
      <c r="AE214" s="96">
        <f t="shared" si="1031"/>
        <v>15343.706985000001</v>
      </c>
      <c r="AF214" s="96">
        <f t="shared" si="1031"/>
        <v>13151.643675000001</v>
      </c>
      <c r="AG214" s="96">
        <f t="shared" si="1031"/>
        <v>13155.871380000002</v>
      </c>
      <c r="AH214" s="76">
        <f>SUM(AC214:AG214)</f>
        <v>68895.194992500008</v>
      </c>
      <c r="AI214" s="96">
        <f>SUM(AI210:AI213)</f>
        <v>17255.610765000001</v>
      </c>
      <c r="AJ214" s="96">
        <f t="shared" ref="AJ214:AL214" si="1032">SUM(AJ210:AJ213)</f>
        <v>12103.5429</v>
      </c>
      <c r="AK214" s="96">
        <f t="shared" si="1032"/>
        <v>11599.931662500001</v>
      </c>
      <c r="AL214" s="96">
        <f t="shared" si="1032"/>
        <v>13886.2895475</v>
      </c>
      <c r="AM214" s="76">
        <f>SUM(AI214:AL214)</f>
        <v>54845.374875000009</v>
      </c>
      <c r="AN214" s="96">
        <f t="shared" ref="AN214:AQ214" si="1033">SUM(AN210:AN213)</f>
        <v>13004.440005000002</v>
      </c>
      <c r="AO214" s="96">
        <f t="shared" si="1033"/>
        <v>13144.401495</v>
      </c>
      <c r="AP214" s="96">
        <f t="shared" si="1033"/>
        <v>14564.320680000001</v>
      </c>
      <c r="AQ214" s="96">
        <f t="shared" si="1033"/>
        <v>15754.664167500001</v>
      </c>
      <c r="AR214" s="76">
        <f>SUM(AN214:AQ214)</f>
        <v>56467.826347499999</v>
      </c>
      <c r="AS214" s="96">
        <f t="shared" ref="AS214:AW214" si="1034">SUM(AS210:AS213)</f>
        <v>13687.46667</v>
      </c>
      <c r="AT214" s="96">
        <f t="shared" si="1034"/>
        <v>14615.941305</v>
      </c>
      <c r="AU214" s="96">
        <f t="shared" si="1034"/>
        <v>14428.7809425</v>
      </c>
      <c r="AV214" s="96">
        <f t="shared" si="1034"/>
        <v>14130.13047</v>
      </c>
      <c r="AW214" s="96">
        <f t="shared" si="1034"/>
        <v>14646.7012125</v>
      </c>
      <c r="AX214" s="76">
        <f>SUM(AS214:AW214)</f>
        <v>71509.020600000003</v>
      </c>
      <c r="AY214" s="96">
        <f>SUM(AY210:AY213)</f>
        <v>14106.957412500002</v>
      </c>
      <c r="AZ214" s="96">
        <f t="shared" ref="AZ214:BB214" si="1035">SUM(AZ210:AZ213)</f>
        <v>15431.281957500003</v>
      </c>
      <c r="BA214" s="96">
        <f t="shared" si="1035"/>
        <v>16121.814165000002</v>
      </c>
      <c r="BB214" s="96">
        <f t="shared" si="1035"/>
        <v>14621.052030000003</v>
      </c>
      <c r="BC214" s="76">
        <f>SUM(AY214:BB214)</f>
        <v>60281.105565000005</v>
      </c>
      <c r="BD214" s="96">
        <f t="shared" ref="BD214:BG214" si="1036">SUM(BD210:BD213)</f>
        <v>18279.718530000002</v>
      </c>
      <c r="BE214" s="96">
        <f t="shared" si="1036"/>
        <v>13478.69658</v>
      </c>
      <c r="BF214" s="96">
        <f t="shared" si="1036"/>
        <v>14777.742120000001</v>
      </c>
      <c r="BG214" s="96">
        <f t="shared" si="1036"/>
        <v>13439.163060000003</v>
      </c>
      <c r="BH214" s="76">
        <f>SUM(BD214:BG214)</f>
        <v>59975.320290000003</v>
      </c>
      <c r="BI214" s="96">
        <f t="shared" ref="BI214:BM214" si="1037">SUM(BI210:BI213)</f>
        <v>13119.050805000001</v>
      </c>
      <c r="BJ214" s="96">
        <f t="shared" si="1037"/>
        <v>13613.932395000002</v>
      </c>
      <c r="BK214" s="96">
        <f t="shared" si="1037"/>
        <v>14189.001495000004</v>
      </c>
      <c r="BL214" s="96">
        <f t="shared" si="1037"/>
        <v>13316.545260000001</v>
      </c>
      <c r="BM214" s="96">
        <f t="shared" si="1037"/>
        <v>15416.380207499999</v>
      </c>
      <c r="BN214" s="76">
        <f>SUM(BI214:BM214)</f>
        <v>69654.910162500004</v>
      </c>
      <c r="BP214" s="98">
        <f t="shared" si="1016"/>
        <v>741677.60320781253</v>
      </c>
      <c r="BQ214" s="99"/>
      <c r="BR214" s="139"/>
      <c r="BS214" s="28"/>
    </row>
    <row r="215" spans="1:73" s="89" customFormat="1" ht="12.75">
      <c r="A215" s="84" t="s">
        <v>93</v>
      </c>
      <c r="B215" s="85"/>
      <c r="C215" s="86">
        <f t="shared" ref="C215:AH215" si="1038">+C214/C94</f>
        <v>0.14362946963390044</v>
      </c>
      <c r="D215" s="86">
        <f t="shared" si="1038"/>
        <v>0.15162759770465462</v>
      </c>
      <c r="E215" s="86">
        <f t="shared" si="1038"/>
        <v>0.14496589847992114</v>
      </c>
      <c r="F215" s="86">
        <f t="shared" si="1038"/>
        <v>0.14667803860690826</v>
      </c>
      <c r="G215" s="109">
        <f t="shared" si="1038"/>
        <v>0.14667766065642904</v>
      </c>
      <c r="H215" s="110">
        <f t="shared" si="1038"/>
        <v>0.14734495053127999</v>
      </c>
      <c r="I215" s="110">
        <f t="shared" si="1038"/>
        <v>0.1493981961685838</v>
      </c>
      <c r="J215" s="110">
        <f t="shared" si="1038"/>
        <v>0.14142809986034818</v>
      </c>
      <c r="K215" s="110">
        <f t="shared" si="1038"/>
        <v>0.15804239427699102</v>
      </c>
      <c r="L215" s="109">
        <f t="shared" si="1038"/>
        <v>0.14872758393355895</v>
      </c>
      <c r="M215" s="110">
        <f t="shared" si="1038"/>
        <v>0.1657370766194593</v>
      </c>
      <c r="N215" s="110">
        <f t="shared" si="1038"/>
        <v>0.13880728962730915</v>
      </c>
      <c r="O215" s="110">
        <f t="shared" si="1038"/>
        <v>0.15229112209278364</v>
      </c>
      <c r="P215" s="110">
        <f t="shared" si="1038"/>
        <v>0.15579241115499204</v>
      </c>
      <c r="Q215" s="110">
        <f t="shared" si="1038"/>
        <v>0.16284999408866166</v>
      </c>
      <c r="R215" s="109">
        <f t="shared" si="1038"/>
        <v>0.15528027234597397</v>
      </c>
      <c r="S215" s="110">
        <f t="shared" si="1038"/>
        <v>0.15916102209618624</v>
      </c>
      <c r="T215" s="110">
        <f t="shared" si="1038"/>
        <v>0.14696537614542243</v>
      </c>
      <c r="U215" s="110">
        <f t="shared" si="1038"/>
        <v>0.15625973230340232</v>
      </c>
      <c r="V215" s="110">
        <f t="shared" si="1038"/>
        <v>0.14118976254828319</v>
      </c>
      <c r="W215" s="109">
        <f t="shared" si="1038"/>
        <v>0.15096653525764692</v>
      </c>
      <c r="X215" s="110">
        <f t="shared" si="1038"/>
        <v>0.14916070557420272</v>
      </c>
      <c r="Y215" s="110">
        <f t="shared" si="1038"/>
        <v>0.16003602805704972</v>
      </c>
      <c r="Z215" s="110">
        <f t="shared" si="1038"/>
        <v>0.14285089002588058</v>
      </c>
      <c r="AA215" s="110">
        <f t="shared" si="1038"/>
        <v>0.15329745464386749</v>
      </c>
      <c r="AB215" s="109">
        <f t="shared" si="1038"/>
        <v>0.15117060490063877</v>
      </c>
      <c r="AC215" s="110">
        <f t="shared" si="1038"/>
        <v>0.13978440895824348</v>
      </c>
      <c r="AD215" s="110">
        <f t="shared" si="1038"/>
        <v>0.16225376144722425</v>
      </c>
      <c r="AE215" s="110">
        <f t="shared" si="1038"/>
        <v>0.15679870749355185</v>
      </c>
      <c r="AF215" s="110">
        <f t="shared" si="1038"/>
        <v>0.15317452894511246</v>
      </c>
      <c r="AG215" s="110">
        <f t="shared" si="1038"/>
        <v>0.14934382199531746</v>
      </c>
      <c r="AH215" s="109">
        <f t="shared" si="1038"/>
        <v>0.15239650240973507</v>
      </c>
      <c r="AI215" s="110">
        <f t="shared" ref="AI215:BN215" si="1039">+AI214/AI94</f>
        <v>0.16542347618543393</v>
      </c>
      <c r="AJ215" s="110">
        <f t="shared" si="1039"/>
        <v>0.16027894113788452</v>
      </c>
      <c r="AK215" s="110">
        <f t="shared" si="1039"/>
        <v>0.15071867795243382</v>
      </c>
      <c r="AL215" s="110">
        <f t="shared" si="1039"/>
        <v>0.16121365630332279</v>
      </c>
      <c r="AM215" s="109">
        <f t="shared" si="1039"/>
        <v>0.15993295133564281</v>
      </c>
      <c r="AN215" s="110">
        <f t="shared" si="1039"/>
        <v>0.16212174178349537</v>
      </c>
      <c r="AO215" s="110">
        <f t="shared" si="1039"/>
        <v>0.15547603367842383</v>
      </c>
      <c r="AP215" s="110">
        <f t="shared" si="1039"/>
        <v>0.17237107771190791</v>
      </c>
      <c r="AQ215" s="110">
        <f t="shared" si="1039"/>
        <v>0.15392653091804359</v>
      </c>
      <c r="AR215" s="109">
        <f t="shared" si="1039"/>
        <v>0.16060117565281606</v>
      </c>
      <c r="AS215" s="110">
        <f t="shared" si="1039"/>
        <v>0.15551924138886225</v>
      </c>
      <c r="AT215" s="110">
        <f t="shared" si="1039"/>
        <v>0.1590026825848064</v>
      </c>
      <c r="AU215" s="110">
        <f t="shared" si="1039"/>
        <v>0.1532759563065576</v>
      </c>
      <c r="AV215" s="110">
        <f t="shared" si="1039"/>
        <v>0.15187947344387867</v>
      </c>
      <c r="AW215" s="110">
        <f t="shared" si="1039"/>
        <v>0.16030434575912325</v>
      </c>
      <c r="AX215" s="109">
        <f t="shared" si="1039"/>
        <v>0.1559720761882393</v>
      </c>
      <c r="AY215" s="110">
        <f t="shared" si="1039"/>
        <v>0.16098885238306249</v>
      </c>
      <c r="AZ215" s="110">
        <f t="shared" si="1039"/>
        <v>0.15918694757973417</v>
      </c>
      <c r="BA215" s="110">
        <f t="shared" si="1039"/>
        <v>0.15720735632109931</v>
      </c>
      <c r="BB215" s="110">
        <f t="shared" si="1039"/>
        <v>0.1638945941450205</v>
      </c>
      <c r="BC215" s="109">
        <f t="shared" si="1039"/>
        <v>0.16018303864278965</v>
      </c>
      <c r="BD215" s="110">
        <f t="shared" si="1039"/>
        <v>0.16552590863496802</v>
      </c>
      <c r="BE215" s="110">
        <f t="shared" si="1039"/>
        <v>0.14445574911654507</v>
      </c>
      <c r="BF215" s="110">
        <f t="shared" si="1039"/>
        <v>0.17264768085994592</v>
      </c>
      <c r="BG215" s="110">
        <f t="shared" si="1039"/>
        <v>0.15700538138184125</v>
      </c>
      <c r="BH215" s="109">
        <f t="shared" si="1039"/>
        <v>0.15996295706494112</v>
      </c>
      <c r="BI215" s="110">
        <f t="shared" si="1039"/>
        <v>0.15679575545631202</v>
      </c>
      <c r="BJ215" s="110">
        <f t="shared" si="1039"/>
        <v>0.14791090459905501</v>
      </c>
      <c r="BK215" s="110">
        <f t="shared" si="1039"/>
        <v>0.16307964975351855</v>
      </c>
      <c r="BL215" s="110">
        <f t="shared" si="1039"/>
        <v>0.13956781082020397</v>
      </c>
      <c r="BM215" s="110">
        <f t="shared" si="1039"/>
        <v>0.16670180170801169</v>
      </c>
      <c r="BN215" s="109">
        <f t="shared" si="1039"/>
        <v>0.1545794217427513</v>
      </c>
      <c r="BO215" s="87"/>
      <c r="BP215" s="111">
        <f>+BP214/BP94</f>
        <v>0.15461736094498102</v>
      </c>
      <c r="BR215" s="142"/>
      <c r="BS215" s="28"/>
    </row>
    <row r="216" spans="1:73" s="89" customFormat="1" ht="12.75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100"/>
      <c r="P216" s="100"/>
      <c r="Q216" s="100"/>
      <c r="R216" s="100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100"/>
      <c r="AF216" s="100"/>
      <c r="AG216" s="100"/>
      <c r="AH216" s="100"/>
      <c r="AI216" s="86"/>
      <c r="AJ216" s="86"/>
      <c r="AK216" s="86"/>
      <c r="AL216" s="86"/>
      <c r="AM216" s="86"/>
      <c r="AN216" s="86"/>
      <c r="AO216" s="86"/>
      <c r="AP216" s="86"/>
      <c r="AQ216" s="86"/>
      <c r="AR216" s="86"/>
      <c r="AS216" s="86"/>
      <c r="AT216" s="86"/>
      <c r="AU216" s="100"/>
      <c r="AV216" s="100"/>
      <c r="AW216" s="100"/>
      <c r="AX216" s="100"/>
      <c r="AY216" s="86"/>
      <c r="AZ216" s="86"/>
      <c r="BA216" s="86"/>
      <c r="BB216" s="86"/>
      <c r="BC216" s="86"/>
      <c r="BD216" s="86"/>
      <c r="BE216" s="86"/>
      <c r="BF216" s="86"/>
      <c r="BG216" s="86"/>
      <c r="BH216" s="86"/>
      <c r="BI216" s="86"/>
      <c r="BJ216" s="86"/>
      <c r="BK216" s="100"/>
      <c r="BL216" s="100"/>
      <c r="BM216" s="100"/>
      <c r="BN216" s="100"/>
      <c r="BO216" s="87"/>
      <c r="BP216" s="88"/>
      <c r="BR216" s="142"/>
      <c r="BS216" s="28"/>
    </row>
    <row r="217" spans="1:73" s="77" customFormat="1">
      <c r="A217" s="74" t="s">
        <v>6</v>
      </c>
      <c r="B217" s="115" t="s">
        <v>90</v>
      </c>
      <c r="C217" s="75">
        <f>C108</f>
        <v>1533.1153846153845</v>
      </c>
      <c r="D217" s="75">
        <f t="shared" ref="D217:F221" si="1040">+$BQ217</f>
        <v>1533.1100000000001</v>
      </c>
      <c r="E217" s="75">
        <f t="shared" si="1040"/>
        <v>1533.1100000000001</v>
      </c>
      <c r="F217" s="75">
        <f t="shared" si="1040"/>
        <v>1533.1100000000001</v>
      </c>
      <c r="G217" s="76">
        <f t="shared" ref="G217:G221" si="1041">SUM(C217:F217)</f>
        <v>6132.4453846153847</v>
      </c>
      <c r="H217" s="75">
        <f t="shared" ref="H217:K221" si="1042">+$BQ217</f>
        <v>1533.1100000000001</v>
      </c>
      <c r="I217" s="75">
        <f t="shared" si="1042"/>
        <v>1533.1100000000001</v>
      </c>
      <c r="J217" s="75">
        <f t="shared" si="1042"/>
        <v>1533.1100000000001</v>
      </c>
      <c r="K217" s="75">
        <f t="shared" si="1042"/>
        <v>1533.1100000000001</v>
      </c>
      <c r="L217" s="76">
        <f t="shared" ref="L217:L221" si="1043">SUM(H217:K217)</f>
        <v>6132.4400000000005</v>
      </c>
      <c r="M217" s="75">
        <f t="shared" ref="M217:Q221" si="1044">+$BQ217</f>
        <v>1533.1100000000001</v>
      </c>
      <c r="N217" s="75">
        <f t="shared" si="1044"/>
        <v>1533.1100000000001</v>
      </c>
      <c r="O217" s="75">
        <f t="shared" si="1044"/>
        <v>1533.1100000000001</v>
      </c>
      <c r="P217" s="75">
        <f t="shared" si="1044"/>
        <v>1533.1100000000001</v>
      </c>
      <c r="Q217" s="75">
        <f t="shared" si="1044"/>
        <v>1533.1100000000001</v>
      </c>
      <c r="R217" s="76">
        <f t="shared" ref="R217:R223" si="1045">SUM(M217:Q217)</f>
        <v>7665.5500000000011</v>
      </c>
      <c r="S217" s="75">
        <f t="shared" ref="S217:V221" si="1046">+$BQ217</f>
        <v>1533.1100000000001</v>
      </c>
      <c r="T217" s="75">
        <f t="shared" si="1046"/>
        <v>1533.1100000000001</v>
      </c>
      <c r="U217" s="75">
        <f t="shared" si="1046"/>
        <v>1533.1100000000001</v>
      </c>
      <c r="V217" s="75">
        <f t="shared" si="1046"/>
        <v>1533.1100000000001</v>
      </c>
      <c r="W217" s="76">
        <f t="shared" ref="W217:W221" si="1047">SUM(S217:V217)</f>
        <v>6132.4400000000005</v>
      </c>
      <c r="X217" s="75">
        <f t="shared" ref="X217:AA221" si="1048">+$BQ217</f>
        <v>1533.1100000000001</v>
      </c>
      <c r="Y217" s="75">
        <f t="shared" si="1048"/>
        <v>1533.1100000000001</v>
      </c>
      <c r="Z217" s="75">
        <f t="shared" si="1048"/>
        <v>1533.1100000000001</v>
      </c>
      <c r="AA217" s="75">
        <f t="shared" si="1048"/>
        <v>1533.1100000000001</v>
      </c>
      <c r="AB217" s="76">
        <f t="shared" ref="AB217:AB221" si="1049">SUM(X217:AA217)</f>
        <v>6132.4400000000005</v>
      </c>
      <c r="AC217" s="75">
        <f t="shared" ref="AC217:AG221" si="1050">+$BQ217</f>
        <v>1533.1100000000001</v>
      </c>
      <c r="AD217" s="75">
        <f t="shared" si="1050"/>
        <v>1533.1100000000001</v>
      </c>
      <c r="AE217" s="75">
        <f t="shared" si="1050"/>
        <v>1533.1100000000001</v>
      </c>
      <c r="AF217" s="75">
        <f t="shared" si="1050"/>
        <v>1533.1100000000001</v>
      </c>
      <c r="AG217" s="75">
        <f t="shared" si="1050"/>
        <v>1533.1100000000001</v>
      </c>
      <c r="AH217" s="76">
        <f t="shared" ref="AH217:AH221" si="1051">SUM(AC217:AG217)</f>
        <v>7665.5500000000011</v>
      </c>
      <c r="AI217" s="75">
        <f t="shared" ref="AI217:AL221" si="1052">+$BQ217</f>
        <v>1533.1100000000001</v>
      </c>
      <c r="AJ217" s="75">
        <f t="shared" si="1052"/>
        <v>1533.1100000000001</v>
      </c>
      <c r="AK217" s="75">
        <f t="shared" si="1052"/>
        <v>1533.1100000000001</v>
      </c>
      <c r="AL217" s="75">
        <f t="shared" si="1052"/>
        <v>1533.1100000000001</v>
      </c>
      <c r="AM217" s="76">
        <f t="shared" ref="AM217:AM221" si="1053">SUM(AI217:AL217)</f>
        <v>6132.4400000000005</v>
      </c>
      <c r="AN217" s="75">
        <f t="shared" ref="AN217:AQ221" si="1054">+$BQ217</f>
        <v>1533.1100000000001</v>
      </c>
      <c r="AO217" s="75">
        <f t="shared" si="1054"/>
        <v>1533.1100000000001</v>
      </c>
      <c r="AP217" s="75">
        <f t="shared" si="1054"/>
        <v>1533.1100000000001</v>
      </c>
      <c r="AQ217" s="75">
        <f t="shared" si="1054"/>
        <v>1533.1100000000001</v>
      </c>
      <c r="AR217" s="76">
        <f t="shared" ref="AR217:AR221" si="1055">SUM(AN217:AQ217)</f>
        <v>6132.4400000000005</v>
      </c>
      <c r="AS217" s="75">
        <f t="shared" ref="AS217:AW221" si="1056">+$BQ217</f>
        <v>1533.1100000000001</v>
      </c>
      <c r="AT217" s="75">
        <f t="shared" si="1056"/>
        <v>1533.1100000000001</v>
      </c>
      <c r="AU217" s="75">
        <f t="shared" si="1056"/>
        <v>1533.1100000000001</v>
      </c>
      <c r="AV217" s="75">
        <f t="shared" si="1056"/>
        <v>1533.1100000000001</v>
      </c>
      <c r="AW217" s="75">
        <f t="shared" si="1056"/>
        <v>1533.1100000000001</v>
      </c>
      <c r="AX217" s="76">
        <f t="shared" ref="AX217:AX221" si="1057">SUM(AS217:AW217)</f>
        <v>7665.5500000000011</v>
      </c>
      <c r="AY217" s="75">
        <f t="shared" ref="AY217:BB221" si="1058">+$BQ217</f>
        <v>1533.1100000000001</v>
      </c>
      <c r="AZ217" s="75">
        <f t="shared" si="1058"/>
        <v>1533.1100000000001</v>
      </c>
      <c r="BA217" s="75">
        <f t="shared" si="1058"/>
        <v>1533.1100000000001</v>
      </c>
      <c r="BB217" s="75">
        <f t="shared" si="1058"/>
        <v>1533.1100000000001</v>
      </c>
      <c r="BC217" s="76">
        <f t="shared" ref="BC217:BC221" si="1059">SUM(AY217:BB217)</f>
        <v>6132.4400000000005</v>
      </c>
      <c r="BD217" s="75">
        <f t="shared" ref="BD217:BG221" si="1060">+$BQ217</f>
        <v>1533.1100000000001</v>
      </c>
      <c r="BE217" s="75">
        <f t="shared" si="1060"/>
        <v>1533.1100000000001</v>
      </c>
      <c r="BF217" s="75">
        <f t="shared" si="1060"/>
        <v>1533.1100000000001</v>
      </c>
      <c r="BG217" s="75">
        <f t="shared" si="1060"/>
        <v>1533.1100000000001</v>
      </c>
      <c r="BH217" s="76">
        <f t="shared" ref="BH217:BH221" si="1061">SUM(BD217:BG217)</f>
        <v>6132.4400000000005</v>
      </c>
      <c r="BI217" s="75">
        <f t="shared" ref="BI217:BM221" si="1062">+$BQ217</f>
        <v>1533.1100000000001</v>
      </c>
      <c r="BJ217" s="75">
        <f t="shared" si="1062"/>
        <v>1533.1100000000001</v>
      </c>
      <c r="BK217" s="75">
        <f t="shared" si="1062"/>
        <v>1533.1100000000001</v>
      </c>
      <c r="BL217" s="75">
        <f t="shared" si="1062"/>
        <v>1533.1100000000001</v>
      </c>
      <c r="BM217" s="75">
        <f t="shared" si="1062"/>
        <v>1533.1100000000001</v>
      </c>
      <c r="BN217" s="76">
        <f t="shared" ref="BN217:BN221" si="1063">SUM(BI217:BM217)</f>
        <v>7665.5500000000011</v>
      </c>
      <c r="BP217" s="78">
        <f t="shared" ref="BP217:BP221" si="1064">+G217+L217+R217+W217+AB217+AH217+AM217+AR217+AX217+BC217+BH217+BN217</f>
        <v>79721.725384615405</v>
      </c>
      <c r="BQ217" s="101">
        <f>1008.48+524.63</f>
        <v>1533.1100000000001</v>
      </c>
      <c r="BR217" s="141"/>
      <c r="BS217" s="28"/>
    </row>
    <row r="218" spans="1:73" s="77" customFormat="1">
      <c r="A218" s="74" t="s">
        <v>92</v>
      </c>
      <c r="B218" s="115" t="s">
        <v>152</v>
      </c>
      <c r="C218" s="75">
        <f>C109</f>
        <v>0</v>
      </c>
      <c r="D218" s="75">
        <f t="shared" si="1040"/>
        <v>0</v>
      </c>
      <c r="E218" s="75">
        <f t="shared" si="1040"/>
        <v>0</v>
      </c>
      <c r="F218" s="75">
        <f t="shared" si="1040"/>
        <v>0</v>
      </c>
      <c r="G218" s="76">
        <f t="shared" si="1041"/>
        <v>0</v>
      </c>
      <c r="H218" s="75">
        <f t="shared" si="1042"/>
        <v>0</v>
      </c>
      <c r="I218" s="75">
        <f t="shared" si="1042"/>
        <v>0</v>
      </c>
      <c r="J218" s="75">
        <f t="shared" si="1042"/>
        <v>0</v>
      </c>
      <c r="K218" s="75">
        <f t="shared" si="1042"/>
        <v>0</v>
      </c>
      <c r="L218" s="76">
        <f t="shared" si="1043"/>
        <v>0</v>
      </c>
      <c r="M218" s="75">
        <f t="shared" si="1044"/>
        <v>0</v>
      </c>
      <c r="N218" s="75">
        <f t="shared" si="1044"/>
        <v>0</v>
      </c>
      <c r="O218" s="75">
        <f t="shared" si="1044"/>
        <v>0</v>
      </c>
      <c r="P218" s="75">
        <f t="shared" si="1044"/>
        <v>0</v>
      </c>
      <c r="Q218" s="75">
        <f t="shared" si="1044"/>
        <v>0</v>
      </c>
      <c r="R218" s="76">
        <f t="shared" si="1045"/>
        <v>0</v>
      </c>
      <c r="S218" s="75">
        <f t="shared" si="1046"/>
        <v>0</v>
      </c>
      <c r="T218" s="75">
        <f t="shared" si="1046"/>
        <v>0</v>
      </c>
      <c r="U218" s="75">
        <f t="shared" si="1046"/>
        <v>0</v>
      </c>
      <c r="V218" s="75">
        <f t="shared" si="1046"/>
        <v>0</v>
      </c>
      <c r="W218" s="76">
        <f t="shared" si="1047"/>
        <v>0</v>
      </c>
      <c r="X218" s="75">
        <f t="shared" si="1048"/>
        <v>0</v>
      </c>
      <c r="Y218" s="75">
        <f t="shared" si="1048"/>
        <v>0</v>
      </c>
      <c r="Z218" s="75">
        <f t="shared" si="1048"/>
        <v>0</v>
      </c>
      <c r="AA218" s="75">
        <f t="shared" si="1048"/>
        <v>0</v>
      </c>
      <c r="AB218" s="76">
        <f t="shared" si="1049"/>
        <v>0</v>
      </c>
      <c r="AC218" s="75">
        <f t="shared" si="1050"/>
        <v>0</v>
      </c>
      <c r="AD218" s="75">
        <f t="shared" si="1050"/>
        <v>0</v>
      </c>
      <c r="AE218" s="75">
        <f t="shared" si="1050"/>
        <v>0</v>
      </c>
      <c r="AF218" s="75">
        <f t="shared" si="1050"/>
        <v>0</v>
      </c>
      <c r="AG218" s="75">
        <f t="shared" si="1050"/>
        <v>0</v>
      </c>
      <c r="AH218" s="76">
        <f t="shared" si="1051"/>
        <v>0</v>
      </c>
      <c r="AI218" s="75">
        <f t="shared" si="1052"/>
        <v>0</v>
      </c>
      <c r="AJ218" s="75">
        <f t="shared" si="1052"/>
        <v>0</v>
      </c>
      <c r="AK218" s="75">
        <f t="shared" si="1052"/>
        <v>0</v>
      </c>
      <c r="AL218" s="75">
        <f t="shared" si="1052"/>
        <v>0</v>
      </c>
      <c r="AM218" s="76">
        <f t="shared" si="1053"/>
        <v>0</v>
      </c>
      <c r="AN218" s="75">
        <f t="shared" si="1054"/>
        <v>0</v>
      </c>
      <c r="AO218" s="75">
        <f t="shared" si="1054"/>
        <v>0</v>
      </c>
      <c r="AP218" s="75">
        <f t="shared" si="1054"/>
        <v>0</v>
      </c>
      <c r="AQ218" s="75">
        <f t="shared" si="1054"/>
        <v>0</v>
      </c>
      <c r="AR218" s="76">
        <f t="shared" si="1055"/>
        <v>0</v>
      </c>
      <c r="AS218" s="75">
        <f t="shared" si="1056"/>
        <v>0</v>
      </c>
      <c r="AT218" s="75">
        <f t="shared" si="1056"/>
        <v>0</v>
      </c>
      <c r="AU218" s="75">
        <f t="shared" si="1056"/>
        <v>0</v>
      </c>
      <c r="AV218" s="75">
        <f t="shared" si="1056"/>
        <v>0</v>
      </c>
      <c r="AW218" s="75">
        <f t="shared" si="1056"/>
        <v>0</v>
      </c>
      <c r="AX218" s="76">
        <f t="shared" si="1057"/>
        <v>0</v>
      </c>
      <c r="AY218" s="75">
        <f t="shared" si="1058"/>
        <v>0</v>
      </c>
      <c r="AZ218" s="75">
        <f t="shared" si="1058"/>
        <v>0</v>
      </c>
      <c r="BA218" s="75">
        <f t="shared" si="1058"/>
        <v>0</v>
      </c>
      <c r="BB218" s="75">
        <f t="shared" si="1058"/>
        <v>0</v>
      </c>
      <c r="BC218" s="76">
        <f t="shared" si="1059"/>
        <v>0</v>
      </c>
      <c r="BD218" s="75">
        <f t="shared" si="1060"/>
        <v>0</v>
      </c>
      <c r="BE218" s="75">
        <f t="shared" si="1060"/>
        <v>0</v>
      </c>
      <c r="BF218" s="75">
        <f t="shared" si="1060"/>
        <v>0</v>
      </c>
      <c r="BG218" s="75">
        <f t="shared" si="1060"/>
        <v>0</v>
      </c>
      <c r="BH218" s="76">
        <f t="shared" si="1061"/>
        <v>0</v>
      </c>
      <c r="BI218" s="75">
        <f t="shared" si="1062"/>
        <v>0</v>
      </c>
      <c r="BJ218" s="75">
        <f t="shared" si="1062"/>
        <v>0</v>
      </c>
      <c r="BK218" s="75">
        <f t="shared" si="1062"/>
        <v>0</v>
      </c>
      <c r="BL218" s="75">
        <f t="shared" si="1062"/>
        <v>0</v>
      </c>
      <c r="BM218" s="75">
        <f t="shared" si="1062"/>
        <v>0</v>
      </c>
      <c r="BN218" s="76">
        <f t="shared" si="1063"/>
        <v>0</v>
      </c>
      <c r="BP218" s="78">
        <f t="shared" si="1064"/>
        <v>0</v>
      </c>
      <c r="BQ218" s="101"/>
      <c r="BR218" s="141"/>
      <c r="BS218" s="28"/>
    </row>
    <row r="219" spans="1:73" s="77" customFormat="1">
      <c r="A219" s="74" t="s">
        <v>91</v>
      </c>
      <c r="B219" s="115" t="s">
        <v>153</v>
      </c>
      <c r="C219" s="75">
        <f>C110</f>
        <v>903.94230769230774</v>
      </c>
      <c r="D219" s="75">
        <f t="shared" si="1040"/>
        <v>903.9375</v>
      </c>
      <c r="E219" s="75">
        <f t="shared" si="1040"/>
        <v>903.9375</v>
      </c>
      <c r="F219" s="75">
        <f t="shared" si="1040"/>
        <v>903.9375</v>
      </c>
      <c r="G219" s="76">
        <f t="shared" si="1041"/>
        <v>3615.7548076923076</v>
      </c>
      <c r="H219" s="75">
        <f t="shared" si="1042"/>
        <v>903.9375</v>
      </c>
      <c r="I219" s="75">
        <f t="shared" si="1042"/>
        <v>903.9375</v>
      </c>
      <c r="J219" s="75">
        <f t="shared" si="1042"/>
        <v>903.9375</v>
      </c>
      <c r="K219" s="75">
        <f t="shared" si="1042"/>
        <v>903.9375</v>
      </c>
      <c r="L219" s="76">
        <f t="shared" si="1043"/>
        <v>3615.75</v>
      </c>
      <c r="M219" s="75">
        <f t="shared" si="1044"/>
        <v>903.9375</v>
      </c>
      <c r="N219" s="75">
        <f t="shared" si="1044"/>
        <v>903.9375</v>
      </c>
      <c r="O219" s="75">
        <f t="shared" si="1044"/>
        <v>903.9375</v>
      </c>
      <c r="P219" s="75">
        <f t="shared" si="1044"/>
        <v>903.9375</v>
      </c>
      <c r="Q219" s="75">
        <f t="shared" si="1044"/>
        <v>903.9375</v>
      </c>
      <c r="R219" s="76">
        <f t="shared" si="1045"/>
        <v>4519.6875</v>
      </c>
      <c r="S219" s="75">
        <f t="shared" si="1046"/>
        <v>903.9375</v>
      </c>
      <c r="T219" s="75">
        <f t="shared" si="1046"/>
        <v>903.9375</v>
      </c>
      <c r="U219" s="75">
        <f t="shared" si="1046"/>
        <v>903.9375</v>
      </c>
      <c r="V219" s="75">
        <f t="shared" si="1046"/>
        <v>903.9375</v>
      </c>
      <c r="W219" s="76">
        <f t="shared" si="1047"/>
        <v>3615.75</v>
      </c>
      <c r="X219" s="75">
        <f t="shared" si="1048"/>
        <v>903.9375</v>
      </c>
      <c r="Y219" s="75">
        <f t="shared" si="1048"/>
        <v>903.9375</v>
      </c>
      <c r="Z219" s="75">
        <f t="shared" si="1048"/>
        <v>903.9375</v>
      </c>
      <c r="AA219" s="75">
        <f t="shared" si="1048"/>
        <v>903.9375</v>
      </c>
      <c r="AB219" s="76">
        <f t="shared" si="1049"/>
        <v>3615.75</v>
      </c>
      <c r="AC219" s="75">
        <f t="shared" si="1050"/>
        <v>903.9375</v>
      </c>
      <c r="AD219" s="75">
        <f t="shared" si="1050"/>
        <v>903.9375</v>
      </c>
      <c r="AE219" s="75">
        <f t="shared" si="1050"/>
        <v>903.9375</v>
      </c>
      <c r="AF219" s="75">
        <f t="shared" si="1050"/>
        <v>903.9375</v>
      </c>
      <c r="AG219" s="75">
        <f t="shared" si="1050"/>
        <v>903.9375</v>
      </c>
      <c r="AH219" s="76">
        <f t="shared" si="1051"/>
        <v>4519.6875</v>
      </c>
      <c r="AI219" s="75">
        <f t="shared" si="1052"/>
        <v>903.9375</v>
      </c>
      <c r="AJ219" s="75">
        <f t="shared" si="1052"/>
        <v>903.9375</v>
      </c>
      <c r="AK219" s="75">
        <f t="shared" si="1052"/>
        <v>903.9375</v>
      </c>
      <c r="AL219" s="75">
        <f t="shared" si="1052"/>
        <v>903.9375</v>
      </c>
      <c r="AM219" s="76">
        <f t="shared" si="1053"/>
        <v>3615.75</v>
      </c>
      <c r="AN219" s="75">
        <f t="shared" si="1054"/>
        <v>903.9375</v>
      </c>
      <c r="AO219" s="75">
        <f t="shared" si="1054"/>
        <v>903.9375</v>
      </c>
      <c r="AP219" s="75">
        <f t="shared" si="1054"/>
        <v>903.9375</v>
      </c>
      <c r="AQ219" s="75">
        <f t="shared" si="1054"/>
        <v>903.9375</v>
      </c>
      <c r="AR219" s="76">
        <f t="shared" si="1055"/>
        <v>3615.75</v>
      </c>
      <c r="AS219" s="75">
        <f t="shared" si="1056"/>
        <v>903.9375</v>
      </c>
      <c r="AT219" s="75">
        <f t="shared" si="1056"/>
        <v>903.9375</v>
      </c>
      <c r="AU219" s="75">
        <f t="shared" si="1056"/>
        <v>903.9375</v>
      </c>
      <c r="AV219" s="75">
        <f t="shared" si="1056"/>
        <v>903.9375</v>
      </c>
      <c r="AW219" s="75">
        <f t="shared" si="1056"/>
        <v>903.9375</v>
      </c>
      <c r="AX219" s="76">
        <f t="shared" si="1057"/>
        <v>4519.6875</v>
      </c>
      <c r="AY219" s="75">
        <f t="shared" si="1058"/>
        <v>903.9375</v>
      </c>
      <c r="AZ219" s="75">
        <f t="shared" si="1058"/>
        <v>903.9375</v>
      </c>
      <c r="BA219" s="75">
        <f t="shared" si="1058"/>
        <v>903.9375</v>
      </c>
      <c r="BB219" s="75">
        <f t="shared" si="1058"/>
        <v>903.9375</v>
      </c>
      <c r="BC219" s="76">
        <f t="shared" si="1059"/>
        <v>3615.75</v>
      </c>
      <c r="BD219" s="75">
        <f t="shared" si="1060"/>
        <v>903.9375</v>
      </c>
      <c r="BE219" s="75">
        <f t="shared" si="1060"/>
        <v>903.9375</v>
      </c>
      <c r="BF219" s="75">
        <f t="shared" si="1060"/>
        <v>903.9375</v>
      </c>
      <c r="BG219" s="75">
        <f t="shared" si="1060"/>
        <v>903.9375</v>
      </c>
      <c r="BH219" s="76">
        <f t="shared" si="1061"/>
        <v>3615.75</v>
      </c>
      <c r="BI219" s="75">
        <f t="shared" si="1062"/>
        <v>903.9375</v>
      </c>
      <c r="BJ219" s="75">
        <f t="shared" si="1062"/>
        <v>903.9375</v>
      </c>
      <c r="BK219" s="75">
        <f t="shared" si="1062"/>
        <v>903.9375</v>
      </c>
      <c r="BL219" s="75">
        <f t="shared" si="1062"/>
        <v>903.9375</v>
      </c>
      <c r="BM219" s="75">
        <f t="shared" si="1062"/>
        <v>903.9375</v>
      </c>
      <c r="BN219" s="76">
        <f t="shared" si="1063"/>
        <v>4519.6875</v>
      </c>
      <c r="BP219" s="78">
        <f t="shared" si="1064"/>
        <v>47004.754807692312</v>
      </c>
      <c r="BQ219" s="101">
        <f>7231.5/8</f>
        <v>903.9375</v>
      </c>
      <c r="BR219" s="141"/>
      <c r="BS219" s="28"/>
    </row>
    <row r="220" spans="1:73" s="77" customFormat="1">
      <c r="A220" s="74" t="s">
        <v>89</v>
      </c>
      <c r="B220" s="115" t="s">
        <v>88</v>
      </c>
      <c r="C220" s="75">
        <f>C112</f>
        <v>2100</v>
      </c>
      <c r="D220" s="75">
        <f t="shared" si="1040"/>
        <v>2100</v>
      </c>
      <c r="E220" s="75">
        <f t="shared" si="1040"/>
        <v>2100</v>
      </c>
      <c r="F220" s="75">
        <f t="shared" si="1040"/>
        <v>2100</v>
      </c>
      <c r="G220" s="76">
        <f t="shared" si="1041"/>
        <v>8400</v>
      </c>
      <c r="H220" s="75">
        <f t="shared" si="1042"/>
        <v>2100</v>
      </c>
      <c r="I220" s="75">
        <f t="shared" si="1042"/>
        <v>2100</v>
      </c>
      <c r="J220" s="75">
        <f t="shared" si="1042"/>
        <v>2100</v>
      </c>
      <c r="K220" s="75">
        <f t="shared" si="1042"/>
        <v>2100</v>
      </c>
      <c r="L220" s="76">
        <f t="shared" si="1043"/>
        <v>8400</v>
      </c>
      <c r="M220" s="75">
        <f t="shared" si="1044"/>
        <v>2100</v>
      </c>
      <c r="N220" s="75">
        <f t="shared" si="1044"/>
        <v>2100</v>
      </c>
      <c r="O220" s="75">
        <f t="shared" si="1044"/>
        <v>2100</v>
      </c>
      <c r="P220" s="75">
        <f t="shared" si="1044"/>
        <v>2100</v>
      </c>
      <c r="Q220" s="75">
        <f t="shared" si="1044"/>
        <v>2100</v>
      </c>
      <c r="R220" s="76">
        <f t="shared" si="1045"/>
        <v>10500</v>
      </c>
      <c r="S220" s="75">
        <f t="shared" si="1046"/>
        <v>2100</v>
      </c>
      <c r="T220" s="75">
        <f t="shared" si="1046"/>
        <v>2100</v>
      </c>
      <c r="U220" s="75">
        <f t="shared" si="1046"/>
        <v>2100</v>
      </c>
      <c r="V220" s="75">
        <f t="shared" si="1046"/>
        <v>2100</v>
      </c>
      <c r="W220" s="76">
        <f t="shared" si="1047"/>
        <v>8400</v>
      </c>
      <c r="X220" s="75">
        <f t="shared" si="1048"/>
        <v>2100</v>
      </c>
      <c r="Y220" s="75">
        <f t="shared" si="1048"/>
        <v>2100</v>
      </c>
      <c r="Z220" s="75">
        <f t="shared" si="1048"/>
        <v>2100</v>
      </c>
      <c r="AA220" s="75">
        <f t="shared" si="1048"/>
        <v>2100</v>
      </c>
      <c r="AB220" s="76">
        <f t="shared" si="1049"/>
        <v>8400</v>
      </c>
      <c r="AC220" s="75">
        <f t="shared" si="1050"/>
        <v>2100</v>
      </c>
      <c r="AD220" s="75">
        <f t="shared" si="1050"/>
        <v>2100</v>
      </c>
      <c r="AE220" s="75">
        <f t="shared" si="1050"/>
        <v>2100</v>
      </c>
      <c r="AF220" s="75">
        <f t="shared" si="1050"/>
        <v>2100</v>
      </c>
      <c r="AG220" s="75">
        <f t="shared" si="1050"/>
        <v>2100</v>
      </c>
      <c r="AH220" s="76">
        <f t="shared" si="1051"/>
        <v>10500</v>
      </c>
      <c r="AI220" s="75">
        <f t="shared" si="1052"/>
        <v>2100</v>
      </c>
      <c r="AJ220" s="75">
        <f t="shared" si="1052"/>
        <v>2100</v>
      </c>
      <c r="AK220" s="75">
        <f t="shared" si="1052"/>
        <v>2100</v>
      </c>
      <c r="AL220" s="75">
        <f t="shared" si="1052"/>
        <v>2100</v>
      </c>
      <c r="AM220" s="76">
        <f t="shared" si="1053"/>
        <v>8400</v>
      </c>
      <c r="AN220" s="75">
        <f t="shared" si="1054"/>
        <v>2100</v>
      </c>
      <c r="AO220" s="75">
        <f t="shared" si="1054"/>
        <v>2100</v>
      </c>
      <c r="AP220" s="75">
        <f t="shared" si="1054"/>
        <v>2100</v>
      </c>
      <c r="AQ220" s="75">
        <f t="shared" si="1054"/>
        <v>2100</v>
      </c>
      <c r="AR220" s="76">
        <f t="shared" si="1055"/>
        <v>8400</v>
      </c>
      <c r="AS220" s="75">
        <f t="shared" si="1056"/>
        <v>2100</v>
      </c>
      <c r="AT220" s="75">
        <f t="shared" si="1056"/>
        <v>2100</v>
      </c>
      <c r="AU220" s="75">
        <f t="shared" si="1056"/>
        <v>2100</v>
      </c>
      <c r="AV220" s="75">
        <f t="shared" si="1056"/>
        <v>2100</v>
      </c>
      <c r="AW220" s="75">
        <f t="shared" si="1056"/>
        <v>2100</v>
      </c>
      <c r="AX220" s="76">
        <f t="shared" si="1057"/>
        <v>10500</v>
      </c>
      <c r="AY220" s="75">
        <f t="shared" si="1058"/>
        <v>2100</v>
      </c>
      <c r="AZ220" s="75">
        <f t="shared" si="1058"/>
        <v>2100</v>
      </c>
      <c r="BA220" s="75">
        <f t="shared" si="1058"/>
        <v>2100</v>
      </c>
      <c r="BB220" s="75">
        <f t="shared" si="1058"/>
        <v>2100</v>
      </c>
      <c r="BC220" s="76">
        <f t="shared" si="1059"/>
        <v>8400</v>
      </c>
      <c r="BD220" s="75">
        <f t="shared" si="1060"/>
        <v>2100</v>
      </c>
      <c r="BE220" s="75">
        <f t="shared" si="1060"/>
        <v>2100</v>
      </c>
      <c r="BF220" s="75">
        <f t="shared" si="1060"/>
        <v>2100</v>
      </c>
      <c r="BG220" s="75">
        <f t="shared" si="1060"/>
        <v>2100</v>
      </c>
      <c r="BH220" s="76">
        <f t="shared" si="1061"/>
        <v>8400</v>
      </c>
      <c r="BI220" s="75">
        <f t="shared" si="1062"/>
        <v>2100</v>
      </c>
      <c r="BJ220" s="75">
        <f t="shared" si="1062"/>
        <v>2100</v>
      </c>
      <c r="BK220" s="75">
        <f t="shared" si="1062"/>
        <v>2100</v>
      </c>
      <c r="BL220" s="75">
        <f t="shared" si="1062"/>
        <v>2100</v>
      </c>
      <c r="BM220" s="75">
        <f t="shared" si="1062"/>
        <v>2100</v>
      </c>
      <c r="BN220" s="76">
        <f t="shared" si="1063"/>
        <v>10500</v>
      </c>
      <c r="BP220" s="78">
        <f t="shared" si="1064"/>
        <v>109200</v>
      </c>
      <c r="BQ220" s="101">
        <v>2100</v>
      </c>
      <c r="BR220" s="141"/>
      <c r="BS220" s="28"/>
    </row>
    <row r="221" spans="1:73" s="77" customFormat="1">
      <c r="A221" s="74" t="s">
        <v>87</v>
      </c>
      <c r="B221" s="115" t="s">
        <v>154</v>
      </c>
      <c r="C221" s="75">
        <f>C113</f>
        <v>0</v>
      </c>
      <c r="D221" s="75">
        <f t="shared" si="1040"/>
        <v>0</v>
      </c>
      <c r="E221" s="75">
        <f t="shared" si="1040"/>
        <v>0</v>
      </c>
      <c r="F221" s="75">
        <f t="shared" si="1040"/>
        <v>0</v>
      </c>
      <c r="G221" s="76">
        <f t="shared" si="1041"/>
        <v>0</v>
      </c>
      <c r="H221" s="75">
        <f t="shared" si="1042"/>
        <v>0</v>
      </c>
      <c r="I221" s="75">
        <f t="shared" si="1042"/>
        <v>0</v>
      </c>
      <c r="J221" s="75">
        <f t="shared" si="1042"/>
        <v>0</v>
      </c>
      <c r="K221" s="75">
        <f t="shared" si="1042"/>
        <v>0</v>
      </c>
      <c r="L221" s="76">
        <f t="shared" si="1043"/>
        <v>0</v>
      </c>
      <c r="M221" s="75">
        <f t="shared" si="1044"/>
        <v>0</v>
      </c>
      <c r="N221" s="75">
        <f t="shared" si="1044"/>
        <v>0</v>
      </c>
      <c r="O221" s="75">
        <f t="shared" si="1044"/>
        <v>0</v>
      </c>
      <c r="P221" s="75">
        <f t="shared" si="1044"/>
        <v>0</v>
      </c>
      <c r="Q221" s="75">
        <f t="shared" si="1044"/>
        <v>0</v>
      </c>
      <c r="R221" s="76">
        <f t="shared" si="1045"/>
        <v>0</v>
      </c>
      <c r="S221" s="75">
        <f t="shared" si="1046"/>
        <v>0</v>
      </c>
      <c r="T221" s="75">
        <f t="shared" si="1046"/>
        <v>0</v>
      </c>
      <c r="U221" s="75">
        <f t="shared" si="1046"/>
        <v>0</v>
      </c>
      <c r="V221" s="75">
        <f t="shared" si="1046"/>
        <v>0</v>
      </c>
      <c r="W221" s="76">
        <f t="shared" si="1047"/>
        <v>0</v>
      </c>
      <c r="X221" s="75">
        <f t="shared" si="1048"/>
        <v>0</v>
      </c>
      <c r="Y221" s="75">
        <f t="shared" si="1048"/>
        <v>0</v>
      </c>
      <c r="Z221" s="75">
        <f t="shared" si="1048"/>
        <v>0</v>
      </c>
      <c r="AA221" s="75">
        <f t="shared" si="1048"/>
        <v>0</v>
      </c>
      <c r="AB221" s="76">
        <f t="shared" si="1049"/>
        <v>0</v>
      </c>
      <c r="AC221" s="75">
        <f t="shared" si="1050"/>
        <v>0</v>
      </c>
      <c r="AD221" s="75">
        <f t="shared" si="1050"/>
        <v>0</v>
      </c>
      <c r="AE221" s="75">
        <f t="shared" si="1050"/>
        <v>0</v>
      </c>
      <c r="AF221" s="75">
        <f t="shared" si="1050"/>
        <v>0</v>
      </c>
      <c r="AG221" s="75">
        <f t="shared" si="1050"/>
        <v>0</v>
      </c>
      <c r="AH221" s="76">
        <f t="shared" si="1051"/>
        <v>0</v>
      </c>
      <c r="AI221" s="75">
        <f t="shared" si="1052"/>
        <v>0</v>
      </c>
      <c r="AJ221" s="75">
        <f t="shared" si="1052"/>
        <v>0</v>
      </c>
      <c r="AK221" s="75">
        <f t="shared" si="1052"/>
        <v>0</v>
      </c>
      <c r="AL221" s="75">
        <f t="shared" si="1052"/>
        <v>0</v>
      </c>
      <c r="AM221" s="76">
        <f t="shared" si="1053"/>
        <v>0</v>
      </c>
      <c r="AN221" s="75">
        <f t="shared" si="1054"/>
        <v>0</v>
      </c>
      <c r="AO221" s="75">
        <f t="shared" si="1054"/>
        <v>0</v>
      </c>
      <c r="AP221" s="75">
        <f t="shared" si="1054"/>
        <v>0</v>
      </c>
      <c r="AQ221" s="75">
        <f t="shared" si="1054"/>
        <v>0</v>
      </c>
      <c r="AR221" s="76">
        <f t="shared" si="1055"/>
        <v>0</v>
      </c>
      <c r="AS221" s="75">
        <f t="shared" si="1056"/>
        <v>0</v>
      </c>
      <c r="AT221" s="75">
        <f t="shared" si="1056"/>
        <v>0</v>
      </c>
      <c r="AU221" s="75">
        <f t="shared" si="1056"/>
        <v>0</v>
      </c>
      <c r="AV221" s="75">
        <f t="shared" si="1056"/>
        <v>0</v>
      </c>
      <c r="AW221" s="75">
        <f t="shared" si="1056"/>
        <v>0</v>
      </c>
      <c r="AX221" s="76">
        <f t="shared" si="1057"/>
        <v>0</v>
      </c>
      <c r="AY221" s="75">
        <f t="shared" si="1058"/>
        <v>0</v>
      </c>
      <c r="AZ221" s="75">
        <f t="shared" si="1058"/>
        <v>0</v>
      </c>
      <c r="BA221" s="75">
        <f t="shared" si="1058"/>
        <v>0</v>
      </c>
      <c r="BB221" s="75">
        <f t="shared" si="1058"/>
        <v>0</v>
      </c>
      <c r="BC221" s="76">
        <f t="shared" si="1059"/>
        <v>0</v>
      </c>
      <c r="BD221" s="75">
        <f t="shared" si="1060"/>
        <v>0</v>
      </c>
      <c r="BE221" s="75">
        <f t="shared" si="1060"/>
        <v>0</v>
      </c>
      <c r="BF221" s="75">
        <f t="shared" si="1060"/>
        <v>0</v>
      </c>
      <c r="BG221" s="75">
        <f t="shared" si="1060"/>
        <v>0</v>
      </c>
      <c r="BH221" s="76">
        <f t="shared" si="1061"/>
        <v>0</v>
      </c>
      <c r="BI221" s="75">
        <f t="shared" si="1062"/>
        <v>0</v>
      </c>
      <c r="BJ221" s="75">
        <f t="shared" si="1062"/>
        <v>0</v>
      </c>
      <c r="BK221" s="75">
        <f t="shared" si="1062"/>
        <v>0</v>
      </c>
      <c r="BL221" s="75">
        <f t="shared" si="1062"/>
        <v>0</v>
      </c>
      <c r="BM221" s="75">
        <f t="shared" si="1062"/>
        <v>0</v>
      </c>
      <c r="BN221" s="76">
        <f t="shared" si="1063"/>
        <v>0</v>
      </c>
      <c r="BP221" s="78">
        <f t="shared" si="1064"/>
        <v>0</v>
      </c>
      <c r="BQ221" s="101"/>
      <c r="BR221" s="141"/>
      <c r="BS221" s="28"/>
    </row>
    <row r="222" spans="1:73">
      <c r="H222" s="33"/>
      <c r="M222" s="33"/>
      <c r="S222" s="33"/>
      <c r="X222" s="33"/>
      <c r="AC222" s="33"/>
      <c r="AI222" s="33"/>
      <c r="AN222" s="33"/>
      <c r="AS222" s="33"/>
      <c r="AY222" s="33"/>
      <c r="BD222" s="33"/>
      <c r="BI222" s="33"/>
      <c r="BO222"/>
      <c r="BP222" s="102"/>
      <c r="BQ222" s="103"/>
      <c r="BS222" s="28"/>
    </row>
    <row r="223" spans="1:73" s="83" customFormat="1">
      <c r="A223" s="81" t="s">
        <v>86</v>
      </c>
      <c r="B223" s="82"/>
      <c r="C223" s="70">
        <f>+C214+SUM(C217:C221)</f>
        <v>17401.806082620195</v>
      </c>
      <c r="D223" s="70">
        <f t="shared" ref="D223:G223" si="1065">+D214+SUM(D217:D221)</f>
        <v>18147.101742500003</v>
      </c>
      <c r="E223" s="70">
        <f t="shared" si="1065"/>
        <v>19045.495670000004</v>
      </c>
      <c r="F223" s="70">
        <f t="shared" si="1065"/>
        <v>17962.243167500004</v>
      </c>
      <c r="G223" s="76">
        <f t="shared" si="1065"/>
        <v>72556.646662620202</v>
      </c>
      <c r="H223" s="70">
        <f>+H214+SUM(H217:H221)</f>
        <v>18848.872625000004</v>
      </c>
      <c r="I223" s="70">
        <f t="shared" ref="I223:Q223" si="1066">+I214+SUM(I217:I221)</f>
        <v>19387.069205</v>
      </c>
      <c r="J223" s="70">
        <f t="shared" si="1066"/>
        <v>20179.356094999999</v>
      </c>
      <c r="K223" s="70">
        <f t="shared" si="1066"/>
        <v>19382.655620000001</v>
      </c>
      <c r="L223" s="76">
        <f t="shared" si="1066"/>
        <v>77797.953545000011</v>
      </c>
      <c r="M223" s="70">
        <f t="shared" si="1066"/>
        <v>19336.9948325</v>
      </c>
      <c r="N223" s="70">
        <f t="shared" si="1066"/>
        <v>17482.81682</v>
      </c>
      <c r="O223" s="70">
        <f t="shared" si="1066"/>
        <v>18031.260125000001</v>
      </c>
      <c r="P223" s="70">
        <f t="shared" si="1066"/>
        <v>19583.975277500002</v>
      </c>
      <c r="Q223" s="70">
        <f t="shared" si="1066"/>
        <v>22134.342769999999</v>
      </c>
      <c r="R223" s="76">
        <f t="shared" si="1045"/>
        <v>96569.389825000006</v>
      </c>
      <c r="S223" s="70">
        <f>+S214+SUM(S217:S221)</f>
        <v>18129.500772500003</v>
      </c>
      <c r="T223" s="70">
        <f t="shared" ref="T223:W223" si="1067">+T214+SUM(T217:T221)</f>
        <v>17749.313555000001</v>
      </c>
      <c r="U223" s="70">
        <f t="shared" si="1067"/>
        <v>20901.1867475</v>
      </c>
      <c r="V223" s="70">
        <f t="shared" si="1067"/>
        <v>17453.859747500002</v>
      </c>
      <c r="W223" s="76">
        <f t="shared" si="1067"/>
        <v>74233.860822500006</v>
      </c>
      <c r="X223" s="70">
        <f>+X214+SUM(X217:X221)</f>
        <v>18460.4615075</v>
      </c>
      <c r="Y223" s="70">
        <f t="shared" ref="Y223:AG223" si="1068">+Y214+SUM(Y217:Y221)</f>
        <v>19044.107120000001</v>
      </c>
      <c r="Z223" s="70">
        <f t="shared" si="1068"/>
        <v>18387.421354999999</v>
      </c>
      <c r="AA223" s="70">
        <f t="shared" si="1068"/>
        <v>18277.017230000001</v>
      </c>
      <c r="AB223" s="76">
        <f t="shared" si="1068"/>
        <v>74169.007212500001</v>
      </c>
      <c r="AC223" s="70">
        <f t="shared" si="1068"/>
        <v>17014.402445000003</v>
      </c>
      <c r="AD223" s="70">
        <f t="shared" si="1068"/>
        <v>19303.665507500002</v>
      </c>
      <c r="AE223" s="70">
        <f t="shared" si="1068"/>
        <v>19880.754485000001</v>
      </c>
      <c r="AF223" s="70">
        <f t="shared" si="1068"/>
        <v>17688.691175</v>
      </c>
      <c r="AG223" s="70">
        <f t="shared" si="1068"/>
        <v>17692.918880000005</v>
      </c>
      <c r="AH223" s="76">
        <f t="shared" ref="AH223" si="1069">SUM(AC223:AG223)</f>
        <v>91580.432492499996</v>
      </c>
      <c r="AI223" s="70">
        <f>+AI214+SUM(AI217:AI221)</f>
        <v>21792.658265000002</v>
      </c>
      <c r="AJ223" s="70">
        <f t="shared" ref="AJ223:AM223" si="1070">+AJ214+SUM(AJ217:AJ221)</f>
        <v>16640.590400000001</v>
      </c>
      <c r="AK223" s="70">
        <f t="shared" si="1070"/>
        <v>16136.979162500002</v>
      </c>
      <c r="AL223" s="70">
        <f t="shared" si="1070"/>
        <v>18423.337047500001</v>
      </c>
      <c r="AM223" s="76">
        <f t="shared" si="1070"/>
        <v>72993.564875000011</v>
      </c>
      <c r="AN223" s="70">
        <f>+AN214+SUM(AN217:AN221)</f>
        <v>17541.487505000005</v>
      </c>
      <c r="AO223" s="70">
        <f t="shared" ref="AO223:AW223" si="1071">+AO214+SUM(AO217:AO221)</f>
        <v>17681.448994999999</v>
      </c>
      <c r="AP223" s="70">
        <f t="shared" si="1071"/>
        <v>19101.368180000001</v>
      </c>
      <c r="AQ223" s="70">
        <f t="shared" si="1071"/>
        <v>20291.7116675</v>
      </c>
      <c r="AR223" s="76">
        <f t="shared" si="1071"/>
        <v>74616.016347500001</v>
      </c>
      <c r="AS223" s="70">
        <f t="shared" si="1071"/>
        <v>18224.514170000002</v>
      </c>
      <c r="AT223" s="70">
        <f t="shared" si="1071"/>
        <v>19152.988805000001</v>
      </c>
      <c r="AU223" s="70">
        <f t="shared" si="1071"/>
        <v>18965.828442500002</v>
      </c>
      <c r="AV223" s="70">
        <f t="shared" si="1071"/>
        <v>18667.177970000001</v>
      </c>
      <c r="AW223" s="70">
        <f t="shared" si="1071"/>
        <v>19183.748712500001</v>
      </c>
      <c r="AX223" s="76">
        <f t="shared" ref="AX223" si="1072">SUM(AS223:AW223)</f>
        <v>94194.258100000006</v>
      </c>
      <c r="AY223" s="70">
        <f>+AY214+SUM(AY217:AY221)</f>
        <v>18644.004912500001</v>
      </c>
      <c r="AZ223" s="70">
        <f t="shared" ref="AZ223:BC223" si="1073">+AZ214+SUM(AZ217:AZ221)</f>
        <v>19968.329457500004</v>
      </c>
      <c r="BA223" s="70">
        <f t="shared" si="1073"/>
        <v>20658.861665000004</v>
      </c>
      <c r="BB223" s="70">
        <f t="shared" si="1073"/>
        <v>19158.099530000003</v>
      </c>
      <c r="BC223" s="76">
        <f t="shared" si="1073"/>
        <v>78429.295565000008</v>
      </c>
      <c r="BD223" s="70">
        <f>+BD214+SUM(BD217:BD221)</f>
        <v>22816.766030000003</v>
      </c>
      <c r="BE223" s="70">
        <f t="shared" ref="BE223:BM223" si="1074">+BE214+SUM(BE217:BE221)</f>
        <v>18015.74408</v>
      </c>
      <c r="BF223" s="70">
        <f t="shared" si="1074"/>
        <v>19314.789620000003</v>
      </c>
      <c r="BG223" s="70">
        <f t="shared" si="1074"/>
        <v>17976.210560000003</v>
      </c>
      <c r="BH223" s="76">
        <f t="shared" si="1074"/>
        <v>78123.510290000006</v>
      </c>
      <c r="BI223" s="70">
        <f t="shared" si="1074"/>
        <v>17656.098305</v>
      </c>
      <c r="BJ223" s="70">
        <f t="shared" si="1074"/>
        <v>18150.979895000004</v>
      </c>
      <c r="BK223" s="70">
        <f t="shared" si="1074"/>
        <v>18726.048995000005</v>
      </c>
      <c r="BL223" s="70">
        <f t="shared" si="1074"/>
        <v>17853.59276</v>
      </c>
      <c r="BM223" s="70">
        <f t="shared" si="1074"/>
        <v>19953.427707499999</v>
      </c>
      <c r="BN223" s="76">
        <f t="shared" ref="BN223" si="1075">SUM(BI223:BM223)</f>
        <v>92340.147662500007</v>
      </c>
      <c r="BP223" s="76">
        <f>+G223+L223+R223+W223+AB223+AH223+AM223+AR223+AX223+BC223+BH223+BN223</f>
        <v>977604.08340012026</v>
      </c>
      <c r="BR223" s="103"/>
    </row>
    <row r="224" spans="1:73">
      <c r="A224" s="104" t="s">
        <v>85</v>
      </c>
      <c r="C224" s="86">
        <f t="shared" ref="C224:AH224" si="1076">+C223/C94</f>
        <v>0.19428379805708795</v>
      </c>
      <c r="D224" s="86">
        <f t="shared" si="1076"/>
        <v>0.20217417164472604</v>
      </c>
      <c r="E224" s="86">
        <f t="shared" si="1076"/>
        <v>0.19029929041659857</v>
      </c>
      <c r="F224" s="86">
        <f t="shared" si="1076"/>
        <v>0.19624791042467232</v>
      </c>
      <c r="G224" s="107">
        <f t="shared" si="1076"/>
        <v>0.19560270303536756</v>
      </c>
      <c r="H224" s="110">
        <f t="shared" si="1076"/>
        <v>0.19405534795486282</v>
      </c>
      <c r="I224" s="110">
        <f t="shared" si="1076"/>
        <v>0.19504302591337525</v>
      </c>
      <c r="J224" s="110">
        <f t="shared" si="1076"/>
        <v>0.18244928308302472</v>
      </c>
      <c r="K224" s="110">
        <f t="shared" si="1076"/>
        <v>0.20634259485162645</v>
      </c>
      <c r="L224" s="107">
        <f t="shared" si="1076"/>
        <v>0.19397732661578998</v>
      </c>
      <c r="M224" s="110">
        <f t="shared" si="1076"/>
        <v>0.21654516209705851</v>
      </c>
      <c r="N224" s="110">
        <f t="shared" si="1076"/>
        <v>0.18745447704570498</v>
      </c>
      <c r="O224" s="110">
        <f t="shared" si="1076"/>
        <v>0.20349470647110959</v>
      </c>
      <c r="P224" s="110">
        <f t="shared" si="1076"/>
        <v>0.20276795194323707</v>
      </c>
      <c r="Q224" s="110">
        <f t="shared" si="1076"/>
        <v>0.20483702375535076</v>
      </c>
      <c r="R224" s="107">
        <f t="shared" si="1076"/>
        <v>0.20295720638912437</v>
      </c>
      <c r="S224" s="110">
        <f t="shared" si="1076"/>
        <v>0.21228764338536357</v>
      </c>
      <c r="T224" s="110">
        <f t="shared" si="1076"/>
        <v>0.19743278950596485</v>
      </c>
      <c r="U224" s="110">
        <f t="shared" si="1076"/>
        <v>0.19958360147092549</v>
      </c>
      <c r="V224" s="110">
        <f t="shared" si="1076"/>
        <v>0.19078285463021422</v>
      </c>
      <c r="W224" s="107">
        <f t="shared" si="1076"/>
        <v>0.19981625614568443</v>
      </c>
      <c r="X224" s="110">
        <f t="shared" si="1076"/>
        <v>0.1977658254075377</v>
      </c>
      <c r="Y224" s="110">
        <f t="shared" si="1076"/>
        <v>0.21008690535579261</v>
      </c>
      <c r="Z224" s="110">
        <f t="shared" si="1076"/>
        <v>0.1896453867123887</v>
      </c>
      <c r="AA224" s="110">
        <f t="shared" si="1076"/>
        <v>0.20391749580958571</v>
      </c>
      <c r="AB224" s="107">
        <f t="shared" si="1076"/>
        <v>0.20014298689473023</v>
      </c>
      <c r="AC224" s="110">
        <f t="shared" si="1076"/>
        <v>0.19061317082312254</v>
      </c>
      <c r="AD224" s="110">
        <f t="shared" si="1076"/>
        <v>0.21210627489111719</v>
      </c>
      <c r="AE224" s="110">
        <f t="shared" si="1076"/>
        <v>0.20316319975948982</v>
      </c>
      <c r="AF224" s="110">
        <f t="shared" si="1076"/>
        <v>0.20601660182875908</v>
      </c>
      <c r="AG224" s="110">
        <f t="shared" si="1076"/>
        <v>0.20084782311031624</v>
      </c>
      <c r="AH224" s="107">
        <f t="shared" si="1076"/>
        <v>0.20257635677708985</v>
      </c>
      <c r="AI224" s="110">
        <f t="shared" ref="AI224:BN224" si="1077">+AI223/AI94</f>
        <v>0.20891855609247265</v>
      </c>
      <c r="AJ224" s="110">
        <f t="shared" si="1077"/>
        <v>0.22035995834089589</v>
      </c>
      <c r="AK224" s="110">
        <f t="shared" si="1077"/>
        <v>0.20966883566914055</v>
      </c>
      <c r="AL224" s="110">
        <f t="shared" si="1077"/>
        <v>0.21388676338458287</v>
      </c>
      <c r="AM224" s="107">
        <f t="shared" si="1077"/>
        <v>0.21285434342595438</v>
      </c>
      <c r="AN224" s="110">
        <f t="shared" si="1077"/>
        <v>0.21868350399483585</v>
      </c>
      <c r="AO224" s="110">
        <f t="shared" si="1077"/>
        <v>0.20914163041015305</v>
      </c>
      <c r="AP224" s="110">
        <f t="shared" si="1077"/>
        <v>0.22606776459405348</v>
      </c>
      <c r="AQ224" s="110">
        <f t="shared" si="1077"/>
        <v>0.19825448198449921</v>
      </c>
      <c r="AR224" s="107">
        <f t="shared" si="1077"/>
        <v>0.21221677410058101</v>
      </c>
      <c r="AS224" s="110">
        <f t="shared" si="1077"/>
        <v>0.20706991927228349</v>
      </c>
      <c r="AT224" s="110">
        <f t="shared" si="1077"/>
        <v>0.20835993631624436</v>
      </c>
      <c r="AU224" s="110">
        <f t="shared" si="1077"/>
        <v>0.20147270259732811</v>
      </c>
      <c r="AV224" s="110">
        <f t="shared" si="1077"/>
        <v>0.20064649557101874</v>
      </c>
      <c r="AW224" s="110">
        <f t="shared" si="1077"/>
        <v>0.20996115384262917</v>
      </c>
      <c r="AX224" s="107">
        <f t="shared" si="1077"/>
        <v>0.20545203776525892</v>
      </c>
      <c r="AY224" s="110">
        <f t="shared" si="1077"/>
        <v>0.21276572026991322</v>
      </c>
      <c r="AZ224" s="110">
        <f t="shared" si="1077"/>
        <v>0.20599049536911515</v>
      </c>
      <c r="BA224" s="110">
        <f t="shared" si="1077"/>
        <v>0.20144910453121789</v>
      </c>
      <c r="BB224" s="110">
        <f t="shared" si="1077"/>
        <v>0.21475260060744467</v>
      </c>
      <c r="BC224" s="107">
        <f t="shared" si="1077"/>
        <v>0.20840763891877645</v>
      </c>
      <c r="BD224" s="110">
        <f t="shared" si="1077"/>
        <v>0.20660963258427273</v>
      </c>
      <c r="BE224" s="110">
        <f t="shared" si="1077"/>
        <v>0.19308082139262478</v>
      </c>
      <c r="BF224" s="110">
        <f t="shared" si="1077"/>
        <v>0.22565379792882437</v>
      </c>
      <c r="BG224" s="110">
        <f t="shared" si="1077"/>
        <v>0.21001023517405573</v>
      </c>
      <c r="BH224" s="107">
        <f t="shared" si="1077"/>
        <v>0.20836683592276578</v>
      </c>
      <c r="BI224" s="110">
        <f t="shared" si="1077"/>
        <v>0.2110214613307449</v>
      </c>
      <c r="BJ224" s="110">
        <f t="shared" si="1077"/>
        <v>0.19720443570108612</v>
      </c>
      <c r="BK224" s="110">
        <f t="shared" si="1077"/>
        <v>0.21522568113393717</v>
      </c>
      <c r="BL224" s="110">
        <f t="shared" si="1077"/>
        <v>0.18711961759882481</v>
      </c>
      <c r="BM224" s="110">
        <f t="shared" si="1077"/>
        <v>0.21576221553439598</v>
      </c>
      <c r="BN224" s="107">
        <f t="shared" si="1077"/>
        <v>0.20492290631069002</v>
      </c>
      <c r="BO224"/>
      <c r="BP224" s="107">
        <f>+BP223/BP94</f>
        <v>0.20380090051338837</v>
      </c>
      <c r="BQ224" s="15"/>
      <c r="BS224" s="28"/>
    </row>
  </sheetData>
  <mergeCells count="12">
    <mergeCell ref="C1:G1"/>
    <mergeCell ref="AI1:AM1"/>
    <mergeCell ref="BD1:BH1"/>
    <mergeCell ref="BI1:BN1"/>
    <mergeCell ref="I1:L1"/>
    <mergeCell ref="N1:R1"/>
    <mergeCell ref="T1:W1"/>
    <mergeCell ref="AN1:AR1"/>
    <mergeCell ref="AS1:AX1"/>
    <mergeCell ref="Y1:AB1"/>
    <mergeCell ref="AD1:AH1"/>
    <mergeCell ref="AY1:BC1"/>
  </mergeCells>
  <printOptions horizontalCentered="1"/>
  <pageMargins left="0" right="0" top="0.55118110236220474" bottom="0.15748031496062992" header="0.11811023622047245" footer="0"/>
  <pageSetup paperSize="8" scale="22" fitToHeight="0" orientation="landscape" r:id="rId1"/>
  <headerFooter>
    <oddHeader>Page &amp;P&amp;R&amp;F</oddHeader>
    <oddFooter>&amp;L&amp;F&amp;R&amp;P of &amp;N</oddFooter>
  </headerFooter>
  <rowBreaks count="2" manualBreakCount="2">
    <brk id="81" max="70" man="1"/>
    <brk id="145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"/>
  <sheetViews>
    <sheetView workbookViewId="0">
      <selection activeCell="AB24" sqref="AB24"/>
    </sheetView>
  </sheetViews>
  <sheetFormatPr defaultRowHeight="12.75"/>
  <cols>
    <col min="1" max="1" width="12.5703125" customWidth="1"/>
    <col min="2" max="2" width="30" customWidth="1"/>
    <col min="3" max="17" width="11.7109375" customWidth="1"/>
    <col min="18" max="18" width="12.28515625" customWidth="1"/>
    <col min="19" max="19" width="3.140625" customWidth="1"/>
    <col min="20" max="20" width="11.140625" customWidth="1"/>
    <col min="21" max="21" width="7.85546875" customWidth="1"/>
    <col min="22" max="22" width="11.85546875" customWidth="1"/>
    <col min="24" max="24" width="11.42578125" customWidth="1"/>
    <col min="25" max="25" width="7.85546875" customWidth="1"/>
    <col min="26" max="26" width="9.140625" customWidth="1"/>
    <col min="27" max="27" width="9.140625" hidden="1" customWidth="1"/>
  </cols>
  <sheetData>
    <row r="1" spans="1:30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48"/>
      <c r="V1" s="148"/>
      <c r="W1" s="148"/>
      <c r="X1" s="148"/>
      <c r="Y1" s="148"/>
      <c r="Z1" s="148"/>
      <c r="AA1" s="148"/>
      <c r="AB1" s="148"/>
      <c r="AC1" s="148"/>
      <c r="AD1" s="151"/>
    </row>
    <row r="2" spans="1:30" ht="18.75">
      <c r="A2" s="165"/>
      <c r="B2" s="166" t="s">
        <v>359</v>
      </c>
      <c r="C2" s="167"/>
      <c r="D2" s="167"/>
      <c r="E2" s="167"/>
      <c r="F2" s="167"/>
      <c r="G2" s="167"/>
      <c r="H2" s="167"/>
      <c r="I2" s="225" t="s">
        <v>315</v>
      </c>
      <c r="J2" s="225"/>
      <c r="K2" s="225"/>
      <c r="L2" s="167"/>
      <c r="M2" s="167"/>
      <c r="N2" s="167"/>
      <c r="O2" s="167"/>
      <c r="P2" s="168"/>
      <c r="Q2" s="169" t="s">
        <v>316</v>
      </c>
      <c r="R2" s="170"/>
      <c r="S2" s="168"/>
      <c r="T2" s="168"/>
      <c r="U2" s="150"/>
      <c r="V2" s="150"/>
      <c r="W2" s="150"/>
      <c r="X2" s="150"/>
      <c r="Y2" s="150"/>
      <c r="Z2" s="151"/>
      <c r="AA2" s="151"/>
      <c r="AB2" s="151"/>
      <c r="AC2" s="151"/>
      <c r="AD2" s="151"/>
    </row>
    <row r="3" spans="1:30" ht="15">
      <c r="A3" s="165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50"/>
      <c r="V3" s="150"/>
      <c r="W3" s="150"/>
      <c r="X3" s="150"/>
      <c r="Y3" s="150"/>
      <c r="Z3" s="151"/>
      <c r="AA3" s="151"/>
      <c r="AB3" s="151"/>
      <c r="AC3" s="151"/>
      <c r="AD3" s="151"/>
    </row>
    <row r="4" spans="1:30" ht="15" customHeight="1">
      <c r="A4" s="165"/>
      <c r="B4" s="167"/>
      <c r="C4" s="171" t="s">
        <v>317</v>
      </c>
      <c r="D4" s="171" t="s">
        <v>318</v>
      </c>
      <c r="E4" s="171" t="s">
        <v>319</v>
      </c>
      <c r="F4" s="171" t="s">
        <v>320</v>
      </c>
      <c r="G4" s="171" t="s">
        <v>321</v>
      </c>
      <c r="H4" s="171" t="s">
        <v>322</v>
      </c>
      <c r="I4" s="171" t="s">
        <v>323</v>
      </c>
      <c r="J4" s="171" t="s">
        <v>324</v>
      </c>
      <c r="K4" s="171" t="s">
        <v>325</v>
      </c>
      <c r="L4" s="171" t="s">
        <v>326</v>
      </c>
      <c r="M4" s="171" t="s">
        <v>327</v>
      </c>
      <c r="N4" s="171" t="s">
        <v>328</v>
      </c>
      <c r="O4" s="171" t="s">
        <v>329</v>
      </c>
      <c r="P4" s="167"/>
      <c r="Q4" s="172" t="s">
        <v>330</v>
      </c>
      <c r="R4" s="172" t="s">
        <v>330</v>
      </c>
      <c r="S4" s="167"/>
      <c r="T4" s="194"/>
      <c r="U4" s="207"/>
      <c r="V4" s="208"/>
      <c r="W4" s="209"/>
      <c r="X4" s="209"/>
      <c r="Y4" s="207"/>
      <c r="Z4" s="148"/>
      <c r="AA4" s="148"/>
      <c r="AB4" s="149"/>
      <c r="AC4" s="151"/>
      <c r="AD4" s="151"/>
    </row>
    <row r="5" spans="1:30" ht="30" customHeight="1">
      <c r="A5" s="165"/>
      <c r="B5" s="167"/>
      <c r="C5" s="174">
        <v>43653</v>
      </c>
      <c r="D5" s="174">
        <f>C5+7</f>
        <v>43660</v>
      </c>
      <c r="E5" s="174">
        <f t="shared" ref="E5:O5" si="0">D5+7</f>
        <v>43667</v>
      </c>
      <c r="F5" s="174">
        <f t="shared" si="0"/>
        <v>43674</v>
      </c>
      <c r="G5" s="174">
        <f t="shared" si="0"/>
        <v>43681</v>
      </c>
      <c r="H5" s="174">
        <f t="shared" si="0"/>
        <v>43688</v>
      </c>
      <c r="I5" s="174">
        <f t="shared" si="0"/>
        <v>43695</v>
      </c>
      <c r="J5" s="174">
        <f t="shared" si="0"/>
        <v>43702</v>
      </c>
      <c r="K5" s="174">
        <f t="shared" si="0"/>
        <v>43709</v>
      </c>
      <c r="L5" s="174">
        <f t="shared" si="0"/>
        <v>43716</v>
      </c>
      <c r="M5" s="174">
        <f t="shared" si="0"/>
        <v>43723</v>
      </c>
      <c r="N5" s="174">
        <f t="shared" si="0"/>
        <v>43730</v>
      </c>
      <c r="O5" s="174">
        <f t="shared" si="0"/>
        <v>43737</v>
      </c>
      <c r="P5" s="167"/>
      <c r="Q5" s="175" t="s">
        <v>331</v>
      </c>
      <c r="R5" s="175" t="s">
        <v>331</v>
      </c>
      <c r="S5" s="167"/>
      <c r="T5" s="214" t="s">
        <v>364</v>
      </c>
      <c r="U5" s="150"/>
      <c r="V5" s="213" t="s">
        <v>365</v>
      </c>
      <c r="W5" s="167"/>
      <c r="X5" s="213" t="s">
        <v>366</v>
      </c>
      <c r="Y5" s="150"/>
      <c r="Z5" s="151"/>
      <c r="AA5" s="151"/>
      <c r="AB5" s="152"/>
      <c r="AC5" s="151"/>
      <c r="AD5" s="151"/>
    </row>
    <row r="6" spans="1:30" ht="15">
      <c r="A6" s="165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75" t="s">
        <v>332</v>
      </c>
      <c r="R6" s="175" t="s">
        <v>332</v>
      </c>
      <c r="S6" s="167"/>
      <c r="T6" s="195"/>
      <c r="U6" s="150"/>
      <c r="V6" s="173"/>
      <c r="W6" s="167"/>
      <c r="X6" s="167"/>
      <c r="Y6" s="150"/>
      <c r="Z6" s="151"/>
      <c r="AA6" s="151"/>
      <c r="AB6" s="152"/>
      <c r="AC6" s="151"/>
      <c r="AD6" s="151"/>
    </row>
    <row r="7" spans="1:30" ht="15">
      <c r="A7" s="165"/>
      <c r="B7" s="167" t="s">
        <v>361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75" t="s">
        <v>360</v>
      </c>
      <c r="R7" s="175" t="s">
        <v>353</v>
      </c>
      <c r="S7" s="167"/>
      <c r="T7" s="195"/>
      <c r="U7" s="150"/>
      <c r="V7" s="167"/>
      <c r="W7" s="167"/>
      <c r="X7" s="167"/>
      <c r="Y7" s="150"/>
      <c r="Z7" s="151"/>
      <c r="AA7" s="151"/>
      <c r="AB7" s="152"/>
      <c r="AC7" s="151"/>
      <c r="AD7" s="151"/>
    </row>
    <row r="8" spans="1:30" ht="15">
      <c r="A8" s="165"/>
      <c r="B8" s="167" t="s">
        <v>345</v>
      </c>
      <c r="C8" s="199">
        <f>'CMG Weekly Budget Template'!C16</f>
        <v>16193.014687500001</v>
      </c>
      <c r="D8" s="199">
        <f>'CMG Weekly Budget Template'!D16</f>
        <v>15140.212500000001</v>
      </c>
      <c r="E8" s="199">
        <f>'CMG Weekly Budget Template'!E16</f>
        <v>16401.982500000002</v>
      </c>
      <c r="F8" s="199">
        <f>'CMG Weekly Budget Template'!F16</f>
        <v>16336.222500000002</v>
      </c>
      <c r="G8" s="199">
        <f>'CMG Weekly Budget Template'!M16</f>
        <v>18063.45</v>
      </c>
      <c r="H8" s="199">
        <f>'CMG Weekly Budget Template'!N16</f>
        <v>14344.927500000002</v>
      </c>
      <c r="I8" s="199">
        <f>'CMG Weekly Budget Template'!O16</f>
        <v>16137.915000000001</v>
      </c>
      <c r="J8" s="199">
        <f>'CMG Weekly Budget Template'!P16</f>
        <v>18435.405000000002</v>
      </c>
      <c r="K8" s="199">
        <f>'CMG Weekly Budget Template'!AC16</f>
        <v>13263.997500000001</v>
      </c>
      <c r="L8" s="199">
        <f>'CMG Weekly Budget Template'!AD16</f>
        <v>15182.340000000002</v>
      </c>
      <c r="M8" s="199">
        <f>'CMG Weekly Budget Template'!AE16</f>
        <v>18563.842500000002</v>
      </c>
      <c r="N8" s="199">
        <f>'CMG Weekly Budget Template'!AF16</f>
        <v>16675.297500000001</v>
      </c>
      <c r="O8" s="199">
        <f>'CMG Weekly Budget Template'!AG16</f>
        <v>17513.737500000003</v>
      </c>
      <c r="P8" s="167"/>
      <c r="Q8" s="179">
        <f>IFERROR(SUM(C8:O8)/COUNT(C8:O8),0)</f>
        <v>16327.103437499998</v>
      </c>
      <c r="R8" s="179"/>
      <c r="S8" s="167"/>
      <c r="T8" s="195"/>
      <c r="U8" s="150"/>
      <c r="V8" s="167"/>
      <c r="W8" s="167"/>
      <c r="X8" s="167"/>
      <c r="Y8" s="150"/>
      <c r="Z8" s="151"/>
      <c r="AA8" s="151"/>
      <c r="AB8" s="152"/>
      <c r="AC8" s="151"/>
      <c r="AD8" s="151"/>
    </row>
    <row r="9" spans="1:30" ht="15">
      <c r="A9" s="165"/>
      <c r="B9" s="167" t="s">
        <v>353</v>
      </c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8"/>
      <c r="Q9" s="179"/>
      <c r="R9" s="179">
        <f>IFERROR(SUM(D9:P9)/COUNT(D9:P9),0)</f>
        <v>0</v>
      </c>
      <c r="S9" s="178"/>
      <c r="T9" s="203">
        <f>R9-Q8</f>
        <v>-16327.103437499998</v>
      </c>
      <c r="U9" s="154" t="str">
        <f>IF(T9&gt;0,$AA$9,$AA$10)</f>
        <v>L</v>
      </c>
      <c r="V9" s="178">
        <f>('CMG Weekly Budget Template'!G18+'CMG Weekly Budget Template'!R18+'CMG Weekly Budget Template'!R18)/13</f>
        <v>17875.278846153848</v>
      </c>
      <c r="W9" s="178"/>
      <c r="X9" s="178">
        <f>R9-V9</f>
        <v>-17875.278846153848</v>
      </c>
      <c r="Y9" s="154" t="str">
        <f>IF(X9&gt;0,$AA$9,$AA$10)</f>
        <v>L</v>
      </c>
      <c r="Z9" s="151"/>
      <c r="AA9" s="155" t="s">
        <v>333</v>
      </c>
      <c r="AB9" s="152"/>
      <c r="AC9" s="151"/>
      <c r="AD9" s="151"/>
    </row>
    <row r="10" spans="1:30" ht="15">
      <c r="A10" s="165"/>
      <c r="B10" s="167" t="s">
        <v>346</v>
      </c>
      <c r="C10" s="177">
        <f>'CMG Weekly Budget Template'!C19</f>
        <v>7343.5425000000005</v>
      </c>
      <c r="D10" s="177">
        <f>'CMG Weekly Budget Template'!D19</f>
        <v>8818.005000000001</v>
      </c>
      <c r="E10" s="177">
        <f>'CMG Weekly Budget Template'!E19</f>
        <v>9329.7000000000007</v>
      </c>
      <c r="F10" s="177">
        <f>'CMG Weekly Budget Template'!F19</f>
        <v>9035.8350000000009</v>
      </c>
      <c r="G10" s="177">
        <f>'CMG Weekly Budget Template'!M19</f>
        <v>11061.0375</v>
      </c>
      <c r="H10" s="177">
        <f>'CMG Weekly Budget Template'!N19</f>
        <v>7767.9000000000005</v>
      </c>
      <c r="I10" s="177">
        <f>'CMG Weekly Budget Template'!O19</f>
        <v>8425.5</v>
      </c>
      <c r="J10" s="177">
        <f>'CMG Weekly Budget Template'!P19</f>
        <v>9692.4075000000012</v>
      </c>
      <c r="K10" s="177">
        <f>'CMG Weekly Budget Template'!AC19</f>
        <v>7931.2725000000009</v>
      </c>
      <c r="L10" s="177">
        <f>'CMG Weekly Budget Template'!AD19</f>
        <v>9649.2525000000005</v>
      </c>
      <c r="M10" s="177">
        <f>'CMG Weekly Budget Template'!AE19</f>
        <v>10788.75</v>
      </c>
      <c r="N10" s="177">
        <f>'CMG Weekly Budget Template'!AF19</f>
        <v>8762.52</v>
      </c>
      <c r="O10" s="177">
        <f>'CMG Weekly Budget Template'!AG19</f>
        <v>8756.3550000000014</v>
      </c>
      <c r="P10" s="178"/>
      <c r="Q10" s="179">
        <f>IFERROR(SUM(C10:O10)/COUNT(C10:O10),0)</f>
        <v>9027.8521153846159</v>
      </c>
      <c r="R10" s="179"/>
      <c r="S10" s="178"/>
      <c r="T10" s="203"/>
      <c r="U10" s="178"/>
      <c r="V10" s="178"/>
      <c r="W10" s="178"/>
      <c r="X10" s="178"/>
      <c r="Z10" s="151"/>
      <c r="AA10" s="156" t="s">
        <v>334</v>
      </c>
      <c r="AB10" s="152"/>
      <c r="AC10" s="151"/>
      <c r="AD10" s="151"/>
    </row>
    <row r="11" spans="1:30" ht="15">
      <c r="A11" s="165"/>
      <c r="B11" s="167" t="s">
        <v>353</v>
      </c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8"/>
      <c r="Q11" s="179"/>
      <c r="R11" s="179">
        <f>IFERROR(SUM(D11:P11)/COUNT(D11:P11),0)</f>
        <v>0</v>
      </c>
      <c r="S11" s="178"/>
      <c r="T11" s="203">
        <f>R11-Q10</f>
        <v>-9027.8521153846159</v>
      </c>
      <c r="U11" s="154" t="str">
        <f>IF(T11&gt;0,$AA$9,$AA$10)</f>
        <v>L</v>
      </c>
      <c r="V11" s="178">
        <f>('CMG Weekly Budget Template'!G21+'CMG Weekly Budget Template'!AH21)/13</f>
        <v>6020.2307692307695</v>
      </c>
      <c r="W11" s="178"/>
      <c r="X11" s="178">
        <f>R11-V11</f>
        <v>-6020.2307692307695</v>
      </c>
      <c r="Y11" s="154" t="str">
        <f>IF(X11&gt;0,$AA$9,$AA$10)</f>
        <v>L</v>
      </c>
      <c r="Z11" s="151"/>
      <c r="AA11" s="156"/>
      <c r="AB11" s="152"/>
      <c r="AC11" s="151"/>
      <c r="AD11" s="151"/>
    </row>
    <row r="12" spans="1:30" ht="15">
      <c r="A12" s="165"/>
      <c r="B12" s="167" t="s">
        <v>350</v>
      </c>
      <c r="C12" s="177">
        <f>'CMG Weekly Budget Template'!C31</f>
        <v>3707.2200000000003</v>
      </c>
      <c r="D12" s="177">
        <f>'CMG Weekly Budget Template'!D31</f>
        <v>4323.72</v>
      </c>
      <c r="E12" s="177">
        <f>'CMG Weekly Budget Template'!E31</f>
        <v>7107.2175000000007</v>
      </c>
      <c r="F12" s="177">
        <f>'CMG Weekly Budget Template'!F31</f>
        <v>4038.0750000000003</v>
      </c>
      <c r="G12" s="177">
        <f>'CMG Weekly Budget Template'!M31</f>
        <v>4044.2400000000002</v>
      </c>
      <c r="H12" s="177">
        <f>'CMG Weekly Budget Template'!N31</f>
        <v>3578.7825000000003</v>
      </c>
      <c r="I12" s="177">
        <f>'CMG Weekly Budget Template'!O31</f>
        <v>5293.68</v>
      </c>
      <c r="J12" s="177">
        <f>'CMG Weekly Budget Template'!P31</f>
        <v>3423.63</v>
      </c>
      <c r="K12" s="177">
        <f>'CMG Weekly Budget Template'!AC31</f>
        <v>3968.2050000000004</v>
      </c>
      <c r="L12" s="177">
        <f>'CMG Weekly Budget Template'!AD31</f>
        <v>5137.5</v>
      </c>
      <c r="M12" s="177">
        <f>'CMG Weekly Budget Template'!AE31</f>
        <v>7733.9925000000003</v>
      </c>
      <c r="N12" s="177">
        <f>'CMG Weekly Budget Template'!AF31</f>
        <v>3358.8975</v>
      </c>
      <c r="O12" s="177">
        <f>'CMG Weekly Budget Template'!AG31</f>
        <v>1821.7575000000002</v>
      </c>
      <c r="P12" s="178"/>
      <c r="Q12" s="179">
        <f>IFERROR(SUM(C12:O12)/COUNT(C12:O12),0)</f>
        <v>4425.9167307692314</v>
      </c>
      <c r="R12" s="179"/>
      <c r="S12" s="178"/>
      <c r="T12" s="203"/>
      <c r="U12" s="154"/>
      <c r="V12" s="178"/>
      <c r="W12" s="178"/>
      <c r="X12" s="178"/>
      <c r="Y12" s="154"/>
      <c r="Z12" s="151"/>
      <c r="AA12" s="156"/>
      <c r="AB12" s="152"/>
      <c r="AC12" s="151"/>
      <c r="AD12" s="151"/>
    </row>
    <row r="13" spans="1:30" ht="15">
      <c r="A13" s="165"/>
      <c r="B13" s="167" t="s">
        <v>353</v>
      </c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8"/>
      <c r="Q13" s="179"/>
      <c r="R13" s="179">
        <f>IFERROR(SUM(D13:P13)/COUNT(D13:P13),0)</f>
        <v>0</v>
      </c>
      <c r="S13" s="178"/>
      <c r="T13" s="203">
        <f>R13-Q12</f>
        <v>-4425.9167307692314</v>
      </c>
      <c r="U13" s="154" t="str">
        <f>IF(T13&gt;0,$AA$9,$AA$10)</f>
        <v>L</v>
      </c>
      <c r="V13" s="178">
        <f>('CMG Weekly Budget Template'!G37+'CMG Weekly Budget Template'!R37+'CMG Weekly Budget Template'!R37)/13</f>
        <v>2813.9356067307695</v>
      </c>
      <c r="W13" s="178"/>
      <c r="X13" s="178">
        <f>R13-V13</f>
        <v>-2813.9356067307695</v>
      </c>
      <c r="Y13" s="154" t="str">
        <f>IF(X13&gt;0,$AA$9,$AA$10)</f>
        <v>L</v>
      </c>
      <c r="Z13" s="151"/>
      <c r="AA13" s="156"/>
      <c r="AB13" s="152"/>
      <c r="AC13" s="151"/>
      <c r="AD13" s="151"/>
    </row>
    <row r="14" spans="1:30" ht="15">
      <c r="A14" s="165"/>
      <c r="B14" s="167" t="s">
        <v>347</v>
      </c>
      <c r="C14" s="177">
        <f>'CMG Weekly Budget Template'!C39</f>
        <v>39863.512499999997</v>
      </c>
      <c r="D14" s="177">
        <f>'CMG Weekly Budget Template'!D39</f>
        <v>44461.8</v>
      </c>
      <c r="E14" s="177">
        <f>'CMG Weekly Budget Template'!E39</f>
        <v>43191.9</v>
      </c>
      <c r="F14" s="177">
        <f>'CMG Weekly Budget Template'!F39</f>
        <v>41124.36</v>
      </c>
      <c r="G14" s="177">
        <f>'CMG Weekly Budget Template'!M39</f>
        <v>39230.22</v>
      </c>
      <c r="H14" s="177">
        <f>'CMG Weekly Budget Template'!N39</f>
        <v>38422.379999999997</v>
      </c>
      <c r="I14" s="177">
        <f>'CMG Weekly Budget Template'!O39</f>
        <v>38906.879999999997</v>
      </c>
      <c r="J14" s="177">
        <f>'CMG Weekly Budget Template'!P39</f>
        <v>47238.239999999998</v>
      </c>
      <c r="K14" s="177">
        <f>'CMG Weekly Budget Template'!AC39</f>
        <v>42159.66</v>
      </c>
      <c r="L14" s="177">
        <f>'CMG Weekly Budget Template'!AD39</f>
        <v>42007.68</v>
      </c>
      <c r="M14" s="177">
        <f>'CMG Weekly Budget Template'!AE39</f>
        <v>42235.14</v>
      </c>
      <c r="N14" s="177">
        <f>'CMG Weekly Budget Template'!AF39</f>
        <v>42594.18</v>
      </c>
      <c r="O14" s="177">
        <f>'CMG Weekly Budget Template'!AG39</f>
        <v>43985.46</v>
      </c>
      <c r="P14" s="178"/>
      <c r="Q14" s="179">
        <f>IFERROR(SUM(C14:O14)/COUNT(C14:O14),0)</f>
        <v>41955.49326923077</v>
      </c>
      <c r="R14" s="179"/>
      <c r="S14" s="178"/>
      <c r="T14" s="203"/>
      <c r="U14" s="154"/>
      <c r="V14" s="178"/>
      <c r="W14" s="178"/>
      <c r="X14" s="178"/>
      <c r="Y14" s="154"/>
      <c r="Z14" s="151"/>
      <c r="AA14" s="156"/>
      <c r="AB14" s="152"/>
      <c r="AC14" s="151"/>
      <c r="AD14" s="151"/>
    </row>
    <row r="15" spans="1:30" ht="15">
      <c r="A15" s="165"/>
      <c r="B15" s="167" t="s">
        <v>353</v>
      </c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8"/>
      <c r="Q15" s="179">
        <f>IFERROR(SUM(C15:O15)/COUNT(C15:O15),0)</f>
        <v>0</v>
      </c>
      <c r="R15" s="179">
        <f>IFERROR(SUM(D15:P15)/COUNT(D15:P15),0)</f>
        <v>0</v>
      </c>
      <c r="S15" s="178"/>
      <c r="T15" s="203">
        <f>R15-Q14</f>
        <v>-41955.49326923077</v>
      </c>
      <c r="U15" s="154" t="str">
        <f>IF(T15&gt;0,$AA$9,$AA$10)</f>
        <v>L</v>
      </c>
      <c r="V15" s="178">
        <f>('CMG Weekly Budget Template'!G41+'CMG Weekly Budget Template'!L41+'CMG Weekly Budget Template'!R41)/13</f>
        <v>41310.990384615383</v>
      </c>
      <c r="W15" s="178"/>
      <c r="X15" s="178">
        <f>R15-V15</f>
        <v>-41310.990384615383</v>
      </c>
      <c r="Y15" s="154" t="str">
        <f>IF(X15&gt;0,$AA$9,$AA$10)</f>
        <v>L</v>
      </c>
      <c r="Z15" s="151"/>
      <c r="AA15" s="151"/>
      <c r="AB15" s="152"/>
      <c r="AC15" s="151"/>
      <c r="AD15" s="151"/>
    </row>
    <row r="16" spans="1:30" ht="15">
      <c r="A16" s="165"/>
      <c r="B16" s="180" t="s">
        <v>335</v>
      </c>
      <c r="C16" s="181">
        <f t="shared" ref="C16:O16" si="1">SUM(C9:C15)</f>
        <v>50914.274999999994</v>
      </c>
      <c r="D16" s="181">
        <f t="shared" si="1"/>
        <v>57603.525000000009</v>
      </c>
      <c r="E16" s="181">
        <f t="shared" si="1"/>
        <v>59628.817500000005</v>
      </c>
      <c r="F16" s="181">
        <f t="shared" si="1"/>
        <v>54198.270000000004</v>
      </c>
      <c r="G16" s="181">
        <f t="shared" si="1"/>
        <v>54335.497499999998</v>
      </c>
      <c r="H16" s="181">
        <f t="shared" si="1"/>
        <v>49769.0625</v>
      </c>
      <c r="I16" s="181">
        <f t="shared" si="1"/>
        <v>52626.06</v>
      </c>
      <c r="J16" s="181">
        <f t="shared" si="1"/>
        <v>60354.277499999997</v>
      </c>
      <c r="K16" s="181">
        <f t="shared" si="1"/>
        <v>54059.137500000004</v>
      </c>
      <c r="L16" s="181">
        <f t="shared" si="1"/>
        <v>56794.432500000003</v>
      </c>
      <c r="M16" s="181">
        <f t="shared" si="1"/>
        <v>60757.8825</v>
      </c>
      <c r="N16" s="181">
        <f t="shared" si="1"/>
        <v>54715.597500000003</v>
      </c>
      <c r="O16" s="181">
        <f t="shared" si="1"/>
        <v>54563.572500000002</v>
      </c>
      <c r="P16" s="182"/>
      <c r="Q16" s="183">
        <f>Q8+Q10+Q12+Q14</f>
        <v>71736.365552884614</v>
      </c>
      <c r="R16" s="183">
        <f>R9+R11+R13+R15</f>
        <v>0</v>
      </c>
      <c r="S16" s="203"/>
      <c r="T16" s="210">
        <f>T9+T11+T13+T15</f>
        <v>-71736.365552884614</v>
      </c>
      <c r="U16" s="157" t="str">
        <f>IF(T16&gt;0,$AA$9,$AA$10)</f>
        <v>L</v>
      </c>
      <c r="V16" s="181">
        <f>V15+V13+V11+V9</f>
        <v>68020.435606730767</v>
      </c>
      <c r="W16" s="182"/>
      <c r="X16" s="181">
        <f>X9+X11+X13+X15</f>
        <v>-68020.435606730767</v>
      </c>
      <c r="Y16" s="154" t="str">
        <f>IF(X16&gt;0,$AA$9,$AA$10)</f>
        <v>L</v>
      </c>
      <c r="Z16" s="151"/>
      <c r="AA16" s="151"/>
      <c r="AB16" s="152"/>
      <c r="AC16" s="151"/>
      <c r="AD16" s="151"/>
    </row>
    <row r="17" spans="1:30" ht="15">
      <c r="A17" s="165"/>
      <c r="B17" s="167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9"/>
      <c r="R17" s="179"/>
      <c r="S17" s="178"/>
      <c r="T17" s="195"/>
      <c r="U17" s="159"/>
      <c r="V17" s="178"/>
      <c r="W17" s="178"/>
      <c r="X17" s="167"/>
      <c r="Y17" s="159"/>
      <c r="Z17" s="151"/>
      <c r="AA17" s="151"/>
      <c r="AB17" s="152"/>
      <c r="AC17" s="151"/>
      <c r="AD17" s="151"/>
    </row>
    <row r="18" spans="1:30" ht="15">
      <c r="A18" s="165"/>
      <c r="B18" s="167" t="s">
        <v>362</v>
      </c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8"/>
      <c r="Q18" s="179"/>
      <c r="R18" s="179"/>
      <c r="S18" s="178"/>
      <c r="T18" s="203"/>
      <c r="U18" s="154"/>
      <c r="V18" s="178"/>
      <c r="W18" s="178"/>
      <c r="X18" s="178"/>
      <c r="Y18" s="154"/>
      <c r="Z18" s="151"/>
      <c r="AA18" s="151"/>
      <c r="AB18" s="152"/>
      <c r="AC18" s="151"/>
      <c r="AD18" s="151"/>
    </row>
    <row r="19" spans="1:30" ht="15">
      <c r="A19" s="165"/>
      <c r="B19" s="167" t="s">
        <v>348</v>
      </c>
      <c r="C19" s="199">
        <f>'CMG Weekly Budget Template'!C60</f>
        <v>4283.6062499999998</v>
      </c>
      <c r="D19" s="199">
        <f>'CMG Weekly Budget Template'!D60</f>
        <v>4630.0249999999996</v>
      </c>
      <c r="E19" s="199">
        <f>'CMG Weekly Budget Template'!E60</f>
        <v>4988</v>
      </c>
      <c r="F19" s="199">
        <f>'CMG Weekly Budget Template'!F60</f>
        <v>4118.3249999999998</v>
      </c>
      <c r="G19" s="199">
        <f>'CMG Weekly Budget Template'!M60</f>
        <v>5153.55</v>
      </c>
      <c r="H19" s="199">
        <f>'CMG Weekly Budget Template'!N60</f>
        <v>5628.7</v>
      </c>
      <c r="I19" s="199">
        <f>'CMG Weekly Budget Template'!O60</f>
        <v>4867.5999999999995</v>
      </c>
      <c r="J19" s="199">
        <f>'CMG Weekly Budget Template'!P60</f>
        <v>4875.125</v>
      </c>
      <c r="K19" s="199">
        <f>'CMG Weekly Budget Template'!AC60</f>
        <v>4478.45</v>
      </c>
      <c r="L19" s="199">
        <f>'CMG Weekly Budget Template'!AD60</f>
        <v>6794</v>
      </c>
      <c r="M19" s="199">
        <f>'CMG Weekly Budget Template'!AE60</f>
        <v>4713.875</v>
      </c>
      <c r="N19" s="199">
        <f>'CMG Weekly Budget Template'!AF60</f>
        <v>3452.8999999999996</v>
      </c>
      <c r="O19" s="199">
        <f>'CMG Weekly Budget Template'!AG60</f>
        <v>3023.9749999999999</v>
      </c>
      <c r="P19" s="167"/>
      <c r="Q19" s="200">
        <f>IFERROR(SUM(C19:O19)/COUNT(C19:O19),0)</f>
        <v>4692.9331730769227</v>
      </c>
      <c r="R19" s="200"/>
      <c r="S19" s="167"/>
      <c r="T19" s="195"/>
      <c r="U19" s="159"/>
      <c r="V19" s="167"/>
      <c r="W19" s="167"/>
      <c r="X19" s="167"/>
      <c r="Y19" s="159"/>
      <c r="Z19" s="151"/>
      <c r="AA19" s="151"/>
      <c r="AB19" s="152"/>
      <c r="AC19" s="151"/>
      <c r="AD19" s="151"/>
    </row>
    <row r="20" spans="1:30" ht="15">
      <c r="A20" s="165"/>
      <c r="B20" s="167" t="s">
        <v>353</v>
      </c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200"/>
      <c r="R20" s="200">
        <f>IFERROR(SUM(D20:P20)/COUNT(D20:P20),0)</f>
        <v>0</v>
      </c>
      <c r="S20" s="167"/>
      <c r="T20" s="203">
        <f>R20-Q19</f>
        <v>-4692.9331730769227</v>
      </c>
      <c r="U20" s="154" t="str">
        <f>IF(T20&gt;0,$AA$9,$AA$10)</f>
        <v>L</v>
      </c>
      <c r="V20" s="178">
        <f>('CMG Weekly Budget Template'!G60+'CMG Weekly Budget Template'!L60+'CMG Weekly Budget Template'!R60)/13</f>
        <v>4904.7081730769223</v>
      </c>
      <c r="W20" s="167"/>
      <c r="X20" s="215">
        <f>R20-V20</f>
        <v>-4904.7081730769223</v>
      </c>
      <c r="Y20" s="154" t="str">
        <f t="shared" ref="Y20:Y21" si="2">IF(X20&gt;0,$AA$9,$AA$10)</f>
        <v>L</v>
      </c>
      <c r="Z20" s="151"/>
      <c r="AA20" s="151"/>
      <c r="AB20" s="152"/>
      <c r="AC20" s="151"/>
      <c r="AD20" s="151"/>
    </row>
    <row r="21" spans="1:30" ht="15">
      <c r="A21" s="165"/>
      <c r="B21" s="180" t="s">
        <v>336</v>
      </c>
      <c r="C21" s="181">
        <f t="shared" ref="C21:O21" si="3">C16+C19</f>
        <v>55197.881249999991</v>
      </c>
      <c r="D21" s="181">
        <f t="shared" si="3"/>
        <v>62233.55000000001</v>
      </c>
      <c r="E21" s="181">
        <f t="shared" si="3"/>
        <v>64616.817500000005</v>
      </c>
      <c r="F21" s="181">
        <f t="shared" si="3"/>
        <v>58316.595000000001</v>
      </c>
      <c r="G21" s="181">
        <f t="shared" si="3"/>
        <v>59489.047500000001</v>
      </c>
      <c r="H21" s="181">
        <f t="shared" si="3"/>
        <v>55397.762499999997</v>
      </c>
      <c r="I21" s="181">
        <f t="shared" si="3"/>
        <v>57493.659999999996</v>
      </c>
      <c r="J21" s="181">
        <f t="shared" si="3"/>
        <v>65229.402499999997</v>
      </c>
      <c r="K21" s="181">
        <f t="shared" si="3"/>
        <v>58537.587500000001</v>
      </c>
      <c r="L21" s="181">
        <f t="shared" si="3"/>
        <v>63588.432500000003</v>
      </c>
      <c r="M21" s="181">
        <f t="shared" si="3"/>
        <v>65471.7575</v>
      </c>
      <c r="N21" s="181">
        <f t="shared" si="3"/>
        <v>58168.497500000005</v>
      </c>
      <c r="O21" s="181">
        <f t="shared" si="3"/>
        <v>57587.547500000001</v>
      </c>
      <c r="P21" s="181"/>
      <c r="Q21" s="183">
        <f>Q19+Q16</f>
        <v>76429.298725961533</v>
      </c>
      <c r="R21" s="183">
        <f>R20+R16</f>
        <v>0</v>
      </c>
      <c r="S21" s="204"/>
      <c r="T21" s="210">
        <f>T20+T16</f>
        <v>-76429.298725961533</v>
      </c>
      <c r="U21" s="160" t="str">
        <f t="shared" ref="U21" si="4">IF(T21&gt;0,$AA$9,$AA$10)</f>
        <v>L</v>
      </c>
      <c r="V21" s="190">
        <f>V20+V16</f>
        <v>72925.143779807695</v>
      </c>
      <c r="W21" s="181"/>
      <c r="X21" s="181">
        <f>V21-Q21</f>
        <v>-3504.154946153838</v>
      </c>
      <c r="Y21" s="154" t="str">
        <f t="shared" si="2"/>
        <v>L</v>
      </c>
      <c r="Z21" s="151"/>
      <c r="AA21" s="151"/>
      <c r="AB21" s="152"/>
      <c r="AC21" s="151"/>
      <c r="AD21" s="151"/>
    </row>
    <row r="22" spans="1:30" ht="15">
      <c r="A22" s="165"/>
      <c r="B22" s="167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78"/>
      <c r="Q22" s="179"/>
      <c r="R22" s="179"/>
      <c r="S22" s="178"/>
      <c r="T22" s="203"/>
      <c r="U22" s="154"/>
      <c r="V22" s="178"/>
      <c r="W22" s="178"/>
      <c r="X22" s="178"/>
      <c r="Y22" s="154"/>
      <c r="Z22" s="151"/>
      <c r="AA22" s="151"/>
      <c r="AB22" s="152"/>
      <c r="AC22" s="151"/>
      <c r="AD22" s="151"/>
    </row>
    <row r="23" spans="1:30" ht="15">
      <c r="A23" s="165"/>
      <c r="B23" s="167" t="s">
        <v>337</v>
      </c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8"/>
      <c r="Q23" s="179"/>
      <c r="R23" s="179"/>
      <c r="S23" s="178"/>
      <c r="T23" s="203"/>
      <c r="U23" s="154"/>
      <c r="V23" s="178"/>
      <c r="W23" s="178"/>
      <c r="X23" s="178"/>
      <c r="Y23" s="154"/>
      <c r="Z23" s="151"/>
      <c r="AA23" s="151"/>
      <c r="AB23" s="152"/>
      <c r="AC23" s="151"/>
      <c r="AD23" s="151"/>
    </row>
    <row r="24" spans="1:30" ht="15">
      <c r="A24" s="165"/>
      <c r="B24" s="167" t="s">
        <v>338</v>
      </c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8"/>
      <c r="Q24" s="179"/>
      <c r="R24" s="179"/>
      <c r="S24" s="178"/>
      <c r="T24" s="203"/>
      <c r="U24" s="154"/>
      <c r="V24" s="178"/>
      <c r="W24" s="178"/>
      <c r="X24" s="178"/>
      <c r="Y24" s="154"/>
      <c r="Z24" s="151"/>
      <c r="AA24" s="151"/>
      <c r="AB24" s="152"/>
      <c r="AC24" s="151"/>
      <c r="AD24" s="151"/>
    </row>
    <row r="25" spans="1:30" ht="15">
      <c r="A25" s="165"/>
      <c r="B25" s="167" t="s">
        <v>349</v>
      </c>
      <c r="C25" s="177">
        <f>'CMG Weekly Budget Template'!C68</f>
        <v>11610.24375</v>
      </c>
      <c r="D25" s="177">
        <f>'CMG Weekly Budget Template'!D68</f>
        <v>8830.5</v>
      </c>
      <c r="E25" s="177">
        <f>'CMG Weekly Budget Template'!E68</f>
        <v>14877.45</v>
      </c>
      <c r="F25" s="177">
        <f>'CMG Weekly Budget Template'!F68</f>
        <v>12927.6</v>
      </c>
      <c r="G25" s="177">
        <f>'CMG Weekly Budget Template'!M68</f>
        <v>7331.1</v>
      </c>
      <c r="H25" s="177">
        <f>'CMG Weekly Budget Template'!N68</f>
        <v>14043.75</v>
      </c>
      <c r="I25" s="177">
        <f>'CMG Weekly Budget Template'!O68</f>
        <v>11716.95</v>
      </c>
      <c r="J25" s="177">
        <f>'CMG Weekly Budget Template'!P68</f>
        <v>9153.9</v>
      </c>
      <c r="K25" s="177">
        <f>'CMG Weekly Budget Template'!AC68</f>
        <v>8479.8000000000011</v>
      </c>
      <c r="L25" s="177">
        <f>'CMG Weekly Budget Template'!AD68</f>
        <v>8907.15</v>
      </c>
      <c r="M25" s="177">
        <f>'CMG Weekly Budget Template'!AE68</f>
        <v>10647</v>
      </c>
      <c r="N25" s="177">
        <f>'CMG Weekly Budget Template'!AF68</f>
        <v>7905.4500000000007</v>
      </c>
      <c r="O25" s="177">
        <f>'CMG Weekly Budget Template'!AG68</f>
        <v>9290.4</v>
      </c>
      <c r="P25" s="178"/>
      <c r="Q25" s="179">
        <f>IFERROR(SUM(C25:O25)/COUNT(C25:O25),0)</f>
        <v>10440.099519230767</v>
      </c>
      <c r="R25" s="179"/>
      <c r="S25" s="178"/>
      <c r="T25" s="203"/>
      <c r="U25" s="154"/>
      <c r="V25" s="178"/>
      <c r="W25" s="178"/>
      <c r="X25" s="178"/>
      <c r="Y25" s="154"/>
      <c r="Z25" s="151"/>
      <c r="AA25" s="151"/>
      <c r="AB25" s="152"/>
      <c r="AC25" s="151"/>
      <c r="AD25" s="151"/>
    </row>
    <row r="26" spans="1:30" ht="15">
      <c r="A26" s="165"/>
      <c r="B26" s="167" t="s">
        <v>363</v>
      </c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78"/>
      <c r="Q26" s="179"/>
      <c r="R26" s="179">
        <f>IFERROR(SUM(D26:P26)/COUNT(D26:P26),0)</f>
        <v>0</v>
      </c>
      <c r="S26" s="178"/>
      <c r="T26" s="203">
        <f>R26-Q25</f>
        <v>-10440.099519230767</v>
      </c>
      <c r="U26" s="154" t="str">
        <f t="shared" ref="U26" si="5">IF(T26&gt;0,$AA$9,$AA$10)</f>
        <v>L</v>
      </c>
      <c r="V26" s="178">
        <f>('CMG Weekly Budget Template'!G68+'CMG Weekly Budget Template'!L68+'CMG Weekly Budget Template'!R68)/13</f>
        <v>12443.580288461539</v>
      </c>
      <c r="W26" s="178"/>
      <c r="X26" s="178">
        <f>R26-V26</f>
        <v>-12443.580288461539</v>
      </c>
      <c r="Y26" s="154" t="str">
        <f t="shared" ref="Y26" si="6">IF(X26&gt;0,$AA$9,$AA$10)</f>
        <v>L</v>
      </c>
      <c r="Z26" s="151"/>
      <c r="AA26" s="151"/>
      <c r="AB26" s="152"/>
      <c r="AC26" s="151"/>
      <c r="AD26" s="151"/>
    </row>
    <row r="27" spans="1:30" ht="15">
      <c r="A27" s="165"/>
      <c r="B27" s="167" t="s">
        <v>339</v>
      </c>
      <c r="C27" s="184">
        <f>IFERROR((C26*1.1)/C24,0)</f>
        <v>0</v>
      </c>
      <c r="D27" s="184">
        <f t="shared" ref="D27:O27" si="7">IFERROR((C26*1.1)/C24,0)</f>
        <v>0</v>
      </c>
      <c r="E27" s="184">
        <f t="shared" si="7"/>
        <v>0</v>
      </c>
      <c r="F27" s="184">
        <f t="shared" si="7"/>
        <v>0</v>
      </c>
      <c r="G27" s="184">
        <f t="shared" si="7"/>
        <v>0</v>
      </c>
      <c r="H27" s="184">
        <f t="shared" si="7"/>
        <v>0</v>
      </c>
      <c r="I27" s="184">
        <f t="shared" si="7"/>
        <v>0</v>
      </c>
      <c r="J27" s="184">
        <f t="shared" si="7"/>
        <v>0</v>
      </c>
      <c r="K27" s="184">
        <f t="shared" si="7"/>
        <v>0</v>
      </c>
      <c r="L27" s="184">
        <f t="shared" si="7"/>
        <v>0</v>
      </c>
      <c r="M27" s="184">
        <f t="shared" si="7"/>
        <v>0</v>
      </c>
      <c r="N27" s="184">
        <f t="shared" si="7"/>
        <v>0</v>
      </c>
      <c r="O27" s="184">
        <f t="shared" si="7"/>
        <v>0</v>
      </c>
      <c r="P27" s="178"/>
      <c r="Q27" s="185">
        <f t="shared" ref="Q27" si="8">IFERROR((Q26*1.1)/Q24,0)</f>
        <v>0</v>
      </c>
      <c r="R27" s="185"/>
      <c r="S27" s="178"/>
      <c r="T27" s="211"/>
      <c r="U27" s="154"/>
      <c r="V27" s="196"/>
      <c r="W27" s="178"/>
      <c r="X27" s="167"/>
      <c r="Y27" s="159"/>
      <c r="Z27" s="151"/>
      <c r="AA27" s="151"/>
      <c r="AB27" s="152"/>
      <c r="AC27" s="151"/>
      <c r="AD27" s="151"/>
    </row>
    <row r="28" spans="1:30" ht="15">
      <c r="A28" s="165"/>
      <c r="B28" s="167"/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9"/>
      <c r="R28" s="179"/>
      <c r="S28" s="178"/>
      <c r="T28" s="203"/>
      <c r="U28" s="154"/>
      <c r="V28" s="178"/>
      <c r="W28" s="178"/>
      <c r="X28" s="178"/>
      <c r="Y28" s="154"/>
      <c r="Z28" s="151"/>
      <c r="AA28" s="151"/>
      <c r="AB28" s="152"/>
      <c r="AC28" s="151"/>
      <c r="AD28" s="151"/>
    </row>
    <row r="29" spans="1:30" ht="15">
      <c r="A29" s="165"/>
      <c r="B29" s="188" t="s">
        <v>340</v>
      </c>
      <c r="C29" s="181">
        <f>C26+C21</f>
        <v>55197.881249999991</v>
      </c>
      <c r="D29" s="181">
        <f t="shared" ref="D29:O29" si="9">D26+D21</f>
        <v>62233.55000000001</v>
      </c>
      <c r="E29" s="181">
        <f t="shared" si="9"/>
        <v>64616.817500000005</v>
      </c>
      <c r="F29" s="181">
        <f t="shared" si="9"/>
        <v>58316.595000000001</v>
      </c>
      <c r="G29" s="181">
        <f t="shared" si="9"/>
        <v>59489.047500000001</v>
      </c>
      <c r="H29" s="181">
        <f t="shared" si="9"/>
        <v>55397.762499999997</v>
      </c>
      <c r="I29" s="181">
        <f t="shared" si="9"/>
        <v>57493.659999999996</v>
      </c>
      <c r="J29" s="181">
        <f t="shared" si="9"/>
        <v>65229.402499999997</v>
      </c>
      <c r="K29" s="181">
        <f t="shared" si="9"/>
        <v>58537.587500000001</v>
      </c>
      <c r="L29" s="181">
        <f t="shared" si="9"/>
        <v>63588.432500000003</v>
      </c>
      <c r="M29" s="181">
        <f t="shared" si="9"/>
        <v>65471.7575</v>
      </c>
      <c r="N29" s="181">
        <f t="shared" si="9"/>
        <v>58168.497500000005</v>
      </c>
      <c r="O29" s="181">
        <f t="shared" si="9"/>
        <v>57587.547500000001</v>
      </c>
      <c r="P29" s="190"/>
      <c r="Q29" s="202">
        <f>Q25+Q21</f>
        <v>86869.398245192308</v>
      </c>
      <c r="R29" s="202">
        <f>R26+R21</f>
        <v>0</v>
      </c>
      <c r="S29" s="205"/>
      <c r="T29" s="212">
        <f>T26+T21</f>
        <v>-86869.398245192308</v>
      </c>
      <c r="U29" s="161" t="str">
        <f t="shared" ref="U29" si="10">IF(T29&gt;0,$AA$9,$AA$10)</f>
        <v>L</v>
      </c>
      <c r="V29" s="201">
        <f>V26+V21</f>
        <v>85368.724068269235</v>
      </c>
      <c r="W29" s="189"/>
      <c r="X29" s="201">
        <f>X26+X21</f>
        <v>-15947.735234615377</v>
      </c>
      <c r="Y29" s="154" t="str">
        <f>IF(X29&gt;0,$AA$9,$AA$10)</f>
        <v>L</v>
      </c>
      <c r="Z29" s="151"/>
      <c r="AA29" s="151"/>
      <c r="AB29" s="152"/>
      <c r="AC29" s="151"/>
      <c r="AD29" s="151"/>
    </row>
    <row r="30" spans="1:30" ht="15">
      <c r="A30" s="165"/>
      <c r="B30" s="198" t="s">
        <v>344</v>
      </c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8"/>
      <c r="Q30" s="179"/>
      <c r="R30" s="179"/>
      <c r="S30" s="178"/>
      <c r="T30" s="203"/>
      <c r="U30" s="162"/>
      <c r="V30" s="178"/>
      <c r="W30" s="178"/>
      <c r="X30" s="178"/>
      <c r="Y30" s="154"/>
      <c r="Z30" s="151"/>
      <c r="AA30" s="151"/>
      <c r="AB30" s="152"/>
      <c r="AC30" s="151"/>
      <c r="AD30" s="151"/>
    </row>
    <row r="31" spans="1:30" ht="15">
      <c r="A31" s="165"/>
      <c r="B31" s="197" t="s">
        <v>354</v>
      </c>
      <c r="C31" s="177">
        <f>'CMG Weekly Budget Template'!C210</f>
        <v>6566.6994553125014</v>
      </c>
      <c r="D31" s="177">
        <f>'CMG Weekly Budget Template'!D210</f>
        <v>6684.3426825000015</v>
      </c>
      <c r="E31" s="177">
        <f>'CMG Weekly Budget Template'!E210</f>
        <v>7179.1394175000014</v>
      </c>
      <c r="F31" s="177">
        <f>'CMG Weekly Budget Template'!F210</f>
        <v>7078.8040425000017</v>
      </c>
      <c r="G31" s="177">
        <f>'CMG Weekly Budget Template'!M210</f>
        <v>8125.7320125000015</v>
      </c>
      <c r="H31" s="177">
        <f>'CMG Weekly Budget Template'!N210</f>
        <v>6169.4788725000017</v>
      </c>
      <c r="I31" s="177">
        <f>'CMG Weekly Budget Template'!O210</f>
        <v>6853.1927850000011</v>
      </c>
      <c r="J31" s="177">
        <f>'CMG Weekly Budget Template'!P210</f>
        <v>7847.6596875000014</v>
      </c>
      <c r="K31" s="177">
        <f>'CMG Weekly Budget Template'!AC210</f>
        <v>5913.4803300000012</v>
      </c>
      <c r="L31" s="177">
        <f>'CMG Weekly Budget Template'!AD210</f>
        <v>6928.0143075000015</v>
      </c>
      <c r="M31" s="177">
        <f>'CMG Weekly Budget Template'!AE210</f>
        <v>8189.3733075000018</v>
      </c>
      <c r="N31" s="177">
        <f>'CMG Weekly Budget Template'!AF210</f>
        <v>7097.1510825000014</v>
      </c>
      <c r="O31" s="177">
        <f>'CMG Weekly Budget Template'!AG210</f>
        <v>7329.3558075000028</v>
      </c>
      <c r="P31" s="178"/>
      <c r="Q31" s="179">
        <f t="shared" ref="Q31:R44" si="11">IFERROR(SUM(C31:O31)/COUNT(C31:O31),0)</f>
        <v>7074.0325992548105</v>
      </c>
      <c r="R31" s="179"/>
      <c r="S31" s="178"/>
      <c r="T31" s="203"/>
      <c r="U31" s="154"/>
      <c r="V31" s="178"/>
      <c r="W31" s="178"/>
      <c r="X31" s="178"/>
      <c r="Y31" s="178"/>
      <c r="Z31" s="151"/>
      <c r="AA31" s="151"/>
      <c r="AB31" s="152"/>
      <c r="AC31" s="151"/>
      <c r="AD31" s="151"/>
    </row>
    <row r="32" spans="1:30" ht="15">
      <c r="A32" s="165"/>
      <c r="B32" s="197" t="s">
        <v>353</v>
      </c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8"/>
      <c r="Q32" s="179"/>
      <c r="R32" s="179">
        <f t="shared" si="11"/>
        <v>0</v>
      </c>
      <c r="S32" s="178"/>
      <c r="T32" s="203">
        <f>R33-Q31</f>
        <v>-7074.0325992548105</v>
      </c>
      <c r="U32" s="206" t="str">
        <f t="shared" ref="U32" si="12">IF(T32&gt;0,$AA$9,$AA$10)</f>
        <v>L</v>
      </c>
      <c r="V32" s="178"/>
      <c r="W32" s="178"/>
      <c r="X32" s="178"/>
      <c r="Y32" s="178"/>
      <c r="Z32" s="151"/>
      <c r="AA32" s="151"/>
      <c r="AB32" s="152"/>
      <c r="AC32" s="151"/>
      <c r="AD32" s="151"/>
    </row>
    <row r="33" spans="1:30" ht="15">
      <c r="A33" s="165"/>
      <c r="B33" s="197" t="s">
        <v>355</v>
      </c>
      <c r="C33" s="177">
        <f>'CMG Weekly Budget Template'!C211</f>
        <v>455.98806000000002</v>
      </c>
      <c r="D33" s="177">
        <f>'CMG Weekly Budget Template'!D211</f>
        <v>531.81756000000007</v>
      </c>
      <c r="E33" s="177">
        <f>'CMG Weekly Budget Template'!E211</f>
        <v>874.1877525000001</v>
      </c>
      <c r="F33" s="177">
        <f>'CMG Weekly Budget Template'!F211</f>
        <v>496.68322500000005</v>
      </c>
      <c r="G33" s="177">
        <f>'CMG Weekly Budget Template'!M202</f>
        <v>1144.51992</v>
      </c>
      <c r="H33" s="177">
        <f>'CMG Weekly Budget Template'!N202</f>
        <v>1012.7954475</v>
      </c>
      <c r="I33" s="177">
        <f>'CMG Weekly Budget Template'!O202</f>
        <v>1498.1114399999999</v>
      </c>
      <c r="J33" s="177">
        <f>'CMG Weekly Budget Template'!P202</f>
        <v>968.88728999999989</v>
      </c>
      <c r="K33" s="177">
        <f>'CMG Weekly Budget Template'!AC211</f>
        <v>488.08921500000002</v>
      </c>
      <c r="L33" s="177">
        <f>'CMG Weekly Budget Template'!AD211</f>
        <v>631.91250000000002</v>
      </c>
      <c r="M33" s="177">
        <f>'CMG Weekly Budget Template'!AE211</f>
        <v>951.28107750000004</v>
      </c>
      <c r="N33" s="177">
        <f>'CMG Weekly Budget Template'!AF211</f>
        <v>413.14439249999998</v>
      </c>
      <c r="O33" s="177">
        <f>'CMG Weekly Budget Template'!AG211</f>
        <v>224.07617250000001</v>
      </c>
      <c r="P33" s="178"/>
      <c r="Q33" s="179">
        <f t="shared" si="11"/>
        <v>745.49954249999996</v>
      </c>
      <c r="R33" s="179"/>
      <c r="S33" s="178"/>
      <c r="T33" s="203"/>
      <c r="U33" s="167"/>
      <c r="V33" s="178"/>
      <c r="W33" s="178"/>
      <c r="X33" s="178"/>
      <c r="Y33" s="178"/>
      <c r="Z33" s="151"/>
      <c r="AA33" s="151"/>
      <c r="AB33" s="152"/>
      <c r="AC33" s="151"/>
      <c r="AD33" s="151"/>
    </row>
    <row r="34" spans="1:30" ht="15">
      <c r="A34" s="165"/>
      <c r="B34" s="197" t="s">
        <v>353</v>
      </c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8"/>
      <c r="Q34" s="179"/>
      <c r="R34" s="179">
        <f t="shared" si="11"/>
        <v>0</v>
      </c>
      <c r="S34" s="178"/>
      <c r="T34" s="203">
        <f>R34-Q33</f>
        <v>-745.49954249999996</v>
      </c>
      <c r="U34" s="154" t="str">
        <f t="shared" ref="U34:U38" si="13">IF(T34&gt;0,$AA$9,$AA$10)</f>
        <v>L</v>
      </c>
      <c r="V34" s="178"/>
      <c r="W34" s="178"/>
      <c r="X34" s="178"/>
      <c r="Y34" s="178"/>
      <c r="Z34" s="151"/>
      <c r="AA34" s="151"/>
      <c r="AB34" s="152"/>
      <c r="AC34" s="151"/>
      <c r="AD34" s="151"/>
    </row>
    <row r="35" spans="1:30" ht="15">
      <c r="A35" s="165"/>
      <c r="B35" s="197" t="s">
        <v>356</v>
      </c>
      <c r="C35" s="177">
        <f>'CMG Weekly Budget Template'!C212</f>
        <v>3785.9298749999998</v>
      </c>
      <c r="D35" s="177">
        <f>'CMG Weekly Budget Template'!D212</f>
        <v>4171.482</v>
      </c>
      <c r="E35" s="177">
        <f>'CMG Weekly Budget Template'!E212</f>
        <v>4060.8809999999999</v>
      </c>
      <c r="F35" s="177">
        <f>'CMG Weekly Budget Template'!F212</f>
        <v>3872.9123999999997</v>
      </c>
      <c r="G35" s="177">
        <f>'CMG Weekly Budget Template'!M212</f>
        <v>3703.0697999999998</v>
      </c>
      <c r="H35" s="177">
        <f>'CMG Weekly Budget Template'!N212</f>
        <v>3634.3241999999996</v>
      </c>
      <c r="I35" s="177">
        <f>'CMG Weekly Budget Template'!O212</f>
        <v>3653.4491999999996</v>
      </c>
      <c r="J35" s="177">
        <f>'CMG Weekly Budget Template'!P212</f>
        <v>4438.1016</v>
      </c>
      <c r="K35" s="177">
        <f>'CMG Weekly Budget Template'!Q212</f>
        <v>4713.9965999999995</v>
      </c>
      <c r="L35" s="177">
        <f>'CMG Weekly Budget Template'!AC212</f>
        <v>3926.1294000000003</v>
      </c>
      <c r="M35" s="177">
        <f>'CMG Weekly Budget Template'!AD212</f>
        <v>3945.5711999999999</v>
      </c>
      <c r="N35" s="177">
        <f>'CMG Weekly Budget Template'!AE212</f>
        <v>3940.3925999999997</v>
      </c>
      <c r="O35" s="177">
        <f>'CMG Weekly Budget Template'!AF212</f>
        <v>3983.9562000000001</v>
      </c>
      <c r="P35" s="178"/>
      <c r="Q35" s="179">
        <f t="shared" si="11"/>
        <v>3986.9381596153839</v>
      </c>
      <c r="R35" s="179"/>
      <c r="S35" s="178"/>
      <c r="T35" s="203"/>
      <c r="U35" s="167"/>
      <c r="V35" s="178"/>
      <c r="W35" s="178"/>
      <c r="X35" s="178"/>
      <c r="Y35" s="178"/>
      <c r="Z35" s="151"/>
      <c r="AA35" s="151"/>
      <c r="AB35" s="152"/>
      <c r="AC35" s="151"/>
      <c r="AD35" s="151"/>
    </row>
    <row r="36" spans="1:30" ht="15">
      <c r="A36" s="165"/>
      <c r="B36" s="197" t="s">
        <v>353</v>
      </c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8"/>
      <c r="Q36" s="179"/>
      <c r="R36" s="179">
        <f t="shared" si="11"/>
        <v>0</v>
      </c>
      <c r="S36" s="178"/>
      <c r="T36" s="203">
        <f>R36-Q35</f>
        <v>-3986.9381596153839</v>
      </c>
      <c r="U36" s="154" t="str">
        <f t="shared" si="13"/>
        <v>L</v>
      </c>
      <c r="V36" s="178"/>
      <c r="W36" s="178"/>
      <c r="X36" s="178"/>
      <c r="Y36" s="178"/>
      <c r="Z36" s="151"/>
      <c r="AA36" s="151"/>
      <c r="AB36" s="152"/>
      <c r="AC36" s="151"/>
      <c r="AD36" s="151"/>
    </row>
    <row r="37" spans="1:30" ht="15">
      <c r="A37" s="165"/>
      <c r="B37" s="197" t="s">
        <v>357</v>
      </c>
      <c r="C37" s="177">
        <f>'CMG Weekly Budget Template'!C205</f>
        <v>2741.5079999999998</v>
      </c>
      <c r="D37" s="177">
        <f>'CMG Weekly Budget Template'!D205</f>
        <v>2963.2159999999999</v>
      </c>
      <c r="E37" s="177">
        <f>'CMG Weekly Budget Template'!E205</f>
        <v>3192.32</v>
      </c>
      <c r="F37" s="177">
        <f>'CMG Weekly Budget Template'!F205</f>
        <v>2635.7280000000001</v>
      </c>
      <c r="G37" s="177">
        <f>'CMG Weekly Budget Template'!M205</f>
        <v>3298.2720000000004</v>
      </c>
      <c r="H37" s="177">
        <f>'CMG Weekly Budget Template'!N205</f>
        <v>3602.3679999999999</v>
      </c>
      <c r="I37" s="177">
        <f>'CMG Weekly Budget Template'!O205</f>
        <v>3115.2639999999997</v>
      </c>
      <c r="J37" s="177">
        <f>'CMG Weekly Budget Template'!P205</f>
        <v>3120.08</v>
      </c>
      <c r="K37" s="177">
        <f>'CMG Weekly Budget Template'!AC213</f>
        <v>2149.6559999999999</v>
      </c>
      <c r="L37" s="177">
        <f>'CMG Weekly Budget Template'!AD213</f>
        <v>3261.12</v>
      </c>
      <c r="M37" s="177">
        <f>'CMG Weekly Budget Template'!AE213</f>
        <v>2262.66</v>
      </c>
      <c r="N37" s="177">
        <f>'CMG Weekly Budget Template'!AF213</f>
        <v>1657.3919999999998</v>
      </c>
      <c r="O37" s="177">
        <f>'CMG Weekly Budget Template'!AG213</f>
        <v>1451.5079999999998</v>
      </c>
      <c r="P37" s="178"/>
      <c r="Q37" s="179">
        <f>IFERROR(SUM(C37:O37)/COUNT(C37:O37),0)</f>
        <v>2727.0070769230774</v>
      </c>
      <c r="R37" s="179"/>
      <c r="S37" s="178"/>
      <c r="T37" s="203"/>
      <c r="U37" s="167"/>
      <c r="V37" s="178"/>
      <c r="W37" s="228" t="s">
        <v>342</v>
      </c>
      <c r="X37" s="229"/>
      <c r="Y37" s="229"/>
      <c r="Z37" s="220">
        <f>R45/Q29</f>
        <v>0</v>
      </c>
      <c r="AA37" s="151"/>
      <c r="AB37" s="152"/>
      <c r="AC37" s="151"/>
      <c r="AD37" s="151"/>
    </row>
    <row r="38" spans="1:30" ht="15">
      <c r="A38" s="165"/>
      <c r="B38" s="197" t="s">
        <v>353</v>
      </c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67"/>
      <c r="Q38" s="176"/>
      <c r="R38" s="176">
        <f t="shared" si="11"/>
        <v>0</v>
      </c>
      <c r="S38" s="167"/>
      <c r="T38" s="203">
        <f>R38-Q37</f>
        <v>-2727.0070769230774</v>
      </c>
      <c r="U38" s="154" t="str">
        <f t="shared" si="13"/>
        <v>L</v>
      </c>
      <c r="V38" s="167"/>
      <c r="W38" s="226" t="s">
        <v>343</v>
      </c>
      <c r="X38" s="227"/>
      <c r="Y38" s="227"/>
      <c r="Z38" s="220">
        <f>R45/Q21</f>
        <v>0</v>
      </c>
      <c r="AA38" s="151"/>
      <c r="AB38" s="152"/>
      <c r="AC38" s="151"/>
      <c r="AD38" s="151"/>
    </row>
    <row r="39" spans="1:30" ht="15">
      <c r="A39" s="165"/>
      <c r="B39" s="197" t="s">
        <v>358</v>
      </c>
      <c r="C39" s="177">
        <f>'CMG Weekly Budget Template'!C217</f>
        <v>1533.1153846153845</v>
      </c>
      <c r="D39" s="177">
        <f>'CMG Weekly Budget Template'!D217</f>
        <v>1533.1100000000001</v>
      </c>
      <c r="E39" s="177">
        <f>'CMG Weekly Budget Template'!E217</f>
        <v>1533.1100000000001</v>
      </c>
      <c r="F39" s="177">
        <f>'CMG Weekly Budget Template'!F217</f>
        <v>1533.1100000000001</v>
      </c>
      <c r="G39" s="177">
        <f>'CMG Weekly Budget Template'!M217</f>
        <v>1533.1100000000001</v>
      </c>
      <c r="H39" s="177">
        <f>'CMG Weekly Budget Template'!N217</f>
        <v>1533.1100000000001</v>
      </c>
      <c r="I39" s="177">
        <f>'CMG Weekly Budget Template'!O217</f>
        <v>1533.1100000000001</v>
      </c>
      <c r="J39" s="177">
        <f>'CMG Weekly Budget Template'!P217</f>
        <v>1533.1100000000001</v>
      </c>
      <c r="K39" s="177">
        <f>'CMG Weekly Budget Template'!AC217</f>
        <v>1533.1100000000001</v>
      </c>
      <c r="L39" s="177">
        <f>'CMG Weekly Budget Template'!AD217</f>
        <v>1533.1100000000001</v>
      </c>
      <c r="M39" s="177">
        <f>'CMG Weekly Budget Template'!AE217</f>
        <v>1533.1100000000001</v>
      </c>
      <c r="N39" s="177">
        <f>'CMG Weekly Budget Template'!AF217</f>
        <v>1533.1100000000001</v>
      </c>
      <c r="O39" s="177">
        <f>'CMG Weekly Budget Template'!AG217</f>
        <v>1533.1100000000001</v>
      </c>
      <c r="P39" s="178"/>
      <c r="Q39" s="179">
        <f>IFERROR(SUM(C39:O39)/COUNT(C39:O39),0)</f>
        <v>1533.1104142011839</v>
      </c>
      <c r="R39" s="179"/>
      <c r="S39" s="178"/>
      <c r="T39" s="203"/>
      <c r="U39" s="167"/>
      <c r="V39" s="178"/>
      <c r="W39" s="178"/>
      <c r="X39" s="178"/>
      <c r="Y39" s="178"/>
      <c r="Z39" s="151"/>
      <c r="AA39" s="151"/>
      <c r="AB39" s="152"/>
      <c r="AC39" s="151"/>
      <c r="AD39" s="151"/>
    </row>
    <row r="40" spans="1:30" ht="15">
      <c r="A40" s="165"/>
      <c r="B40" s="197" t="s">
        <v>353</v>
      </c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8"/>
      <c r="Q40" s="179"/>
      <c r="R40" s="179">
        <f t="shared" si="11"/>
        <v>0</v>
      </c>
      <c r="S40" s="178"/>
      <c r="T40" s="203">
        <f>R40-Q39</f>
        <v>-1533.1104142011839</v>
      </c>
      <c r="U40" s="154" t="str">
        <f t="shared" ref="U40" si="14">IF(T40&gt;0,$AA$9,$AA$10)</f>
        <v>L</v>
      </c>
      <c r="V40" s="178"/>
      <c r="W40" s="178"/>
      <c r="X40" s="178"/>
      <c r="Y40" s="178"/>
      <c r="Z40" s="151"/>
      <c r="AA40" s="151"/>
      <c r="AB40" s="152"/>
      <c r="AC40" s="151"/>
      <c r="AD40" s="151"/>
    </row>
    <row r="41" spans="1:30" ht="15">
      <c r="A41" s="165"/>
      <c r="B41" s="197" t="s">
        <v>351</v>
      </c>
      <c r="C41" s="177">
        <f>'CMG Weekly Budget Template'!C219</f>
        <v>903.94230769230774</v>
      </c>
      <c r="D41" s="177">
        <f>'CMG Weekly Budget Template'!D219</f>
        <v>903.9375</v>
      </c>
      <c r="E41" s="177">
        <f>'CMG Weekly Budget Template'!E219</f>
        <v>903.9375</v>
      </c>
      <c r="F41" s="177">
        <f>'CMG Weekly Budget Template'!F219</f>
        <v>903.9375</v>
      </c>
      <c r="G41" s="177">
        <f>'CMG Weekly Budget Template'!M219</f>
        <v>903.9375</v>
      </c>
      <c r="H41" s="177">
        <f>'CMG Weekly Budget Template'!N219</f>
        <v>903.9375</v>
      </c>
      <c r="I41" s="177">
        <f>'CMG Weekly Budget Template'!O219</f>
        <v>903.9375</v>
      </c>
      <c r="J41" s="177">
        <f>'CMG Weekly Budget Template'!P219</f>
        <v>903.9375</v>
      </c>
      <c r="K41" s="177">
        <f>'CMG Weekly Budget Template'!AC219</f>
        <v>903.9375</v>
      </c>
      <c r="L41" s="177">
        <f>'CMG Weekly Budget Template'!AD219</f>
        <v>903.9375</v>
      </c>
      <c r="M41" s="177">
        <f>'CMG Weekly Budget Template'!AE219</f>
        <v>903.9375</v>
      </c>
      <c r="N41" s="177">
        <f>'CMG Weekly Budget Template'!AF219</f>
        <v>903.9375</v>
      </c>
      <c r="O41" s="177">
        <f>'CMG Weekly Budget Template'!AG219</f>
        <v>903.9375</v>
      </c>
      <c r="P41" s="178"/>
      <c r="Q41" s="179">
        <f>IFERROR(SUM(C41:O41)/COUNT(C41:O41),0)</f>
        <v>903.93786982248525</v>
      </c>
      <c r="R41" s="179"/>
      <c r="S41" s="178"/>
      <c r="T41" s="203"/>
      <c r="U41" s="154"/>
      <c r="V41" s="178"/>
      <c r="W41" s="178"/>
      <c r="X41" s="178"/>
      <c r="Y41" s="154"/>
      <c r="Z41" s="151"/>
      <c r="AA41" s="151"/>
      <c r="AB41" s="152"/>
      <c r="AC41" s="151"/>
      <c r="AD41" s="151"/>
    </row>
    <row r="42" spans="1:30" ht="15">
      <c r="A42" s="165"/>
      <c r="B42" s="197" t="s">
        <v>353</v>
      </c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8"/>
      <c r="Q42" s="179"/>
      <c r="R42" s="179">
        <f t="shared" si="11"/>
        <v>0</v>
      </c>
      <c r="S42" s="178"/>
      <c r="T42" s="203">
        <f>R42-Q41</f>
        <v>-903.93786982248525</v>
      </c>
      <c r="U42" s="154" t="str">
        <f t="shared" ref="U42:U44" si="15">IF(T42&gt;0,$AA$9,$AA$10)</f>
        <v>L</v>
      </c>
      <c r="V42" s="178"/>
      <c r="W42" s="178"/>
      <c r="X42" s="178"/>
      <c r="Y42" s="154"/>
      <c r="Z42" s="151"/>
      <c r="AA42" s="151"/>
      <c r="AB42" s="152"/>
      <c r="AC42" s="151"/>
      <c r="AD42" s="151"/>
    </row>
    <row r="43" spans="1:30" ht="15">
      <c r="A43" s="165"/>
      <c r="B43" s="197" t="s">
        <v>352</v>
      </c>
      <c r="C43" s="177">
        <f>'CMG Weekly Budget Template'!C220</f>
        <v>2100</v>
      </c>
      <c r="D43" s="177">
        <f>'CMG Weekly Budget Template'!D220</f>
        <v>2100</v>
      </c>
      <c r="E43" s="177">
        <f>'CMG Weekly Budget Template'!E220</f>
        <v>2100</v>
      </c>
      <c r="F43" s="177">
        <f>'CMG Weekly Budget Template'!F220</f>
        <v>2100</v>
      </c>
      <c r="G43" s="177">
        <f>'CMG Weekly Budget Template'!M220</f>
        <v>2100</v>
      </c>
      <c r="H43" s="177">
        <f>'CMG Weekly Budget Template'!N220</f>
        <v>2100</v>
      </c>
      <c r="I43" s="177">
        <f>'CMG Weekly Budget Template'!O220</f>
        <v>2100</v>
      </c>
      <c r="J43" s="177">
        <f>'CMG Weekly Budget Template'!P220</f>
        <v>2100</v>
      </c>
      <c r="K43" s="177">
        <f>'CMG Weekly Budget Template'!AC220</f>
        <v>2100</v>
      </c>
      <c r="L43" s="177">
        <f>'CMG Weekly Budget Template'!AD220</f>
        <v>2100</v>
      </c>
      <c r="M43" s="177">
        <f>'CMG Weekly Budget Template'!AE220</f>
        <v>2100</v>
      </c>
      <c r="N43" s="177">
        <f>'CMG Weekly Budget Template'!AF220</f>
        <v>2100</v>
      </c>
      <c r="O43" s="177">
        <f>'CMG Weekly Budget Template'!AG220</f>
        <v>2100</v>
      </c>
      <c r="P43" s="178"/>
      <c r="Q43" s="179">
        <f>IFERROR(SUM(C43:O43)/COUNT(C43:O43),0)</f>
        <v>2100</v>
      </c>
      <c r="R43" s="179"/>
      <c r="S43" s="178"/>
      <c r="T43" s="203"/>
      <c r="U43" s="154"/>
      <c r="V43" s="178"/>
      <c r="W43" s="178"/>
      <c r="X43" s="178"/>
      <c r="Y43" s="154"/>
      <c r="Z43" s="151"/>
      <c r="AA43" s="151"/>
      <c r="AB43" s="152"/>
      <c r="AC43" s="151"/>
      <c r="AD43" s="151"/>
    </row>
    <row r="44" spans="1:30" ht="15">
      <c r="A44" s="165"/>
      <c r="B44" s="197" t="s">
        <v>353</v>
      </c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76"/>
      <c r="R44" s="176">
        <f t="shared" si="11"/>
        <v>0</v>
      </c>
      <c r="S44" s="167"/>
      <c r="T44" s="203">
        <f>R44-Q43</f>
        <v>-2100</v>
      </c>
      <c r="U44" s="154" t="str">
        <f t="shared" si="15"/>
        <v>L</v>
      </c>
      <c r="V44" s="167"/>
      <c r="W44" s="167"/>
      <c r="X44" s="167"/>
      <c r="Y44" s="159"/>
      <c r="Z44" s="151"/>
      <c r="AA44" s="151"/>
      <c r="AB44" s="152"/>
      <c r="AC44" s="151"/>
      <c r="AD44" s="151"/>
    </row>
    <row r="45" spans="1:30" ht="15">
      <c r="A45" s="165"/>
      <c r="B45" s="180" t="s">
        <v>341</v>
      </c>
      <c r="C45" s="181">
        <f t="shared" ref="C45:O45" si="16">SUM(C30:C39)</f>
        <v>15083.240774927886</v>
      </c>
      <c r="D45" s="181">
        <f t="shared" si="16"/>
        <v>15883.968242500003</v>
      </c>
      <c r="E45" s="181">
        <f t="shared" si="16"/>
        <v>16839.638170000002</v>
      </c>
      <c r="F45" s="181">
        <f t="shared" si="16"/>
        <v>15617.237667500001</v>
      </c>
      <c r="G45" s="181">
        <f t="shared" si="16"/>
        <v>17804.703732500002</v>
      </c>
      <c r="H45" s="181">
        <f t="shared" si="16"/>
        <v>15952.076520000002</v>
      </c>
      <c r="I45" s="181">
        <f t="shared" si="16"/>
        <v>16653.127424999999</v>
      </c>
      <c r="J45" s="181">
        <f t="shared" si="16"/>
        <v>17907.838577500002</v>
      </c>
      <c r="K45" s="181">
        <f t="shared" si="16"/>
        <v>14798.332145</v>
      </c>
      <c r="L45" s="181">
        <f t="shared" si="16"/>
        <v>16280.286207500001</v>
      </c>
      <c r="M45" s="181">
        <f t="shared" si="16"/>
        <v>16881.995585000001</v>
      </c>
      <c r="N45" s="181">
        <f t="shared" si="16"/>
        <v>14641.190075000002</v>
      </c>
      <c r="O45" s="181">
        <f t="shared" si="16"/>
        <v>14522.006180000004</v>
      </c>
      <c r="P45" s="182"/>
      <c r="Q45" s="183">
        <f>Q31+Q33+Q35+Q37+Q39+Q41+Q43</f>
        <v>19070.525662316941</v>
      </c>
      <c r="R45" s="183">
        <f>R32+R34+R36+R38+R40+R42+R44</f>
        <v>0</v>
      </c>
      <c r="S45" s="203"/>
      <c r="T45" s="210">
        <f>SUM(T31:T44)</f>
        <v>-19070.525662316941</v>
      </c>
      <c r="U45" s="161" t="str">
        <f t="shared" ref="U45" si="17">IF(T45&gt;0,$AA$9,$AA$10)</f>
        <v>L</v>
      </c>
      <c r="V45" s="181"/>
      <c r="W45" s="182"/>
      <c r="X45" s="181"/>
      <c r="Y45" s="157"/>
      <c r="Z45" s="218"/>
      <c r="AA45" s="218"/>
      <c r="AB45" s="219"/>
      <c r="AC45" s="151"/>
      <c r="AD45" s="151"/>
    </row>
    <row r="46" spans="1:30" ht="15">
      <c r="A46" s="165"/>
      <c r="B46" s="167"/>
      <c r="C46" s="192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67"/>
      <c r="Q46" s="167"/>
      <c r="R46" s="167"/>
      <c r="S46" s="167"/>
      <c r="T46" s="167"/>
      <c r="U46" s="150"/>
      <c r="V46" s="150"/>
      <c r="W46" s="150"/>
      <c r="X46" s="150"/>
      <c r="Y46" s="150"/>
      <c r="Z46" s="151"/>
      <c r="AA46" s="151"/>
      <c r="AB46" s="151"/>
      <c r="AC46" s="151"/>
      <c r="AD46" s="151"/>
    </row>
    <row r="47" spans="1:30" ht="15">
      <c r="A47" s="165"/>
      <c r="B47" s="167"/>
      <c r="C47" s="192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67"/>
      <c r="Q47" s="173"/>
      <c r="R47" s="173"/>
      <c r="S47" s="167"/>
      <c r="T47" s="167"/>
      <c r="U47" s="150"/>
      <c r="V47" s="150"/>
      <c r="W47" s="150"/>
      <c r="X47" s="150"/>
      <c r="Y47" s="150"/>
      <c r="Z47" s="151"/>
      <c r="AA47" s="151"/>
      <c r="AB47" s="151"/>
      <c r="AC47" s="151"/>
      <c r="AD47" s="151"/>
    </row>
    <row r="48" spans="1:30" ht="15.75">
      <c r="A48" s="165"/>
      <c r="B48" s="167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78"/>
      <c r="Q48" s="217"/>
      <c r="R48" s="217"/>
      <c r="S48" s="178"/>
      <c r="T48" s="167"/>
      <c r="U48" s="150"/>
      <c r="V48" s="158"/>
      <c r="W48" s="153"/>
      <c r="X48" s="150"/>
      <c r="Y48" s="150"/>
      <c r="Z48" s="151"/>
      <c r="AA48" s="151"/>
      <c r="AB48" s="151"/>
      <c r="AC48" s="151"/>
      <c r="AD48" s="151"/>
    </row>
    <row r="49" spans="1:30" ht="15.75">
      <c r="A49" s="165"/>
      <c r="B49" s="167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78"/>
      <c r="Q49" s="217"/>
      <c r="R49" s="217"/>
      <c r="S49" s="178"/>
      <c r="T49" s="167"/>
      <c r="U49" s="150"/>
      <c r="V49" s="153"/>
      <c r="W49" s="153"/>
      <c r="X49" s="150"/>
      <c r="Y49" s="150"/>
      <c r="Z49" s="151"/>
      <c r="AA49" s="151"/>
      <c r="AB49" s="151"/>
      <c r="AC49" s="151"/>
      <c r="AD49" s="151"/>
    </row>
    <row r="50" spans="1:30" ht="15.75">
      <c r="A50" s="165"/>
      <c r="B50" s="167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217"/>
      <c r="R50" s="217"/>
      <c r="S50" s="167"/>
      <c r="T50" s="167"/>
      <c r="U50" s="150"/>
      <c r="V50" s="150"/>
      <c r="W50" s="150"/>
      <c r="X50" s="150"/>
      <c r="Y50" s="150"/>
      <c r="Z50" s="151"/>
      <c r="AA50" s="151"/>
      <c r="AB50" s="151"/>
      <c r="AC50" s="151"/>
      <c r="AD50" s="151"/>
    </row>
    <row r="51" spans="1:30" ht="15.75">
      <c r="A51" s="165"/>
      <c r="B51" s="167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67"/>
      <c r="Q51" s="217"/>
      <c r="R51" s="217"/>
      <c r="S51" s="167"/>
      <c r="T51" s="167"/>
      <c r="U51" s="150"/>
      <c r="V51" s="150"/>
      <c r="W51" s="150"/>
      <c r="X51" s="150"/>
      <c r="Y51" s="150"/>
      <c r="Z51" s="151"/>
      <c r="AA51" s="151"/>
      <c r="AB51" s="151"/>
      <c r="AC51" s="151"/>
      <c r="AD51" s="151"/>
    </row>
    <row r="52" spans="1:30">
      <c r="A52" s="165"/>
      <c r="B52" s="216"/>
      <c r="C52" s="216"/>
      <c r="D52" s="216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216"/>
      <c r="P52" s="216"/>
      <c r="Q52" s="216"/>
      <c r="R52" s="216"/>
      <c r="S52" s="216"/>
      <c r="T52" s="216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</row>
    <row r="53" spans="1:30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</row>
  </sheetData>
  <mergeCells count="3">
    <mergeCell ref="I2:K2"/>
    <mergeCell ref="W38:Y38"/>
    <mergeCell ref="W37:Y37"/>
  </mergeCells>
  <conditionalFormatting sqref="Y18 Y24:Y26 Y28 U22 Y22 U31:U32 Y30 Y41:Y43 U40:U43 U16 U34 U36 Y11:Y14">
    <cfRule type="expression" dxfId="166" priority="187">
      <formula>T11&lt;0</formula>
    </cfRule>
    <cfRule type="expression" dxfId="165" priority="188">
      <formula>T11&gt;0</formula>
    </cfRule>
  </conditionalFormatting>
  <conditionalFormatting sqref="U18 U24:U26 U11:U14">
    <cfRule type="expression" dxfId="164" priority="205">
      <formula>T11&lt;0</formula>
    </cfRule>
    <cfRule type="expression" dxfId="163" priority="206">
      <formula>T11&gt;0</formula>
    </cfRule>
  </conditionalFormatting>
  <conditionalFormatting sqref="U18 U24:U26 U11:U14">
    <cfRule type="expression" dxfId="162" priority="203">
      <formula>T11&lt;0</formula>
    </cfRule>
    <cfRule type="expression" dxfId="161" priority="204">
      <formula>T11&gt;0</formula>
    </cfRule>
  </conditionalFormatting>
  <conditionalFormatting sqref="U28">
    <cfRule type="expression" dxfId="160" priority="197">
      <formula>T28&lt;0</formula>
    </cfRule>
    <cfRule type="expression" dxfId="159" priority="198">
      <formula>T28&gt;0</formula>
    </cfRule>
  </conditionalFormatting>
  <conditionalFormatting sqref="U28">
    <cfRule type="expression" dxfId="158" priority="195">
      <formula>T28&lt;0</formula>
    </cfRule>
    <cfRule type="expression" dxfId="157" priority="196">
      <formula>T28&gt;0</formula>
    </cfRule>
  </conditionalFormatting>
  <conditionalFormatting sqref="Y24:Y26 Y18 Y28 Y30 Y41:Y43 Y11:Y14">
    <cfRule type="expression" dxfId="156" priority="193">
      <formula>#REF!&lt;0</formula>
    </cfRule>
    <cfRule type="expression" dxfId="155" priority="194">
      <formula>#REF!&gt;0</formula>
    </cfRule>
  </conditionalFormatting>
  <conditionalFormatting sqref="Y18 Y24:Y26 Y28 Y11:Y14">
    <cfRule type="expression" dxfId="154" priority="191">
      <formula>X11&lt;0</formula>
    </cfRule>
    <cfRule type="expression" dxfId="153" priority="192">
      <formula>X11&gt;0</formula>
    </cfRule>
  </conditionalFormatting>
  <conditionalFormatting sqref="Y18 Y24:Y26 Y28 Y11:Y14">
    <cfRule type="expression" dxfId="152" priority="189">
      <formula>X11&lt;0</formula>
    </cfRule>
    <cfRule type="expression" dxfId="151" priority="190">
      <formula>X11&gt;0</formula>
    </cfRule>
  </conditionalFormatting>
  <conditionalFormatting sqref="Y15">
    <cfRule type="expression" dxfId="150" priority="167">
      <formula>X15&lt;0</formula>
    </cfRule>
    <cfRule type="expression" dxfId="149" priority="168">
      <formula>X15&gt;0</formula>
    </cfRule>
  </conditionalFormatting>
  <conditionalFormatting sqref="U15">
    <cfRule type="cellIs" dxfId="148" priority="183" operator="greaterThan">
      <formula>0</formula>
    </cfRule>
    <cfRule type="cellIs" dxfId="147" priority="184" operator="lessThan">
      <formula>0</formula>
    </cfRule>
    <cfRule type="cellIs" dxfId="146" priority="185" operator="greaterThan">
      <formula>0</formula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">
    <cfRule type="expression" dxfId="145" priority="181">
      <formula>T15&lt;0</formula>
    </cfRule>
    <cfRule type="expression" dxfId="144" priority="182">
      <formula>T15&gt;0</formula>
    </cfRule>
  </conditionalFormatting>
  <conditionalFormatting sqref="U15">
    <cfRule type="expression" dxfId="143" priority="179">
      <formula>T15&lt;0</formula>
    </cfRule>
    <cfRule type="expression" dxfId="142" priority="180">
      <formula>T15&gt;0</formula>
    </cfRule>
  </conditionalFormatting>
  <conditionalFormatting sqref="Y15">
    <cfRule type="cellIs" dxfId="141" priority="175" operator="greaterThan">
      <formula>0</formula>
    </cfRule>
    <cfRule type="cellIs" dxfId="140" priority="176" operator="lessThan">
      <formula>0</formula>
    </cfRule>
    <cfRule type="cellIs" dxfId="139" priority="177" operator="greaterThan">
      <formula>0</formula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">
    <cfRule type="expression" dxfId="138" priority="173">
      <formula>#REF!&lt;0</formula>
    </cfRule>
    <cfRule type="expression" dxfId="137" priority="174">
      <formula>#REF!&gt;0</formula>
    </cfRule>
  </conditionalFormatting>
  <conditionalFormatting sqref="Y15">
    <cfRule type="expression" dxfId="136" priority="171">
      <formula>X15&lt;0</formula>
    </cfRule>
    <cfRule type="expression" dxfId="135" priority="172">
      <formula>X15&gt;0</formula>
    </cfRule>
  </conditionalFormatting>
  <conditionalFormatting sqref="Y15">
    <cfRule type="expression" dxfId="134" priority="169">
      <formula>X15&lt;0</formula>
    </cfRule>
    <cfRule type="expression" dxfId="133" priority="170">
      <formula>X15&gt;0</formula>
    </cfRule>
  </conditionalFormatting>
  <conditionalFormatting sqref="Y23">
    <cfRule type="expression" dxfId="132" priority="127">
      <formula>X23&lt;0</formula>
    </cfRule>
    <cfRule type="expression" dxfId="131" priority="128">
      <formula>X23&gt;0</formula>
    </cfRule>
  </conditionalFormatting>
  <conditionalFormatting sqref="U23">
    <cfRule type="cellIs" dxfId="130" priority="143" operator="greaterThan">
      <formula>0</formula>
    </cfRule>
    <cfRule type="cellIs" dxfId="129" priority="144" operator="lessThan">
      <formula>0</formula>
    </cfRule>
    <cfRule type="cellIs" dxfId="128" priority="145" operator="greaterThan">
      <formula>0</formula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">
    <cfRule type="expression" dxfId="127" priority="141">
      <formula>T23&lt;0</formula>
    </cfRule>
    <cfRule type="expression" dxfId="126" priority="142">
      <formula>T23&gt;0</formula>
    </cfRule>
  </conditionalFormatting>
  <conditionalFormatting sqref="U23">
    <cfRule type="expression" dxfId="125" priority="139">
      <formula>T23&lt;0</formula>
    </cfRule>
    <cfRule type="expression" dxfId="124" priority="140">
      <formula>T23&gt;0</formula>
    </cfRule>
  </conditionalFormatting>
  <conditionalFormatting sqref="Y23">
    <cfRule type="cellIs" dxfId="123" priority="135" operator="greaterThan">
      <formula>0</formula>
    </cfRule>
    <cfRule type="cellIs" dxfId="122" priority="136" operator="lessThan">
      <formula>0</formula>
    </cfRule>
    <cfRule type="cellIs" dxfId="121" priority="137" operator="greaterThan">
      <formula>0</formula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">
    <cfRule type="expression" dxfId="120" priority="133">
      <formula>#REF!&lt;0</formula>
    </cfRule>
    <cfRule type="expression" dxfId="119" priority="134">
      <formula>#REF!&gt;0</formula>
    </cfRule>
  </conditionalFormatting>
  <conditionalFormatting sqref="Y23">
    <cfRule type="expression" dxfId="118" priority="131">
      <formula>X23&lt;0</formula>
    </cfRule>
    <cfRule type="expression" dxfId="117" priority="132">
      <formula>X23&gt;0</formula>
    </cfRule>
  </conditionalFormatting>
  <conditionalFormatting sqref="Y23">
    <cfRule type="expression" dxfId="116" priority="129">
      <formula>X23&lt;0</formula>
    </cfRule>
    <cfRule type="expression" dxfId="115" priority="130">
      <formula>X23&gt;0</formula>
    </cfRule>
  </conditionalFormatting>
  <conditionalFormatting sqref="U29">
    <cfRule type="expression" dxfId="114" priority="123">
      <formula>T29&lt;0</formula>
    </cfRule>
    <cfRule type="expression" dxfId="113" priority="124">
      <formula>T29&gt;0</formula>
    </cfRule>
  </conditionalFormatting>
  <conditionalFormatting sqref="U29">
    <cfRule type="expression" dxfId="112" priority="125">
      <formula>T29&lt;0</formula>
    </cfRule>
    <cfRule type="expression" dxfId="111" priority="126">
      <formula>T29&gt;0</formula>
    </cfRule>
  </conditionalFormatting>
  <conditionalFormatting sqref="U27">
    <cfRule type="cellIs" dxfId="110" priority="119" operator="greaterThan">
      <formula>0</formula>
    </cfRule>
    <cfRule type="cellIs" dxfId="109" priority="120" operator="lessThan">
      <formula>0</formula>
    </cfRule>
    <cfRule type="cellIs" dxfId="108" priority="121" operator="greaterThan">
      <formula>0</formula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">
    <cfRule type="expression" dxfId="107" priority="117">
      <formula>T27&lt;0</formula>
    </cfRule>
    <cfRule type="expression" dxfId="106" priority="118">
      <formula>T27&gt;0</formula>
    </cfRule>
  </conditionalFormatting>
  <conditionalFormatting sqref="U27">
    <cfRule type="expression" dxfId="105" priority="115">
      <formula>T27&lt;0</formula>
    </cfRule>
    <cfRule type="expression" dxfId="104" priority="116">
      <formula>T27&gt;0</formula>
    </cfRule>
  </conditionalFormatting>
  <conditionalFormatting sqref="Y22">
    <cfRule type="expression" dxfId="103" priority="113">
      <formula>#REF!&lt;0</formula>
    </cfRule>
    <cfRule type="expression" dxfId="102" priority="114">
      <formula>#REF!&gt;0</formula>
    </cfRule>
  </conditionalFormatting>
  <conditionalFormatting sqref="Y29">
    <cfRule type="expression" dxfId="101" priority="101">
      <formula>X29&lt;0</formula>
    </cfRule>
    <cfRule type="expression" dxfId="100" priority="102">
      <formula>X29&gt;0</formula>
    </cfRule>
  </conditionalFormatting>
  <conditionalFormatting sqref="Y29">
    <cfRule type="expression" dxfId="99" priority="107">
      <formula>#REF!&lt;0</formula>
    </cfRule>
    <cfRule type="expression" dxfId="98" priority="108">
      <formula>#REF!&gt;0</formula>
    </cfRule>
  </conditionalFormatting>
  <conditionalFormatting sqref="Y29">
    <cfRule type="expression" dxfId="97" priority="105">
      <formula>X29&lt;0</formula>
    </cfRule>
    <cfRule type="expression" dxfId="96" priority="106">
      <formula>X29&gt;0</formula>
    </cfRule>
  </conditionalFormatting>
  <conditionalFormatting sqref="Y29">
    <cfRule type="expression" dxfId="95" priority="103">
      <formula>X29&lt;0</formula>
    </cfRule>
    <cfRule type="expression" dxfId="94" priority="104">
      <formula>X29&gt;0</formula>
    </cfRule>
  </conditionalFormatting>
  <conditionalFormatting sqref="Y29">
    <cfRule type="cellIs" dxfId="93" priority="109" operator="greaterThan">
      <formula>0</formula>
    </cfRule>
    <cfRule type="cellIs" dxfId="92" priority="110" operator="lessThan">
      <formula>0</formula>
    </cfRule>
    <cfRule type="cellIs" dxfId="91" priority="111" operator="greaterThan">
      <formula>0</formula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2">
    <cfRule type="cellIs" dxfId="90" priority="207" operator="greaterThan">
      <formula>0</formula>
    </cfRule>
    <cfRule type="cellIs" dxfId="89" priority="208" operator="lessThan">
      <formula>0</formula>
    </cfRule>
    <cfRule type="cellIs" dxfId="88" priority="209" operator="greaterThan">
      <formula>0</formula>
    </cfRule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">
    <cfRule type="cellIs" dxfId="87" priority="211" operator="greaterThan">
      <formula>0</formula>
    </cfRule>
    <cfRule type="cellIs" dxfId="86" priority="212" operator="lessThan">
      <formula>0</formula>
    </cfRule>
    <cfRule type="cellIs" dxfId="85" priority="213" operator="greaterThan">
      <formula>0</formula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8:U49 U16:U18 U11:U14 U24:U26 U40:U43 U28:U29 U31:U32 U45 U34 U36">
    <cfRule type="cellIs" dxfId="84" priority="215" operator="greaterThan">
      <formula>0</formula>
    </cfRule>
    <cfRule type="cellIs" dxfId="83" priority="216" operator="lessThan">
      <formula>0</formula>
    </cfRule>
    <cfRule type="cellIs" dxfId="82" priority="217" operator="greaterThan">
      <formula>0</formula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8:Y49 Y17:Y18 Y11:Y14 Y24:Y28 Y41:Y43 Y30 Y45">
    <cfRule type="cellIs" dxfId="81" priority="219" operator="greaterThan">
      <formula>0</formula>
    </cfRule>
    <cfRule type="cellIs" dxfId="80" priority="220" operator="lessThan">
      <formula>0</formula>
    </cfRule>
    <cfRule type="cellIs" dxfId="79" priority="221" operator="greaterThan">
      <formula>0</formula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">
    <cfRule type="expression" dxfId="78" priority="85">
      <formula>T9&lt;0</formula>
    </cfRule>
    <cfRule type="expression" dxfId="77" priority="86">
      <formula>T9&gt;0</formula>
    </cfRule>
  </conditionalFormatting>
  <conditionalFormatting sqref="U9">
    <cfRule type="expression" dxfId="76" priority="91">
      <formula>#REF!&lt;0</formula>
    </cfRule>
    <cfRule type="expression" dxfId="75" priority="92">
      <formula>#REF!&gt;0</formula>
    </cfRule>
  </conditionalFormatting>
  <conditionalFormatting sqref="U9">
    <cfRule type="expression" dxfId="74" priority="89">
      <formula>T9&lt;0</formula>
    </cfRule>
    <cfRule type="expression" dxfId="73" priority="90">
      <formula>T9&gt;0</formula>
    </cfRule>
  </conditionalFormatting>
  <conditionalFormatting sqref="U9">
    <cfRule type="expression" dxfId="72" priority="87">
      <formula>T9&lt;0</formula>
    </cfRule>
    <cfRule type="expression" dxfId="71" priority="88">
      <formula>T9&gt;0</formula>
    </cfRule>
  </conditionalFormatting>
  <conditionalFormatting sqref="U9">
    <cfRule type="cellIs" dxfId="70" priority="93" operator="greaterThan">
      <formula>0</formula>
    </cfRule>
    <cfRule type="cellIs" dxfId="69" priority="94" operator="lessThan">
      <formula>0</formula>
    </cfRule>
    <cfRule type="cellIs" dxfId="68" priority="95" operator="greaterThan">
      <formula>0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">
    <cfRule type="expression" dxfId="67" priority="79">
      <formula>T38&lt;0</formula>
    </cfRule>
    <cfRule type="expression" dxfId="66" priority="80">
      <formula>T38&gt;0</formula>
    </cfRule>
  </conditionalFormatting>
  <conditionalFormatting sqref="U38">
    <cfRule type="cellIs" dxfId="65" priority="81" operator="greaterThan">
      <formula>0</formula>
    </cfRule>
    <cfRule type="cellIs" dxfId="64" priority="82" operator="lessThan">
      <formula>0</formula>
    </cfRule>
    <cfRule type="cellIs" dxfId="63" priority="83" operator="greaterThan">
      <formula>0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">
    <cfRule type="expression" dxfId="62" priority="67">
      <formula>X45&lt;0</formula>
    </cfRule>
    <cfRule type="expression" dxfId="61" priority="68">
      <formula>X45&gt;0</formula>
    </cfRule>
  </conditionalFormatting>
  <conditionalFormatting sqref="Y45">
    <cfRule type="expression" dxfId="60" priority="69">
      <formula>#REF!&lt;0</formula>
    </cfRule>
    <cfRule type="expression" dxfId="59" priority="70">
      <formula>#REF!&gt;0</formula>
    </cfRule>
  </conditionalFormatting>
  <conditionalFormatting sqref="U21">
    <cfRule type="expression" dxfId="58" priority="61">
      <formula>T21&lt;0</formula>
    </cfRule>
    <cfRule type="expression" dxfId="57" priority="62">
      <formula>T21&gt;0</formula>
    </cfRule>
  </conditionalFormatting>
  <conditionalFormatting sqref="U21">
    <cfRule type="expression" dxfId="56" priority="59">
      <formula>T21&lt;0</formula>
    </cfRule>
    <cfRule type="expression" dxfId="55" priority="60">
      <formula>T21&gt;0</formula>
    </cfRule>
  </conditionalFormatting>
  <conditionalFormatting sqref="U21">
    <cfRule type="cellIs" dxfId="54" priority="63" operator="greaterThan">
      <formula>0</formula>
    </cfRule>
    <cfRule type="cellIs" dxfId="53" priority="64" operator="lessThan">
      <formula>0</formula>
    </cfRule>
    <cfRule type="cellIs" dxfId="52" priority="65" operator="greaterThan">
      <formula>0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">
    <cfRule type="expression" dxfId="51" priority="53">
      <formula>X21&lt;0</formula>
    </cfRule>
    <cfRule type="expression" dxfId="50" priority="54">
      <formula>X21&gt;0</formula>
    </cfRule>
  </conditionalFormatting>
  <conditionalFormatting sqref="Y21">
    <cfRule type="expression" dxfId="49" priority="51">
      <formula>X21&lt;0</formula>
    </cfRule>
    <cfRule type="expression" dxfId="48" priority="52">
      <formula>X21&gt;0</formula>
    </cfRule>
  </conditionalFormatting>
  <conditionalFormatting sqref="Y21">
    <cfRule type="cellIs" dxfId="47" priority="55" operator="greaterThan">
      <formula>0</formula>
    </cfRule>
    <cfRule type="cellIs" dxfId="46" priority="56" operator="lessThan">
      <formula>0</formula>
    </cfRule>
    <cfRule type="cellIs" dxfId="45" priority="57" operator="greaterThan">
      <formula>0</formula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cellIs" dxfId="44" priority="47" operator="greaterThan">
      <formula>0</formula>
    </cfRule>
    <cfRule type="cellIs" dxfId="43" priority="48" operator="lessThan">
      <formula>0</formula>
    </cfRule>
    <cfRule type="cellIs" dxfId="42" priority="49" operator="greaterThan">
      <formula>0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expression" dxfId="41" priority="45">
      <formula>T20&lt;0</formula>
    </cfRule>
    <cfRule type="expression" dxfId="40" priority="46">
      <formula>T20&gt;0</formula>
    </cfRule>
  </conditionalFormatting>
  <conditionalFormatting sqref="U20">
    <cfRule type="expression" dxfId="39" priority="43">
      <formula>T20&lt;0</formula>
    </cfRule>
    <cfRule type="expression" dxfId="38" priority="44">
      <formula>T20&gt;0</formula>
    </cfRule>
  </conditionalFormatting>
  <conditionalFormatting sqref="U45">
    <cfRule type="expression" dxfId="37" priority="39">
      <formula>T45&lt;0</formula>
    </cfRule>
    <cfRule type="expression" dxfId="36" priority="40">
      <formula>T45&gt;0</formula>
    </cfRule>
  </conditionalFormatting>
  <conditionalFormatting sqref="U45">
    <cfRule type="expression" dxfId="35" priority="41">
      <formula>T45&lt;0</formula>
    </cfRule>
    <cfRule type="expression" dxfId="34" priority="42">
      <formula>T45&gt;0</formula>
    </cfRule>
  </conditionalFormatting>
  <conditionalFormatting sqref="U44">
    <cfRule type="expression" dxfId="33" priority="33">
      <formula>T44&lt;0</formula>
    </cfRule>
    <cfRule type="expression" dxfId="32" priority="34">
      <formula>T44&gt;0</formula>
    </cfRule>
  </conditionalFormatting>
  <conditionalFormatting sqref="U44">
    <cfRule type="cellIs" dxfId="31" priority="35" operator="greaterThan">
      <formula>0</formula>
    </cfRule>
    <cfRule type="cellIs" dxfId="30" priority="36" operator="lessThan">
      <formula>0</formula>
    </cfRule>
    <cfRule type="cellIs" dxfId="29" priority="37" operator="greaterThan">
      <formula>0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expression" dxfId="28" priority="21">
      <formula>X9&lt;0</formula>
    </cfRule>
    <cfRule type="expression" dxfId="27" priority="22">
      <formula>X9&gt;0</formula>
    </cfRule>
  </conditionalFormatting>
  <conditionalFormatting sqref="Y9">
    <cfRule type="cellIs" dxfId="26" priority="29" operator="greaterThan">
      <formula>0</formula>
    </cfRule>
    <cfRule type="cellIs" dxfId="25" priority="30" operator="lessThan">
      <formula>0</formula>
    </cfRule>
    <cfRule type="cellIs" dxfId="24" priority="31" operator="greaterThan">
      <formula>0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expression" dxfId="23" priority="27">
      <formula>#REF!&lt;0</formula>
    </cfRule>
    <cfRule type="expression" dxfId="22" priority="28">
      <formula>#REF!&gt;0</formula>
    </cfRule>
  </conditionalFormatting>
  <conditionalFormatting sqref="Y9">
    <cfRule type="expression" dxfId="21" priority="25">
      <formula>X9&lt;0</formula>
    </cfRule>
    <cfRule type="expression" dxfId="20" priority="26">
      <formula>X9&gt;0</formula>
    </cfRule>
  </conditionalFormatting>
  <conditionalFormatting sqref="Y9">
    <cfRule type="expression" dxfId="19" priority="23">
      <formula>X9&lt;0</formula>
    </cfRule>
    <cfRule type="expression" dxfId="18" priority="24">
      <formula>X9&gt;0</formula>
    </cfRule>
  </conditionalFormatting>
  <conditionalFormatting sqref="Y16">
    <cfRule type="expression" dxfId="17" priority="9">
      <formula>X16&lt;0</formula>
    </cfRule>
    <cfRule type="expression" dxfId="16" priority="10">
      <formula>X16&gt;0</formula>
    </cfRule>
  </conditionalFormatting>
  <conditionalFormatting sqref="Y16">
    <cfRule type="cellIs" dxfId="15" priority="17" operator="greaterThan">
      <formula>0</formula>
    </cfRule>
    <cfRule type="cellIs" dxfId="14" priority="18" operator="lessThan">
      <formula>0</formula>
    </cfRule>
    <cfRule type="cellIs" dxfId="13" priority="19" operator="greaterThan">
      <formula>0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">
    <cfRule type="expression" dxfId="12" priority="15">
      <formula>#REF!&lt;0</formula>
    </cfRule>
    <cfRule type="expression" dxfId="11" priority="16">
      <formula>#REF!&gt;0</formula>
    </cfRule>
  </conditionalFormatting>
  <conditionalFormatting sqref="Y16">
    <cfRule type="expression" dxfId="10" priority="13">
      <formula>X16&lt;0</formula>
    </cfRule>
    <cfRule type="expression" dxfId="9" priority="14">
      <formula>X16&gt;0</formula>
    </cfRule>
  </conditionalFormatting>
  <conditionalFormatting sqref="Y16">
    <cfRule type="expression" dxfId="8" priority="11">
      <formula>X16&lt;0</formula>
    </cfRule>
    <cfRule type="expression" dxfId="7" priority="12">
      <formula>X16&gt;0</formula>
    </cfRule>
  </conditionalFormatting>
  <conditionalFormatting sqref="Y20">
    <cfRule type="expression" dxfId="6" priority="3">
      <formula>X20&lt;0</formula>
    </cfRule>
    <cfRule type="expression" dxfId="5" priority="4">
      <formula>X20&gt;0</formula>
    </cfRule>
  </conditionalFormatting>
  <conditionalFormatting sqref="Y20">
    <cfRule type="expression" dxfId="4" priority="1">
      <formula>X20&lt;0</formula>
    </cfRule>
    <cfRule type="expression" dxfId="3" priority="2">
      <formula>X20&gt;0</formula>
    </cfRule>
  </conditionalFormatting>
  <conditionalFormatting sqref="Y20">
    <cfRule type="cellIs" dxfId="2" priority="5" operator="greaterThan">
      <formula>0</formula>
    </cfRule>
    <cfRule type="cellIs" dxfId="1" priority="6" operator="lessThan">
      <formula>0</formula>
    </cfRule>
    <cfRule type="cellIs" dxfId="0" priority="7" operator="greaterThan">
      <formula>0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CMG Weekly Budget Template</vt:lpstr>
      <vt:lpstr>Performance Report</vt:lpstr>
      <vt:lpstr>'CMG Weekly Budget Template'!Print_Area</vt:lpstr>
      <vt:lpstr>'CMG Weekly Budget Template'!Print_Titles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Ragan</dc:creator>
  <cp:lastModifiedBy>HP</cp:lastModifiedBy>
  <cp:lastPrinted>2019-12-20T05:31:20Z</cp:lastPrinted>
  <dcterms:created xsi:type="dcterms:W3CDTF">2013-06-24T00:51:33Z</dcterms:created>
  <dcterms:modified xsi:type="dcterms:W3CDTF">2020-02-20T16:47:10Z</dcterms:modified>
</cp:coreProperties>
</file>