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s\Excel_Projects\E-commerce_Fashion_Project-Excel_Scorecard\"/>
    </mc:Choice>
  </mc:AlternateContent>
  <xr:revisionPtr revIDLastSave="0" documentId="13_ncr:1_{DED89F33-D37D-4EC4-8E03-7C54D6EBB10F}" xr6:coauthVersionLast="47" xr6:coauthVersionMax="47" xr10:uidLastSave="{00000000-0000-0000-0000-000000000000}"/>
  <bookViews>
    <workbookView xWindow="-108" yWindow="-108" windowWidth="23256" windowHeight="12456" xr2:uid="{90F2FD69-178A-4FC6-9276-C9ACCA88D1A1}"/>
  </bookViews>
  <sheets>
    <sheet name="CEO-Score Card" sheetId="12" r:id="rId1"/>
    <sheet name="CEO" sheetId="1" state="hidden" r:id="rId2"/>
    <sheet name="COO-Score Card" sheetId="13" r:id="rId3"/>
    <sheet name="COO" sheetId="2" state="hidden" r:id="rId4"/>
    <sheet name="CFO_ScoreCard" sheetId="14" r:id="rId5"/>
    <sheet name="CFO" sheetId="3" state="hidden" r:id="rId6"/>
    <sheet name="CMO_Score Card" sheetId="15" r:id="rId7"/>
    <sheet name="CMO" sheetId="4" state="hidden" r:id="rId8"/>
    <sheet name="CTO_ScoreCard" sheetId="16" r:id="rId9"/>
    <sheet name="CTO" sheetId="5" state="hidden" r:id="rId10"/>
    <sheet name="CSO _Score card" sheetId="17" r:id="rId11"/>
    <sheet name="CSO" sheetId="6" state="hidden" r:id="rId12"/>
    <sheet name="CPO_Score Card" sheetId="18" r:id="rId13"/>
    <sheet name="CPO" sheetId="7" state="hidden" r:id="rId14"/>
    <sheet name="CCO_Score Card" sheetId="19" r:id="rId15"/>
    <sheet name="CCO" sheetId="8" state="hidden" r:id="rId16"/>
    <sheet name="CPO-HR_ScoreCard" sheetId="20" r:id="rId17"/>
    <sheet name="CPO-HR" sheetId="9" state="hidden" r:id="rId18"/>
    <sheet name="CSO_Sustainability_ScoreCard" sheetId="21" r:id="rId19"/>
    <sheet name="CSO_Sustainability" sheetId="10" state="hidden" r:id="rId20"/>
    <sheet name="CDO_ScoreCard" sheetId="22" r:id="rId21"/>
    <sheet name="CDO" sheetId="11" state="hidden" r:id="rId22"/>
  </sheets>
  <externalReferences>
    <externalReference r:id="rId23"/>
  </externalReferences>
  <definedNames>
    <definedName name="Accuracy_of_Sales_Forecasts">CDO!$B$2:$B$11</definedName>
    <definedName name="Active_Users">CTO!$C$2:$C$11</definedName>
    <definedName name="App_Downloads">CTO!$B$2:$B$11</definedName>
    <definedName name="CAC__in_units">CMO!$B$2:$B$11</definedName>
    <definedName name="Carbon_Footprint_Reduction">CSO_Sustainability!$B$2:$B$11</definedName>
    <definedName name="Cash_Flow_Index">CFO!$D$2:$D$11</definedName>
    <definedName name="CEO" localSheetId="4">Table3[#All]</definedName>
    <definedName name="CEO" localSheetId="6">Table3[#All]</definedName>
    <definedName name="CEO" localSheetId="2">Table3[#All]</definedName>
    <definedName name="CEO" localSheetId="10">Table3[#All]</definedName>
    <definedName name="CEO" localSheetId="8">Table3[#All]</definedName>
    <definedName name="CEO">Table3[#All]</definedName>
    <definedName name="CFO" localSheetId="6">Table356[#All]</definedName>
    <definedName name="CFO" localSheetId="10">Table356[#All]</definedName>
    <definedName name="CFO" localSheetId="8">Table356[#All]</definedName>
    <definedName name="CFO">Table356[#All]</definedName>
    <definedName name="CLTV__in_units">CSO!$D$2:$D$11</definedName>
    <definedName name="CMO" localSheetId="10">Table3567[#All]</definedName>
    <definedName name="CMO" localSheetId="8">Table3567[#All]</definedName>
    <definedName name="CMO">Table3567[#All]</definedName>
    <definedName name="COGS__in_thousands">COO!$C$2:$C$11</definedName>
    <definedName name="Compliance_Rate_with_Data_Protection_Laws">CDO!$D$2:$D$11</definedName>
    <definedName name="COO" localSheetId="4">Table35[#All]</definedName>
    <definedName name="COO" localSheetId="6">Table35[#All]</definedName>
    <definedName name="COO" localSheetId="10">Table35[#All]</definedName>
    <definedName name="COO" localSheetId="8">Table35[#All]</definedName>
    <definedName name="COO">Table35[#All]</definedName>
    <definedName name="Cost">CEO!$G$2:$G$11</definedName>
    <definedName name="CSAT">CCO!$C$2:$C$11</definedName>
    <definedName name="CSO">Table356789[#All]</definedName>
    <definedName name="CTO" localSheetId="10">Table35678[#All]</definedName>
    <definedName name="CTO">Table35678[#All]</definedName>
    <definedName name="Customer_Acquisition_Efficiency_Ratio">CMO!$F$2:$F$11</definedName>
    <definedName name="Customer_Satisfaction_Score">CEO!$E$2:$E$11</definedName>
    <definedName name="Customer_Support_Response_Time__hours">CCO!$D$2:$D$11</definedName>
    <definedName name="Data_Quality_Score">CDO!$C$2:$C$11</definedName>
    <definedName name="Employee_Engagement_Score">CEO!$D$2:$D$11</definedName>
    <definedName name="Employee_Satisfaction_Index">'CPO-HR'!$D$2:$D$11</definedName>
    <definedName name="Employee_Turnover_Rate">'CPO-HR'!$B$2:$B$11</definedName>
    <definedName name="Gross_Margin_per_Product_Line">CPO!$C$2:$C$11</definedName>
    <definedName name="Inventory_Turnover_Rate">COO!$D$2:$D$11</definedName>
    <definedName name="Market_Penetration_Rate">CSO!$C$2:$C$11</definedName>
    <definedName name="Market_Share">CEO!$C$2:$C$11</definedName>
    <definedName name="Net_Profit_Margin">CFO!$B$2:$B$11</definedName>
    <definedName name="NPS">CCO!$B$2:$B$11</definedName>
    <definedName name="On_time_Delivery_Rate">COO!$E$2:$E$11</definedName>
    <definedName name="Order_Fulfillment_Time__days">COO!$B$2:$B$11</definedName>
    <definedName name="Overall_Revenue_Growth">CEO!$B$2:$B$11</definedName>
    <definedName name="Percentage_of_Sustainable_Materials_Used">CSO_Sustainability!$C$2:$C$11</definedName>
    <definedName name="Product_Development_Cycle_Time__months">CPO!$B$2:$B$11</definedName>
    <definedName name="Product_Return_Rate">CPO!$D$2:$D$11</definedName>
    <definedName name="Profit">CEO!$H$2:$H$11</definedName>
    <definedName name="QTR">[1]Sheet1!$A$3:$A$18</definedName>
    <definedName name="Quarter" localSheetId="15">CCO!$A$2:$A$11</definedName>
    <definedName name="Quarter" localSheetId="21">CDO!$A$2:$A$11</definedName>
    <definedName name="Quarter" localSheetId="5">CFO!$A$2:$A$11</definedName>
    <definedName name="Quarter" localSheetId="7">CMO!$A$2:$A$11</definedName>
    <definedName name="Quarter" localSheetId="3">COO!$A$2:$A$11</definedName>
    <definedName name="Quarter" localSheetId="13">CPO!$A$2:$A$11</definedName>
    <definedName name="Quarter" localSheetId="17">'CPO-HR'!$A$2:$A$11</definedName>
    <definedName name="Quarter" localSheetId="11">CSO!$A$2:$A$11</definedName>
    <definedName name="Quarter" localSheetId="19">CSO_Sustainability!$A$2:$A$11</definedName>
    <definedName name="Quarter" localSheetId="9">CTO!$A$2:$A$11</definedName>
    <definedName name="Quarter">CEO!$A$2:$A$11</definedName>
    <definedName name="Quarterly_Revenue">CMO!$E$2:$E$11</definedName>
    <definedName name="Revenue">CEO!$F$2:$F$11</definedName>
    <definedName name="ROAS__ratio">CMO!$C$2:$C$11</definedName>
    <definedName name="ROI">CFO!$C$2:$C$11</definedName>
    <definedName name="Sales_Growth_Rate">CSO!$B$2:$B$11</definedName>
    <definedName name="Social_Media_Engagement_Rate__in_units">CMO!$D$2:$D$11</definedName>
    <definedName name="Sustainability_Index_Score">CSO_Sustainability!$D$2:$D$11</definedName>
    <definedName name="Tech_Stack_ROI">CTO!$F$2:$F$11</definedName>
    <definedName name="Time_to_Fill_Positions__days">'CPO-HR'!$C$2:$C$11</definedName>
    <definedName name="Trends">CEO!$I$2:$I$11</definedName>
    <definedName name="Website_Speed__sec">CTO!$E$2:$E$11</definedName>
    <definedName name="Website_Uptime">CTO!$D$2:$D$11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15" l="1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F2" i="4"/>
  <c r="F3" i="4"/>
  <c r="F4" i="4"/>
  <c r="F5" i="4"/>
  <c r="F6" i="4"/>
  <c r="F7" i="4"/>
  <c r="F8" i="4"/>
  <c r="F9" i="4"/>
  <c r="F10" i="4"/>
  <c r="F11" i="4"/>
  <c r="E2" i="4"/>
  <c r="E3" i="4"/>
  <c r="E4" i="4"/>
  <c r="E5" i="4"/>
  <c r="E6" i="4"/>
  <c r="E7" i="4"/>
  <c r="E8" i="4"/>
  <c r="E9" i="4"/>
  <c r="E10" i="4"/>
  <c r="E11" i="4"/>
  <c r="E6" i="22"/>
  <c r="D8" i="21"/>
  <c r="E7" i="13"/>
  <c r="E7" i="20"/>
  <c r="E7" i="22"/>
  <c r="D8" i="14"/>
  <c r="E7" i="16"/>
  <c r="E6" i="20"/>
  <c r="E6" i="21"/>
  <c r="E6" i="19"/>
  <c r="E8" i="21"/>
  <c r="D7" i="17"/>
  <c r="E7" i="18"/>
  <c r="E8" i="17"/>
  <c r="E8" i="18"/>
  <c r="D8" i="18"/>
  <c r="D6" i="15"/>
  <c r="D7" i="16"/>
  <c r="E6" i="16"/>
  <c r="D6" i="22"/>
  <c r="D10" i="13"/>
  <c r="D7" i="14"/>
  <c r="D8" i="16"/>
  <c r="D9" i="13"/>
  <c r="D6" i="20"/>
  <c r="D8" i="19"/>
  <c r="D7" i="20"/>
  <c r="E6" i="14"/>
  <c r="D9" i="16"/>
  <c r="D7" i="18"/>
  <c r="D6" i="16"/>
  <c r="E8" i="14"/>
  <c r="D9" i="15"/>
  <c r="E10" i="13"/>
  <c r="E10" i="15"/>
  <c r="E8" i="22"/>
  <c r="E6" i="17"/>
  <c r="E6" i="15"/>
  <c r="E9" i="16"/>
  <c r="D10" i="15"/>
  <c r="E8" i="13"/>
  <c r="D8" i="17"/>
  <c r="D8" i="22"/>
  <c r="D7" i="15"/>
  <c r="D7" i="22"/>
  <c r="D6" i="17"/>
  <c r="D6" i="14"/>
  <c r="D7" i="19"/>
  <c r="D6" i="19"/>
  <c r="E9" i="13"/>
  <c r="D8" i="20"/>
  <c r="E8" i="20"/>
  <c r="D8" i="13"/>
  <c r="E9" i="15"/>
  <c r="D6" i="18"/>
  <c r="E7" i="21"/>
  <c r="E7" i="14"/>
  <c r="D8" i="15"/>
  <c r="E7" i="17"/>
  <c r="E7" i="19"/>
  <c r="E6" i="18"/>
  <c r="E8" i="19"/>
  <c r="E8" i="16"/>
  <c r="D7" i="21"/>
  <c r="E10" i="16"/>
  <c r="D6" i="21"/>
  <c r="D10" i="16"/>
  <c r="E7" i="15"/>
  <c r="E8" i="15"/>
  <c r="D7" i="13"/>
  <c r="G8" i="22" l="1"/>
  <c r="G7" i="22"/>
  <c r="G6" i="22"/>
  <c r="G7" i="21"/>
  <c r="G6" i="21"/>
  <c r="G8" i="19"/>
  <c r="G7" i="19"/>
  <c r="G6" i="19"/>
  <c r="G8" i="18"/>
  <c r="G7" i="18"/>
  <c r="G6" i="18"/>
  <c r="G7" i="17"/>
  <c r="G6" i="17"/>
  <c r="G7" i="14"/>
  <c r="G6" i="14"/>
  <c r="G10" i="13"/>
  <c r="G8" i="21"/>
  <c r="G7" i="20"/>
  <c r="G6" i="20"/>
  <c r="G8" i="20"/>
  <c r="G8" i="17"/>
  <c r="G10" i="16"/>
  <c r="G9" i="16"/>
  <c r="G7" i="16"/>
  <c r="G6" i="16"/>
  <c r="G8" i="16"/>
  <c r="G9" i="15"/>
  <c r="G8" i="15"/>
  <c r="G10" i="15"/>
  <c r="G7" i="15"/>
  <c r="G6" i="15"/>
  <c r="G9" i="13"/>
  <c r="G8" i="13"/>
  <c r="G7" i="13"/>
  <c r="F6" i="12"/>
  <c r="F9" i="12"/>
  <c r="F5" i="12"/>
  <c r="E5" i="12"/>
  <c r="F7" i="12"/>
  <c r="F12" i="12"/>
  <c r="F10" i="12"/>
  <c r="E9" i="12"/>
  <c r="E6" i="12"/>
  <c r="E7" i="12"/>
  <c r="E12" i="12"/>
  <c r="F11" i="12"/>
  <c r="E10" i="12"/>
  <c r="E11" i="12"/>
  <c r="H12" i="12" l="1"/>
  <c r="H11" i="12"/>
  <c r="H10" i="12"/>
  <c r="H9" i="12"/>
  <c r="H6" i="12"/>
  <c r="H7" i="12"/>
  <c r="H5" i="12"/>
  <c r="G8" i="14" l="1"/>
</calcChain>
</file>

<file path=xl/sharedStrings.xml><?xml version="1.0" encoding="utf-8"?>
<sst xmlns="http://schemas.openxmlformats.org/spreadsheetml/2006/main" count="514" uniqueCount="110">
  <si>
    <t>Quarter</t>
  </si>
  <si>
    <t>Overall Revenue Growth</t>
  </si>
  <si>
    <t>Market Share</t>
  </si>
  <si>
    <t>Employee Engagement Score</t>
  </si>
  <si>
    <t>Customer Satisfaction Score</t>
  </si>
  <si>
    <t>Revenue</t>
  </si>
  <si>
    <t>Cost</t>
  </si>
  <si>
    <t>Profit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</si>
  <si>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</si>
  <si>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</si>
  <si>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</si>
  <si>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</si>
  <si>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</si>
  <si>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</si>
  <si>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</si>
  <si>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</si>
  <si>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</si>
  <si>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</si>
  <si>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Order Fulfillment Time (days)</t>
  </si>
  <si>
    <t>COGS (in thousands)</t>
  </si>
  <si>
    <t>Inventory Turnover Rate</t>
  </si>
  <si>
    <t>On-time Delivery Rate (%)</t>
  </si>
  <si>
    <t>Net Profit Margin (%)</t>
  </si>
  <si>
    <t>ROI (%)</t>
  </si>
  <si>
    <t>Cash Flow Index</t>
  </si>
  <si>
    <t>CAC (in units)</t>
  </si>
  <si>
    <t>ROAS (ratio)</t>
  </si>
  <si>
    <t>Social Media Engagement Rate (in units)</t>
  </si>
  <si>
    <t>App Downloads</t>
  </si>
  <si>
    <t>Active Users</t>
  </si>
  <si>
    <t>Website Uptime (%)</t>
  </si>
  <si>
    <t>Website Speed (sec)</t>
  </si>
  <si>
    <t>Tech Stack ROI</t>
  </si>
  <si>
    <t>Sales Growth Rate (%)</t>
  </si>
  <si>
    <t>Market Penetration Rate (%)</t>
  </si>
  <si>
    <t>CLTV (in units)</t>
  </si>
  <si>
    <t>Product Development Cycle Time (months)</t>
  </si>
  <si>
    <t>Gross Margin per Product Line (%)</t>
  </si>
  <si>
    <t>Product Return Rate (%)</t>
  </si>
  <si>
    <t>NPS</t>
  </si>
  <si>
    <t>CSAT (%)</t>
  </si>
  <si>
    <t>Customer Support Response Time (hours)</t>
  </si>
  <si>
    <t>Employee Turnover Rate (%)</t>
  </si>
  <si>
    <t>Time to Fill Positions (days)</t>
  </si>
  <si>
    <t>Employee Satisfaction Index</t>
  </si>
  <si>
    <t>Carbon Footprint Reduction (%)</t>
  </si>
  <si>
    <t>Percentage of Sustainable Materials Used (%)</t>
  </si>
  <si>
    <t>Sustainability Index Score</t>
  </si>
  <si>
    <t>Accuracy of Sales Forecasts (%)</t>
  </si>
  <si>
    <t>Data Quality Score</t>
  </si>
  <si>
    <t>Compliance Rate with Data Protection Laws (%)</t>
  </si>
  <si>
    <t>Trends</t>
  </si>
  <si>
    <t>Q1</t>
  </si>
  <si>
    <t>Q2</t>
  </si>
  <si>
    <t>Q3</t>
  </si>
  <si>
    <t>Q4</t>
  </si>
  <si>
    <t>CQ</t>
  </si>
  <si>
    <t>PQ</t>
  </si>
  <si>
    <t>Overall_Revenue_Growth</t>
  </si>
  <si>
    <t>Market_Share</t>
  </si>
  <si>
    <t>Employee_Engagement_Score</t>
  </si>
  <si>
    <t>Customer_Satisfaction_Score</t>
  </si>
  <si>
    <t>CEO Score Card</t>
  </si>
  <si>
    <t>COO_SCORE CARD</t>
  </si>
  <si>
    <t>Order_Fulfillment_Time__days</t>
  </si>
  <si>
    <t>COGS__in_thousands</t>
  </si>
  <si>
    <t>Inventory_Turnover_Rate</t>
  </si>
  <si>
    <t>On_time_Delivery_Rate</t>
  </si>
  <si>
    <t>Net_Profit_Margin</t>
  </si>
  <si>
    <t>ROI</t>
  </si>
  <si>
    <t>Cash_Flow_Index</t>
  </si>
  <si>
    <t>CFO_SCORE CARD</t>
  </si>
  <si>
    <t>Quarterly Revenue</t>
  </si>
  <si>
    <t>Customer Acquisition Efficiency(Ratio)</t>
  </si>
  <si>
    <t>CMO_Score_Card</t>
  </si>
  <si>
    <t>Customer_Acquisition_Efficiency_Ratio</t>
  </si>
  <si>
    <t>CAC__in_units</t>
  </si>
  <si>
    <t>Quarterly_Revenue</t>
  </si>
  <si>
    <t>Social_Media_Engagement_Rate__in_units</t>
  </si>
  <si>
    <t>ROAS__ratio</t>
  </si>
  <si>
    <t>CTO_Score_Card</t>
  </si>
  <si>
    <t>Active_Users</t>
  </si>
  <si>
    <t>App_Downloads</t>
  </si>
  <si>
    <t>Website_Speed__sec</t>
  </si>
  <si>
    <t>Website_Uptime</t>
  </si>
  <si>
    <t>Tech_Stack_ROI</t>
  </si>
  <si>
    <t>CSO_Score_Card</t>
  </si>
  <si>
    <t>Sales_Growth_Rate</t>
  </si>
  <si>
    <t>Market_Penetration_Rate</t>
  </si>
  <si>
    <t>CLTV__in_units</t>
  </si>
  <si>
    <t>CPO_Score_Card</t>
  </si>
  <si>
    <t>Gross_Margin_per_Product_Line</t>
  </si>
  <si>
    <t>Product_Return_Rate</t>
  </si>
  <si>
    <t>Product_Development_Cycle_Time__months</t>
  </si>
  <si>
    <t>CCO_Score_Card</t>
  </si>
  <si>
    <t>Customer_Support_Response_Time__hours</t>
  </si>
  <si>
    <t>CSAT</t>
  </si>
  <si>
    <t>CPO-HR_ScoreCard</t>
  </si>
  <si>
    <t>Employee_Satisfaction_Index</t>
  </si>
  <si>
    <t>Employee_Turnover_Rate</t>
  </si>
  <si>
    <t>Time_to_Fill_Positions__days</t>
  </si>
  <si>
    <t>CSO_Sustainability_ScoreCard</t>
  </si>
  <si>
    <t>Carbon_Footprint_Reduction</t>
  </si>
  <si>
    <t>Percentage_of_Sustainable_Materials_Used</t>
  </si>
  <si>
    <t>Sustainability_Index_Score</t>
  </si>
  <si>
    <t>CDO_ScoreCard</t>
  </si>
  <si>
    <t>Compliance_Rate_with_Data_Protection_Laws</t>
  </si>
  <si>
    <t>Accuracy_of_Sales_Forecasts</t>
  </si>
  <si>
    <t>Data_Quality_Score</t>
  </si>
  <si>
    <t>CQ Vs 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</si>
</sst>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_ ;_ * \-#,##0_ ;_ * &quot;-&quot;??_ ;_ @_ "/>
    <numFmt numFmtId="165" formatCode="0.0%"/>
    <numFmt numFmtId="166" formatCode="_ * #,##0.0_ ;_ * \-#,##0.0_ ;_ * &quot;-&quot;??_ ;_ @_ "/>
    <numFmt numFmtId="167" formatCode="#,##0.0"/>
    <numFmt numFmtId="168" formatCode="&quot;$&quot;#,##0;[Red]&quot;$&quot;#,##0"/>
    <numFmt numFmtId="169" formatCode="0.0000000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3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9" fontId="0" fillId="0" borderId="1" xfId="2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9" fontId="0" fillId="0" borderId="8" xfId="2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0" fontId="0" fillId="0" borderId="1" xfId="0" applyBorder="1"/>
    <xf numFmtId="9" fontId="0" fillId="0" borderId="6" xfId="2" applyFont="1" applyBorder="1" applyAlignment="1">
      <alignment vertical="center"/>
    </xf>
    <xf numFmtId="9" fontId="0" fillId="0" borderId="9" xfId="2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/>
    <xf numFmtId="164" fontId="0" fillId="0" borderId="1" xfId="1" applyNumberFormat="1" applyFont="1" applyBorder="1" applyAlignment="1"/>
    <xf numFmtId="164" fontId="0" fillId="0" borderId="6" xfId="1" applyNumberFormat="1" applyFont="1" applyBorder="1" applyAlignment="1"/>
    <xf numFmtId="0" fontId="0" fillId="0" borderId="7" xfId="0" applyBorder="1"/>
    <xf numFmtId="164" fontId="0" fillId="0" borderId="8" xfId="1" applyNumberFormat="1" applyFont="1" applyBorder="1" applyAlignment="1"/>
    <xf numFmtId="164" fontId="0" fillId="0" borderId="9" xfId="1" applyNumberFormat="1" applyFont="1" applyBorder="1" applyAlignment="1"/>
    <xf numFmtId="164" fontId="3" fillId="0" borderId="1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164" fontId="3" fillId="0" borderId="9" xfId="1" applyNumberFormat="1" applyFont="1" applyBorder="1" applyAlignment="1">
      <alignment vertical="center"/>
    </xf>
    <xf numFmtId="165" fontId="0" fillId="0" borderId="1" xfId="2" applyNumberFormat="1" applyFont="1" applyBorder="1" applyAlignment="1">
      <alignment vertical="center"/>
    </xf>
    <xf numFmtId="165" fontId="0" fillId="0" borderId="6" xfId="2" applyNumberFormat="1" applyFont="1" applyBorder="1" applyAlignment="1">
      <alignment vertical="center"/>
    </xf>
    <xf numFmtId="165" fontId="0" fillId="0" borderId="8" xfId="2" applyNumberFormat="1" applyFont="1" applyBorder="1" applyAlignment="1">
      <alignment vertical="center"/>
    </xf>
    <xf numFmtId="165" fontId="0" fillId="0" borderId="9" xfId="2" applyNumberFormat="1" applyFon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6" xfId="1" applyNumberFormat="1" applyFont="1" applyBorder="1" applyAlignment="1">
      <alignment vertical="center"/>
    </xf>
    <xf numFmtId="166" fontId="0" fillId="0" borderId="8" xfId="1" applyNumberFormat="1" applyFont="1" applyBorder="1" applyAlignment="1">
      <alignment vertical="center"/>
    </xf>
    <xf numFmtId="166" fontId="0" fillId="0" borderId="9" xfId="1" applyNumberFormat="1" applyFont="1" applyBorder="1" applyAlignment="1">
      <alignment vertical="center"/>
    </xf>
    <xf numFmtId="43" fontId="0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/>
    <xf numFmtId="9" fontId="0" fillId="0" borderId="17" xfId="0" applyNumberFormat="1" applyBorder="1"/>
    <xf numFmtId="9" fontId="0" fillId="0" borderId="19" xfId="0" applyNumberFormat="1" applyBorder="1"/>
    <xf numFmtId="9" fontId="0" fillId="0" borderId="15" xfId="0" applyNumberFormat="1" applyBorder="1"/>
    <xf numFmtId="0" fontId="0" fillId="0" borderId="3" xfId="0" applyBorder="1" applyAlignment="1">
      <alignment vertical="center"/>
    </xf>
    <xf numFmtId="43" fontId="0" fillId="0" borderId="1" xfId="1" applyFont="1" applyBorder="1" applyAlignment="1">
      <alignment vertical="center"/>
    </xf>
    <xf numFmtId="9" fontId="0" fillId="0" borderId="3" xfId="0" applyNumberFormat="1" applyBorder="1"/>
    <xf numFmtId="0" fontId="0" fillId="0" borderId="19" xfId="0" applyBorder="1" applyAlignment="1">
      <alignment vertical="center"/>
    </xf>
    <xf numFmtId="9" fontId="0" fillId="0" borderId="23" xfId="0" applyNumberFormat="1" applyBorder="1"/>
    <xf numFmtId="9" fontId="0" fillId="0" borderId="16" xfId="0" applyNumberFormat="1" applyBorder="1"/>
    <xf numFmtId="9" fontId="0" fillId="0" borderId="13" xfId="0" applyNumberFormat="1" applyBorder="1"/>
    <xf numFmtId="0" fontId="0" fillId="0" borderId="21" xfId="0" applyBorder="1"/>
    <xf numFmtId="9" fontId="0" fillId="0" borderId="10" xfId="0" applyNumberFormat="1" applyBorder="1"/>
    <xf numFmtId="0" fontId="0" fillId="0" borderId="19" xfId="0" applyBorder="1"/>
    <xf numFmtId="9" fontId="0" fillId="0" borderId="21" xfId="0" applyNumberFormat="1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0" fillId="0" borderId="17" xfId="0" applyBorder="1"/>
    <xf numFmtId="0" fontId="0" fillId="0" borderId="15" xfId="0" applyBorder="1"/>
    <xf numFmtId="9" fontId="0" fillId="0" borderId="12" xfId="0" applyNumberFormat="1" applyBorder="1"/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9" fontId="0" fillId="0" borderId="18" xfId="0" applyNumberFormat="1" applyBorder="1"/>
    <xf numFmtId="0" fontId="0" fillId="0" borderId="0" xfId="0" applyAlignment="1">
      <alignment wrapText="1"/>
    </xf>
    <xf numFmtId="43" fontId="3" fillId="0" borderId="0" xfId="1" applyFont="1" applyAlignment="1"/>
    <xf numFmtId="167" fontId="0" fillId="0" borderId="3" xfId="0" applyNumberFormat="1" applyBorder="1"/>
    <xf numFmtId="3" fontId="0" fillId="0" borderId="3" xfId="0" applyNumberFormat="1" applyBorder="1"/>
    <xf numFmtId="0" fontId="0" fillId="2" borderId="5" xfId="0" applyFill="1" applyBorder="1"/>
    <xf numFmtId="164" fontId="0" fillId="2" borderId="1" xfId="1" applyNumberFormat="1" applyFont="1" applyFill="1" applyBorder="1" applyAlignment="1"/>
    <xf numFmtId="164" fontId="0" fillId="2" borderId="6" xfId="1" applyNumberFormat="1" applyFont="1" applyFill="1" applyBorder="1" applyAlignment="1"/>
    <xf numFmtId="43" fontId="3" fillId="2" borderId="0" xfId="1" applyFont="1" applyFill="1" applyAlignment="1"/>
    <xf numFmtId="9" fontId="0" fillId="0" borderId="0" xfId="0" applyNumberFormat="1"/>
    <xf numFmtId="168" fontId="0" fillId="0" borderId="1" xfId="0" applyNumberFormat="1" applyBorder="1"/>
    <xf numFmtId="0" fontId="0" fillId="0" borderId="0" xfId="0" applyAlignment="1">
      <alignment horizontal="center" vertical="top"/>
    </xf>
    <xf numFmtId="0" fontId="5" fillId="3" borderId="12" xfId="3" applyBorder="1" applyAlignment="1">
      <alignment horizontal="center"/>
    </xf>
    <xf numFmtId="0" fontId="5" fillId="3" borderId="21" xfId="3" applyBorder="1" applyAlignment="1">
      <alignment horizontal="center"/>
    </xf>
    <xf numFmtId="168" fontId="0" fillId="0" borderId="17" xfId="0" applyNumberFormat="1" applyBorder="1"/>
    <xf numFmtId="168" fontId="0" fillId="0" borderId="19" xfId="0" applyNumberFormat="1" applyBorder="1"/>
    <xf numFmtId="168" fontId="0" fillId="0" borderId="15" xfId="0" applyNumberFormat="1" applyBorder="1"/>
    <xf numFmtId="168" fontId="0" fillId="0" borderId="3" xfId="0" applyNumberFormat="1" applyBorder="1"/>
    <xf numFmtId="168" fontId="0" fillId="0" borderId="18" xfId="0" applyNumberFormat="1" applyBorder="1"/>
    <xf numFmtId="0" fontId="1" fillId="4" borderId="19" xfId="4" applyBorder="1" applyAlignment="1">
      <alignment horizontal="center" vertical="center"/>
    </xf>
    <xf numFmtId="0" fontId="1" fillId="4" borderId="15" xfId="4" applyBorder="1" applyAlignment="1">
      <alignment horizontal="center" vertical="center"/>
    </xf>
    <xf numFmtId="0" fontId="0" fillId="0" borderId="2" xfId="0" applyBorder="1"/>
    <xf numFmtId="0" fontId="1" fillId="6" borderId="10" xfId="6" applyBorder="1"/>
    <xf numFmtId="0" fontId="1" fillId="6" borderId="16" xfId="6" applyBorder="1"/>
    <xf numFmtId="0" fontId="1" fillId="6" borderId="13" xfId="6" applyBorder="1"/>
    <xf numFmtId="0" fontId="1" fillId="5" borderId="10" xfId="5" applyBorder="1"/>
    <xf numFmtId="0" fontId="1" fillId="5" borderId="16" xfId="5" applyBorder="1" applyAlignment="1">
      <alignment horizontal="left" indent="1"/>
    </xf>
    <xf numFmtId="0" fontId="1" fillId="5" borderId="13" xfId="5" applyBorder="1" applyAlignment="1">
      <alignment horizontal="left" indent="1"/>
    </xf>
    <xf numFmtId="165" fontId="0" fillId="0" borderId="23" xfId="0" applyNumberFormat="1" applyBorder="1"/>
    <xf numFmtId="165" fontId="0" fillId="0" borderId="16" xfId="0" applyNumberFormat="1" applyBorder="1"/>
    <xf numFmtId="165" fontId="0" fillId="0" borderId="13" xfId="0" applyNumberFormat="1" applyBorder="1"/>
    <xf numFmtId="169" fontId="0" fillId="0" borderId="0" xfId="0" applyNumberFormat="1"/>
    <xf numFmtId="0" fontId="1" fillId="4" borderId="10" xfId="4" applyBorder="1" applyAlignment="1">
      <alignment vertical="center"/>
    </xf>
    <xf numFmtId="0" fontId="1" fillId="4" borderId="16" xfId="4" applyBorder="1" applyAlignment="1">
      <alignment vertical="center"/>
    </xf>
    <xf numFmtId="0" fontId="1" fillId="4" borderId="13" xfId="4" applyBorder="1" applyAlignment="1">
      <alignment vertical="center"/>
    </xf>
    <xf numFmtId="0" fontId="1" fillId="4" borderId="20" xfId="4" applyBorder="1" applyAlignment="1">
      <alignment vertical="center"/>
    </xf>
    <xf numFmtId="3" fontId="0" fillId="0" borderId="21" xfId="0" applyNumberFormat="1" applyBorder="1"/>
    <xf numFmtId="3" fontId="0" fillId="0" borderId="12" xfId="0" applyNumberFormat="1" applyBorder="1"/>
    <xf numFmtId="0" fontId="1" fillId="4" borderId="24" xfId="4" applyBorder="1" applyAlignment="1">
      <alignment vertical="center"/>
    </xf>
    <xf numFmtId="3" fontId="0" fillId="0" borderId="18" xfId="0" applyNumberFormat="1" applyBorder="1"/>
    <xf numFmtId="167" fontId="0" fillId="0" borderId="18" xfId="0" applyNumberFormat="1" applyBorder="1"/>
    <xf numFmtId="0" fontId="1" fillId="4" borderId="22" xfId="4" applyBorder="1" applyAlignment="1">
      <alignment vertical="center"/>
    </xf>
    <xf numFmtId="4" fontId="0" fillId="0" borderId="28" xfId="0" applyNumberFormat="1" applyBorder="1"/>
    <xf numFmtId="4" fontId="0" fillId="0" borderId="29" xfId="0" applyNumberFormat="1" applyBorder="1"/>
    <xf numFmtId="0" fontId="1" fillId="4" borderId="8" xfId="4" applyBorder="1" applyAlignment="1">
      <alignment horizontal="center" vertical="center"/>
    </xf>
    <xf numFmtId="0" fontId="1" fillId="4" borderId="30" xfId="4" applyBorder="1" applyAlignment="1">
      <alignment horizontal="center" vertical="center"/>
    </xf>
    <xf numFmtId="3" fontId="0" fillId="0" borderId="1" xfId="0" applyNumberFormat="1" applyBorder="1"/>
    <xf numFmtId="3" fontId="0" fillId="0" borderId="17" xfId="0" applyNumberFormat="1" applyBorder="1"/>
    <xf numFmtId="3" fontId="0" fillId="0" borderId="19" xfId="0" applyNumberFormat="1" applyBorder="1"/>
    <xf numFmtId="3" fontId="0" fillId="0" borderId="15" xfId="0" applyNumberFormat="1" applyBorder="1"/>
    <xf numFmtId="3" fontId="0" fillId="0" borderId="28" xfId="0" applyNumberFormat="1" applyBorder="1"/>
    <xf numFmtId="3" fontId="0" fillId="0" borderId="29" xfId="0" applyNumberFormat="1" applyBorder="1"/>
    <xf numFmtId="9" fontId="0" fillId="0" borderId="28" xfId="0" applyNumberFormat="1" applyBorder="1"/>
    <xf numFmtId="9" fontId="0" fillId="0" borderId="29" xfId="0" applyNumberFormat="1" applyBorder="1"/>
    <xf numFmtId="165" fontId="0" fillId="0" borderId="28" xfId="0" applyNumberFormat="1" applyBorder="1"/>
    <xf numFmtId="165" fontId="0" fillId="0" borderId="29" xfId="0" applyNumberFormat="1" applyBorder="1"/>
    <xf numFmtId="0" fontId="5" fillId="3" borderId="21" xfId="3" applyBorder="1" applyAlignment="1">
      <alignment horizontal="center" vertical="center"/>
    </xf>
    <xf numFmtId="0" fontId="5" fillId="3" borderId="12" xfId="3" applyBorder="1" applyAlignment="1">
      <alignment horizontal="center" vertical="center"/>
    </xf>
    <xf numFmtId="165" fontId="0" fillId="0" borderId="21" xfId="0" applyNumberFormat="1" applyBorder="1"/>
    <xf numFmtId="165" fontId="0" fillId="0" borderId="10" xfId="0" applyNumberFormat="1" applyBorder="1"/>
    <xf numFmtId="0" fontId="0" fillId="0" borderId="1" xfId="0" applyBorder="1" applyAlignment="1">
      <alignment horizontal="center" wrapText="1"/>
    </xf>
    <xf numFmtId="0" fontId="5" fillId="3" borderId="10" xfId="3" applyBorder="1" applyAlignment="1">
      <alignment horizontal="center" vertical="center"/>
    </xf>
    <xf numFmtId="0" fontId="5" fillId="3" borderId="13" xfId="3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3" borderId="27" xfId="3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7">
    <cellStyle name="60% - Accent1" xfId="4" builtinId="32"/>
    <cellStyle name="60% - Accent2" xfId="5" builtinId="36"/>
    <cellStyle name="60% - Accent6" xfId="6" builtinId="52"/>
    <cellStyle name="Accent1" xfId="3" builtinId="29"/>
    <cellStyle name="Comma" xfId="1" builtinId="3"/>
    <cellStyle name="Normal" xfId="0" builtinId="0"/>
    <cellStyle name="Percent" xfId="2" builtinId="5"/>
  </cellStyles>
  <dxfs count="2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OneDrive\Desktop\Excel_Score_%20Card.xlsx" TargetMode="External"/><Relationship Id="rId1" Type="http://schemas.openxmlformats.org/officeDocument/2006/relationships/externalLinkPath" Target="file:///C:\Users\Dell\OneDrive\Desktop\Excel_Score_%20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core Card"/>
    </sheetNames>
    <sheetDataSet>
      <sheetData sheetId="0">
        <row r="3">
          <cell r="A3" t="str">
            <v>2021-Q1</v>
          </cell>
        </row>
        <row r="4">
          <cell r="A4" t="str">
            <v>2021-Q2</v>
          </cell>
        </row>
        <row r="5">
          <cell r="A5" t="str">
            <v>2021-Q3</v>
          </cell>
        </row>
        <row r="6">
          <cell r="A6" t="str">
            <v>2021-Q4</v>
          </cell>
        </row>
        <row r="7">
          <cell r="A7" t="str">
            <v>2021-Q1</v>
          </cell>
        </row>
        <row r="8">
          <cell r="A8" t="str">
            <v>2021-Q2</v>
          </cell>
        </row>
        <row r="9">
          <cell r="A9" t="str">
            <v>2021-Q3</v>
          </cell>
        </row>
        <row r="10">
          <cell r="A10" t="str">
            <v>2021-Q4</v>
          </cell>
        </row>
        <row r="11">
          <cell r="A11" t="str">
            <v>2021-Q1</v>
          </cell>
        </row>
        <row r="12">
          <cell r="A12" t="str">
            <v>2021-Q2</v>
          </cell>
        </row>
        <row r="13">
          <cell r="A13" t="str">
            <v>2021-Q3</v>
          </cell>
        </row>
        <row r="14">
          <cell r="A14" t="str">
            <v>2021-Q4</v>
          </cell>
        </row>
        <row r="15">
          <cell r="A15" t="str">
            <v>2021-Q1</v>
          </cell>
        </row>
        <row r="16">
          <cell r="A16" t="str">
            <v>2021-Q2</v>
          </cell>
        </row>
        <row r="17">
          <cell r="A17" t="str">
            <v>2021-Q3</v>
          </cell>
        </row>
        <row r="18">
          <cell r="A18" t="str">
            <v>2021-Q4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355F9-E937-4581-AD83-7298195F0821}" name="Table3" displayName="Table3" ref="A1:I11" totalsRowShown="0" headerRowDxfId="203" dataDxfId="201" headerRowBorderDxfId="202" tableBorderDxfId="200" totalsRowBorderDxfId="199" dataCellStyle="Comma">
  <autoFilter ref="A1:I11" xr:uid="{11B355F9-E937-4581-AD83-7298195F0821}"/>
  <tableColumns count="9">
    <tableColumn id="1" xr3:uid="{BAC1EA76-287A-4E66-AD0B-709DE498A124}" name="Quarter" dataDxfId="198"/>
    <tableColumn id="2" xr3:uid="{D6BD257D-0156-46EB-94C2-C772B8C8E4B8}" name="Overall Revenue Growth" dataDxfId="197" dataCellStyle="Percent"/>
    <tableColumn id="3" xr3:uid="{6D319F92-07F8-447D-AF5E-CDB23623511E}" name="Market Share" dataDxfId="196" dataCellStyle="Percent"/>
    <tableColumn id="4" xr3:uid="{45A5D948-5539-4806-81B3-DC17C3775713}" name="Employee Engagement Score" dataDxfId="195" dataCellStyle="Percent"/>
    <tableColumn id="5" xr3:uid="{13E96D70-5362-4B6F-BFA1-F9FD367BAEB2}" name="Customer Satisfaction Score" dataDxfId="194" dataCellStyle="Percent"/>
    <tableColumn id="6" xr3:uid="{558947C3-67DE-4372-84C8-133F9F9F4F48}" name="Revenue" dataDxfId="193" dataCellStyle="Comma"/>
    <tableColumn id="7" xr3:uid="{A38909E0-0694-4D50-A501-FAAB31F61BA6}" name="Cost" dataDxfId="192" dataCellStyle="Comma"/>
    <tableColumn id="8" xr3:uid="{4520FA23-F073-4ED5-9A6D-81BD322F4A42}" name="Profit" dataDxfId="191" dataCellStyle="Comma"/>
    <tableColumn id="9" xr3:uid="{1C385DA9-94B5-4471-B724-A51AECB82A3C}" name="Trends" dataDxfId="190" dataCellStyle="Comma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822804F-1E48-421E-A301-1CF3AD57C44D}" name="Table35678924" displayName="Table35678924" ref="N4:Q14" totalsRowShown="0" headerRowDxfId="107" dataDxfId="105" headerRowBorderDxfId="106" tableBorderDxfId="104" totalsRowBorderDxfId="103" dataCellStyle="Comma">
  <autoFilter ref="N4:Q14" xr:uid="{E822804F-1E48-421E-A301-1CF3AD57C44D}"/>
  <tableColumns count="4">
    <tableColumn id="1" xr3:uid="{2173ADFB-8A23-4A4C-8712-AB26A773ABB2}" name="Quarter" dataDxfId="102"/>
    <tableColumn id="2" xr3:uid="{67DDDE37-4E14-4406-A372-D212606A0633}" name="Sales Growth Rate (%)" dataDxfId="101" dataCellStyle="Percent"/>
    <tableColumn id="3" xr3:uid="{CADAAB92-2CFF-4322-A060-62038953F5ED}" name="Market Penetration Rate (%)" dataDxfId="100" dataCellStyle="Percent"/>
    <tableColumn id="4" xr3:uid="{BD5B2F9B-34EE-4A21-821A-6ABDB1A58E81}" name="CLTV (in units)" dataDxfId="99" dataCellStyle="Comma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2CFF75-FA8E-479D-B71B-49B580C7A0CE}" name="Table356789" displayName="Table356789" ref="A1:D11" totalsRowShown="0" headerRowDxfId="98" dataDxfId="96" headerRowBorderDxfId="97" tableBorderDxfId="95" totalsRowBorderDxfId="94" dataCellStyle="Comma">
  <autoFilter ref="A1:D11" xr:uid="{E12CFF75-FA8E-479D-B71B-49B580C7A0CE}"/>
  <tableColumns count="4">
    <tableColumn id="1" xr3:uid="{69C97C84-14E2-4172-80D0-0EAD8135EE15}" name="Quarter" dataDxfId="93"/>
    <tableColumn id="2" xr3:uid="{889F245D-BA03-497F-9D2E-2E94CA759B6E}" name="Sales Growth Rate (%)" dataDxfId="92" dataCellStyle="Percent"/>
    <tableColumn id="3" xr3:uid="{726EAC48-F461-47B3-92D2-37326D0CEFCF}" name="Market Penetration Rate (%)" dataDxfId="91" dataCellStyle="Percent"/>
    <tableColumn id="4" xr3:uid="{BFCB8455-8AA6-47B0-95A6-1A707AF89B87}" name="CLTV (in units)" dataDxfId="90" dataCellStyle="Comma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9C349BA-5090-4215-9F9B-28C02C49FD05}" name="Table35678131719" displayName="Table35678131719" ref="N4:Q14" totalsRowShown="0" headerRowDxfId="89" dataDxfId="87" headerRowBorderDxfId="88" tableBorderDxfId="86" totalsRowBorderDxfId="85" dataCellStyle="Comma">
  <autoFilter ref="N4:Q14" xr:uid="{59C349BA-5090-4215-9F9B-28C02C49FD05}"/>
  <tableColumns count="4">
    <tableColumn id="1" xr3:uid="{16919370-A278-4A76-9F44-BFBB36F3F4E0}" name="Quarter" dataDxfId="84"/>
    <tableColumn id="2" xr3:uid="{450A6753-DD48-4793-B488-41F4BB75102C}" name="Product Development Cycle Time (months)" dataDxfId="83" dataCellStyle="Percent"/>
    <tableColumn id="3" xr3:uid="{DBC34657-AC91-4B14-AAAC-6B17461E11E3}" name="Gross Margin per Product Line (%)" dataDxfId="82" dataCellStyle="Percent"/>
    <tableColumn id="4" xr3:uid="{B77E8DCA-E2EB-4602-BB7B-B1A6BE0F8901}" name="Product Return Rate (%)" dataDxfId="81" dataCellStyle="Percent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47766A-BE3E-439D-AD9C-25A53EF13EB1}" name="Table35678910" displayName="Table35678910" ref="A1:D11" totalsRowShown="0" headerRowDxfId="80" dataDxfId="78" headerRowBorderDxfId="79" tableBorderDxfId="77" totalsRowBorderDxfId="76" dataCellStyle="Comma">
  <autoFilter ref="A1:D11" xr:uid="{AB47766A-BE3E-439D-AD9C-25A53EF13EB1}"/>
  <tableColumns count="4">
    <tableColumn id="1" xr3:uid="{F55FE6EA-FDEA-48B4-A731-37B3B1D0F872}" name="Quarter" dataDxfId="75"/>
    <tableColumn id="2" xr3:uid="{578ABA56-4AE2-429F-A871-E4BD8FEC4D1A}" name="Product Development Cycle Time (months)" dataDxfId="74" dataCellStyle="Percent"/>
    <tableColumn id="3" xr3:uid="{56BF34D6-72BF-4C10-899D-7D5AF072E95A}" name="Gross Margin per Product Line (%)" dataDxfId="73" dataCellStyle="Percent"/>
    <tableColumn id="4" xr3:uid="{5D7ECC8E-A13F-44B3-90EF-14B58F8B4DF0}" name="Product Return Rate (%)" dataDxfId="72" dataCellStyle="Percent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DCF60EC-F838-4723-B48B-2EEB14796C35}" name="Table35678131720" displayName="Table35678131720" ref="N4:Q14" totalsRowShown="0" headerRowDxfId="71" dataDxfId="69" headerRowBorderDxfId="70" tableBorderDxfId="68" totalsRowBorderDxfId="67" dataCellStyle="Comma">
  <autoFilter ref="N4:Q14" xr:uid="{0DCF60EC-F838-4723-B48B-2EEB14796C35}"/>
  <tableColumns count="4">
    <tableColumn id="1" xr3:uid="{09D0CBB1-D295-4ACF-A9A9-91183BB57D46}" name="Quarter" dataDxfId="66"/>
    <tableColumn id="2" xr3:uid="{3BBFFCE2-0612-41F7-A152-4C200B889841}" name="NPS" dataDxfId="65" dataCellStyle="Percent"/>
    <tableColumn id="3" xr3:uid="{2CC0484D-0D9B-405A-85AC-509B29F83BF5}" name="CSAT (%)" dataDxfId="64" dataCellStyle="Percent"/>
    <tableColumn id="4" xr3:uid="{FFCE7836-5677-4728-925E-98A304372741}" name="Customer Support Response Time (hours)" dataDxfId="63" dataCellStyle="Percent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3828BC-ACAD-4B67-A0C5-9A38D9C3A9C1}" name="Table3567891011" displayName="Table3567891011" ref="A1:D11" totalsRowShown="0" headerRowDxfId="62" dataDxfId="60" headerRowBorderDxfId="61" tableBorderDxfId="59" totalsRowBorderDxfId="58" dataCellStyle="Comma">
  <autoFilter ref="A1:D11" xr:uid="{D83828BC-ACAD-4B67-A0C5-9A38D9C3A9C1}"/>
  <tableColumns count="4">
    <tableColumn id="1" xr3:uid="{F78AC819-0240-4EEE-95B2-FEA1321FDC84}" name="Quarter" dataDxfId="57"/>
    <tableColumn id="2" xr3:uid="{6A3BB5DF-3AE9-4AEB-8F5F-9882DA59CF88}" name="NPS" dataDxfId="56" dataCellStyle="Percent"/>
    <tableColumn id="3" xr3:uid="{1945D974-CB96-41FB-8D69-570337140169}" name="CSAT (%)" dataDxfId="55" dataCellStyle="Percent"/>
    <tableColumn id="4" xr3:uid="{DF7D2EF1-9F90-4B21-94A0-D29E6579A5E5}" name="Customer Support Response Time (hours)" dataDxfId="54" dataCellStyle="Percent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9E589C-CB0B-4506-AA3B-2401BED5E2BF}" name="Table35678131721" displayName="Table35678131721" ref="N4:Q14" totalsRowShown="0" headerRowDxfId="53" dataDxfId="51" headerRowBorderDxfId="52" tableBorderDxfId="50" totalsRowBorderDxfId="49" dataCellStyle="Comma">
  <autoFilter ref="N4:Q14" xr:uid="{2A9E589C-CB0B-4506-AA3B-2401BED5E2BF}"/>
  <tableColumns count="4">
    <tableColumn id="1" xr3:uid="{0A89F724-DA9D-4599-A310-9FA8EE7C99B6}" name="Quarter" dataDxfId="48"/>
    <tableColumn id="2" xr3:uid="{27E8C60D-F6E2-4E2E-BAEA-B397C1FD78BD}" name="Employee Turnover Rate (%)" dataDxfId="47" dataCellStyle="Comma"/>
    <tableColumn id="3" xr3:uid="{48941804-AEBC-48B7-A65C-DA35922685C7}" name="Time to Fill Positions (days)" dataDxfId="46" dataCellStyle="Comma"/>
    <tableColumn id="4" xr3:uid="{7B26673B-6723-467D-90F7-FE36274AACE4}" name="Employee Satisfaction Index" dataDxfId="45" dataCellStyle="Comma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66A0A5-8593-451D-87CD-01837076B551}" name="Table356789101112" displayName="Table356789101112" ref="A1:D11" totalsRowShown="0" headerRowDxfId="44" dataDxfId="42" headerRowBorderDxfId="43" tableBorderDxfId="41" totalsRowBorderDxfId="40" dataCellStyle="Comma">
  <autoFilter ref="A1:D11" xr:uid="{0D66A0A5-8593-451D-87CD-01837076B551}"/>
  <tableColumns count="4">
    <tableColumn id="1" xr3:uid="{4AE49EE7-30C6-4190-ABDC-EBC5A168F18F}" name="Quarter" dataDxfId="39"/>
    <tableColumn id="2" xr3:uid="{D57A56C5-B4F8-4821-8C0E-219010CF2861}" name="Employee Turnover Rate (%)" dataDxfId="38" dataCellStyle="Comma"/>
    <tableColumn id="3" xr3:uid="{528676F1-6961-4758-9675-5D49EBAEFDD1}" name="Time to Fill Positions (days)" dataDxfId="37" dataCellStyle="Comma"/>
    <tableColumn id="4" xr3:uid="{3730256E-0399-45FC-B04D-C97C4D8C9900}" name="Employee Satisfaction Index" dataDxfId="36" dataCellStyle="Comma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4C65CF4-E046-412C-8C3C-8D1F1BAA8814}" name="Table35678131722" displayName="Table35678131722" ref="N4:Q14" totalsRowShown="0" headerRowDxfId="35" dataDxfId="33" headerRowBorderDxfId="34" tableBorderDxfId="32" totalsRowBorderDxfId="31" dataCellStyle="Comma">
  <autoFilter ref="N4:Q14" xr:uid="{34C65CF4-E046-412C-8C3C-8D1F1BAA8814}"/>
  <tableColumns count="4">
    <tableColumn id="1" xr3:uid="{CE8BA3D8-2A51-4E53-8453-74BA20F847E1}" name="Quarter" dataDxfId="30"/>
    <tableColumn id="2" xr3:uid="{D54D49B6-F79B-477B-A973-207678CEA05C}" name="Carbon Footprint Reduction (%)" dataDxfId="29" dataCellStyle="Percent"/>
    <tableColumn id="3" xr3:uid="{D572FF1F-7CC4-4DA1-B320-D07AC241C9D0}" name="Percentage of Sustainable Materials Used (%)" dataDxfId="28" dataCellStyle="Percent"/>
    <tableColumn id="4" xr3:uid="{6AF13D12-CD4A-4AF8-85B5-E2A552622276}" name="Sustainability Index Score" dataDxfId="27" dataCellStyle="Comma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D2331A-9771-4DDE-BE34-C4C828FA0938}" name="Table35678910111213" displayName="Table35678910111213" ref="A1:D11" totalsRowShown="0" headerRowDxfId="26" dataDxfId="24" headerRowBorderDxfId="25" tableBorderDxfId="23" totalsRowBorderDxfId="22" dataCellStyle="Comma">
  <autoFilter ref="A1:D11" xr:uid="{F1D2331A-9771-4DDE-BE34-C4C828FA0938}"/>
  <tableColumns count="4">
    <tableColumn id="1" xr3:uid="{BBC802F2-F01E-4BB9-A9A7-30CF6928F2F5}" name="Quarter" dataDxfId="21"/>
    <tableColumn id="2" xr3:uid="{0F7F6B09-30F0-4FA9-B293-CAECAE2B630E}" name="Carbon Footprint Reduction (%)" dataDxfId="20" dataCellStyle="Percent"/>
    <tableColumn id="3" xr3:uid="{924845CD-D70E-4E9B-8FEB-B8AA52435ED7}" name="Percentage of Sustainable Materials Used (%)" dataDxfId="19" dataCellStyle="Percent"/>
    <tableColumn id="4" xr3:uid="{8B7EAE8E-5A58-407C-B280-8F98ABE43787}" name="Sustainability Index Score" dataDxfId="18" dataCellStyle="Comma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EFAA607-2952-4500-8C71-DFCA8B18116B}" name="Table3514" displayName="Table3514" ref="Q6:U16" totalsRowShown="0" headerRowDxfId="189" dataDxfId="187" headerRowBorderDxfId="188" tableBorderDxfId="186" totalsRowBorderDxfId="185" dataCellStyle="Comma">
  <autoFilter ref="Q6:U16" xr:uid="{6645F180-0FB5-496A-BD10-E580B415BBA6}"/>
  <tableColumns count="5">
    <tableColumn id="1" xr3:uid="{71309E28-7CC8-478C-9F96-DF7955EA47BE}" name="Quarter" dataDxfId="184"/>
    <tableColumn id="2" xr3:uid="{6722FB84-802F-4893-81CD-7DBA7E2C1EC7}" name="Order Fulfillment Time (days)" dataDxfId="183" dataCellStyle="Comma"/>
    <tableColumn id="3" xr3:uid="{EEEB1158-7BD7-431F-BF66-8937DE97DE98}" name="COGS (in thousands)" dataDxfId="182" dataCellStyle="Comma"/>
    <tableColumn id="4" xr3:uid="{13A8D8A2-F2E5-4832-A046-C62202241B8B}" name="Inventory Turnover Rate" dataDxfId="181" dataCellStyle="Comma"/>
    <tableColumn id="5" xr3:uid="{EDBA80BF-D25A-4B90-8151-0B5A52D0A308}" name="On-time Delivery Rate (%)" dataDxfId="180" dataCellStyle="Percent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6CCFF1B-5B1B-4DA2-BAC9-C4072A34FC46}" name="Table35678131723" displayName="Table35678131723" ref="N4:Q14" totalsRowShown="0" headerRowDxfId="17" dataDxfId="15" headerRowBorderDxfId="16" tableBorderDxfId="14" totalsRowBorderDxfId="13" dataCellStyle="Comma">
  <autoFilter ref="N4:Q14" xr:uid="{46CCFF1B-5B1B-4DA2-BAC9-C4072A34FC46}"/>
  <tableColumns count="4">
    <tableColumn id="1" xr3:uid="{6B8D10F9-899F-4BDF-A978-99C42185957E}" name="Quarter" dataDxfId="12"/>
    <tableColumn id="2" xr3:uid="{CB7E329A-4A56-4CD7-A34C-9F703615EBEC}" name="Accuracy of Sales Forecasts (%)" dataDxfId="11" dataCellStyle="Percent"/>
    <tableColumn id="3" xr3:uid="{4F5D91F2-CD34-41D6-B2DC-38AD9A6C9712}" name="Data Quality Score" dataDxfId="10" dataCellStyle="Percent"/>
    <tableColumn id="4" xr3:uid="{46D406B1-8244-45B2-BACB-E0977DEB6EE8}" name="Compliance Rate with Data Protection Laws (%)" dataDxfId="9" dataCellStyle="Percent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4C7780-7D8B-4703-86B2-769BF90A6F56}" name="Table3567891011121314" displayName="Table3567891011121314" ref="A1:D11" totalsRowShown="0" headerRowDxfId="8" dataDxfId="6" headerRowBorderDxfId="7" tableBorderDxfId="5" totalsRowBorderDxfId="4" dataCellStyle="Comma">
  <autoFilter ref="A1:D11" xr:uid="{F04C7780-7D8B-4703-86B2-769BF90A6F56}"/>
  <tableColumns count="4">
    <tableColumn id="1" xr3:uid="{D0B07B7A-D4A6-44C4-AE3C-6BB21ED22856}" name="Quarter" dataDxfId="3"/>
    <tableColumn id="2" xr3:uid="{41F8ADF9-0CB1-42B9-B3E9-CFB613768B38}" name="Accuracy of Sales Forecasts (%)" dataDxfId="2" dataCellStyle="Percent"/>
    <tableColumn id="3" xr3:uid="{58852E2E-7DA3-4611-81FD-2A835610BE85}" name="Data Quality Score" dataDxfId="1" dataCellStyle="Percent"/>
    <tableColumn id="4" xr3:uid="{718C41E7-2EBD-469B-8391-8759ECC699D5}" name="Compliance Rate with Data Protection Laws (%)" dataDxfId="0" dataCellStyle="Perc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45F180-0FB5-496A-BD10-E580B415BBA6}" name="Table35" displayName="Table35" ref="A1:E11" totalsRowShown="0" headerRowDxfId="179" dataDxfId="177" headerRowBorderDxfId="178" tableBorderDxfId="176" totalsRowBorderDxfId="175" dataCellStyle="Comma">
  <autoFilter ref="A1:E11" xr:uid="{6645F180-0FB5-496A-BD10-E580B415BBA6}"/>
  <tableColumns count="5">
    <tableColumn id="1" xr3:uid="{0B910B68-3665-437C-A63F-357B0212581F}" name="Quarter" dataDxfId="174"/>
    <tableColumn id="2" xr3:uid="{F2CF0FE9-47A3-4677-8082-942E3BAEF63A}" name="Order Fulfillment Time (days)" dataDxfId="173" dataCellStyle="Comma"/>
    <tableColumn id="3" xr3:uid="{1DEB4294-D006-4F03-A659-4B262645C0ED}" name="COGS (in thousands)" dataDxfId="172" dataCellStyle="Comma"/>
    <tableColumn id="4" xr3:uid="{B2E25218-233A-4510-9BBA-302B9753C9A8}" name="Inventory Turnover Rate" dataDxfId="171" dataCellStyle="Comma"/>
    <tableColumn id="5" xr3:uid="{1C725147-A895-47EE-AE72-6E8B95B4E574}" name="On-time Delivery Rate (%)" dataDxfId="170" dataCellStyle="Percent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E4F3FC7-98E6-4AF8-B22E-120E4A8D2A57}" name="Table35615" displayName="Table35615" ref="Q7:T16" totalsRowShown="0" headerRowDxfId="169" dataDxfId="167" headerRowBorderDxfId="168" tableBorderDxfId="166" totalsRowBorderDxfId="165" dataCellStyle="Comma">
  <autoFilter ref="Q7:T16" xr:uid="{53094674-791E-4682-931A-F546826B7F23}"/>
  <tableColumns count="4">
    <tableColumn id="1" xr3:uid="{D055F8C4-6BEA-4F5C-8090-1D023719761C}" name="Quarter" dataDxfId="164"/>
    <tableColumn id="2" xr3:uid="{57B7A161-0CF7-414B-B9AE-7B8D3D9128A3}" name="Net Profit Margin (%)" dataDxfId="163" dataCellStyle="Percent"/>
    <tableColumn id="3" xr3:uid="{72188BC7-0DD5-4D6B-A866-AD56CB956615}" name="ROI (%)" dataDxfId="162" dataCellStyle="Percent"/>
    <tableColumn id="4" xr3:uid="{1BDE61E1-ADA2-49FD-8B7D-43D1DB5F3728}" name="Cash Flow Index" dataDxfId="161" dataCellStyle="Comma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094674-791E-4682-931A-F546826B7F23}" name="Table356" displayName="Table356" ref="A1:D11" totalsRowShown="0" headerRowDxfId="160" dataDxfId="158" headerRowBorderDxfId="159" tableBorderDxfId="157" totalsRowBorderDxfId="156" dataCellStyle="Comma">
  <autoFilter ref="A1:D11" xr:uid="{53094674-791E-4682-931A-F546826B7F23}"/>
  <tableColumns count="4">
    <tableColumn id="1" xr3:uid="{AD7FD29F-4078-4D5C-AA95-90ADFA298ACB}" name="Quarter" dataDxfId="155"/>
    <tableColumn id="2" xr3:uid="{FA3BD27B-3F0A-4377-8884-7899DFC2DDA8}" name="Net Profit Margin (%)" dataDxfId="154" dataCellStyle="Percent"/>
    <tableColumn id="3" xr3:uid="{3AC5D610-162C-4181-85A4-B2E539C49EAE}" name="ROI (%)" dataDxfId="153" dataCellStyle="Percent"/>
    <tableColumn id="4" xr3:uid="{D16904B0-8F48-4A15-BB14-3188995C76FC}" name="Cash Flow Index" dataDxfId="152" dataCellStyle="Comma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C928AB-E7F3-4DE7-B965-34AE49E48CA2}" name="Table356718" displayName="Table356718" ref="N5:S15" totalsRowShown="0" headerRowDxfId="151" dataDxfId="149" headerRowBorderDxfId="150" tableBorderDxfId="148" totalsRowBorderDxfId="147" dataCellStyle="Comma">
  <autoFilter ref="N5:S15" xr:uid="{17C928AB-E7F3-4DE7-B965-34AE49E48CA2}"/>
  <tableColumns count="6">
    <tableColumn id="1" xr3:uid="{97BF4EDB-EAAC-4FE8-B56A-82515A6D5279}" name="Quarter" dataDxfId="146"/>
    <tableColumn id="2" xr3:uid="{B5712342-3E09-4270-B59D-9CC0C5FCDF65}" name="CAC (in units)" dataDxfId="145" dataCellStyle="Comma"/>
    <tableColumn id="3" xr3:uid="{C02D52EE-2439-4C2E-B83A-61C10232532C}" name="ROAS (ratio)" dataDxfId="144" dataCellStyle="Comma"/>
    <tableColumn id="4" xr3:uid="{7498F6AC-0CAC-4A1E-A2E4-15C14F4BA3BB}" name="Social Media Engagement Rate (in units)" dataDxfId="143" dataCellStyle="Comma"/>
    <tableColumn id="5" xr3:uid="{DBB4452B-F149-4756-858F-0789C10F20CC}" name="Quarterly Revenue" dataDxfId="142" dataCellStyle="Comma">
      <calculatedColumnFormula>Table356718[[#This Row],[CAC (in units)]]*Table356718[[#This Row],[ROAS (ratio)]]</calculatedColumnFormula>
    </tableColumn>
    <tableColumn id="6" xr3:uid="{D60E2297-8A5D-4C84-89D5-38F064CBE744}" name="Customer Acquisition Efficiency(Ratio)" dataDxfId="141" dataCellStyle="Comma">
      <calculatedColumnFormula>Table356718[[#This Row],[ROAS (ratio)]]/Table356718[[#This Row],[CAC (in units)]]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1675E6-F9DB-4DA2-A6D9-8C701652B5B6}" name="Table3567" displayName="Table3567" ref="A1:F11" totalsRowShown="0" headerRowDxfId="140" dataDxfId="138" headerRowBorderDxfId="139" tableBorderDxfId="137" totalsRowBorderDxfId="136" dataCellStyle="Comma">
  <autoFilter ref="A1:F11" xr:uid="{EF1675E6-F9DB-4DA2-A6D9-8C701652B5B6}"/>
  <tableColumns count="6">
    <tableColumn id="1" xr3:uid="{575F40F0-F97B-421B-9A39-ABBB6D447592}" name="Quarter" dataDxfId="135"/>
    <tableColumn id="2" xr3:uid="{A8681A5B-6B1F-4403-82A7-111877224C3B}" name="CAC (in units)" dataDxfId="134" dataCellStyle="Comma"/>
    <tableColumn id="3" xr3:uid="{6986F257-6A57-46EA-8C17-3973BB1A9617}" name="ROAS (ratio)" dataDxfId="133" dataCellStyle="Comma"/>
    <tableColumn id="4" xr3:uid="{F372B422-E3D5-4271-AB01-951A56E381CF}" name="Social Media Engagement Rate (in units)" dataDxfId="132" dataCellStyle="Comma"/>
    <tableColumn id="5" xr3:uid="{AD825D2D-0D6A-4E78-8CA4-BB5CADAB71D1}" name="Quarterly Revenue" dataDxfId="131" dataCellStyle="Comma">
      <calculatedColumnFormula>Table3567[[#This Row],[CAC (in units)]]*Table3567[[#This Row],[ROAS (ratio)]]</calculatedColumnFormula>
    </tableColumn>
    <tableColumn id="6" xr3:uid="{0410101A-A9C9-4060-870C-F5995F9186B2}" name="Customer Acquisition Efficiency(Ratio)" dataDxfId="130" dataCellStyle="Comma">
      <calculatedColumnFormula>Table3567[[#This Row],[ROAS (ratio)]]/Table3567[[#This Row],[CAC (in units)]]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FB240F-5B8B-4DBF-B9E7-A72CC1253C5B}" name="Table3567813" displayName="Table3567813" ref="N4:S14" totalsRowShown="0" headerRowDxfId="129" dataDxfId="127" headerRowBorderDxfId="128" tableBorderDxfId="126" totalsRowBorderDxfId="125" dataCellStyle="Comma">
  <autoFilter ref="N4:S14" xr:uid="{E2415050-2C93-436E-8247-FA28C44BB2D8}"/>
  <tableColumns count="6">
    <tableColumn id="1" xr3:uid="{429C3EA0-B627-42EF-88FB-5B4CF2CE557D}" name="Quarter" dataDxfId="124"/>
    <tableColumn id="2" xr3:uid="{585C7E1B-B5E3-4705-A9A8-9DE70D741D50}" name="App Downloads" dataDxfId="123" dataCellStyle="Comma"/>
    <tableColumn id="3" xr3:uid="{85ED7BD4-C9C9-439C-A0CC-AF6B46B6563D}" name="Active Users" dataDxfId="122" dataCellStyle="Comma"/>
    <tableColumn id="4" xr3:uid="{7D94FDDA-E969-4044-A1BC-635E9BEEC0A4}" name="Website Uptime (%)" dataDxfId="121" dataCellStyle="Percent"/>
    <tableColumn id="10" xr3:uid="{8F3A0658-9492-4E13-9835-299989CBFCE9}" name="Website Speed (sec)" dataDxfId="120" dataCellStyle="Comma"/>
    <tableColumn id="11" xr3:uid="{0F484124-7E2A-466C-8685-174D52B7E750}" name="Tech Stack ROI" dataDxfId="119" dataCellStyle="Comma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415050-2C93-436E-8247-FA28C44BB2D8}" name="Table35678" displayName="Table35678" ref="A1:F11" totalsRowShown="0" headerRowDxfId="118" dataDxfId="116" headerRowBorderDxfId="117" tableBorderDxfId="115" totalsRowBorderDxfId="114" dataCellStyle="Comma">
  <autoFilter ref="A1:F11" xr:uid="{E2415050-2C93-436E-8247-FA28C44BB2D8}"/>
  <tableColumns count="6">
    <tableColumn id="1" xr3:uid="{B1789716-2DDA-412F-98E9-F1790FB5F2C7}" name="Quarter" dataDxfId="113"/>
    <tableColumn id="2" xr3:uid="{F5FF63A5-4450-47E6-90CC-886C22ECD7F4}" name="App Downloads" dataDxfId="112" dataCellStyle="Comma"/>
    <tableColumn id="3" xr3:uid="{979839D9-9744-4B3A-9B4B-445FAAEEB3C2}" name="Active Users" dataDxfId="111" dataCellStyle="Comma"/>
    <tableColumn id="4" xr3:uid="{7CE884CB-6388-4DD8-A1F9-695752FC5245}" name="Website Uptime (%)" dataDxfId="110" dataCellStyle="Percent"/>
    <tableColumn id="10" xr3:uid="{67E4B2A2-434F-4030-A895-ED79140CA77F}" name="Website Speed (sec)" dataDxfId="109" dataCellStyle="Comma"/>
    <tableColumn id="11" xr3:uid="{0469E086-F186-4050-AE0A-3A92BEBA5210}" name="Tech Stack ROI" dataDxfId="108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5B2A-A6DE-48F4-9FCE-54DF9BED061A}">
  <dimension ref="C2:U15"/>
  <sheetViews>
    <sheetView showGridLines="0" tabSelected="1" workbookViewId="0">
      <selection activeCell="F22" sqref="F22"/>
    </sheetView>
  </sheetViews>
  <sheetFormatPr defaultRowHeight="14.4" x14ac:dyDescent="0.3"/>
  <cols>
    <col min="3" max="3" width="27.21875" bestFit="1" customWidth="1"/>
    <col min="4" max="4" width="26" hidden="1" customWidth="1"/>
    <col min="5" max="6" width="13.109375" bestFit="1" customWidth="1"/>
    <col min="7" max="7" width="0.44140625" customWidth="1"/>
    <col min="13" max="22" width="0" hidden="1" customWidth="1"/>
  </cols>
  <sheetData>
    <row r="2" spans="3:21" ht="15" thickBot="1" x14ac:dyDescent="0.35"/>
    <row r="3" spans="3:21" ht="14.4" customHeight="1" x14ac:dyDescent="0.3">
      <c r="C3" s="122" t="s">
        <v>62</v>
      </c>
      <c r="D3" s="124"/>
      <c r="E3" s="74" t="s">
        <v>56</v>
      </c>
      <c r="F3" s="73" t="s">
        <v>57</v>
      </c>
      <c r="H3" s="122" t="s">
        <v>109</v>
      </c>
      <c r="M3" s="121" t="s">
        <v>0</v>
      </c>
      <c r="N3" s="121" t="s">
        <v>1</v>
      </c>
      <c r="O3" s="121" t="s">
        <v>2</v>
      </c>
      <c r="P3" s="121" t="s">
        <v>3</v>
      </c>
      <c r="Q3" s="121" t="s">
        <v>4</v>
      </c>
      <c r="R3" s="121" t="s">
        <v>5</v>
      </c>
      <c r="S3" s="121" t="s">
        <v>6</v>
      </c>
      <c r="T3" s="121" t="s">
        <v>7</v>
      </c>
      <c r="U3" s="121" t="s">
        <v>51</v>
      </c>
    </row>
    <row r="4" spans="3:21" ht="14.4" customHeight="1" thickBot="1" x14ac:dyDescent="0.35">
      <c r="C4" s="123"/>
      <c r="D4" s="125"/>
      <c r="E4" s="80" t="s">
        <v>12</v>
      </c>
      <c r="F4" s="81" t="s">
        <v>11</v>
      </c>
      <c r="H4" s="123"/>
      <c r="M4" s="121"/>
      <c r="N4" s="121"/>
      <c r="O4" s="121" t="s">
        <v>2</v>
      </c>
      <c r="P4" s="121" t="s">
        <v>3</v>
      </c>
      <c r="Q4" s="121" t="s">
        <v>4</v>
      </c>
      <c r="R4" s="121" t="s">
        <v>5</v>
      </c>
      <c r="S4" s="121" t="s">
        <v>6</v>
      </c>
      <c r="T4" s="121" t="s">
        <v>7</v>
      </c>
      <c r="U4" s="121" t="s">
        <v>51</v>
      </c>
    </row>
    <row r="5" spans="3:21" ht="16.2" customHeight="1" x14ac:dyDescent="0.3">
      <c r="C5" s="83" t="s">
        <v>7</v>
      </c>
      <c r="D5" s="82" t="s">
        <v>7</v>
      </c>
      <c r="E5" s="78">
        <f t="shared" ref="E5:F7" ca="1" si="0">SUMIFS(INDIRECT($D5),Quarter,E$4)</f>
        <v>57480</v>
      </c>
      <c r="F5" s="79">
        <f t="shared" ca="1" si="0"/>
        <v>48118</v>
      </c>
      <c r="H5" s="50">
        <f ca="1">E5/F5-1</f>
        <v>0.194563365060892</v>
      </c>
      <c r="M5" s="37" t="s">
        <v>8</v>
      </c>
      <c r="N5" s="5">
        <v>0.05</v>
      </c>
      <c r="O5" s="5">
        <v>0.15</v>
      </c>
      <c r="P5" s="5">
        <v>0.7</v>
      </c>
      <c r="Q5" s="5">
        <v>0.85</v>
      </c>
      <c r="R5" s="6">
        <v>105000</v>
      </c>
      <c r="S5" s="6">
        <v>70000</v>
      </c>
      <c r="T5" s="6">
        <v>35000</v>
      </c>
      <c r="U5" s="43" t="s">
        <v>52</v>
      </c>
    </row>
    <row r="6" spans="3:21" x14ac:dyDescent="0.3">
      <c r="C6" s="84" t="s">
        <v>6</v>
      </c>
      <c r="D6" s="18" t="s">
        <v>6</v>
      </c>
      <c r="E6" s="71">
        <f t="shared" ca="1" si="0"/>
        <v>84000</v>
      </c>
      <c r="F6" s="75">
        <f t="shared" ca="1" si="0"/>
        <v>80500</v>
      </c>
      <c r="H6" s="47">
        <f t="shared" ref="H6:H7" ca="1" si="1">E6/F6-1</f>
        <v>4.3478260869565188E-2</v>
      </c>
      <c r="M6" s="37" t="s">
        <v>9</v>
      </c>
      <c r="N6" s="5">
        <v>7.0000000000000007E-2</v>
      </c>
      <c r="O6" s="5">
        <v>0.16</v>
      </c>
      <c r="P6" s="5">
        <v>0.72</v>
      </c>
      <c r="Q6" s="5">
        <v>0.87</v>
      </c>
      <c r="R6" s="6">
        <v>112350</v>
      </c>
      <c r="S6" s="6">
        <v>73500</v>
      </c>
      <c r="T6" s="6">
        <v>38850</v>
      </c>
      <c r="U6" s="43" t="s">
        <v>53</v>
      </c>
    </row>
    <row r="7" spans="3:21" ht="15" thickBot="1" x14ac:dyDescent="0.35">
      <c r="C7" s="85" t="s">
        <v>5</v>
      </c>
      <c r="D7" s="54" t="s">
        <v>5</v>
      </c>
      <c r="E7" s="76">
        <f t="shared" ca="1" si="0"/>
        <v>141480</v>
      </c>
      <c r="F7" s="77">
        <f t="shared" ca="1" si="0"/>
        <v>128618</v>
      </c>
      <c r="H7" s="48">
        <f t="shared" ca="1" si="1"/>
        <v>0.10000155499230279</v>
      </c>
      <c r="L7" s="72"/>
      <c r="M7" s="37" t="s">
        <v>10</v>
      </c>
      <c r="N7" s="5">
        <v>0.06</v>
      </c>
      <c r="O7" s="5">
        <v>0.17</v>
      </c>
      <c r="P7" s="5">
        <v>0.74</v>
      </c>
      <c r="Q7" s="5">
        <v>0.89</v>
      </c>
      <c r="R7" s="6">
        <v>119091</v>
      </c>
      <c r="S7" s="6">
        <v>77000</v>
      </c>
      <c r="T7" s="6">
        <v>42091</v>
      </c>
      <c r="U7" s="43" t="s">
        <v>54</v>
      </c>
    </row>
    <row r="8" spans="3:21" ht="3.6" customHeight="1" thickBot="1" x14ac:dyDescent="0.35"/>
    <row r="9" spans="3:21" x14ac:dyDescent="0.3">
      <c r="C9" s="86" t="s">
        <v>1</v>
      </c>
      <c r="D9" s="53" t="s">
        <v>58</v>
      </c>
      <c r="E9" s="52">
        <f t="shared" ref="E9:F12" ca="1" si="2">SUMIFS(INDIRECT($D9),Quarter,E$4)</f>
        <v>0.1</v>
      </c>
      <c r="F9" s="58">
        <f t="shared" ca="1" si="2"/>
        <v>0.08</v>
      </c>
      <c r="H9" s="50">
        <f ca="1">E9-F9</f>
        <v>2.0000000000000004E-2</v>
      </c>
      <c r="M9" s="37" t="s">
        <v>11</v>
      </c>
      <c r="N9" s="5">
        <v>0.08</v>
      </c>
      <c r="O9" s="5">
        <v>0.18</v>
      </c>
      <c r="P9" s="5">
        <v>0.76</v>
      </c>
      <c r="Q9" s="5">
        <v>0.9</v>
      </c>
      <c r="R9" s="6">
        <v>128618</v>
      </c>
      <c r="S9" s="6">
        <v>80500</v>
      </c>
      <c r="T9" s="6">
        <v>48118</v>
      </c>
      <c r="U9" s="43" t="s">
        <v>55</v>
      </c>
    </row>
    <row r="10" spans="3:21" x14ac:dyDescent="0.3">
      <c r="C10" s="87" t="s">
        <v>2</v>
      </c>
      <c r="D10" s="18" t="s">
        <v>59</v>
      </c>
      <c r="E10" s="38">
        <f t="shared" ca="1" si="2"/>
        <v>0.19</v>
      </c>
      <c r="F10" s="39">
        <f t="shared" ca="1" si="2"/>
        <v>0.18</v>
      </c>
      <c r="H10" s="47">
        <f ca="1">E10-F10</f>
        <v>1.0000000000000009E-2</v>
      </c>
      <c r="M10" s="37" t="s">
        <v>12</v>
      </c>
      <c r="N10" s="5">
        <v>0.1</v>
      </c>
      <c r="O10" s="5">
        <v>0.19</v>
      </c>
      <c r="P10" s="5">
        <v>0.78</v>
      </c>
      <c r="Q10" s="5">
        <v>0.91</v>
      </c>
      <c r="R10" s="6">
        <v>141480</v>
      </c>
      <c r="S10" s="6">
        <v>84000</v>
      </c>
      <c r="T10" s="6">
        <v>57480</v>
      </c>
      <c r="U10" s="43" t="s">
        <v>52</v>
      </c>
    </row>
    <row r="11" spans="3:21" x14ac:dyDescent="0.3">
      <c r="C11" s="87" t="s">
        <v>3</v>
      </c>
      <c r="D11" s="18" t="s">
        <v>60</v>
      </c>
      <c r="E11" s="38">
        <f t="shared" ca="1" si="2"/>
        <v>0.78</v>
      </c>
      <c r="F11" s="39">
        <f t="shared" ca="1" si="2"/>
        <v>0.76</v>
      </c>
      <c r="H11" s="47">
        <f ca="1">E11-F11</f>
        <v>2.0000000000000018E-2</v>
      </c>
      <c r="M11" s="37" t="s">
        <v>13</v>
      </c>
      <c r="N11" s="5">
        <v>0.09</v>
      </c>
      <c r="O11" s="5">
        <v>0.2</v>
      </c>
      <c r="P11" s="5">
        <v>0.8</v>
      </c>
      <c r="Q11" s="5">
        <v>0.92</v>
      </c>
      <c r="R11" s="6">
        <v>154213</v>
      </c>
      <c r="S11" s="6">
        <v>87500</v>
      </c>
      <c r="T11" s="6">
        <v>66713</v>
      </c>
      <c r="U11" s="43" t="s">
        <v>53</v>
      </c>
    </row>
    <row r="12" spans="3:21" ht="15" thickBot="1" x14ac:dyDescent="0.35">
      <c r="C12" s="88" t="s">
        <v>4</v>
      </c>
      <c r="D12" s="54" t="s">
        <v>61</v>
      </c>
      <c r="E12" s="40">
        <f t="shared" ca="1" si="2"/>
        <v>0.91</v>
      </c>
      <c r="F12" s="41">
        <f t="shared" ca="1" si="2"/>
        <v>0.9</v>
      </c>
      <c r="H12" s="48">
        <f ca="1">E12-F12</f>
        <v>1.0000000000000009E-2</v>
      </c>
      <c r="M12" s="37" t="s">
        <v>14</v>
      </c>
      <c r="N12" s="5">
        <v>0.11</v>
      </c>
      <c r="O12" s="5">
        <v>0.21</v>
      </c>
      <c r="P12" s="5">
        <v>0.82</v>
      </c>
      <c r="Q12" s="5">
        <v>0.93</v>
      </c>
      <c r="R12" s="6">
        <v>171177</v>
      </c>
      <c r="S12" s="6">
        <v>91000</v>
      </c>
      <c r="T12" s="6">
        <v>80177</v>
      </c>
      <c r="U12" s="43" t="s">
        <v>54</v>
      </c>
    </row>
    <row r="13" spans="3:21" x14ac:dyDescent="0.3">
      <c r="M13" s="37" t="s">
        <v>15</v>
      </c>
      <c r="N13" s="5">
        <v>0.12</v>
      </c>
      <c r="O13" s="5">
        <v>0.22</v>
      </c>
      <c r="P13" s="5">
        <v>0.84</v>
      </c>
      <c r="Q13" s="5">
        <v>0.94</v>
      </c>
      <c r="R13" s="6">
        <v>191718</v>
      </c>
      <c r="S13" s="6">
        <v>94500</v>
      </c>
      <c r="T13" s="6">
        <v>97218</v>
      </c>
      <c r="U13" s="43" t="s">
        <v>55</v>
      </c>
    </row>
    <row r="14" spans="3:21" x14ac:dyDescent="0.3">
      <c r="M14" s="37" t="s">
        <v>16</v>
      </c>
      <c r="N14" s="5">
        <v>0.13</v>
      </c>
      <c r="O14" s="5">
        <v>0.23</v>
      </c>
      <c r="P14" s="5">
        <v>0.86</v>
      </c>
      <c r="Q14" s="5">
        <v>0.95</v>
      </c>
      <c r="R14" s="6">
        <v>216641</v>
      </c>
      <c r="S14" s="6">
        <v>98000</v>
      </c>
      <c r="T14" s="6">
        <v>118641</v>
      </c>
      <c r="U14" s="43" t="s">
        <v>52</v>
      </c>
    </row>
    <row r="15" spans="3:21" x14ac:dyDescent="0.3">
      <c r="M15" s="37" t="s">
        <v>17</v>
      </c>
      <c r="N15" s="5">
        <v>0.14000000000000001</v>
      </c>
      <c r="O15" s="5">
        <v>0.24</v>
      </c>
      <c r="P15" s="5">
        <v>0.88</v>
      </c>
      <c r="Q15" s="5">
        <v>0.96</v>
      </c>
      <c r="R15" s="6">
        <v>246971</v>
      </c>
      <c r="S15" s="6">
        <v>101500</v>
      </c>
      <c r="T15" s="6">
        <v>145471</v>
      </c>
      <c r="U15" s="43" t="s">
        <v>53</v>
      </c>
    </row>
  </sheetData>
  <mergeCells count="12">
    <mergeCell ref="O3:O4"/>
    <mergeCell ref="P3:P4"/>
    <mergeCell ref="H3:H4"/>
    <mergeCell ref="D3:D4"/>
    <mergeCell ref="C3:C4"/>
    <mergeCell ref="M3:M4"/>
    <mergeCell ref="N3:N4"/>
    <mergeCell ref="Q3:Q4"/>
    <mergeCell ref="R3:R4"/>
    <mergeCell ref="S3:S4"/>
    <mergeCell ref="T3:T4"/>
    <mergeCell ref="U3:U4"/>
  </mergeCells>
  <dataValidations disablePrompts="1" count="1">
    <dataValidation type="list" allowBlank="1" showInputMessage="1" showErrorMessage="1" sqref="E4:F4" xr:uid="{4480C497-6FE9-40A6-8D02-0672797679F3}">
      <formula1>$M$5:$M$15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E54B-A4D6-4C87-8E58-A22BDD57CC75}">
  <dimension ref="A1:F11"/>
  <sheetViews>
    <sheetView workbookViewId="0"/>
  </sheetViews>
  <sheetFormatPr defaultRowHeight="14.4" x14ac:dyDescent="0.3"/>
  <sheetData>
    <row r="1" spans="1:6" ht="43.2" x14ac:dyDescent="0.3">
      <c r="A1" s="1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3" t="s">
        <v>32</v>
      </c>
    </row>
    <row r="2" spans="1:6" x14ac:dyDescent="0.3">
      <c r="A2" s="4" t="s">
        <v>8</v>
      </c>
      <c r="B2" s="6">
        <v>10000</v>
      </c>
      <c r="C2" s="6">
        <v>5000</v>
      </c>
      <c r="D2" s="5">
        <v>0.99</v>
      </c>
      <c r="E2" s="24">
        <v>2</v>
      </c>
      <c r="F2" s="25">
        <v>2</v>
      </c>
    </row>
    <row r="3" spans="1:6" x14ac:dyDescent="0.3">
      <c r="A3" s="4" t="s">
        <v>9</v>
      </c>
      <c r="B3" s="6">
        <v>12000</v>
      </c>
      <c r="C3" s="6">
        <v>6250</v>
      </c>
      <c r="D3" s="5">
        <v>0.99099999999999999</v>
      </c>
      <c r="E3" s="24">
        <v>1.9</v>
      </c>
      <c r="F3" s="25">
        <v>2.2999999999999998</v>
      </c>
    </row>
    <row r="4" spans="1:6" x14ac:dyDescent="0.3">
      <c r="A4" s="4" t="s">
        <v>10</v>
      </c>
      <c r="B4" s="6">
        <v>14000</v>
      </c>
      <c r="C4" s="6">
        <v>7500</v>
      </c>
      <c r="D4" s="5">
        <v>0.99199999999999999</v>
      </c>
      <c r="E4" s="24">
        <v>1.8</v>
      </c>
      <c r="F4" s="25">
        <v>2.6</v>
      </c>
    </row>
    <row r="5" spans="1:6" x14ac:dyDescent="0.3">
      <c r="A5" s="4" t="s">
        <v>11</v>
      </c>
      <c r="B5" s="6">
        <v>16000</v>
      </c>
      <c r="C5" s="6">
        <v>8750</v>
      </c>
      <c r="D5" s="5">
        <v>0.99299999999999999</v>
      </c>
      <c r="E5" s="24">
        <v>1.7</v>
      </c>
      <c r="F5" s="25">
        <v>2.9</v>
      </c>
    </row>
    <row r="6" spans="1:6" x14ac:dyDescent="0.3">
      <c r="A6" s="4" t="s">
        <v>12</v>
      </c>
      <c r="B6" s="6">
        <v>18000</v>
      </c>
      <c r="C6" s="6">
        <v>10000</v>
      </c>
      <c r="D6" s="5">
        <v>0.99400000000000011</v>
      </c>
      <c r="E6" s="24">
        <v>1.6</v>
      </c>
      <c r="F6" s="25">
        <v>3.2</v>
      </c>
    </row>
    <row r="7" spans="1:6" x14ac:dyDescent="0.3">
      <c r="A7" s="4" t="s">
        <v>13</v>
      </c>
      <c r="B7" s="6">
        <v>20000</v>
      </c>
      <c r="C7" s="6">
        <v>11250</v>
      </c>
      <c r="D7" s="5">
        <v>0.995</v>
      </c>
      <c r="E7" s="24">
        <v>1.5</v>
      </c>
      <c r="F7" s="25">
        <v>3.5</v>
      </c>
    </row>
    <row r="8" spans="1:6" x14ac:dyDescent="0.3">
      <c r="A8" s="4" t="s">
        <v>14</v>
      </c>
      <c r="B8" s="6">
        <v>22000</v>
      </c>
      <c r="C8" s="6">
        <v>12500</v>
      </c>
      <c r="D8" s="5">
        <v>0.996</v>
      </c>
      <c r="E8" s="24">
        <v>1.4</v>
      </c>
      <c r="F8" s="25">
        <v>3.8</v>
      </c>
    </row>
    <row r="9" spans="1:6" x14ac:dyDescent="0.3">
      <c r="A9" s="4" t="s">
        <v>15</v>
      </c>
      <c r="B9" s="6">
        <v>24000</v>
      </c>
      <c r="C9" s="6">
        <v>13750</v>
      </c>
      <c r="D9" s="5">
        <v>0.997</v>
      </c>
      <c r="E9" s="24">
        <v>1.3</v>
      </c>
      <c r="F9" s="25">
        <v>4.0999999999999996</v>
      </c>
    </row>
    <row r="10" spans="1:6" x14ac:dyDescent="0.3">
      <c r="A10" s="4" t="s">
        <v>16</v>
      </c>
      <c r="B10" s="6">
        <v>26000</v>
      </c>
      <c r="C10" s="6">
        <v>15000</v>
      </c>
      <c r="D10" s="5">
        <v>0.998</v>
      </c>
      <c r="E10" s="24">
        <v>1.2</v>
      </c>
      <c r="F10" s="25">
        <v>4.4000000000000004</v>
      </c>
    </row>
    <row r="11" spans="1:6" x14ac:dyDescent="0.3">
      <c r="A11" s="8" t="s">
        <v>17</v>
      </c>
      <c r="B11" s="10">
        <v>28000</v>
      </c>
      <c r="C11" s="10">
        <v>16250</v>
      </c>
      <c r="D11" s="9">
        <v>0.99900000000000011</v>
      </c>
      <c r="E11" s="26">
        <v>1.1000000000000001</v>
      </c>
      <c r="F11" s="27">
        <v>4.7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29AE-667F-48BB-A334-FD6F11642EA6}">
  <dimension ref="B3:Q14"/>
  <sheetViews>
    <sheetView showGridLines="0" workbookViewId="0">
      <selection activeCell="I5" sqref="I5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0.5546875" customWidth="1"/>
    <col min="7" max="7" width="10.5546875" customWidth="1"/>
    <col min="14" max="17" width="0" hidden="1" customWidth="1"/>
    <col min="19" max="19" width="10.77734375" customWidth="1"/>
  </cols>
  <sheetData>
    <row r="3" spans="2:17" ht="15" thickBot="1" x14ac:dyDescent="0.35"/>
    <row r="4" spans="2:17" ht="57.6" x14ac:dyDescent="0.3">
      <c r="B4" s="122" t="s">
        <v>86</v>
      </c>
      <c r="C4" s="131" t="s">
        <v>86</v>
      </c>
      <c r="D4" s="74" t="s">
        <v>56</v>
      </c>
      <c r="E4" s="73" t="s">
        <v>57</v>
      </c>
      <c r="G4" s="122" t="s">
        <v>109</v>
      </c>
      <c r="N4" s="1" t="s">
        <v>0</v>
      </c>
      <c r="O4" s="2" t="s">
        <v>33</v>
      </c>
      <c r="P4" s="2" t="s">
        <v>34</v>
      </c>
      <c r="Q4" s="3" t="s">
        <v>35</v>
      </c>
    </row>
    <row r="5" spans="2:17" ht="15" thickBot="1" x14ac:dyDescent="0.35">
      <c r="B5" s="130"/>
      <c r="C5" s="132"/>
      <c r="D5" s="105" t="s">
        <v>17</v>
      </c>
      <c r="E5" s="106" t="s">
        <v>16</v>
      </c>
      <c r="G5" s="123"/>
      <c r="N5" s="4" t="s">
        <v>8</v>
      </c>
      <c r="O5" s="5">
        <v>0.2</v>
      </c>
      <c r="P5" s="5">
        <v>0.1</v>
      </c>
      <c r="Q5" s="7">
        <v>500</v>
      </c>
    </row>
    <row r="6" spans="2:17" x14ac:dyDescent="0.3">
      <c r="B6" s="93" t="s">
        <v>33</v>
      </c>
      <c r="C6" s="49" t="s">
        <v>87</v>
      </c>
      <c r="D6" s="52">
        <f t="shared" ref="D6:E8" ca="1" si="0">SUMIFS(INDIRECT($C6),Quarter,D$5)</f>
        <v>0.3</v>
      </c>
      <c r="E6" s="58">
        <f t="shared" ca="1" si="0"/>
        <v>0.3</v>
      </c>
      <c r="G6" s="47">
        <f ca="1">D6-E6</f>
        <v>0</v>
      </c>
      <c r="N6" s="4" t="s">
        <v>9</v>
      </c>
      <c r="O6" s="5">
        <v>0.2</v>
      </c>
      <c r="P6" s="5">
        <v>0.12</v>
      </c>
      <c r="Q6" s="7">
        <v>515</v>
      </c>
    </row>
    <row r="7" spans="2:17" x14ac:dyDescent="0.3">
      <c r="B7" s="94" t="s">
        <v>34</v>
      </c>
      <c r="C7" s="12" t="s">
        <v>88</v>
      </c>
      <c r="D7" s="44">
        <f t="shared" ca="1" si="0"/>
        <v>0.28000000000000003</v>
      </c>
      <c r="E7" s="61">
        <f t="shared" ca="1" si="0"/>
        <v>0.26</v>
      </c>
      <c r="G7" s="47">
        <f ca="1">D7-E7</f>
        <v>2.0000000000000018E-2</v>
      </c>
      <c r="N7" s="4" t="s">
        <v>10</v>
      </c>
      <c r="O7" s="5">
        <v>0.2</v>
      </c>
      <c r="P7" s="5">
        <v>0.14000000000000001</v>
      </c>
      <c r="Q7" s="7">
        <v>530</v>
      </c>
    </row>
    <row r="8" spans="2:17" ht="15" thickBot="1" x14ac:dyDescent="0.35">
      <c r="B8" s="95" t="s">
        <v>35</v>
      </c>
      <c r="C8" s="51" t="s">
        <v>89</v>
      </c>
      <c r="D8" s="111">
        <f t="shared" ca="1" si="0"/>
        <v>635</v>
      </c>
      <c r="E8" s="112">
        <f t="shared" ca="1" si="0"/>
        <v>620</v>
      </c>
      <c r="G8" s="91">
        <f t="shared" ref="G8" ca="1" si="1">D8/E8-1</f>
        <v>2.4193548387096753E-2</v>
      </c>
      <c r="N8" s="4" t="s">
        <v>11</v>
      </c>
      <c r="O8" s="5">
        <v>0.2</v>
      </c>
      <c r="P8" s="5">
        <v>0.16</v>
      </c>
      <c r="Q8" s="7">
        <v>545</v>
      </c>
    </row>
    <row r="9" spans="2:17" x14ac:dyDescent="0.3">
      <c r="N9" s="4" t="s">
        <v>12</v>
      </c>
      <c r="O9" s="5">
        <v>0.25</v>
      </c>
      <c r="P9" s="5">
        <v>0.18</v>
      </c>
      <c r="Q9" s="7">
        <v>560</v>
      </c>
    </row>
    <row r="10" spans="2:17" x14ac:dyDescent="0.3">
      <c r="N10" s="4" t="s">
        <v>13</v>
      </c>
      <c r="O10" s="5">
        <v>0.25</v>
      </c>
      <c r="P10" s="5">
        <v>0.2</v>
      </c>
      <c r="Q10" s="7">
        <v>575</v>
      </c>
    </row>
    <row r="11" spans="2:17" x14ac:dyDescent="0.3">
      <c r="N11" s="4" t="s">
        <v>14</v>
      </c>
      <c r="O11" s="5">
        <v>0.25</v>
      </c>
      <c r="P11" s="5">
        <v>0.22</v>
      </c>
      <c r="Q11" s="7">
        <v>590</v>
      </c>
    </row>
    <row r="12" spans="2:17" x14ac:dyDescent="0.3">
      <c r="N12" s="4" t="s">
        <v>15</v>
      </c>
      <c r="O12" s="5">
        <v>0.25</v>
      </c>
      <c r="P12" s="5">
        <v>0.24</v>
      </c>
      <c r="Q12" s="7">
        <v>605</v>
      </c>
    </row>
    <row r="13" spans="2:17" x14ac:dyDescent="0.3">
      <c r="N13" s="4" t="s">
        <v>16</v>
      </c>
      <c r="O13" s="5">
        <v>0.3</v>
      </c>
      <c r="P13" s="5">
        <v>0.26</v>
      </c>
      <c r="Q13" s="7">
        <v>620</v>
      </c>
    </row>
    <row r="14" spans="2:17" x14ac:dyDescent="0.3">
      <c r="N14" s="8" t="s">
        <v>17</v>
      </c>
      <c r="O14" s="9">
        <v>0.3</v>
      </c>
      <c r="P14" s="9">
        <v>0.28000000000000003</v>
      </c>
      <c r="Q14" s="11">
        <v>635</v>
      </c>
    </row>
  </sheetData>
  <mergeCells count="3">
    <mergeCell ref="B4:B5"/>
    <mergeCell ref="C4:C5"/>
    <mergeCell ref="G4:G5"/>
  </mergeCells>
  <dataValidations count="1">
    <dataValidation type="list" allowBlank="1" showInputMessage="1" showErrorMessage="1" sqref="D5:F5" xr:uid="{A31C5201-64A5-4A3C-8484-D0626E4B84E7}">
      <formula1>$N$4:$N$14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9F90-F5EB-406E-939A-B27B37927BDF}">
  <dimension ref="A1:D11"/>
  <sheetViews>
    <sheetView workbookViewId="0"/>
  </sheetViews>
  <sheetFormatPr defaultRowHeight="14.4" x14ac:dyDescent="0.3"/>
  <sheetData>
    <row r="1" spans="1:4" ht="57.6" x14ac:dyDescent="0.3">
      <c r="A1" s="1" t="s">
        <v>0</v>
      </c>
      <c r="B1" s="2" t="s">
        <v>33</v>
      </c>
      <c r="C1" s="2" t="s">
        <v>34</v>
      </c>
      <c r="D1" s="3" t="s">
        <v>35</v>
      </c>
    </row>
    <row r="2" spans="1:4" x14ac:dyDescent="0.3">
      <c r="A2" s="4" t="s">
        <v>8</v>
      </c>
      <c r="B2" s="5">
        <v>0.2</v>
      </c>
      <c r="C2" s="5">
        <v>0.1</v>
      </c>
      <c r="D2" s="7">
        <v>500</v>
      </c>
    </row>
    <row r="3" spans="1:4" x14ac:dyDescent="0.3">
      <c r="A3" s="4" t="s">
        <v>9</v>
      </c>
      <c r="B3" s="5">
        <v>0.2</v>
      </c>
      <c r="C3" s="5">
        <v>0.12</v>
      </c>
      <c r="D3" s="7">
        <v>515</v>
      </c>
    </row>
    <row r="4" spans="1:4" x14ac:dyDescent="0.3">
      <c r="A4" s="4" t="s">
        <v>10</v>
      </c>
      <c r="B4" s="5">
        <v>0.2</v>
      </c>
      <c r="C4" s="5">
        <v>0.14000000000000001</v>
      </c>
      <c r="D4" s="7">
        <v>530</v>
      </c>
    </row>
    <row r="5" spans="1:4" x14ac:dyDescent="0.3">
      <c r="A5" s="4" t="s">
        <v>11</v>
      </c>
      <c r="B5" s="5">
        <v>0.2</v>
      </c>
      <c r="C5" s="5">
        <v>0.16</v>
      </c>
      <c r="D5" s="7">
        <v>545</v>
      </c>
    </row>
    <row r="6" spans="1:4" x14ac:dyDescent="0.3">
      <c r="A6" s="4" t="s">
        <v>12</v>
      </c>
      <c r="B6" s="5">
        <v>0.25</v>
      </c>
      <c r="C6" s="5">
        <v>0.18</v>
      </c>
      <c r="D6" s="7">
        <v>560</v>
      </c>
    </row>
    <row r="7" spans="1:4" x14ac:dyDescent="0.3">
      <c r="A7" s="4" t="s">
        <v>13</v>
      </c>
      <c r="B7" s="5">
        <v>0.25</v>
      </c>
      <c r="C7" s="5">
        <v>0.2</v>
      </c>
      <c r="D7" s="7">
        <v>575</v>
      </c>
    </row>
    <row r="8" spans="1:4" x14ac:dyDescent="0.3">
      <c r="A8" s="4" t="s">
        <v>14</v>
      </c>
      <c r="B8" s="5">
        <v>0.25</v>
      </c>
      <c r="C8" s="5">
        <v>0.22</v>
      </c>
      <c r="D8" s="7">
        <v>590</v>
      </c>
    </row>
    <row r="9" spans="1:4" x14ac:dyDescent="0.3">
      <c r="A9" s="4" t="s">
        <v>15</v>
      </c>
      <c r="B9" s="5">
        <v>0.25</v>
      </c>
      <c r="C9" s="5">
        <v>0.24</v>
      </c>
      <c r="D9" s="7">
        <v>605</v>
      </c>
    </row>
    <row r="10" spans="1:4" x14ac:dyDescent="0.3">
      <c r="A10" s="4" t="s">
        <v>16</v>
      </c>
      <c r="B10" s="5">
        <v>0.3</v>
      </c>
      <c r="C10" s="5">
        <v>0.26</v>
      </c>
      <c r="D10" s="7">
        <v>620</v>
      </c>
    </row>
    <row r="11" spans="1:4" x14ac:dyDescent="0.3">
      <c r="A11" s="8" t="s">
        <v>17</v>
      </c>
      <c r="B11" s="9">
        <v>0.3</v>
      </c>
      <c r="C11" s="9">
        <v>0.28000000000000003</v>
      </c>
      <c r="D11" s="11">
        <v>635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71C4-4C78-43FD-9555-466D1D958D7A}">
  <dimension ref="B3:Q14"/>
  <sheetViews>
    <sheetView showGridLines="0" workbookViewId="0">
      <selection activeCell="I7" sqref="I7"/>
    </sheetView>
  </sheetViews>
  <sheetFormatPr defaultRowHeight="14.4" x14ac:dyDescent="0.3"/>
  <cols>
    <col min="2" max="2" width="35.77734375" customWidth="1"/>
    <col min="3" max="3" width="1.5546875" hidden="1" customWidth="1"/>
    <col min="5" max="5" width="8" bestFit="1" customWidth="1"/>
    <col min="6" max="6" width="0.44140625" customWidth="1"/>
    <col min="7" max="7" width="10.5546875" customWidth="1"/>
    <col min="14" max="18" width="0" hidden="1" customWidth="1"/>
    <col min="19" max="19" width="10.77734375" customWidth="1"/>
  </cols>
  <sheetData>
    <row r="3" spans="2:17" ht="15" thickBot="1" x14ac:dyDescent="0.35"/>
    <row r="4" spans="2:17" ht="86.4" x14ac:dyDescent="0.3">
      <c r="B4" s="122" t="s">
        <v>90</v>
      </c>
      <c r="C4" s="131" t="s">
        <v>90</v>
      </c>
      <c r="D4" s="74" t="s">
        <v>56</v>
      </c>
      <c r="E4" s="73" t="s">
        <v>57</v>
      </c>
      <c r="G4" s="122" t="s">
        <v>109</v>
      </c>
      <c r="N4" s="1" t="s">
        <v>0</v>
      </c>
      <c r="O4" s="2" t="s">
        <v>36</v>
      </c>
      <c r="P4" s="2" t="s">
        <v>37</v>
      </c>
      <c r="Q4" s="3" t="s">
        <v>38</v>
      </c>
    </row>
    <row r="5" spans="2:17" ht="15" thickBot="1" x14ac:dyDescent="0.35">
      <c r="B5" s="130"/>
      <c r="C5" s="132"/>
      <c r="D5" s="105" t="s">
        <v>12</v>
      </c>
      <c r="E5" s="106" t="s">
        <v>11</v>
      </c>
      <c r="G5" s="123"/>
      <c r="N5" s="4" t="s">
        <v>8</v>
      </c>
      <c r="O5" s="5">
        <v>0.12</v>
      </c>
      <c r="P5" s="5">
        <v>0.3</v>
      </c>
      <c r="Q5" s="13">
        <v>0.05</v>
      </c>
    </row>
    <row r="6" spans="2:17" x14ac:dyDescent="0.3">
      <c r="B6" s="93" t="s">
        <v>36</v>
      </c>
      <c r="C6" s="49" t="s">
        <v>93</v>
      </c>
      <c r="D6" s="52">
        <f t="shared" ref="D6:E8" ca="1" si="0">SUMIFS(INDIRECT($C6),Quarter,D$5)</f>
        <v>0.08</v>
      </c>
      <c r="E6" s="58">
        <f t="shared" ca="1" si="0"/>
        <v>0.09</v>
      </c>
      <c r="G6" s="47">
        <f ca="1">D6-E6</f>
        <v>-9.999999999999995E-3</v>
      </c>
      <c r="N6" s="4" t="s">
        <v>9</v>
      </c>
      <c r="O6" s="5">
        <v>0.11</v>
      </c>
      <c r="P6" s="5">
        <v>0.3</v>
      </c>
      <c r="Q6" s="13">
        <v>4.4999999999999998E-2</v>
      </c>
    </row>
    <row r="7" spans="2:17" x14ac:dyDescent="0.3">
      <c r="B7" s="94" t="s">
        <v>37</v>
      </c>
      <c r="C7" s="12" t="s">
        <v>91</v>
      </c>
      <c r="D7" s="44">
        <f t="shared" ca="1" si="0"/>
        <v>0.3</v>
      </c>
      <c r="E7" s="61">
        <f t="shared" ca="1" si="0"/>
        <v>0.3</v>
      </c>
      <c r="G7" s="47">
        <f ca="1">D7-E7</f>
        <v>0</v>
      </c>
      <c r="N7" s="4" t="s">
        <v>10</v>
      </c>
      <c r="O7" s="5">
        <v>0.1</v>
      </c>
      <c r="P7" s="5">
        <v>0.3</v>
      </c>
      <c r="Q7" s="13">
        <v>0.04</v>
      </c>
    </row>
    <row r="8" spans="2:17" ht="15" thickBot="1" x14ac:dyDescent="0.35">
      <c r="B8" s="95" t="s">
        <v>38</v>
      </c>
      <c r="C8" s="51" t="s">
        <v>92</v>
      </c>
      <c r="D8" s="113">
        <f t="shared" ca="1" si="0"/>
        <v>0.03</v>
      </c>
      <c r="E8" s="114">
        <f t="shared" ca="1" si="0"/>
        <v>3.5000000000000003E-2</v>
      </c>
      <c r="G8" s="48">
        <f ca="1">D8-E8</f>
        <v>-5.0000000000000044E-3</v>
      </c>
      <c r="N8" s="4" t="s">
        <v>11</v>
      </c>
      <c r="O8" s="5">
        <v>0.09</v>
      </c>
      <c r="P8" s="5">
        <v>0.3</v>
      </c>
      <c r="Q8" s="13">
        <v>3.5000000000000003E-2</v>
      </c>
    </row>
    <row r="9" spans="2:17" x14ac:dyDescent="0.3">
      <c r="N9" s="4" t="s">
        <v>12</v>
      </c>
      <c r="O9" s="5">
        <v>0.08</v>
      </c>
      <c r="P9" s="5">
        <v>0.3</v>
      </c>
      <c r="Q9" s="13">
        <v>0.03</v>
      </c>
    </row>
    <row r="10" spans="2:17" x14ac:dyDescent="0.3">
      <c r="N10" s="4" t="s">
        <v>13</v>
      </c>
      <c r="O10" s="5">
        <v>7.0000000000000007E-2</v>
      </c>
      <c r="P10" s="5">
        <v>0.3</v>
      </c>
      <c r="Q10" s="13">
        <v>2.5000000000000001E-2</v>
      </c>
    </row>
    <row r="11" spans="2:17" x14ac:dyDescent="0.3">
      <c r="N11" s="4" t="s">
        <v>14</v>
      </c>
      <c r="O11" s="5">
        <v>0.06</v>
      </c>
      <c r="P11" s="5">
        <v>0.3</v>
      </c>
      <c r="Q11" s="13">
        <v>0.02</v>
      </c>
    </row>
    <row r="12" spans="2:17" x14ac:dyDescent="0.3">
      <c r="N12" s="4" t="s">
        <v>15</v>
      </c>
      <c r="O12" s="5">
        <v>0.06</v>
      </c>
      <c r="P12" s="5">
        <v>0.3</v>
      </c>
      <c r="Q12" s="13">
        <v>0.02</v>
      </c>
    </row>
    <row r="13" spans="2:17" x14ac:dyDescent="0.3">
      <c r="N13" s="4" t="s">
        <v>16</v>
      </c>
      <c r="O13" s="5">
        <v>0.06</v>
      </c>
      <c r="P13" s="5">
        <v>0.3</v>
      </c>
      <c r="Q13" s="13">
        <v>0.02</v>
      </c>
    </row>
    <row r="14" spans="2:17" x14ac:dyDescent="0.3">
      <c r="N14" s="8" t="s">
        <v>17</v>
      </c>
      <c r="O14" s="9">
        <v>0.06</v>
      </c>
      <c r="P14" s="9">
        <v>0.3</v>
      </c>
      <c r="Q14" s="14">
        <v>0.02</v>
      </c>
    </row>
  </sheetData>
  <mergeCells count="3">
    <mergeCell ref="B4:B5"/>
    <mergeCell ref="C4:C5"/>
    <mergeCell ref="G4:G5"/>
  </mergeCells>
  <dataValidations count="1">
    <dataValidation type="list" allowBlank="1" showInputMessage="1" showErrorMessage="1" sqref="D5:F5" xr:uid="{3ABA06F3-0166-46D8-A3F1-60798512F18D}">
      <formula1>$N$4:$N$14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6346-B263-4695-9C91-3EAD74C16A94}">
  <dimension ref="A1:D11"/>
  <sheetViews>
    <sheetView workbookViewId="0"/>
  </sheetViews>
  <sheetFormatPr defaultRowHeight="14.4" x14ac:dyDescent="0.3"/>
  <sheetData>
    <row r="1" spans="1:4" ht="86.4" x14ac:dyDescent="0.3">
      <c r="A1" s="1" t="s">
        <v>0</v>
      </c>
      <c r="B1" s="2" t="s">
        <v>36</v>
      </c>
      <c r="C1" s="2" t="s">
        <v>37</v>
      </c>
      <c r="D1" s="3" t="s">
        <v>38</v>
      </c>
    </row>
    <row r="2" spans="1:4" x14ac:dyDescent="0.3">
      <c r="A2" s="4" t="s">
        <v>8</v>
      </c>
      <c r="B2" s="5">
        <v>0.12</v>
      </c>
      <c r="C2" s="5">
        <v>0.3</v>
      </c>
      <c r="D2" s="13">
        <v>0.05</v>
      </c>
    </row>
    <row r="3" spans="1:4" x14ac:dyDescent="0.3">
      <c r="A3" s="4" t="s">
        <v>9</v>
      </c>
      <c r="B3" s="5">
        <v>0.11</v>
      </c>
      <c r="C3" s="5">
        <v>0.3</v>
      </c>
      <c r="D3" s="13">
        <v>4.4999999999999998E-2</v>
      </c>
    </row>
    <row r="4" spans="1:4" x14ac:dyDescent="0.3">
      <c r="A4" s="4" t="s">
        <v>10</v>
      </c>
      <c r="B4" s="5">
        <v>0.1</v>
      </c>
      <c r="C4" s="5">
        <v>0.3</v>
      </c>
      <c r="D4" s="13">
        <v>0.04</v>
      </c>
    </row>
    <row r="5" spans="1:4" x14ac:dyDescent="0.3">
      <c r="A5" s="4" t="s">
        <v>11</v>
      </c>
      <c r="B5" s="5">
        <v>0.09</v>
      </c>
      <c r="C5" s="5">
        <v>0.3</v>
      </c>
      <c r="D5" s="13">
        <v>3.5000000000000003E-2</v>
      </c>
    </row>
    <row r="6" spans="1:4" x14ac:dyDescent="0.3">
      <c r="A6" s="4" t="s">
        <v>12</v>
      </c>
      <c r="B6" s="5">
        <v>0.08</v>
      </c>
      <c r="C6" s="5">
        <v>0.3</v>
      </c>
      <c r="D6" s="13">
        <v>0.03</v>
      </c>
    </row>
    <row r="7" spans="1:4" x14ac:dyDescent="0.3">
      <c r="A7" s="4" t="s">
        <v>13</v>
      </c>
      <c r="B7" s="5">
        <v>7.0000000000000007E-2</v>
      </c>
      <c r="C7" s="5">
        <v>0.3</v>
      </c>
      <c r="D7" s="13">
        <v>2.5000000000000001E-2</v>
      </c>
    </row>
    <row r="8" spans="1:4" x14ac:dyDescent="0.3">
      <c r="A8" s="4" t="s">
        <v>14</v>
      </c>
      <c r="B8" s="5">
        <v>0.06</v>
      </c>
      <c r="C8" s="5">
        <v>0.3</v>
      </c>
      <c r="D8" s="13">
        <v>0.02</v>
      </c>
    </row>
    <row r="9" spans="1:4" x14ac:dyDescent="0.3">
      <c r="A9" s="4" t="s">
        <v>15</v>
      </c>
      <c r="B9" s="5">
        <v>0.06</v>
      </c>
      <c r="C9" s="5">
        <v>0.3</v>
      </c>
      <c r="D9" s="13">
        <v>0.02</v>
      </c>
    </row>
    <row r="10" spans="1:4" x14ac:dyDescent="0.3">
      <c r="A10" s="4" t="s">
        <v>16</v>
      </c>
      <c r="B10" s="5">
        <v>0.06</v>
      </c>
      <c r="C10" s="5">
        <v>0.3</v>
      </c>
      <c r="D10" s="13">
        <v>0.02</v>
      </c>
    </row>
    <row r="11" spans="1:4" x14ac:dyDescent="0.3">
      <c r="A11" s="8" t="s">
        <v>17</v>
      </c>
      <c r="B11" s="9">
        <v>0.06</v>
      </c>
      <c r="C11" s="9">
        <v>0.3</v>
      </c>
      <c r="D11" s="14">
        <v>0.02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1158-997C-4055-A3DC-4B75FD5F881E}">
  <dimension ref="B3:Q14"/>
  <sheetViews>
    <sheetView showGridLines="0" workbookViewId="0">
      <selection activeCell="J6" sqref="J6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0.44140625" customWidth="1"/>
    <col min="7" max="7" width="10.5546875" customWidth="1"/>
    <col min="14" max="17" width="0" hidden="1" customWidth="1"/>
  </cols>
  <sheetData>
    <row r="3" spans="2:17" ht="15" thickBot="1" x14ac:dyDescent="0.35"/>
    <row r="4" spans="2:17" ht="72" x14ac:dyDescent="0.3">
      <c r="B4" s="122" t="s">
        <v>94</v>
      </c>
      <c r="C4" s="131" t="s">
        <v>94</v>
      </c>
      <c r="D4" s="117" t="s">
        <v>56</v>
      </c>
      <c r="E4" s="118" t="s">
        <v>57</v>
      </c>
      <c r="G4" s="122" t="s">
        <v>109</v>
      </c>
      <c r="N4" s="1" t="s">
        <v>0</v>
      </c>
      <c r="O4" s="2" t="s">
        <v>39</v>
      </c>
      <c r="P4" s="2" t="s">
        <v>40</v>
      </c>
      <c r="Q4" s="3" t="s">
        <v>41</v>
      </c>
    </row>
    <row r="5" spans="2:17" ht="15" thickBot="1" x14ac:dyDescent="0.35">
      <c r="B5" s="130"/>
      <c r="C5" s="132"/>
      <c r="D5" s="105" t="s">
        <v>12</v>
      </c>
      <c r="E5" s="106" t="s">
        <v>11</v>
      </c>
      <c r="G5" s="123"/>
      <c r="N5" s="4" t="s">
        <v>8</v>
      </c>
      <c r="O5" s="28">
        <v>0.7</v>
      </c>
      <c r="P5" s="28">
        <v>0.8</v>
      </c>
      <c r="Q5" s="29">
        <v>0.04</v>
      </c>
    </row>
    <row r="6" spans="2:17" x14ac:dyDescent="0.3">
      <c r="B6" s="93" t="s">
        <v>39</v>
      </c>
      <c r="C6" s="49" t="s">
        <v>39</v>
      </c>
      <c r="D6" s="52">
        <f t="shared" ref="D6:E8" ca="1" si="0">SUMIFS(INDIRECT($C6),Quarter,D$5)</f>
        <v>0.78</v>
      </c>
      <c r="E6" s="58">
        <f t="shared" ca="1" si="0"/>
        <v>0.76</v>
      </c>
      <c r="G6" s="47">
        <f ca="1">D6-E6</f>
        <v>2.0000000000000018E-2</v>
      </c>
      <c r="N6" s="4" t="s">
        <v>9</v>
      </c>
      <c r="O6" s="28">
        <v>0.72</v>
      </c>
      <c r="P6" s="28">
        <v>0.81</v>
      </c>
      <c r="Q6" s="29">
        <v>3.7499999999999999E-2</v>
      </c>
    </row>
    <row r="7" spans="2:17" x14ac:dyDescent="0.3">
      <c r="B7" s="94" t="s">
        <v>40</v>
      </c>
      <c r="C7" s="12" t="s">
        <v>96</v>
      </c>
      <c r="D7" s="44">
        <f t="shared" ca="1" si="0"/>
        <v>0.84</v>
      </c>
      <c r="E7" s="61">
        <f t="shared" ca="1" si="0"/>
        <v>0.83</v>
      </c>
      <c r="G7" s="47">
        <f ca="1">D7-E7</f>
        <v>1.0000000000000009E-2</v>
      </c>
      <c r="N7" s="4" t="s">
        <v>10</v>
      </c>
      <c r="O7" s="28">
        <v>0.74</v>
      </c>
      <c r="P7" s="28">
        <v>0.82</v>
      </c>
      <c r="Q7" s="29">
        <v>3.5000000000000003E-2</v>
      </c>
    </row>
    <row r="8" spans="2:17" ht="15" thickBot="1" x14ac:dyDescent="0.35">
      <c r="B8" s="95" t="s">
        <v>41</v>
      </c>
      <c r="C8" s="51" t="s">
        <v>95</v>
      </c>
      <c r="D8" s="115">
        <f t="shared" ca="1" si="0"/>
        <v>0.03</v>
      </c>
      <c r="E8" s="116">
        <f t="shared" ca="1" si="0"/>
        <v>3.2500000000000001E-2</v>
      </c>
      <c r="G8" s="48">
        <f ca="1">D8-E8</f>
        <v>-2.5000000000000022E-3</v>
      </c>
      <c r="N8" s="4" t="s">
        <v>11</v>
      </c>
      <c r="O8" s="28">
        <v>0.76</v>
      </c>
      <c r="P8" s="28">
        <v>0.83</v>
      </c>
      <c r="Q8" s="29">
        <v>3.2500000000000001E-2</v>
      </c>
    </row>
    <row r="9" spans="2:17" x14ac:dyDescent="0.3">
      <c r="N9" s="4" t="s">
        <v>12</v>
      </c>
      <c r="O9" s="28">
        <v>0.78</v>
      </c>
      <c r="P9" s="28">
        <v>0.84</v>
      </c>
      <c r="Q9" s="29">
        <v>0.03</v>
      </c>
    </row>
    <row r="10" spans="2:17" x14ac:dyDescent="0.3">
      <c r="N10" s="4" t="s">
        <v>13</v>
      </c>
      <c r="O10" s="28">
        <v>0.8</v>
      </c>
      <c r="P10" s="28">
        <v>0.85</v>
      </c>
      <c r="Q10" s="29">
        <v>2.75E-2</v>
      </c>
    </row>
    <row r="11" spans="2:17" x14ac:dyDescent="0.3">
      <c r="N11" s="4" t="s">
        <v>14</v>
      </c>
      <c r="O11" s="28">
        <v>0.82</v>
      </c>
      <c r="P11" s="28">
        <v>0.86</v>
      </c>
      <c r="Q11" s="29">
        <v>2.5000000000000001E-2</v>
      </c>
    </row>
    <row r="12" spans="2:17" x14ac:dyDescent="0.3">
      <c r="N12" s="4" t="s">
        <v>15</v>
      </c>
      <c r="O12" s="28">
        <v>0.84</v>
      </c>
      <c r="P12" s="28">
        <v>0.87</v>
      </c>
      <c r="Q12" s="29">
        <v>2.2499999999999999E-2</v>
      </c>
    </row>
    <row r="13" spans="2:17" x14ac:dyDescent="0.3">
      <c r="N13" s="4" t="s">
        <v>16</v>
      </c>
      <c r="O13" s="28">
        <v>0.86</v>
      </c>
      <c r="P13" s="28">
        <v>0.88</v>
      </c>
      <c r="Q13" s="29">
        <v>0.02</v>
      </c>
    </row>
    <row r="14" spans="2:17" x14ac:dyDescent="0.3">
      <c r="N14" s="8" t="s">
        <v>17</v>
      </c>
      <c r="O14" s="30">
        <v>0.88</v>
      </c>
      <c r="P14" s="30">
        <v>0.89</v>
      </c>
      <c r="Q14" s="31">
        <v>1.7500000000000002E-2</v>
      </c>
    </row>
  </sheetData>
  <mergeCells count="3">
    <mergeCell ref="B4:B5"/>
    <mergeCell ref="C4:C5"/>
    <mergeCell ref="G4:G5"/>
  </mergeCells>
  <dataValidations disablePrompts="1" count="1">
    <dataValidation type="list" allowBlank="1" showInputMessage="1" showErrorMessage="1" sqref="D5:F5" xr:uid="{9F427B9E-D01B-4975-B616-D6B5830A947B}">
      <formula1>$N$4:$N$14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B861-EBE9-4BF0-B9D5-B3F6744CEE09}">
  <dimension ref="A1:D11"/>
  <sheetViews>
    <sheetView workbookViewId="0"/>
  </sheetViews>
  <sheetFormatPr defaultRowHeight="14.4" x14ac:dyDescent="0.3"/>
  <sheetData>
    <row r="1" spans="1:4" ht="72" x14ac:dyDescent="0.3">
      <c r="A1" s="1" t="s">
        <v>0</v>
      </c>
      <c r="B1" s="2" t="s">
        <v>39</v>
      </c>
      <c r="C1" s="2" t="s">
        <v>40</v>
      </c>
      <c r="D1" s="3" t="s">
        <v>41</v>
      </c>
    </row>
    <row r="2" spans="1:4" x14ac:dyDescent="0.3">
      <c r="A2" s="4" t="s">
        <v>8</v>
      </c>
      <c r="B2" s="28">
        <v>0.7</v>
      </c>
      <c r="C2" s="28">
        <v>0.8</v>
      </c>
      <c r="D2" s="29">
        <v>0.04</v>
      </c>
    </row>
    <row r="3" spans="1:4" x14ac:dyDescent="0.3">
      <c r="A3" s="4" t="s">
        <v>9</v>
      </c>
      <c r="B3" s="28">
        <v>0.72</v>
      </c>
      <c r="C3" s="28">
        <v>0.81</v>
      </c>
      <c r="D3" s="29">
        <v>3.7499999999999999E-2</v>
      </c>
    </row>
    <row r="4" spans="1:4" x14ac:dyDescent="0.3">
      <c r="A4" s="4" t="s">
        <v>10</v>
      </c>
      <c r="B4" s="28">
        <v>0.74</v>
      </c>
      <c r="C4" s="28">
        <v>0.82</v>
      </c>
      <c r="D4" s="29">
        <v>3.5000000000000003E-2</v>
      </c>
    </row>
    <row r="5" spans="1:4" x14ac:dyDescent="0.3">
      <c r="A5" s="4" t="s">
        <v>11</v>
      </c>
      <c r="B5" s="28">
        <v>0.76</v>
      </c>
      <c r="C5" s="28">
        <v>0.83</v>
      </c>
      <c r="D5" s="29">
        <v>3.2500000000000001E-2</v>
      </c>
    </row>
    <row r="6" spans="1:4" x14ac:dyDescent="0.3">
      <c r="A6" s="4" t="s">
        <v>12</v>
      </c>
      <c r="B6" s="28">
        <v>0.78</v>
      </c>
      <c r="C6" s="28">
        <v>0.84</v>
      </c>
      <c r="D6" s="29">
        <v>0.03</v>
      </c>
    </row>
    <row r="7" spans="1:4" x14ac:dyDescent="0.3">
      <c r="A7" s="4" t="s">
        <v>13</v>
      </c>
      <c r="B7" s="28">
        <v>0.8</v>
      </c>
      <c r="C7" s="28">
        <v>0.85</v>
      </c>
      <c r="D7" s="29">
        <v>2.75E-2</v>
      </c>
    </row>
    <row r="8" spans="1:4" x14ac:dyDescent="0.3">
      <c r="A8" s="4" t="s">
        <v>14</v>
      </c>
      <c r="B8" s="28">
        <v>0.82</v>
      </c>
      <c r="C8" s="28">
        <v>0.86</v>
      </c>
      <c r="D8" s="29">
        <v>2.5000000000000001E-2</v>
      </c>
    </row>
    <row r="9" spans="1:4" x14ac:dyDescent="0.3">
      <c r="A9" s="4" t="s">
        <v>15</v>
      </c>
      <c r="B9" s="28">
        <v>0.84</v>
      </c>
      <c r="C9" s="28">
        <v>0.87</v>
      </c>
      <c r="D9" s="29">
        <v>2.2499999999999999E-2</v>
      </c>
    </row>
    <row r="10" spans="1:4" x14ac:dyDescent="0.3">
      <c r="A10" s="4" t="s">
        <v>16</v>
      </c>
      <c r="B10" s="28">
        <v>0.86</v>
      </c>
      <c r="C10" s="28">
        <v>0.88</v>
      </c>
      <c r="D10" s="29">
        <v>0.02</v>
      </c>
    </row>
    <row r="11" spans="1:4" x14ac:dyDescent="0.3">
      <c r="A11" s="8" t="s">
        <v>17</v>
      </c>
      <c r="B11" s="30">
        <v>0.88</v>
      </c>
      <c r="C11" s="30">
        <v>0.89</v>
      </c>
      <c r="D11" s="31">
        <v>1.7500000000000002E-2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B3E8-86A4-4483-907D-5041CC317615}">
  <dimension ref="B3:Q14"/>
  <sheetViews>
    <sheetView showGridLines="0" workbookViewId="0">
      <selection activeCell="J8" sqref="J8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0.5546875" customWidth="1"/>
    <col min="7" max="7" width="10.5546875" customWidth="1"/>
    <col min="14" max="17" width="0" hidden="1" customWidth="1"/>
  </cols>
  <sheetData>
    <row r="3" spans="2:17" ht="15" thickBot="1" x14ac:dyDescent="0.35"/>
    <row r="4" spans="2:17" ht="57.6" x14ac:dyDescent="0.3">
      <c r="B4" s="122" t="s">
        <v>97</v>
      </c>
      <c r="C4" s="131" t="s">
        <v>97</v>
      </c>
      <c r="D4" s="74" t="s">
        <v>56</v>
      </c>
      <c r="E4" s="73" t="s">
        <v>57</v>
      </c>
      <c r="G4" s="122" t="s">
        <v>109</v>
      </c>
      <c r="N4" s="1" t="s">
        <v>0</v>
      </c>
      <c r="O4" s="2" t="s">
        <v>42</v>
      </c>
      <c r="P4" s="2" t="s">
        <v>43</v>
      </c>
      <c r="Q4" s="3" t="s">
        <v>44</v>
      </c>
    </row>
    <row r="5" spans="2:17" ht="15" thickBot="1" x14ac:dyDescent="0.35">
      <c r="B5" s="130"/>
      <c r="C5" s="132"/>
      <c r="D5" s="105" t="s">
        <v>12</v>
      </c>
      <c r="E5" s="106" t="s">
        <v>11</v>
      </c>
      <c r="G5" s="123"/>
      <c r="N5" s="4" t="s">
        <v>8</v>
      </c>
      <c r="O5" s="32">
        <v>10</v>
      </c>
      <c r="P5" s="32">
        <v>45</v>
      </c>
      <c r="Q5" s="33">
        <v>70</v>
      </c>
    </row>
    <row r="6" spans="2:17" x14ac:dyDescent="0.3">
      <c r="B6" s="93" t="s">
        <v>42</v>
      </c>
      <c r="C6" s="49" t="s">
        <v>99</v>
      </c>
      <c r="D6" s="97">
        <f t="shared" ref="D6:E8" ca="1" si="0">SUMIFS(INDIRECT($C6),Quarter,D$5)</f>
        <v>6</v>
      </c>
      <c r="E6" s="98">
        <f t="shared" ca="1" si="0"/>
        <v>7</v>
      </c>
      <c r="G6" s="47">
        <f ca="1">D6/E6-1</f>
        <v>-0.1428571428571429</v>
      </c>
      <c r="N6" s="4" t="s">
        <v>9</v>
      </c>
      <c r="O6" s="32">
        <v>9</v>
      </c>
      <c r="P6" s="32">
        <v>43</v>
      </c>
      <c r="Q6" s="33">
        <v>72</v>
      </c>
    </row>
    <row r="7" spans="2:17" x14ac:dyDescent="0.3">
      <c r="B7" s="94" t="s">
        <v>43</v>
      </c>
      <c r="C7" s="12" t="s">
        <v>100</v>
      </c>
      <c r="D7" s="65">
        <f t="shared" ca="1" si="0"/>
        <v>37</v>
      </c>
      <c r="E7" s="100">
        <f t="shared" ca="1" si="0"/>
        <v>39</v>
      </c>
      <c r="G7" s="47">
        <f t="shared" ref="G7:G8" ca="1" si="1">D7/E7-1</f>
        <v>-5.1282051282051322E-2</v>
      </c>
      <c r="N7" s="4" t="s">
        <v>10</v>
      </c>
      <c r="O7" s="32">
        <v>8</v>
      </c>
      <c r="P7" s="32">
        <v>41</v>
      </c>
      <c r="Q7" s="33">
        <v>74</v>
      </c>
    </row>
    <row r="8" spans="2:17" ht="15" thickBot="1" x14ac:dyDescent="0.35">
      <c r="B8" s="95" t="s">
        <v>44</v>
      </c>
      <c r="C8" s="51" t="s">
        <v>98</v>
      </c>
      <c r="D8" s="111">
        <f t="shared" ca="1" si="0"/>
        <v>78</v>
      </c>
      <c r="E8" s="112">
        <f t="shared" ca="1" si="0"/>
        <v>76</v>
      </c>
      <c r="G8" s="48">
        <f t="shared" ca="1" si="1"/>
        <v>2.6315789473684292E-2</v>
      </c>
      <c r="N8" s="4" t="s">
        <v>11</v>
      </c>
      <c r="O8" s="32">
        <v>7</v>
      </c>
      <c r="P8" s="32">
        <v>39</v>
      </c>
      <c r="Q8" s="33">
        <v>76</v>
      </c>
    </row>
    <row r="9" spans="2:17" x14ac:dyDescent="0.3">
      <c r="N9" s="4" t="s">
        <v>12</v>
      </c>
      <c r="O9" s="32">
        <v>6</v>
      </c>
      <c r="P9" s="32">
        <v>37</v>
      </c>
      <c r="Q9" s="33">
        <v>78</v>
      </c>
    </row>
    <row r="10" spans="2:17" x14ac:dyDescent="0.3">
      <c r="N10" s="4" t="s">
        <v>13</v>
      </c>
      <c r="O10" s="32">
        <v>5</v>
      </c>
      <c r="P10" s="32">
        <v>35</v>
      </c>
      <c r="Q10" s="33">
        <v>80</v>
      </c>
    </row>
    <row r="11" spans="2:17" x14ac:dyDescent="0.3">
      <c r="N11" s="4" t="s">
        <v>14</v>
      </c>
      <c r="O11" s="32">
        <v>5</v>
      </c>
      <c r="P11" s="32">
        <v>33</v>
      </c>
      <c r="Q11" s="33">
        <v>82</v>
      </c>
    </row>
    <row r="12" spans="2:17" x14ac:dyDescent="0.3">
      <c r="N12" s="4" t="s">
        <v>15</v>
      </c>
      <c r="O12" s="32">
        <v>5</v>
      </c>
      <c r="P12" s="32">
        <v>31</v>
      </c>
      <c r="Q12" s="33">
        <v>84</v>
      </c>
    </row>
    <row r="13" spans="2:17" x14ac:dyDescent="0.3">
      <c r="N13" s="4" t="s">
        <v>16</v>
      </c>
      <c r="O13" s="32">
        <v>5</v>
      </c>
      <c r="P13" s="32">
        <v>30</v>
      </c>
      <c r="Q13" s="33">
        <v>86</v>
      </c>
    </row>
    <row r="14" spans="2:17" x14ac:dyDescent="0.3">
      <c r="N14" s="8" t="s">
        <v>17</v>
      </c>
      <c r="O14" s="34">
        <v>5</v>
      </c>
      <c r="P14" s="34">
        <v>30</v>
      </c>
      <c r="Q14" s="35">
        <v>88</v>
      </c>
    </row>
  </sheetData>
  <mergeCells count="3">
    <mergeCell ref="B4:B5"/>
    <mergeCell ref="C4:C5"/>
    <mergeCell ref="G4:G5"/>
  </mergeCells>
  <dataValidations count="1">
    <dataValidation type="list" allowBlank="1" showInputMessage="1" showErrorMessage="1" sqref="D5:F5" xr:uid="{C73F4081-41AC-4868-85D1-37F4B6E7D185}">
      <formula1>$N$4:$N$14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11CB-0AFC-4475-8886-EA107DE0E9B4}">
  <dimension ref="A1:D11"/>
  <sheetViews>
    <sheetView workbookViewId="0"/>
  </sheetViews>
  <sheetFormatPr defaultRowHeight="14.4" x14ac:dyDescent="0.3"/>
  <sheetData>
    <row r="1" spans="1:4" ht="57.6" x14ac:dyDescent="0.3">
      <c r="A1" s="1" t="s">
        <v>0</v>
      </c>
      <c r="B1" s="2" t="s">
        <v>42</v>
      </c>
      <c r="C1" s="2" t="s">
        <v>43</v>
      </c>
      <c r="D1" s="3" t="s">
        <v>44</v>
      </c>
    </row>
    <row r="2" spans="1:4" x14ac:dyDescent="0.3">
      <c r="A2" s="4" t="s">
        <v>8</v>
      </c>
      <c r="B2" s="32">
        <v>10</v>
      </c>
      <c r="C2" s="32">
        <v>45</v>
      </c>
      <c r="D2" s="33">
        <v>70</v>
      </c>
    </row>
    <row r="3" spans="1:4" x14ac:dyDescent="0.3">
      <c r="A3" s="4" t="s">
        <v>9</v>
      </c>
      <c r="B3" s="32">
        <v>9</v>
      </c>
      <c r="C3" s="32">
        <v>43</v>
      </c>
      <c r="D3" s="33">
        <v>72</v>
      </c>
    </row>
    <row r="4" spans="1:4" x14ac:dyDescent="0.3">
      <c r="A4" s="4" t="s">
        <v>10</v>
      </c>
      <c r="B4" s="32">
        <v>8</v>
      </c>
      <c r="C4" s="32">
        <v>41</v>
      </c>
      <c r="D4" s="33">
        <v>74</v>
      </c>
    </row>
    <row r="5" spans="1:4" x14ac:dyDescent="0.3">
      <c r="A5" s="4" t="s">
        <v>11</v>
      </c>
      <c r="B5" s="32">
        <v>7</v>
      </c>
      <c r="C5" s="32">
        <v>39</v>
      </c>
      <c r="D5" s="33">
        <v>76</v>
      </c>
    </row>
    <row r="6" spans="1:4" x14ac:dyDescent="0.3">
      <c r="A6" s="4" t="s">
        <v>12</v>
      </c>
      <c r="B6" s="32">
        <v>6</v>
      </c>
      <c r="C6" s="32">
        <v>37</v>
      </c>
      <c r="D6" s="33">
        <v>78</v>
      </c>
    </row>
    <row r="7" spans="1:4" x14ac:dyDescent="0.3">
      <c r="A7" s="4" t="s">
        <v>13</v>
      </c>
      <c r="B7" s="32">
        <v>5</v>
      </c>
      <c r="C7" s="32">
        <v>35</v>
      </c>
      <c r="D7" s="33">
        <v>80</v>
      </c>
    </row>
    <row r="8" spans="1:4" x14ac:dyDescent="0.3">
      <c r="A8" s="4" t="s">
        <v>14</v>
      </c>
      <c r="B8" s="32">
        <v>5</v>
      </c>
      <c r="C8" s="32">
        <v>33</v>
      </c>
      <c r="D8" s="33">
        <v>82</v>
      </c>
    </row>
    <row r="9" spans="1:4" x14ac:dyDescent="0.3">
      <c r="A9" s="4" t="s">
        <v>15</v>
      </c>
      <c r="B9" s="32">
        <v>5</v>
      </c>
      <c r="C9" s="32">
        <v>31</v>
      </c>
      <c r="D9" s="33">
        <v>84</v>
      </c>
    </row>
    <row r="10" spans="1:4" x14ac:dyDescent="0.3">
      <c r="A10" s="4" t="s">
        <v>16</v>
      </c>
      <c r="B10" s="32">
        <v>5</v>
      </c>
      <c r="C10" s="32">
        <v>30</v>
      </c>
      <c r="D10" s="33">
        <v>86</v>
      </c>
    </row>
    <row r="11" spans="1:4" x14ac:dyDescent="0.3">
      <c r="A11" s="8" t="s">
        <v>17</v>
      </c>
      <c r="B11" s="34">
        <v>5</v>
      </c>
      <c r="C11" s="34">
        <v>30</v>
      </c>
      <c r="D11" s="35">
        <v>88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B656-2578-4439-9A84-5FB14BAE6290}">
  <dimension ref="B3:Q14"/>
  <sheetViews>
    <sheetView workbookViewId="0">
      <selection activeCell="I5" sqref="I5"/>
    </sheetView>
  </sheetViews>
  <sheetFormatPr defaultRowHeight="14.4" x14ac:dyDescent="0.3"/>
  <cols>
    <col min="2" max="2" width="38.44140625" bestFit="1" customWidth="1"/>
    <col min="3" max="3" width="36.6640625" hidden="1" customWidth="1"/>
    <col min="5" max="5" width="8" bestFit="1" customWidth="1"/>
    <col min="6" max="6" width="0.6640625" customWidth="1"/>
    <col min="7" max="7" width="10.5546875" customWidth="1"/>
    <col min="14" max="17" width="8.88671875" hidden="1" customWidth="1"/>
  </cols>
  <sheetData>
    <row r="3" spans="2:17" ht="15" thickBot="1" x14ac:dyDescent="0.35"/>
    <row r="4" spans="2:17" ht="86.4" x14ac:dyDescent="0.3">
      <c r="B4" s="122" t="s">
        <v>101</v>
      </c>
      <c r="C4" s="128" t="s">
        <v>101</v>
      </c>
      <c r="D4" s="117" t="s">
        <v>56</v>
      </c>
      <c r="E4" s="118" t="s">
        <v>57</v>
      </c>
      <c r="G4" s="122" t="s">
        <v>109</v>
      </c>
      <c r="N4" s="1" t="s">
        <v>0</v>
      </c>
      <c r="O4" s="2" t="s">
        <v>45</v>
      </c>
      <c r="P4" s="2" t="s">
        <v>46</v>
      </c>
      <c r="Q4" s="3" t="s">
        <v>47</v>
      </c>
    </row>
    <row r="5" spans="2:17" ht="15" thickBot="1" x14ac:dyDescent="0.35">
      <c r="B5" s="123"/>
      <c r="C5" s="129"/>
      <c r="D5" s="80" t="s">
        <v>12</v>
      </c>
      <c r="E5" s="81" t="s">
        <v>11</v>
      </c>
      <c r="G5" s="123"/>
      <c r="N5" s="4" t="s">
        <v>8</v>
      </c>
      <c r="O5" s="28">
        <v>0</v>
      </c>
      <c r="P5" s="5">
        <v>0.5</v>
      </c>
      <c r="Q5" s="7">
        <v>50</v>
      </c>
    </row>
    <row r="6" spans="2:17" x14ac:dyDescent="0.3">
      <c r="B6" s="93" t="s">
        <v>45</v>
      </c>
      <c r="C6" s="49" t="s">
        <v>102</v>
      </c>
      <c r="D6" s="119">
        <f t="shared" ref="D6:E8" ca="1" si="0">SUMIFS(INDIRECT($C6),Quarter,D$5)</f>
        <v>2.5000000000000001E-2</v>
      </c>
      <c r="E6" s="58">
        <f t="shared" ca="1" si="0"/>
        <v>0</v>
      </c>
      <c r="G6" s="120">
        <f ca="1">D6-E6</f>
        <v>2.5000000000000001E-2</v>
      </c>
      <c r="H6" s="70"/>
      <c r="N6" s="4" t="s">
        <v>9</v>
      </c>
      <c r="O6" s="28">
        <v>0</v>
      </c>
      <c r="P6" s="5">
        <v>0.5</v>
      </c>
      <c r="Q6" s="7">
        <v>55</v>
      </c>
    </row>
    <row r="7" spans="2:17" x14ac:dyDescent="0.3">
      <c r="B7" s="94" t="s">
        <v>46</v>
      </c>
      <c r="C7" s="12" t="s">
        <v>103</v>
      </c>
      <c r="D7" s="44">
        <f t="shared" ca="1" si="0"/>
        <v>0.6</v>
      </c>
      <c r="E7" s="61">
        <f t="shared" ca="1" si="0"/>
        <v>0.5</v>
      </c>
      <c r="G7" s="90">
        <f ca="1">D7-E7</f>
        <v>9.9999999999999978E-2</v>
      </c>
      <c r="N7" s="4" t="s">
        <v>10</v>
      </c>
      <c r="O7" s="28">
        <v>0</v>
      </c>
      <c r="P7" s="5">
        <v>0.5</v>
      </c>
      <c r="Q7" s="7">
        <v>60</v>
      </c>
    </row>
    <row r="8" spans="2:17" ht="15" thickBot="1" x14ac:dyDescent="0.35">
      <c r="B8" s="95" t="s">
        <v>47</v>
      </c>
      <c r="C8" s="51" t="s">
        <v>104</v>
      </c>
      <c r="D8" s="111">
        <f t="shared" ca="1" si="0"/>
        <v>70</v>
      </c>
      <c r="E8" s="112">
        <f t="shared" ca="1" si="0"/>
        <v>65</v>
      </c>
      <c r="G8" s="48">
        <f t="shared" ref="G8" ca="1" si="1">D8/E8-1</f>
        <v>7.6923076923076872E-2</v>
      </c>
      <c r="N8" s="4" t="s">
        <v>11</v>
      </c>
      <c r="O8" s="28">
        <v>0</v>
      </c>
      <c r="P8" s="5">
        <v>0.5</v>
      </c>
      <c r="Q8" s="7">
        <v>65</v>
      </c>
    </row>
    <row r="9" spans="2:17" x14ac:dyDescent="0.3">
      <c r="N9" s="4" t="s">
        <v>12</v>
      </c>
      <c r="O9" s="28">
        <v>2.5000000000000001E-2</v>
      </c>
      <c r="P9" s="5">
        <v>0.6</v>
      </c>
      <c r="Q9" s="7">
        <v>70</v>
      </c>
    </row>
    <row r="10" spans="2:17" x14ac:dyDescent="0.3">
      <c r="N10" s="4" t="s">
        <v>13</v>
      </c>
      <c r="O10" s="28">
        <v>2.5000000000000001E-2</v>
      </c>
      <c r="P10" s="5">
        <v>0.6</v>
      </c>
      <c r="Q10" s="7">
        <v>75</v>
      </c>
    </row>
    <row r="11" spans="2:17" x14ac:dyDescent="0.3">
      <c r="N11" s="4" t="s">
        <v>14</v>
      </c>
      <c r="O11" s="28">
        <v>2.5000000000000001E-2</v>
      </c>
      <c r="P11" s="5">
        <v>0.6</v>
      </c>
      <c r="Q11" s="7">
        <v>80</v>
      </c>
    </row>
    <row r="12" spans="2:17" x14ac:dyDescent="0.3">
      <c r="N12" s="4" t="s">
        <v>15</v>
      </c>
      <c r="O12" s="28">
        <v>2.5000000000000001E-2</v>
      </c>
      <c r="P12" s="5">
        <v>0.6</v>
      </c>
      <c r="Q12" s="7">
        <v>85</v>
      </c>
    </row>
    <row r="13" spans="2:17" x14ac:dyDescent="0.3">
      <c r="N13" s="4" t="s">
        <v>16</v>
      </c>
      <c r="O13" s="28">
        <v>0.05</v>
      </c>
      <c r="P13" s="5">
        <v>0.7</v>
      </c>
      <c r="Q13" s="7">
        <v>90</v>
      </c>
    </row>
    <row r="14" spans="2:17" x14ac:dyDescent="0.3">
      <c r="N14" s="8" t="s">
        <v>17</v>
      </c>
      <c r="O14" s="30">
        <v>0.05</v>
      </c>
      <c r="P14" s="9">
        <v>0.7</v>
      </c>
      <c r="Q14" s="11">
        <v>95</v>
      </c>
    </row>
  </sheetData>
  <mergeCells count="3">
    <mergeCell ref="B4:B5"/>
    <mergeCell ref="C4:C5"/>
    <mergeCell ref="G4:G5"/>
  </mergeCells>
  <dataValidations count="1">
    <dataValidation type="list" allowBlank="1" showInputMessage="1" showErrorMessage="1" sqref="D5:E5" xr:uid="{3CFCFBD7-CE4F-437A-A52C-6CB29E770D03}">
      <formula1>$N$4:$N$14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/>
  </sheetViews>
  <sheetFormatPr defaultRowHeight="14.4" x14ac:dyDescent="0.3"/>
  <sheetData>
    <row r="1" spans="1:9" ht="57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51</v>
      </c>
    </row>
    <row r="2" spans="1:9" x14ac:dyDescent="0.3">
      <c r="A2" s="4" t="s">
        <v>8</v>
      </c>
      <c r="B2" s="5">
        <v>0.05</v>
      </c>
      <c r="C2" s="5">
        <v>0.15</v>
      </c>
      <c r="D2" s="5">
        <v>0.7</v>
      </c>
      <c r="E2" s="5">
        <v>0.85</v>
      </c>
      <c r="F2" s="6">
        <v>105000</v>
      </c>
      <c r="G2" s="6">
        <v>70000</v>
      </c>
      <c r="H2" s="7">
        <v>35000</v>
      </c>
      <c r="I2" s="36" t="s">
        <v>52</v>
      </c>
    </row>
    <row r="3" spans="1:9" x14ac:dyDescent="0.3">
      <c r="A3" s="4" t="s">
        <v>9</v>
      </c>
      <c r="B3" s="5">
        <v>7.0000000000000007E-2</v>
      </c>
      <c r="C3" s="5">
        <v>0.16</v>
      </c>
      <c r="D3" s="5">
        <v>0.72</v>
      </c>
      <c r="E3" s="5">
        <v>0.87</v>
      </c>
      <c r="F3" s="6">
        <v>112350</v>
      </c>
      <c r="G3" s="6">
        <v>73500</v>
      </c>
      <c r="H3" s="7">
        <v>38850</v>
      </c>
      <c r="I3" s="36" t="s">
        <v>53</v>
      </c>
    </row>
    <row r="4" spans="1:9" x14ac:dyDescent="0.3">
      <c r="A4" s="4" t="s">
        <v>10</v>
      </c>
      <c r="B4" s="5">
        <v>0.06</v>
      </c>
      <c r="C4" s="5">
        <v>0.17</v>
      </c>
      <c r="D4" s="5">
        <v>0.74</v>
      </c>
      <c r="E4" s="5">
        <v>0.89</v>
      </c>
      <c r="F4" s="6">
        <v>119091</v>
      </c>
      <c r="G4" s="6">
        <v>77000</v>
      </c>
      <c r="H4" s="7">
        <v>42091</v>
      </c>
      <c r="I4" s="36" t="s">
        <v>54</v>
      </c>
    </row>
    <row r="5" spans="1:9" x14ac:dyDescent="0.3">
      <c r="A5" s="4" t="s">
        <v>11</v>
      </c>
      <c r="B5" s="5">
        <v>0.08</v>
      </c>
      <c r="C5" s="5">
        <v>0.18</v>
      </c>
      <c r="D5" s="5">
        <v>0.76</v>
      </c>
      <c r="E5" s="5">
        <v>0.9</v>
      </c>
      <c r="F5" s="6">
        <v>128618</v>
      </c>
      <c r="G5" s="6">
        <v>80500</v>
      </c>
      <c r="H5" s="7">
        <v>48118</v>
      </c>
      <c r="I5" s="36" t="s">
        <v>55</v>
      </c>
    </row>
    <row r="6" spans="1:9" x14ac:dyDescent="0.3">
      <c r="A6" s="4" t="s">
        <v>12</v>
      </c>
      <c r="B6" s="5">
        <v>0.1</v>
      </c>
      <c r="C6" s="5">
        <v>0.19</v>
      </c>
      <c r="D6" s="5">
        <v>0.78</v>
      </c>
      <c r="E6" s="5">
        <v>0.91</v>
      </c>
      <c r="F6" s="6">
        <v>141480</v>
      </c>
      <c r="G6" s="6">
        <v>84000</v>
      </c>
      <c r="H6" s="7">
        <v>57480</v>
      </c>
      <c r="I6" s="36" t="s">
        <v>52</v>
      </c>
    </row>
    <row r="7" spans="1:9" x14ac:dyDescent="0.3">
      <c r="A7" s="4" t="s">
        <v>13</v>
      </c>
      <c r="B7" s="5">
        <v>0.09</v>
      </c>
      <c r="C7" s="5">
        <v>0.2</v>
      </c>
      <c r="D7" s="5">
        <v>0.8</v>
      </c>
      <c r="E7" s="5">
        <v>0.92</v>
      </c>
      <c r="F7" s="6">
        <v>154213</v>
      </c>
      <c r="G7" s="6">
        <v>87500</v>
      </c>
      <c r="H7" s="7">
        <v>66713</v>
      </c>
      <c r="I7" s="36" t="s">
        <v>53</v>
      </c>
    </row>
    <row r="8" spans="1:9" x14ac:dyDescent="0.3">
      <c r="A8" s="4" t="s">
        <v>14</v>
      </c>
      <c r="B8" s="5">
        <v>0.11</v>
      </c>
      <c r="C8" s="5">
        <v>0.21</v>
      </c>
      <c r="D8" s="5">
        <v>0.82</v>
      </c>
      <c r="E8" s="5">
        <v>0.93</v>
      </c>
      <c r="F8" s="6">
        <v>171177</v>
      </c>
      <c r="G8" s="6">
        <v>91000</v>
      </c>
      <c r="H8" s="7">
        <v>80177</v>
      </c>
      <c r="I8" s="36" t="s">
        <v>54</v>
      </c>
    </row>
    <row r="9" spans="1:9" x14ac:dyDescent="0.3">
      <c r="A9" s="4" t="s">
        <v>15</v>
      </c>
      <c r="B9" s="5">
        <v>0.12</v>
      </c>
      <c r="C9" s="5">
        <v>0.22</v>
      </c>
      <c r="D9" s="5">
        <v>0.84</v>
      </c>
      <c r="E9" s="5">
        <v>0.94</v>
      </c>
      <c r="F9" s="6">
        <v>191718</v>
      </c>
      <c r="G9" s="6">
        <v>94500</v>
      </c>
      <c r="H9" s="7">
        <v>97218</v>
      </c>
      <c r="I9" s="36" t="s">
        <v>55</v>
      </c>
    </row>
    <row r="10" spans="1:9" x14ac:dyDescent="0.3">
      <c r="A10" s="4" t="s">
        <v>16</v>
      </c>
      <c r="B10" s="5">
        <v>0.13</v>
      </c>
      <c r="C10" s="5">
        <v>0.23</v>
      </c>
      <c r="D10" s="5">
        <v>0.86</v>
      </c>
      <c r="E10" s="5">
        <v>0.95</v>
      </c>
      <c r="F10" s="6">
        <v>216641</v>
      </c>
      <c r="G10" s="6">
        <v>98000</v>
      </c>
      <c r="H10" s="7">
        <v>118641</v>
      </c>
      <c r="I10" s="36" t="s">
        <v>52</v>
      </c>
    </row>
    <row r="11" spans="1:9" x14ac:dyDescent="0.3">
      <c r="A11" s="8" t="s">
        <v>17</v>
      </c>
      <c r="B11" s="9">
        <v>0.14000000000000001</v>
      </c>
      <c r="C11" s="9">
        <v>0.24</v>
      </c>
      <c r="D11" s="9">
        <v>0.88</v>
      </c>
      <c r="E11" s="9">
        <v>0.96</v>
      </c>
      <c r="F11" s="10">
        <v>246971</v>
      </c>
      <c r="G11" s="10">
        <v>101500</v>
      </c>
      <c r="H11" s="11">
        <v>145471</v>
      </c>
      <c r="I11" s="36" t="s">
        <v>53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EAB7-CA68-49CA-AA84-231D6EBA09DA}">
  <dimension ref="A1:D11"/>
  <sheetViews>
    <sheetView workbookViewId="0"/>
  </sheetViews>
  <sheetFormatPr defaultRowHeight="14.4" x14ac:dyDescent="0.3"/>
  <sheetData>
    <row r="1" spans="1:4" ht="86.4" x14ac:dyDescent="0.3">
      <c r="A1" s="1" t="s">
        <v>0</v>
      </c>
      <c r="B1" s="2" t="s">
        <v>45</v>
      </c>
      <c r="C1" s="2" t="s">
        <v>46</v>
      </c>
      <c r="D1" s="3" t="s">
        <v>47</v>
      </c>
    </row>
    <row r="2" spans="1:4" x14ac:dyDescent="0.3">
      <c r="A2" s="4" t="s">
        <v>8</v>
      </c>
      <c r="B2" s="28">
        <v>0</v>
      </c>
      <c r="C2" s="5">
        <v>0.5</v>
      </c>
      <c r="D2" s="7">
        <v>50</v>
      </c>
    </row>
    <row r="3" spans="1:4" x14ac:dyDescent="0.3">
      <c r="A3" s="4" t="s">
        <v>9</v>
      </c>
      <c r="B3" s="28">
        <v>0</v>
      </c>
      <c r="C3" s="5">
        <v>0.5</v>
      </c>
      <c r="D3" s="7">
        <v>55</v>
      </c>
    </row>
    <row r="4" spans="1:4" x14ac:dyDescent="0.3">
      <c r="A4" s="4" t="s">
        <v>10</v>
      </c>
      <c r="B4" s="28">
        <v>0</v>
      </c>
      <c r="C4" s="5">
        <v>0.5</v>
      </c>
      <c r="D4" s="7">
        <v>60</v>
      </c>
    </row>
    <row r="5" spans="1:4" x14ac:dyDescent="0.3">
      <c r="A5" s="4" t="s">
        <v>11</v>
      </c>
      <c r="B5" s="28">
        <v>0</v>
      </c>
      <c r="C5" s="5">
        <v>0.5</v>
      </c>
      <c r="D5" s="7">
        <v>65</v>
      </c>
    </row>
    <row r="6" spans="1:4" x14ac:dyDescent="0.3">
      <c r="A6" s="4" t="s">
        <v>12</v>
      </c>
      <c r="B6" s="28">
        <v>2.5000000000000001E-2</v>
      </c>
      <c r="C6" s="5">
        <v>0.6</v>
      </c>
      <c r="D6" s="7">
        <v>70</v>
      </c>
    </row>
    <row r="7" spans="1:4" x14ac:dyDescent="0.3">
      <c r="A7" s="4" t="s">
        <v>13</v>
      </c>
      <c r="B7" s="28">
        <v>2.5000000000000001E-2</v>
      </c>
      <c r="C7" s="5">
        <v>0.6</v>
      </c>
      <c r="D7" s="7">
        <v>75</v>
      </c>
    </row>
    <row r="8" spans="1:4" x14ac:dyDescent="0.3">
      <c r="A8" s="4" t="s">
        <v>14</v>
      </c>
      <c r="B8" s="28">
        <v>2.5000000000000001E-2</v>
      </c>
      <c r="C8" s="5">
        <v>0.6</v>
      </c>
      <c r="D8" s="7">
        <v>80</v>
      </c>
    </row>
    <row r="9" spans="1:4" x14ac:dyDescent="0.3">
      <c r="A9" s="4" t="s">
        <v>15</v>
      </c>
      <c r="B9" s="28">
        <v>2.5000000000000001E-2</v>
      </c>
      <c r="C9" s="5">
        <v>0.6</v>
      </c>
      <c r="D9" s="7">
        <v>85</v>
      </c>
    </row>
    <row r="10" spans="1:4" x14ac:dyDescent="0.3">
      <c r="A10" s="4" t="s">
        <v>16</v>
      </c>
      <c r="B10" s="28">
        <v>0.05</v>
      </c>
      <c r="C10" s="5">
        <v>0.7</v>
      </c>
      <c r="D10" s="7">
        <v>90</v>
      </c>
    </row>
    <row r="11" spans="1:4" x14ac:dyDescent="0.3">
      <c r="A11" s="8" t="s">
        <v>17</v>
      </c>
      <c r="B11" s="30">
        <v>0.05</v>
      </c>
      <c r="C11" s="9">
        <v>0.7</v>
      </c>
      <c r="D11" s="11">
        <v>95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BBE9-5DD8-49EB-97BB-549A061B7F19}">
  <dimension ref="B3:Q14"/>
  <sheetViews>
    <sheetView workbookViewId="0">
      <selection activeCell="E14" sqref="E14"/>
    </sheetView>
  </sheetViews>
  <sheetFormatPr defaultRowHeight="14.4" x14ac:dyDescent="0.3"/>
  <cols>
    <col min="2" max="2" width="40.44140625" bestFit="1" customWidth="1"/>
    <col min="3" max="3" width="36.6640625" hidden="1" customWidth="1"/>
    <col min="5" max="5" width="8" bestFit="1" customWidth="1"/>
    <col min="6" max="6" width="0.5546875" customWidth="1"/>
    <col min="7" max="7" width="10.5546875" customWidth="1"/>
    <col min="14" max="17" width="0" hidden="1" customWidth="1"/>
  </cols>
  <sheetData>
    <row r="3" spans="2:17" ht="15" thickBot="1" x14ac:dyDescent="0.35"/>
    <row r="4" spans="2:17" ht="86.4" x14ac:dyDescent="0.3">
      <c r="B4" s="122" t="s">
        <v>105</v>
      </c>
      <c r="C4" s="131" t="s">
        <v>105</v>
      </c>
      <c r="D4" s="117" t="s">
        <v>56</v>
      </c>
      <c r="E4" s="118" t="s">
        <v>57</v>
      </c>
      <c r="G4" s="122" t="s">
        <v>109</v>
      </c>
      <c r="N4" s="1" t="s">
        <v>0</v>
      </c>
      <c r="O4" s="2" t="s">
        <v>48</v>
      </c>
      <c r="P4" s="2" t="s">
        <v>49</v>
      </c>
      <c r="Q4" s="3" t="s">
        <v>50</v>
      </c>
    </row>
    <row r="5" spans="2:17" ht="15" thickBot="1" x14ac:dyDescent="0.35">
      <c r="B5" s="130"/>
      <c r="C5" s="132"/>
      <c r="D5" s="105" t="s">
        <v>12</v>
      </c>
      <c r="E5" s="106" t="s">
        <v>11</v>
      </c>
      <c r="G5" s="123"/>
      <c r="N5" s="4" t="s">
        <v>8</v>
      </c>
      <c r="O5" s="5">
        <v>0.7</v>
      </c>
      <c r="P5" s="5">
        <v>0.75</v>
      </c>
      <c r="Q5" s="13">
        <v>0.9</v>
      </c>
    </row>
    <row r="6" spans="2:17" x14ac:dyDescent="0.3">
      <c r="B6" s="93" t="s">
        <v>48</v>
      </c>
      <c r="C6" s="49" t="s">
        <v>107</v>
      </c>
      <c r="D6" s="52">
        <f t="shared" ref="D6:E8" ca="1" si="0">SUMIFS(INDIRECT($C6),Quarter,D$5)</f>
        <v>0.78</v>
      </c>
      <c r="E6" s="58">
        <f t="shared" ca="1" si="0"/>
        <v>0.76</v>
      </c>
      <c r="G6" s="50">
        <f ca="1">D6-E6</f>
        <v>2.0000000000000018E-2</v>
      </c>
      <c r="N6" s="4" t="s">
        <v>9</v>
      </c>
      <c r="O6" s="5">
        <v>0.72</v>
      </c>
      <c r="P6" s="5">
        <v>0.77500000000000002</v>
      </c>
      <c r="Q6" s="13">
        <v>0.91</v>
      </c>
    </row>
    <row r="7" spans="2:17" x14ac:dyDescent="0.3">
      <c r="B7" s="94" t="s">
        <v>49</v>
      </c>
      <c r="C7" s="12" t="s">
        <v>108</v>
      </c>
      <c r="D7" s="44">
        <f t="shared" ca="1" si="0"/>
        <v>0.85</v>
      </c>
      <c r="E7" s="61">
        <f t="shared" ca="1" si="0"/>
        <v>0.82499999999999996</v>
      </c>
      <c r="G7" s="47">
        <f ca="1">D7-E7</f>
        <v>2.5000000000000022E-2</v>
      </c>
      <c r="N7" s="4" t="s">
        <v>10</v>
      </c>
      <c r="O7" s="5">
        <v>0.74</v>
      </c>
      <c r="P7" s="5">
        <v>0.8</v>
      </c>
      <c r="Q7" s="13">
        <v>0.92</v>
      </c>
    </row>
    <row r="8" spans="2:17" ht="15" thickBot="1" x14ac:dyDescent="0.35">
      <c r="B8" s="95" t="s">
        <v>50</v>
      </c>
      <c r="C8" s="51" t="s">
        <v>106</v>
      </c>
      <c r="D8" s="113">
        <f t="shared" ca="1" si="0"/>
        <v>0.94</v>
      </c>
      <c r="E8" s="114">
        <f t="shared" ca="1" si="0"/>
        <v>0.93</v>
      </c>
      <c r="G8" s="48">
        <f ca="1">D8-E8</f>
        <v>9.9999999999998979E-3</v>
      </c>
      <c r="N8" s="4" t="s">
        <v>11</v>
      </c>
      <c r="O8" s="5">
        <v>0.76</v>
      </c>
      <c r="P8" s="5">
        <v>0.82499999999999996</v>
      </c>
      <c r="Q8" s="13">
        <v>0.93</v>
      </c>
    </row>
    <row r="9" spans="2:17" x14ac:dyDescent="0.3">
      <c r="N9" s="4" t="s">
        <v>12</v>
      </c>
      <c r="O9" s="5">
        <v>0.78</v>
      </c>
      <c r="P9" s="5">
        <v>0.85</v>
      </c>
      <c r="Q9" s="13">
        <v>0.94</v>
      </c>
    </row>
    <row r="10" spans="2:17" x14ac:dyDescent="0.3">
      <c r="N10" s="4" t="s">
        <v>13</v>
      </c>
      <c r="O10" s="5">
        <v>0.8</v>
      </c>
      <c r="P10" s="5">
        <v>0.875</v>
      </c>
      <c r="Q10" s="13">
        <v>0.95</v>
      </c>
    </row>
    <row r="11" spans="2:17" x14ac:dyDescent="0.3">
      <c r="N11" s="4" t="s">
        <v>14</v>
      </c>
      <c r="O11" s="5">
        <v>0.82</v>
      </c>
      <c r="P11" s="5">
        <v>0.9</v>
      </c>
      <c r="Q11" s="13">
        <v>0.96</v>
      </c>
    </row>
    <row r="12" spans="2:17" x14ac:dyDescent="0.3">
      <c r="N12" s="4" t="s">
        <v>15</v>
      </c>
      <c r="O12" s="5">
        <v>0.84</v>
      </c>
      <c r="P12" s="5">
        <v>0.92500000000000004</v>
      </c>
      <c r="Q12" s="13">
        <v>0.97</v>
      </c>
    </row>
    <row r="13" spans="2:17" x14ac:dyDescent="0.3">
      <c r="N13" s="4" t="s">
        <v>16</v>
      </c>
      <c r="O13" s="5">
        <v>0.86</v>
      </c>
      <c r="P13" s="5">
        <v>0.95</v>
      </c>
      <c r="Q13" s="13">
        <v>0.98</v>
      </c>
    </row>
    <row r="14" spans="2:17" x14ac:dyDescent="0.3">
      <c r="N14" s="8" t="s">
        <v>17</v>
      </c>
      <c r="O14" s="9">
        <v>0.88</v>
      </c>
      <c r="P14" s="9">
        <v>0.97499999999999998</v>
      </c>
      <c r="Q14" s="14">
        <v>0.99</v>
      </c>
    </row>
  </sheetData>
  <mergeCells count="3">
    <mergeCell ref="B4:B5"/>
    <mergeCell ref="C4:C5"/>
    <mergeCell ref="G4:G5"/>
  </mergeCells>
  <dataValidations count="1">
    <dataValidation type="list" allowBlank="1" showInputMessage="1" showErrorMessage="1" sqref="D5:F5" xr:uid="{2802CF71-9D23-4018-B162-DA32A54BEEFF}">
      <formula1>$N$4:$N$14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5E56-B65F-4304-9F45-F810B45A23D3}">
  <dimension ref="A1:D11"/>
  <sheetViews>
    <sheetView workbookViewId="0"/>
  </sheetViews>
  <sheetFormatPr defaultRowHeight="14.4" x14ac:dyDescent="0.3"/>
  <sheetData>
    <row r="1" spans="1:4" ht="100.8" x14ac:dyDescent="0.3">
      <c r="A1" s="1" t="s">
        <v>0</v>
      </c>
      <c r="B1" s="2" t="s">
        <v>48</v>
      </c>
      <c r="C1" s="2" t="s">
        <v>49</v>
      </c>
      <c r="D1" s="3" t="s">
        <v>50</v>
      </c>
    </row>
    <row r="2" spans="1:4" x14ac:dyDescent="0.3">
      <c r="A2" s="4" t="s">
        <v>8</v>
      </c>
      <c r="B2" s="5">
        <v>0.7</v>
      </c>
      <c r="C2" s="5">
        <v>0.75</v>
      </c>
      <c r="D2" s="13">
        <v>0.9</v>
      </c>
    </row>
    <row r="3" spans="1:4" x14ac:dyDescent="0.3">
      <c r="A3" s="4" t="s">
        <v>9</v>
      </c>
      <c r="B3" s="5">
        <v>0.72</v>
      </c>
      <c r="C3" s="5">
        <v>0.77500000000000002</v>
      </c>
      <c r="D3" s="13">
        <v>0.91</v>
      </c>
    </row>
    <row r="4" spans="1:4" x14ac:dyDescent="0.3">
      <c r="A4" s="4" t="s">
        <v>10</v>
      </c>
      <c r="B4" s="5">
        <v>0.74</v>
      </c>
      <c r="C4" s="5">
        <v>0.8</v>
      </c>
      <c r="D4" s="13">
        <v>0.92</v>
      </c>
    </row>
    <row r="5" spans="1:4" x14ac:dyDescent="0.3">
      <c r="A5" s="4" t="s">
        <v>11</v>
      </c>
      <c r="B5" s="5">
        <v>0.76</v>
      </c>
      <c r="C5" s="5">
        <v>0.82499999999999996</v>
      </c>
      <c r="D5" s="13">
        <v>0.93</v>
      </c>
    </row>
    <row r="6" spans="1:4" x14ac:dyDescent="0.3">
      <c r="A6" s="4" t="s">
        <v>12</v>
      </c>
      <c r="B6" s="5">
        <v>0.78</v>
      </c>
      <c r="C6" s="5">
        <v>0.85</v>
      </c>
      <c r="D6" s="13">
        <v>0.94</v>
      </c>
    </row>
    <row r="7" spans="1:4" x14ac:dyDescent="0.3">
      <c r="A7" s="4" t="s">
        <v>13</v>
      </c>
      <c r="B7" s="5">
        <v>0.8</v>
      </c>
      <c r="C7" s="5">
        <v>0.875</v>
      </c>
      <c r="D7" s="13">
        <v>0.95</v>
      </c>
    </row>
    <row r="8" spans="1:4" x14ac:dyDescent="0.3">
      <c r="A8" s="4" t="s">
        <v>14</v>
      </c>
      <c r="B8" s="5">
        <v>0.82</v>
      </c>
      <c r="C8" s="5">
        <v>0.9</v>
      </c>
      <c r="D8" s="13">
        <v>0.96</v>
      </c>
    </row>
    <row r="9" spans="1:4" x14ac:dyDescent="0.3">
      <c r="A9" s="4" t="s">
        <v>15</v>
      </c>
      <c r="B9" s="5">
        <v>0.84</v>
      </c>
      <c r="C9" s="5">
        <v>0.92500000000000004</v>
      </c>
      <c r="D9" s="13">
        <v>0.97</v>
      </c>
    </row>
    <row r="10" spans="1:4" x14ac:dyDescent="0.3">
      <c r="A10" s="4" t="s">
        <v>16</v>
      </c>
      <c r="B10" s="5">
        <v>0.86</v>
      </c>
      <c r="C10" s="5">
        <v>0.95</v>
      </c>
      <c r="D10" s="13">
        <v>0.98</v>
      </c>
    </row>
    <row r="11" spans="1:4" x14ac:dyDescent="0.3">
      <c r="A11" s="8" t="s">
        <v>17</v>
      </c>
      <c r="B11" s="9">
        <v>0.88</v>
      </c>
      <c r="C11" s="9">
        <v>0.97499999999999998</v>
      </c>
      <c r="D11" s="14">
        <v>0.99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AF5D-E647-4E74-873B-5DF099D4B4E3}">
  <dimension ref="B4:U16"/>
  <sheetViews>
    <sheetView showGridLines="0" workbookViewId="0">
      <selection activeCell="J9" sqref="J9"/>
    </sheetView>
  </sheetViews>
  <sheetFormatPr defaultRowHeight="14.4" x14ac:dyDescent="0.3"/>
  <cols>
    <col min="2" max="2" width="26.88671875" customWidth="1"/>
    <col min="3" max="3" width="26.88671875" hidden="1" customWidth="1"/>
    <col min="4" max="4" width="8.88671875" customWidth="1"/>
    <col min="6" max="6" width="0.5546875" customWidth="1"/>
    <col min="16" max="23" width="0" hidden="1" customWidth="1"/>
  </cols>
  <sheetData>
    <row r="4" spans="2:21" ht="15" thickBot="1" x14ac:dyDescent="0.35"/>
    <row r="5" spans="2:21" x14ac:dyDescent="0.3">
      <c r="B5" s="122" t="s">
        <v>63</v>
      </c>
      <c r="C5" s="126" t="s">
        <v>63</v>
      </c>
      <c r="D5" s="74" t="s">
        <v>56</v>
      </c>
      <c r="E5" s="73" t="s">
        <v>57</v>
      </c>
      <c r="G5" s="122" t="s">
        <v>109</v>
      </c>
    </row>
    <row r="6" spans="2:21" ht="20.399999999999999" customHeight="1" thickBot="1" x14ac:dyDescent="0.35">
      <c r="B6" s="123"/>
      <c r="C6" s="127"/>
      <c r="D6" s="80" t="s">
        <v>17</v>
      </c>
      <c r="E6" s="81" t="s">
        <v>16</v>
      </c>
      <c r="G6" s="123"/>
      <c r="Q6" s="1" t="s">
        <v>0</v>
      </c>
      <c r="R6" s="2" t="s">
        <v>18</v>
      </c>
      <c r="S6" s="2" t="s">
        <v>19</v>
      </c>
      <c r="T6" s="2" t="s">
        <v>20</v>
      </c>
      <c r="U6" s="3" t="s">
        <v>21</v>
      </c>
    </row>
    <row r="7" spans="2:21" ht="18.600000000000001" customHeight="1" x14ac:dyDescent="0.3">
      <c r="B7" s="93" t="s">
        <v>18</v>
      </c>
      <c r="C7" s="59" t="s">
        <v>64</v>
      </c>
      <c r="D7" s="49">
        <f t="shared" ref="D7:E10" ca="1" si="0">SUMIFS(INDIRECT($C7),Quarter,D$6)</f>
        <v>8.1999999999999993</v>
      </c>
      <c r="E7" s="55">
        <f t="shared" ca="1" si="0"/>
        <v>8.4</v>
      </c>
      <c r="G7" s="89">
        <f ca="1">D7/E7-1</f>
        <v>-2.3809523809523947E-2</v>
      </c>
      <c r="Q7" s="4" t="s">
        <v>8</v>
      </c>
      <c r="R7" s="6">
        <v>10</v>
      </c>
      <c r="S7" s="6">
        <v>70000</v>
      </c>
      <c r="T7" s="6">
        <v>4</v>
      </c>
      <c r="U7" s="13">
        <v>0.9</v>
      </c>
    </row>
    <row r="8" spans="2:21" ht="16.2" customHeight="1" x14ac:dyDescent="0.3">
      <c r="B8" s="94" t="s">
        <v>19</v>
      </c>
      <c r="C8" s="4" t="s">
        <v>65</v>
      </c>
      <c r="D8" s="12">
        <f t="shared" ca="1" si="0"/>
        <v>57400</v>
      </c>
      <c r="E8" s="56">
        <f t="shared" ca="1" si="0"/>
        <v>58800</v>
      </c>
      <c r="G8" s="90">
        <f t="shared" ref="G8:G9" ca="1" si="1">D8/E8-1</f>
        <v>-2.3809523809523836E-2</v>
      </c>
      <c r="Q8" s="4" t="s">
        <v>9</v>
      </c>
      <c r="R8" s="6">
        <v>9.8000000000000007</v>
      </c>
      <c r="S8" s="6">
        <v>68600</v>
      </c>
      <c r="T8" s="6">
        <v>4.08</v>
      </c>
      <c r="U8" s="13">
        <v>0.9</v>
      </c>
    </row>
    <row r="9" spans="2:21" ht="14.4" customHeight="1" x14ac:dyDescent="0.3">
      <c r="B9" s="94" t="s">
        <v>20</v>
      </c>
      <c r="C9" s="4" t="s">
        <v>66</v>
      </c>
      <c r="D9" s="12">
        <f t="shared" ca="1" si="0"/>
        <v>4.72</v>
      </c>
      <c r="E9" s="56">
        <f t="shared" ca="1" si="0"/>
        <v>4.6399999999999997</v>
      </c>
      <c r="G9" s="90">
        <f t="shared" ca="1" si="1"/>
        <v>1.7241379310344751E-2</v>
      </c>
      <c r="Q9" s="4" t="s">
        <v>10</v>
      </c>
      <c r="R9" s="6">
        <v>9.6</v>
      </c>
      <c r="S9" s="6">
        <v>67200</v>
      </c>
      <c r="T9" s="6">
        <v>4.16</v>
      </c>
      <c r="U9" s="13">
        <v>0.9</v>
      </c>
    </row>
    <row r="10" spans="2:21" ht="15" customHeight="1" thickBot="1" x14ac:dyDescent="0.35">
      <c r="B10" s="95" t="s">
        <v>21</v>
      </c>
      <c r="C10" s="60" t="s">
        <v>67</v>
      </c>
      <c r="D10" s="40">
        <f t="shared" ca="1" si="0"/>
        <v>0.95</v>
      </c>
      <c r="E10" s="41">
        <f t="shared" ca="1" si="0"/>
        <v>0.95</v>
      </c>
      <c r="G10" s="91">
        <f ca="1">D10-E10</f>
        <v>0</v>
      </c>
      <c r="Q10" s="4" t="s">
        <v>11</v>
      </c>
      <c r="R10" s="6">
        <v>9.4</v>
      </c>
      <c r="S10" s="6">
        <v>65800</v>
      </c>
      <c r="T10" s="6">
        <v>4.24</v>
      </c>
      <c r="U10" s="13">
        <v>0.9</v>
      </c>
    </row>
    <row r="11" spans="2:21" x14ac:dyDescent="0.3">
      <c r="Q11" s="4" t="s">
        <v>12</v>
      </c>
      <c r="R11" s="6">
        <v>9.1999999999999993</v>
      </c>
      <c r="S11" s="6">
        <v>64400.000000000007</v>
      </c>
      <c r="T11" s="6">
        <v>4.32</v>
      </c>
      <c r="U11" s="13">
        <v>0.9</v>
      </c>
    </row>
    <row r="12" spans="2:21" x14ac:dyDescent="0.3">
      <c r="Q12" s="4" t="s">
        <v>13</v>
      </c>
      <c r="R12" s="6">
        <v>9</v>
      </c>
      <c r="S12" s="6">
        <v>63000</v>
      </c>
      <c r="T12" s="6">
        <v>4.4000000000000004</v>
      </c>
      <c r="U12" s="13">
        <v>0.95</v>
      </c>
    </row>
    <row r="13" spans="2:21" x14ac:dyDescent="0.3">
      <c r="Q13" s="4" t="s">
        <v>14</v>
      </c>
      <c r="R13" s="6">
        <v>8.8000000000000007</v>
      </c>
      <c r="S13" s="6">
        <v>61600</v>
      </c>
      <c r="T13" s="6">
        <v>4.4800000000000004</v>
      </c>
      <c r="U13" s="13">
        <v>0.95</v>
      </c>
    </row>
    <row r="14" spans="2:21" x14ac:dyDescent="0.3">
      <c r="Q14" s="4" t="s">
        <v>15</v>
      </c>
      <c r="R14" s="6">
        <v>8.6</v>
      </c>
      <c r="S14" s="6">
        <v>60200</v>
      </c>
      <c r="T14" s="6">
        <v>4.5599999999999996</v>
      </c>
      <c r="U14" s="13">
        <v>0.95</v>
      </c>
    </row>
    <row r="15" spans="2:21" x14ac:dyDescent="0.3">
      <c r="Q15" s="4" t="s">
        <v>16</v>
      </c>
      <c r="R15" s="6">
        <v>8.4</v>
      </c>
      <c r="S15" s="6">
        <v>58800</v>
      </c>
      <c r="T15" s="6">
        <v>4.6399999999999997</v>
      </c>
      <c r="U15" s="13">
        <v>0.95</v>
      </c>
    </row>
    <row r="16" spans="2:21" x14ac:dyDescent="0.3">
      <c r="Q16" s="8" t="s">
        <v>17</v>
      </c>
      <c r="R16" s="10">
        <v>8.1999999999999993</v>
      </c>
      <c r="S16" s="10">
        <v>57400</v>
      </c>
      <c r="T16" s="10">
        <v>4.72</v>
      </c>
      <c r="U16" s="14">
        <v>0.95</v>
      </c>
    </row>
  </sheetData>
  <mergeCells count="3">
    <mergeCell ref="B5:B6"/>
    <mergeCell ref="G5:G6"/>
    <mergeCell ref="C5:C6"/>
  </mergeCells>
  <phoneticPr fontId="4" type="noConversion"/>
  <dataValidations count="1">
    <dataValidation type="list" allowBlank="1" showInputMessage="1" showErrorMessage="1" sqref="D6:E6" xr:uid="{0884853F-E7C6-4772-A1ED-8693355974FB}">
      <formula1>$Q$6:$Q$16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FA0A-6D47-4BB7-B022-54C4C15D53A2}">
  <dimension ref="A1:E11"/>
  <sheetViews>
    <sheetView workbookViewId="0"/>
  </sheetViews>
  <sheetFormatPr defaultRowHeight="14.4" x14ac:dyDescent="0.3"/>
  <sheetData>
    <row r="1" spans="1:5" ht="57.6" x14ac:dyDescent="0.3">
      <c r="A1" s="1" t="s">
        <v>0</v>
      </c>
      <c r="B1" s="2" t="s">
        <v>18</v>
      </c>
      <c r="C1" s="2" t="s">
        <v>19</v>
      </c>
      <c r="D1" s="2" t="s">
        <v>20</v>
      </c>
      <c r="E1" s="3" t="s">
        <v>21</v>
      </c>
    </row>
    <row r="2" spans="1:5" x14ac:dyDescent="0.3">
      <c r="A2" s="4" t="s">
        <v>8</v>
      </c>
      <c r="B2" s="6">
        <v>10</v>
      </c>
      <c r="C2" s="6">
        <v>70000</v>
      </c>
      <c r="D2" s="6">
        <v>4</v>
      </c>
      <c r="E2" s="13">
        <v>0.9</v>
      </c>
    </row>
    <row r="3" spans="1:5" x14ac:dyDescent="0.3">
      <c r="A3" s="4" t="s">
        <v>9</v>
      </c>
      <c r="B3" s="6">
        <v>9.8000000000000007</v>
      </c>
      <c r="C3" s="6">
        <v>68600</v>
      </c>
      <c r="D3" s="6">
        <v>4.08</v>
      </c>
      <c r="E3" s="13">
        <v>0.9</v>
      </c>
    </row>
    <row r="4" spans="1:5" x14ac:dyDescent="0.3">
      <c r="A4" s="4" t="s">
        <v>10</v>
      </c>
      <c r="B4" s="6">
        <v>9.6</v>
      </c>
      <c r="C4" s="6">
        <v>67200</v>
      </c>
      <c r="D4" s="6">
        <v>4.16</v>
      </c>
      <c r="E4" s="13">
        <v>0.9</v>
      </c>
    </row>
    <row r="5" spans="1:5" x14ac:dyDescent="0.3">
      <c r="A5" s="4" t="s">
        <v>11</v>
      </c>
      <c r="B5" s="6">
        <v>9.4</v>
      </c>
      <c r="C5" s="6">
        <v>65800</v>
      </c>
      <c r="D5" s="6">
        <v>4.24</v>
      </c>
      <c r="E5" s="13">
        <v>0.9</v>
      </c>
    </row>
    <row r="6" spans="1:5" x14ac:dyDescent="0.3">
      <c r="A6" s="4" t="s">
        <v>12</v>
      </c>
      <c r="B6" s="6">
        <v>9.1999999999999993</v>
      </c>
      <c r="C6" s="6">
        <v>64400.000000000007</v>
      </c>
      <c r="D6" s="6">
        <v>4.32</v>
      </c>
      <c r="E6" s="13">
        <v>0.9</v>
      </c>
    </row>
    <row r="7" spans="1:5" x14ac:dyDescent="0.3">
      <c r="A7" s="4" t="s">
        <v>13</v>
      </c>
      <c r="B7" s="6">
        <v>9</v>
      </c>
      <c r="C7" s="6">
        <v>63000</v>
      </c>
      <c r="D7" s="6">
        <v>4.4000000000000004</v>
      </c>
      <c r="E7" s="13">
        <v>0.95</v>
      </c>
    </row>
    <row r="8" spans="1:5" x14ac:dyDescent="0.3">
      <c r="A8" s="4" t="s">
        <v>14</v>
      </c>
      <c r="B8" s="6">
        <v>8.8000000000000007</v>
      </c>
      <c r="C8" s="6">
        <v>61600</v>
      </c>
      <c r="D8" s="6">
        <v>4.4800000000000004</v>
      </c>
      <c r="E8" s="13">
        <v>0.95</v>
      </c>
    </row>
    <row r="9" spans="1:5" x14ac:dyDescent="0.3">
      <c r="A9" s="4" t="s">
        <v>15</v>
      </c>
      <c r="B9" s="6">
        <v>8.6</v>
      </c>
      <c r="C9" s="6">
        <v>60200</v>
      </c>
      <c r="D9" s="6">
        <v>4.5599999999999996</v>
      </c>
      <c r="E9" s="13">
        <v>0.95</v>
      </c>
    </row>
    <row r="10" spans="1:5" x14ac:dyDescent="0.3">
      <c r="A10" s="4" t="s">
        <v>16</v>
      </c>
      <c r="B10" s="6">
        <v>8.4</v>
      </c>
      <c r="C10" s="6">
        <v>58800</v>
      </c>
      <c r="D10" s="6">
        <v>4.6399999999999997</v>
      </c>
      <c r="E10" s="13">
        <v>0.95</v>
      </c>
    </row>
    <row r="11" spans="1:5" x14ac:dyDescent="0.3">
      <c r="A11" s="8" t="s">
        <v>17</v>
      </c>
      <c r="B11" s="10">
        <v>8.1999999999999993</v>
      </c>
      <c r="C11" s="10">
        <v>57400</v>
      </c>
      <c r="D11" s="10">
        <v>4.72</v>
      </c>
      <c r="E11" s="14">
        <v>0.95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B9AA-F866-4D83-B9A6-71496DB4C62E}">
  <dimension ref="B3:T16"/>
  <sheetViews>
    <sheetView showGridLines="0" workbookViewId="0">
      <selection activeCell="I8" sqref="I8"/>
    </sheetView>
  </sheetViews>
  <sheetFormatPr defaultRowHeight="14.4" x14ac:dyDescent="0.3"/>
  <cols>
    <col min="2" max="2" width="24.6640625" bestFit="1" customWidth="1"/>
    <col min="3" max="3" width="26.33203125" hidden="1" customWidth="1"/>
    <col min="6" max="6" width="0.5546875" customWidth="1"/>
    <col min="9" max="9" width="20.21875" bestFit="1" customWidth="1"/>
    <col min="17" max="17" width="10" hidden="1" customWidth="1"/>
    <col min="18" max="20" width="8.88671875" hidden="1" customWidth="1"/>
    <col min="21" max="21" width="0" hidden="1" customWidth="1"/>
  </cols>
  <sheetData>
    <row r="3" spans="2:20" ht="15" thickBot="1" x14ac:dyDescent="0.35"/>
    <row r="4" spans="2:20" x14ac:dyDescent="0.3">
      <c r="B4" s="122" t="s">
        <v>71</v>
      </c>
      <c r="C4" s="128" t="s">
        <v>63</v>
      </c>
      <c r="D4" s="74" t="s">
        <v>56</v>
      </c>
      <c r="E4" s="73" t="s">
        <v>57</v>
      </c>
      <c r="G4" s="122" t="s">
        <v>109</v>
      </c>
    </row>
    <row r="5" spans="2:20" ht="15" thickBot="1" x14ac:dyDescent="0.35">
      <c r="B5" s="123"/>
      <c r="C5" s="129"/>
      <c r="D5" s="80" t="s">
        <v>17</v>
      </c>
      <c r="E5" s="81" t="s">
        <v>16</v>
      </c>
      <c r="G5" s="123"/>
    </row>
    <row r="6" spans="2:20" x14ac:dyDescent="0.3">
      <c r="B6" s="93" t="s">
        <v>22</v>
      </c>
      <c r="C6" s="42" t="s">
        <v>68</v>
      </c>
      <c r="D6" s="44">
        <f t="shared" ref="D6:E8" ca="1" si="0">SUMIFS(INDIRECT($C6),Quarter,D$5)</f>
        <v>0.28999999999999998</v>
      </c>
      <c r="E6" s="61">
        <f t="shared" ca="1" si="0"/>
        <v>0.28000000000000003</v>
      </c>
      <c r="G6" s="46">
        <f ca="1">D6-E6</f>
        <v>9.9999999999999534E-3</v>
      </c>
      <c r="I6" s="92"/>
    </row>
    <row r="7" spans="2:20" ht="12" customHeight="1" x14ac:dyDescent="0.3">
      <c r="B7" s="94" t="s">
        <v>23</v>
      </c>
      <c r="C7" s="37" t="s">
        <v>69</v>
      </c>
      <c r="D7" s="38">
        <f t="shared" ca="1" si="0"/>
        <v>0.24</v>
      </c>
      <c r="E7" s="39">
        <f t="shared" ca="1" si="0"/>
        <v>0.23</v>
      </c>
      <c r="G7" s="46">
        <f ca="1">D7-E7</f>
        <v>9.9999999999999811E-3</v>
      </c>
      <c r="Q7" s="1" t="s">
        <v>0</v>
      </c>
      <c r="R7" s="2" t="s">
        <v>22</v>
      </c>
      <c r="S7" s="2" t="s">
        <v>23</v>
      </c>
      <c r="T7" s="3" t="s">
        <v>24</v>
      </c>
    </row>
    <row r="8" spans="2:20" ht="15" thickBot="1" x14ac:dyDescent="0.35">
      <c r="B8" s="95" t="s">
        <v>24</v>
      </c>
      <c r="C8" s="45" t="s">
        <v>70</v>
      </c>
      <c r="D8" s="51">
        <f t="shared" ca="1" si="0"/>
        <v>145</v>
      </c>
      <c r="E8" s="57">
        <f t="shared" ca="1" si="0"/>
        <v>140</v>
      </c>
      <c r="G8" s="91">
        <f t="shared" ref="G8" ca="1" si="1">D8/E8-1</f>
        <v>3.5714285714285809E-2</v>
      </c>
      <c r="Q8" s="4" t="s">
        <v>8</v>
      </c>
      <c r="R8" s="5">
        <v>0.2</v>
      </c>
      <c r="S8" s="5">
        <v>0.15</v>
      </c>
      <c r="T8" s="7">
        <v>100</v>
      </c>
    </row>
    <row r="9" spans="2:20" x14ac:dyDescent="0.3">
      <c r="Q9" s="4" t="s">
        <v>10</v>
      </c>
      <c r="R9" s="5">
        <v>0.22</v>
      </c>
      <c r="S9" s="5">
        <v>0.17</v>
      </c>
      <c r="T9" s="7">
        <v>110</v>
      </c>
    </row>
    <row r="10" spans="2:20" x14ac:dyDescent="0.3">
      <c r="Q10" s="4" t="s">
        <v>11</v>
      </c>
      <c r="R10" s="5">
        <v>0.23</v>
      </c>
      <c r="S10" s="5">
        <v>0.18</v>
      </c>
      <c r="T10" s="7">
        <v>115</v>
      </c>
    </row>
    <row r="11" spans="2:20" x14ac:dyDescent="0.3">
      <c r="Q11" s="4" t="s">
        <v>12</v>
      </c>
      <c r="R11" s="5">
        <v>0.24</v>
      </c>
      <c r="S11" s="5">
        <v>0.19</v>
      </c>
      <c r="T11" s="7">
        <v>120</v>
      </c>
    </row>
    <row r="12" spans="2:20" x14ac:dyDescent="0.3">
      <c r="Q12" s="4" t="s">
        <v>13</v>
      </c>
      <c r="R12" s="5">
        <v>0.25</v>
      </c>
      <c r="S12" s="5">
        <v>0.2</v>
      </c>
      <c r="T12" s="7">
        <v>125</v>
      </c>
    </row>
    <row r="13" spans="2:20" x14ac:dyDescent="0.3">
      <c r="Q13" s="4" t="s">
        <v>14</v>
      </c>
      <c r="R13" s="5">
        <v>0.26</v>
      </c>
      <c r="S13" s="5">
        <v>0.21</v>
      </c>
      <c r="T13" s="7">
        <v>130</v>
      </c>
    </row>
    <row r="14" spans="2:20" x14ac:dyDescent="0.3">
      <c r="Q14" s="4" t="s">
        <v>15</v>
      </c>
      <c r="R14" s="5">
        <v>0.27</v>
      </c>
      <c r="S14" s="5">
        <v>0.22</v>
      </c>
      <c r="T14" s="7">
        <v>135</v>
      </c>
    </row>
    <row r="15" spans="2:20" x14ac:dyDescent="0.3">
      <c r="Q15" s="4" t="s">
        <v>16</v>
      </c>
      <c r="R15" s="5">
        <v>0.28000000000000003</v>
      </c>
      <c r="S15" s="5">
        <v>0.23</v>
      </c>
      <c r="T15" s="7">
        <v>140</v>
      </c>
    </row>
    <row r="16" spans="2:20" x14ac:dyDescent="0.3">
      <c r="Q16" s="8" t="s">
        <v>17</v>
      </c>
      <c r="R16" s="9">
        <v>0.28999999999999998</v>
      </c>
      <c r="S16" s="9">
        <v>0.24</v>
      </c>
      <c r="T16" s="11">
        <v>145</v>
      </c>
    </row>
  </sheetData>
  <mergeCells count="3">
    <mergeCell ref="B4:B5"/>
    <mergeCell ref="C4:C5"/>
    <mergeCell ref="G4:G5"/>
  </mergeCells>
  <dataValidations count="1">
    <dataValidation type="list" allowBlank="1" showInputMessage="1" showErrorMessage="1" sqref="D5:F5" xr:uid="{8AB88689-90CD-4E82-AEE3-6D0C3F37B239}">
      <formula1>$Q$7:$Q$16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6EFB-2F32-40A3-AA82-38AFDC36D321}">
  <dimension ref="A1:D11"/>
  <sheetViews>
    <sheetView workbookViewId="0"/>
  </sheetViews>
  <sheetFormatPr defaultRowHeight="14.4" x14ac:dyDescent="0.3"/>
  <sheetData>
    <row r="1" spans="1:4" ht="57.6" x14ac:dyDescent="0.3">
      <c r="A1" s="1" t="s">
        <v>0</v>
      </c>
      <c r="B1" s="2" t="s">
        <v>22</v>
      </c>
      <c r="C1" s="2" t="s">
        <v>23</v>
      </c>
      <c r="D1" s="3" t="s">
        <v>24</v>
      </c>
    </row>
    <row r="2" spans="1:4" x14ac:dyDescent="0.3">
      <c r="A2" s="4" t="s">
        <v>8</v>
      </c>
      <c r="B2" s="5">
        <v>0.2</v>
      </c>
      <c r="C2" s="5">
        <v>0.15</v>
      </c>
      <c r="D2" s="7">
        <v>100</v>
      </c>
    </row>
    <row r="3" spans="1:4" x14ac:dyDescent="0.3">
      <c r="A3" s="4" t="s">
        <v>9</v>
      </c>
      <c r="B3" s="5">
        <v>0.21</v>
      </c>
      <c r="C3" s="5">
        <v>0.16</v>
      </c>
      <c r="D3" s="7">
        <v>105</v>
      </c>
    </row>
    <row r="4" spans="1:4" x14ac:dyDescent="0.3">
      <c r="A4" s="4" t="s">
        <v>10</v>
      </c>
      <c r="B4" s="5">
        <v>0.22</v>
      </c>
      <c r="C4" s="5">
        <v>0.17</v>
      </c>
      <c r="D4" s="7">
        <v>110</v>
      </c>
    </row>
    <row r="5" spans="1:4" x14ac:dyDescent="0.3">
      <c r="A5" s="4" t="s">
        <v>11</v>
      </c>
      <c r="B5" s="5">
        <v>0.23</v>
      </c>
      <c r="C5" s="5">
        <v>0.18</v>
      </c>
      <c r="D5" s="7">
        <v>115</v>
      </c>
    </row>
    <row r="6" spans="1:4" x14ac:dyDescent="0.3">
      <c r="A6" s="4" t="s">
        <v>12</v>
      </c>
      <c r="B6" s="5">
        <v>0.24</v>
      </c>
      <c r="C6" s="5">
        <v>0.19</v>
      </c>
      <c r="D6" s="7">
        <v>120</v>
      </c>
    </row>
    <row r="7" spans="1:4" x14ac:dyDescent="0.3">
      <c r="A7" s="4" t="s">
        <v>13</v>
      </c>
      <c r="B7" s="5">
        <v>0.25</v>
      </c>
      <c r="C7" s="5">
        <v>0.2</v>
      </c>
      <c r="D7" s="7">
        <v>125</v>
      </c>
    </row>
    <row r="8" spans="1:4" x14ac:dyDescent="0.3">
      <c r="A8" s="4" t="s">
        <v>14</v>
      </c>
      <c r="B8" s="5">
        <v>0.26</v>
      </c>
      <c r="C8" s="5">
        <v>0.21</v>
      </c>
      <c r="D8" s="7">
        <v>130</v>
      </c>
    </row>
    <row r="9" spans="1:4" x14ac:dyDescent="0.3">
      <c r="A9" s="4" t="s">
        <v>15</v>
      </c>
      <c r="B9" s="5">
        <v>0.27</v>
      </c>
      <c r="C9" s="5">
        <v>0.22</v>
      </c>
      <c r="D9" s="7">
        <v>135</v>
      </c>
    </row>
    <row r="10" spans="1:4" x14ac:dyDescent="0.3">
      <c r="A10" s="4" t="s">
        <v>16</v>
      </c>
      <c r="B10" s="5">
        <v>0.28000000000000003</v>
      </c>
      <c r="C10" s="5">
        <v>0.23</v>
      </c>
      <c r="D10" s="7">
        <v>140</v>
      </c>
    </row>
    <row r="11" spans="1:4" x14ac:dyDescent="0.3">
      <c r="A11" s="8" t="s">
        <v>17</v>
      </c>
      <c r="B11" s="9">
        <v>0.28999999999999998</v>
      </c>
      <c r="C11" s="9">
        <v>0.24</v>
      </c>
      <c r="D11" s="11">
        <v>145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25F4-733E-4080-8F47-A9F5CED1CE6A}">
  <dimension ref="B3:T15"/>
  <sheetViews>
    <sheetView showGridLines="0" workbookViewId="0">
      <selection activeCell="H7" sqref="H7"/>
    </sheetView>
  </sheetViews>
  <sheetFormatPr defaultRowHeight="14.4" x14ac:dyDescent="0.3"/>
  <cols>
    <col min="2" max="2" width="33.5546875" customWidth="1"/>
    <col min="3" max="3" width="36.6640625" hidden="1" customWidth="1"/>
    <col min="6" max="6" width="0.44140625" customWidth="1"/>
    <col min="14" max="14" width="8.88671875" hidden="1" customWidth="1"/>
    <col min="15" max="15" width="13.88671875" hidden="1" customWidth="1"/>
    <col min="16" max="20" width="8.88671875" hidden="1" customWidth="1"/>
    <col min="21" max="21" width="8.88671875" customWidth="1"/>
  </cols>
  <sheetData>
    <row r="3" spans="2:19" ht="15" thickBot="1" x14ac:dyDescent="0.35"/>
    <row r="4" spans="2:19" x14ac:dyDescent="0.3">
      <c r="B4" s="122" t="s">
        <v>74</v>
      </c>
      <c r="C4" s="128" t="s">
        <v>74</v>
      </c>
      <c r="D4" s="74" t="s">
        <v>56</v>
      </c>
      <c r="E4" s="73" t="s">
        <v>57</v>
      </c>
      <c r="G4" s="122" t="s">
        <v>109</v>
      </c>
    </row>
    <row r="5" spans="2:19" ht="12.6" customHeight="1" thickBot="1" x14ac:dyDescent="0.35">
      <c r="B5" s="123"/>
      <c r="C5" s="129"/>
      <c r="D5" s="80" t="s">
        <v>17</v>
      </c>
      <c r="E5" s="81" t="s">
        <v>16</v>
      </c>
      <c r="G5" s="123"/>
      <c r="N5" s="15" t="s">
        <v>0</v>
      </c>
      <c r="O5" s="16" t="s">
        <v>25</v>
      </c>
      <c r="P5" s="16" t="s">
        <v>26</v>
      </c>
      <c r="Q5" s="17" t="s">
        <v>27</v>
      </c>
      <c r="R5" s="17" t="s">
        <v>72</v>
      </c>
      <c r="S5" s="16" t="s">
        <v>73</v>
      </c>
    </row>
    <row r="6" spans="2:19" x14ac:dyDescent="0.3">
      <c r="B6" s="96" t="s">
        <v>72</v>
      </c>
      <c r="C6" s="53" t="s">
        <v>77</v>
      </c>
      <c r="D6" s="97">
        <f t="shared" ref="D6:E10" ca="1" si="0">SUMIFS(INDIRECT($C6),Quarter,D$5)</f>
        <v>271.00439999999998</v>
      </c>
      <c r="E6" s="98">
        <f t="shared" ca="1" si="0"/>
        <v>261.87210000000005</v>
      </c>
      <c r="G6" s="47">
        <f ca="1">D6/E6-1</f>
        <v>3.4873130814622622E-2</v>
      </c>
      <c r="N6" s="18" t="s">
        <v>8</v>
      </c>
      <c r="O6" s="19">
        <v>50</v>
      </c>
      <c r="P6" s="19">
        <v>4</v>
      </c>
      <c r="Q6" s="20">
        <v>10</v>
      </c>
      <c r="R6" s="63">
        <f>Table356718[[#This Row],[CAC (in units)]]*Table356718[[#This Row],[ROAS (ratio)]]</f>
        <v>200</v>
      </c>
      <c r="S6" s="63">
        <f>Table356718[[#This Row],[ROAS (ratio)]]/Table356718[[#This Row],[CAC (in units)]]</f>
        <v>0.08</v>
      </c>
    </row>
    <row r="7" spans="2:19" x14ac:dyDescent="0.3">
      <c r="B7" s="99" t="s">
        <v>25</v>
      </c>
      <c r="C7" s="18" t="s">
        <v>76</v>
      </c>
      <c r="D7" s="65">
        <f t="shared" ca="1" si="0"/>
        <v>43.64</v>
      </c>
      <c r="E7" s="100">
        <f t="shared" ca="1" si="0"/>
        <v>44.31</v>
      </c>
      <c r="G7" s="90">
        <f t="shared" ref="G7:G10" ca="1" si="1">D7/E7-1</f>
        <v>-1.5120740239223718E-2</v>
      </c>
      <c r="N7" s="18" t="s">
        <v>9</v>
      </c>
      <c r="O7" s="19">
        <v>49.25</v>
      </c>
      <c r="P7" s="19">
        <v>4.2</v>
      </c>
      <c r="Q7" s="20">
        <v>11</v>
      </c>
      <c r="R7" s="63">
        <f>Table356718[[#This Row],[CAC (in units)]]*Table356718[[#This Row],[ROAS (ratio)]]</f>
        <v>206.85000000000002</v>
      </c>
      <c r="S7" s="63">
        <f>Table356718[[#This Row],[ROAS (ratio)]]/Table356718[[#This Row],[CAC (in units)]]</f>
        <v>8.5279187817258892E-2</v>
      </c>
    </row>
    <row r="8" spans="2:19" x14ac:dyDescent="0.3">
      <c r="B8" s="99" t="s">
        <v>27</v>
      </c>
      <c r="C8" s="18" t="s">
        <v>78</v>
      </c>
      <c r="D8" s="65">
        <f t="shared" ca="1" si="0"/>
        <v>23.58</v>
      </c>
      <c r="E8" s="100">
        <f t="shared" ca="1" si="0"/>
        <v>21.44</v>
      </c>
      <c r="G8" s="47">
        <f t="shared" ca="1" si="1"/>
        <v>9.981343283582067E-2</v>
      </c>
      <c r="N8" s="66" t="s">
        <v>10</v>
      </c>
      <c r="O8" s="67">
        <v>48.51</v>
      </c>
      <c r="P8" s="67">
        <v>4.41</v>
      </c>
      <c r="Q8" s="68">
        <v>12.1</v>
      </c>
      <c r="R8" s="69">
        <f>Table356718[[#This Row],[CAC (in units)]]*Table356718[[#This Row],[ROAS (ratio)]]</f>
        <v>213.92910000000001</v>
      </c>
      <c r="S8" s="69">
        <f>Table356718[[#This Row],[ROAS (ratio)]]/Table356718[[#This Row],[CAC (in units)]]</f>
        <v>9.0909090909090912E-2</v>
      </c>
    </row>
    <row r="9" spans="2:19" x14ac:dyDescent="0.3">
      <c r="B9" s="99" t="s">
        <v>26</v>
      </c>
      <c r="C9" s="18" t="s">
        <v>79</v>
      </c>
      <c r="D9" s="64">
        <f t="shared" ca="1" si="0"/>
        <v>6.21</v>
      </c>
      <c r="E9" s="101">
        <f t="shared" ca="1" si="0"/>
        <v>5.91</v>
      </c>
      <c r="G9" s="90">
        <f t="shared" ca="1" si="1"/>
        <v>5.0761421319796884E-2</v>
      </c>
      <c r="N9" s="66" t="s">
        <v>11</v>
      </c>
      <c r="O9" s="67">
        <v>47.78</v>
      </c>
      <c r="P9" s="67">
        <v>4.63</v>
      </c>
      <c r="Q9" s="68">
        <v>13.31</v>
      </c>
      <c r="R9" s="69">
        <f>Table356718[[#This Row],[CAC (in units)]]*Table356718[[#This Row],[ROAS (ratio)]]</f>
        <v>221.22139999999999</v>
      </c>
      <c r="S9" s="69">
        <f>Table356718[[#This Row],[ROAS (ratio)]]/Table356718[[#This Row],[CAC (in units)]]</f>
        <v>9.6902469652574291E-2</v>
      </c>
    </row>
    <row r="10" spans="2:19" ht="15.6" customHeight="1" thickBot="1" x14ac:dyDescent="0.35">
      <c r="B10" s="102" t="s">
        <v>73</v>
      </c>
      <c r="C10" s="54" t="s">
        <v>75</v>
      </c>
      <c r="D10" s="103">
        <f t="shared" ca="1" si="0"/>
        <v>0.14230064161319889</v>
      </c>
      <c r="E10" s="104">
        <f t="shared" ca="1" si="0"/>
        <v>0.13337846987136087</v>
      </c>
      <c r="G10" s="48">
        <f t="shared" ca="1" si="1"/>
        <v>6.6893642957841282E-2</v>
      </c>
      <c r="N10" s="18" t="s">
        <v>12</v>
      </c>
      <c r="O10" s="19">
        <v>47.07</v>
      </c>
      <c r="P10" s="19">
        <v>4.8600000000000003</v>
      </c>
      <c r="Q10" s="20">
        <v>14.64</v>
      </c>
      <c r="R10" s="63">
        <f>Table356718[[#This Row],[CAC (in units)]]*Table356718[[#This Row],[ROAS (ratio)]]</f>
        <v>228.76020000000003</v>
      </c>
      <c r="S10" s="63">
        <f>Table356718[[#This Row],[ROAS (ratio)]]/Table356718[[#This Row],[CAC (in units)]]</f>
        <v>0.10325047801147229</v>
      </c>
    </row>
    <row r="11" spans="2:19" x14ac:dyDescent="0.3">
      <c r="N11" s="18" t="s">
        <v>13</v>
      </c>
      <c r="O11" s="19">
        <v>46.36</v>
      </c>
      <c r="P11" s="19">
        <v>5.1100000000000003</v>
      </c>
      <c r="Q11" s="20">
        <v>16.11</v>
      </c>
      <c r="R11" s="63">
        <f>Table356718[[#This Row],[CAC (in units)]]*Table356718[[#This Row],[ROAS (ratio)]]</f>
        <v>236.89960000000002</v>
      </c>
      <c r="S11" s="63">
        <f>Table356718[[#This Row],[ROAS (ratio)]]/Table356718[[#This Row],[CAC (in units)]]</f>
        <v>0.11022433132010355</v>
      </c>
    </row>
    <row r="12" spans="2:19" x14ac:dyDescent="0.3">
      <c r="N12" s="18" t="s">
        <v>14</v>
      </c>
      <c r="O12" s="19">
        <v>45.67</v>
      </c>
      <c r="P12" s="19">
        <v>5.36</v>
      </c>
      <c r="Q12" s="20">
        <v>17.72</v>
      </c>
      <c r="R12" s="63">
        <f>Table356718[[#This Row],[CAC (in units)]]*Table356718[[#This Row],[ROAS (ratio)]]</f>
        <v>244.79120000000003</v>
      </c>
      <c r="S12" s="63">
        <f>Table356718[[#This Row],[ROAS (ratio)]]/Table356718[[#This Row],[CAC (in units)]]</f>
        <v>0.11736369608057806</v>
      </c>
    </row>
    <row r="13" spans="2:19" x14ac:dyDescent="0.3">
      <c r="N13" s="18" t="s">
        <v>15</v>
      </c>
      <c r="O13" s="19">
        <v>44.98</v>
      </c>
      <c r="P13" s="19">
        <v>5.63</v>
      </c>
      <c r="Q13" s="20">
        <v>19.489999999999998</v>
      </c>
      <c r="R13" s="63">
        <f>Table356718[[#This Row],[CAC (in units)]]*Table356718[[#This Row],[ROAS (ratio)]]</f>
        <v>253.23739999999998</v>
      </c>
      <c r="S13" s="63">
        <f>Table356718[[#This Row],[ROAS (ratio)]]/Table356718[[#This Row],[CAC (in units)]]</f>
        <v>0.1251667407736772</v>
      </c>
    </row>
    <row r="14" spans="2:19" x14ac:dyDescent="0.3">
      <c r="N14" s="18" t="s">
        <v>16</v>
      </c>
      <c r="O14" s="19">
        <v>44.31</v>
      </c>
      <c r="P14" s="19">
        <v>5.91</v>
      </c>
      <c r="Q14" s="20">
        <v>21.44</v>
      </c>
      <c r="R14" s="63">
        <f>Table356718[[#This Row],[CAC (in units)]]*Table356718[[#This Row],[ROAS (ratio)]]</f>
        <v>261.87210000000005</v>
      </c>
      <c r="S14" s="63">
        <f>Table356718[[#This Row],[ROAS (ratio)]]/Table356718[[#This Row],[CAC (in units)]]</f>
        <v>0.13337846987136087</v>
      </c>
    </row>
    <row r="15" spans="2:19" x14ac:dyDescent="0.3">
      <c r="N15" s="21" t="s">
        <v>17</v>
      </c>
      <c r="O15" s="22">
        <v>43.64</v>
      </c>
      <c r="P15" s="22">
        <v>6.21</v>
      </c>
      <c r="Q15" s="23">
        <v>23.58</v>
      </c>
      <c r="R15" s="63">
        <f>Table356718[[#This Row],[CAC (in units)]]*Table356718[[#This Row],[ROAS (ratio)]]</f>
        <v>271.00439999999998</v>
      </c>
      <c r="S15" s="63">
        <f>Table356718[[#This Row],[ROAS (ratio)]]/Table356718[[#This Row],[CAC (in units)]]</f>
        <v>0.14230064161319889</v>
      </c>
    </row>
  </sheetData>
  <mergeCells count="3">
    <mergeCell ref="C4:C5"/>
    <mergeCell ref="B4:B5"/>
    <mergeCell ref="G4:G5"/>
  </mergeCells>
  <dataValidations count="1">
    <dataValidation type="list" allowBlank="1" showInputMessage="1" showErrorMessage="1" sqref="D5:F5" xr:uid="{C9D1F31C-EAE9-4D7E-8F0D-96159A0BBD26}">
      <formula1>$N$5:$N$15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1EFF-A624-4ECD-96B4-87423D263D88}">
  <dimension ref="A1:G11"/>
  <sheetViews>
    <sheetView workbookViewId="0"/>
  </sheetViews>
  <sheetFormatPr defaultRowHeight="14.4" x14ac:dyDescent="0.3"/>
  <cols>
    <col min="1" max="1" width="10.88671875" customWidth="1"/>
    <col min="2" max="2" width="14.77734375" customWidth="1"/>
    <col min="3" max="3" width="9.77734375" customWidth="1"/>
    <col min="4" max="4" width="13.44140625" customWidth="1"/>
  </cols>
  <sheetData>
    <row r="1" spans="1:7" ht="48.6" customHeight="1" x14ac:dyDescent="0.3">
      <c r="A1" s="15" t="s">
        <v>0</v>
      </c>
      <c r="B1" s="16" t="s">
        <v>25</v>
      </c>
      <c r="C1" s="16" t="s">
        <v>26</v>
      </c>
      <c r="D1" s="17" t="s">
        <v>27</v>
      </c>
      <c r="E1" s="17" t="s">
        <v>72</v>
      </c>
      <c r="F1" s="16" t="s">
        <v>73</v>
      </c>
    </row>
    <row r="2" spans="1:7" x14ac:dyDescent="0.3">
      <c r="A2" s="18" t="s">
        <v>8</v>
      </c>
      <c r="B2" s="19">
        <v>50</v>
      </c>
      <c r="C2" s="19">
        <v>4</v>
      </c>
      <c r="D2" s="20">
        <v>10</v>
      </c>
      <c r="E2" s="63">
        <f>Table3567[[#This Row],[CAC (in units)]]*Table3567[[#This Row],[ROAS (ratio)]]</f>
        <v>200</v>
      </c>
      <c r="F2" s="63">
        <f>Table3567[[#This Row],[ROAS (ratio)]]/Table3567[[#This Row],[CAC (in units)]]</f>
        <v>0.08</v>
      </c>
    </row>
    <row r="3" spans="1:7" x14ac:dyDescent="0.3">
      <c r="A3" s="18" t="s">
        <v>9</v>
      </c>
      <c r="B3" s="19">
        <v>49.25</v>
      </c>
      <c r="C3" s="19">
        <v>4.2</v>
      </c>
      <c r="D3" s="20">
        <v>11</v>
      </c>
      <c r="E3" s="63">
        <f>Table3567[[#This Row],[CAC (in units)]]*Table3567[[#This Row],[ROAS (ratio)]]</f>
        <v>206.85000000000002</v>
      </c>
      <c r="F3" s="63">
        <f>Table3567[[#This Row],[ROAS (ratio)]]/Table3567[[#This Row],[CAC (in units)]]</f>
        <v>8.5279187817258892E-2</v>
      </c>
    </row>
    <row r="4" spans="1:7" x14ac:dyDescent="0.3">
      <c r="A4" s="18" t="s">
        <v>10</v>
      </c>
      <c r="B4" s="19">
        <v>48.51</v>
      </c>
      <c r="C4" s="19">
        <v>4.41</v>
      </c>
      <c r="D4" s="20">
        <v>12.1</v>
      </c>
      <c r="E4" s="63">
        <f>Table3567[[#This Row],[CAC (in units)]]*Table3567[[#This Row],[ROAS (ratio)]]</f>
        <v>213.92910000000001</v>
      </c>
      <c r="F4" s="63">
        <f>Table3567[[#This Row],[ROAS (ratio)]]/Table3567[[#This Row],[CAC (in units)]]</f>
        <v>9.0909090909090912E-2</v>
      </c>
    </row>
    <row r="5" spans="1:7" x14ac:dyDescent="0.3">
      <c r="A5" s="18" t="s">
        <v>11</v>
      </c>
      <c r="B5" s="19">
        <v>47.78</v>
      </c>
      <c r="C5" s="19">
        <v>4.63</v>
      </c>
      <c r="D5" s="20">
        <v>13.31</v>
      </c>
      <c r="E5" s="63">
        <f>Table3567[[#This Row],[CAC (in units)]]*Table3567[[#This Row],[ROAS (ratio)]]</f>
        <v>221.22139999999999</v>
      </c>
      <c r="F5" s="63">
        <f>Table3567[[#This Row],[ROAS (ratio)]]/Table3567[[#This Row],[CAC (in units)]]</f>
        <v>9.6902469652574291E-2</v>
      </c>
    </row>
    <row r="6" spans="1:7" x14ac:dyDescent="0.3">
      <c r="A6" s="18" t="s">
        <v>12</v>
      </c>
      <c r="B6" s="19">
        <v>47.07</v>
      </c>
      <c r="C6" s="19">
        <v>4.8600000000000003</v>
      </c>
      <c r="D6" s="20">
        <v>14.64</v>
      </c>
      <c r="E6" s="63">
        <f>Table3567[[#This Row],[CAC (in units)]]*Table3567[[#This Row],[ROAS (ratio)]]</f>
        <v>228.76020000000003</v>
      </c>
      <c r="F6" s="63">
        <f>Table3567[[#This Row],[ROAS (ratio)]]/Table3567[[#This Row],[CAC (in units)]]</f>
        <v>0.10325047801147229</v>
      </c>
    </row>
    <row r="7" spans="1:7" x14ac:dyDescent="0.3">
      <c r="A7" s="18" t="s">
        <v>13</v>
      </c>
      <c r="B7" s="19">
        <v>46.36</v>
      </c>
      <c r="C7" s="19">
        <v>5.1100000000000003</v>
      </c>
      <c r="D7" s="20">
        <v>16.11</v>
      </c>
      <c r="E7" s="63">
        <f>Table3567[[#This Row],[CAC (in units)]]*Table3567[[#This Row],[ROAS (ratio)]]</f>
        <v>236.89960000000002</v>
      </c>
      <c r="F7" s="63">
        <f>Table3567[[#This Row],[ROAS (ratio)]]/Table3567[[#This Row],[CAC (in units)]]</f>
        <v>0.11022433132010355</v>
      </c>
    </row>
    <row r="8" spans="1:7" x14ac:dyDescent="0.3">
      <c r="A8" s="18" t="s">
        <v>14</v>
      </c>
      <c r="B8" s="19">
        <v>45.67</v>
      </c>
      <c r="C8" s="19">
        <v>5.36</v>
      </c>
      <c r="D8" s="20">
        <v>17.72</v>
      </c>
      <c r="E8" s="63">
        <f>Table3567[[#This Row],[CAC (in units)]]*Table3567[[#This Row],[ROAS (ratio)]]</f>
        <v>244.79120000000003</v>
      </c>
      <c r="F8" s="63">
        <f>Table3567[[#This Row],[ROAS (ratio)]]/Table3567[[#This Row],[CAC (in units)]]</f>
        <v>0.11736369608057806</v>
      </c>
    </row>
    <row r="9" spans="1:7" x14ac:dyDescent="0.3">
      <c r="A9" s="18" t="s">
        <v>15</v>
      </c>
      <c r="B9" s="19">
        <v>44.98</v>
      </c>
      <c r="C9" s="19">
        <v>5.63</v>
      </c>
      <c r="D9" s="20">
        <v>19.489999999999998</v>
      </c>
      <c r="E9" s="63">
        <f>Table3567[[#This Row],[CAC (in units)]]*Table3567[[#This Row],[ROAS (ratio)]]</f>
        <v>253.23739999999998</v>
      </c>
      <c r="F9" s="63">
        <f>Table3567[[#This Row],[ROAS (ratio)]]/Table3567[[#This Row],[CAC (in units)]]</f>
        <v>0.1251667407736772</v>
      </c>
    </row>
    <row r="10" spans="1:7" x14ac:dyDescent="0.3">
      <c r="A10" s="18" t="s">
        <v>16</v>
      </c>
      <c r="B10" s="19">
        <v>44.31</v>
      </c>
      <c r="C10" s="19">
        <v>5.91</v>
      </c>
      <c r="D10" s="20">
        <v>21.44</v>
      </c>
      <c r="E10" s="63">
        <f>Table3567[[#This Row],[CAC (in units)]]*Table3567[[#This Row],[ROAS (ratio)]]</f>
        <v>261.87210000000005</v>
      </c>
      <c r="F10" s="63">
        <f>Table3567[[#This Row],[ROAS (ratio)]]/Table3567[[#This Row],[CAC (in units)]]</f>
        <v>0.13337846987136087</v>
      </c>
      <c r="G10" s="62"/>
    </row>
    <row r="11" spans="1:7" x14ac:dyDescent="0.3">
      <c r="A11" s="21" t="s">
        <v>17</v>
      </c>
      <c r="B11" s="22">
        <v>43.64</v>
      </c>
      <c r="C11" s="22">
        <v>6.21</v>
      </c>
      <c r="D11" s="23">
        <v>23.58</v>
      </c>
      <c r="E11" s="63">
        <f>Table3567[[#This Row],[CAC (in units)]]*Table3567[[#This Row],[ROAS (ratio)]]</f>
        <v>271.00439999999998</v>
      </c>
      <c r="F11" s="63">
        <f>Table3567[[#This Row],[ROAS (ratio)]]/Table3567[[#This Row],[CAC (in units)]]</f>
        <v>0.14230064161319889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C61D-F541-45A7-A29A-7F665F6E5106}">
  <dimension ref="B3:S14"/>
  <sheetViews>
    <sheetView showGridLines="0" workbookViewId="0">
      <selection activeCell="J4" sqref="J4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0.5546875" customWidth="1"/>
    <col min="7" max="7" width="10.5546875" customWidth="1"/>
    <col min="14" max="18" width="0" hidden="1" customWidth="1"/>
    <col min="19" max="19" width="10.77734375" hidden="1" customWidth="1"/>
    <col min="20" max="20" width="0" hidden="1" customWidth="1"/>
  </cols>
  <sheetData>
    <row r="3" spans="2:19" ht="15" thickBot="1" x14ac:dyDescent="0.35"/>
    <row r="4" spans="2:19" ht="43.2" x14ac:dyDescent="0.3">
      <c r="B4" s="122" t="s">
        <v>80</v>
      </c>
      <c r="C4" s="131" t="s">
        <v>80</v>
      </c>
      <c r="D4" s="74" t="s">
        <v>56</v>
      </c>
      <c r="E4" s="73" t="s">
        <v>57</v>
      </c>
      <c r="G4" s="122" t="s">
        <v>109</v>
      </c>
      <c r="N4" s="1" t="s">
        <v>0</v>
      </c>
      <c r="O4" s="2" t="s">
        <v>28</v>
      </c>
      <c r="P4" s="2" t="s">
        <v>29</v>
      </c>
      <c r="Q4" s="2" t="s">
        <v>30</v>
      </c>
      <c r="R4" s="2" t="s">
        <v>31</v>
      </c>
      <c r="S4" s="3" t="s">
        <v>32</v>
      </c>
    </row>
    <row r="5" spans="2:19" ht="15" thickBot="1" x14ac:dyDescent="0.35">
      <c r="B5" s="130"/>
      <c r="C5" s="132"/>
      <c r="D5" s="105" t="s">
        <v>17</v>
      </c>
      <c r="E5" s="106" t="s">
        <v>16</v>
      </c>
      <c r="G5" s="123"/>
      <c r="N5" s="4" t="s">
        <v>8</v>
      </c>
      <c r="O5" s="6">
        <v>10000</v>
      </c>
      <c r="P5" s="6">
        <v>5000</v>
      </c>
      <c r="Q5" s="5">
        <v>0.99</v>
      </c>
      <c r="R5" s="24">
        <v>2</v>
      </c>
      <c r="S5" s="25">
        <v>2</v>
      </c>
    </row>
    <row r="6" spans="2:19" x14ac:dyDescent="0.3">
      <c r="B6" s="96" t="s">
        <v>28</v>
      </c>
      <c r="C6" s="49" t="s">
        <v>82</v>
      </c>
      <c r="D6" s="97">
        <f t="shared" ref="D6:E10" ca="1" si="0">SUMIFS(INDIRECT($C6),Quarter,D$5)</f>
        <v>28000</v>
      </c>
      <c r="E6" s="98">
        <f t="shared" ca="1" si="0"/>
        <v>26000</v>
      </c>
      <c r="G6" s="47">
        <f ca="1">D6/E6-1</f>
        <v>7.6923076923076872E-2</v>
      </c>
      <c r="N6" s="4" t="s">
        <v>9</v>
      </c>
      <c r="O6" s="6">
        <v>12000</v>
      </c>
      <c r="P6" s="6">
        <v>6250</v>
      </c>
      <c r="Q6" s="5">
        <v>0.99099999999999999</v>
      </c>
      <c r="R6" s="24">
        <v>1.9</v>
      </c>
      <c r="S6" s="25">
        <v>2.2999999999999998</v>
      </c>
    </row>
    <row r="7" spans="2:19" x14ac:dyDescent="0.3">
      <c r="B7" s="99" t="s">
        <v>29</v>
      </c>
      <c r="C7" s="12" t="s">
        <v>81</v>
      </c>
      <c r="D7" s="107">
        <f t="shared" ca="1" si="0"/>
        <v>16250</v>
      </c>
      <c r="E7" s="108">
        <f t="shared" ca="1" si="0"/>
        <v>15000</v>
      </c>
      <c r="G7" s="47">
        <f t="shared" ref="G7:G10" ca="1" si="1">D7/E7-1</f>
        <v>8.3333333333333259E-2</v>
      </c>
      <c r="N7" s="4" t="s">
        <v>10</v>
      </c>
      <c r="O7" s="6">
        <v>14000</v>
      </c>
      <c r="P7" s="6">
        <v>7500</v>
      </c>
      <c r="Q7" s="5">
        <v>0.99199999999999999</v>
      </c>
      <c r="R7" s="24">
        <v>1.8</v>
      </c>
      <c r="S7" s="25">
        <v>2.6</v>
      </c>
    </row>
    <row r="8" spans="2:19" x14ac:dyDescent="0.3">
      <c r="B8" s="99" t="s">
        <v>30</v>
      </c>
      <c r="C8" s="12" t="s">
        <v>84</v>
      </c>
      <c r="D8" s="107">
        <f t="shared" ca="1" si="0"/>
        <v>0.99900000000000011</v>
      </c>
      <c r="E8" s="108">
        <f t="shared" ca="1" si="0"/>
        <v>0.998</v>
      </c>
      <c r="G8" s="47">
        <f t="shared" ca="1" si="1"/>
        <v>1.0020040080160886E-3</v>
      </c>
      <c r="N8" s="4" t="s">
        <v>11</v>
      </c>
      <c r="O8" s="6">
        <v>16000</v>
      </c>
      <c r="P8" s="6">
        <v>8750</v>
      </c>
      <c r="Q8" s="5">
        <v>0.99299999999999999</v>
      </c>
      <c r="R8" s="24">
        <v>1.7</v>
      </c>
      <c r="S8" s="25">
        <v>2.9</v>
      </c>
    </row>
    <row r="9" spans="2:19" x14ac:dyDescent="0.3">
      <c r="B9" s="99" t="s">
        <v>31</v>
      </c>
      <c r="C9" s="12" t="s">
        <v>83</v>
      </c>
      <c r="D9" s="107">
        <f t="shared" ca="1" si="0"/>
        <v>1.1000000000000001</v>
      </c>
      <c r="E9" s="108">
        <f t="shared" ca="1" si="0"/>
        <v>1.2</v>
      </c>
      <c r="G9" s="47">
        <f t="shared" ca="1" si="1"/>
        <v>-8.3333333333333259E-2</v>
      </c>
      <c r="N9" s="4" t="s">
        <v>12</v>
      </c>
      <c r="O9" s="6">
        <v>18000</v>
      </c>
      <c r="P9" s="6">
        <v>10000</v>
      </c>
      <c r="Q9" s="5">
        <v>0.99400000000000011</v>
      </c>
      <c r="R9" s="24">
        <v>1.6</v>
      </c>
      <c r="S9" s="25">
        <v>3.2</v>
      </c>
    </row>
    <row r="10" spans="2:19" ht="15" thickBot="1" x14ac:dyDescent="0.35">
      <c r="B10" s="102" t="s">
        <v>32</v>
      </c>
      <c r="C10" s="51" t="s">
        <v>85</v>
      </c>
      <c r="D10" s="109">
        <f t="shared" ca="1" si="0"/>
        <v>4.7</v>
      </c>
      <c r="E10" s="110">
        <f t="shared" ca="1" si="0"/>
        <v>4.4000000000000004</v>
      </c>
      <c r="G10" s="48">
        <f t="shared" ca="1" si="1"/>
        <v>6.8181818181818121E-2</v>
      </c>
      <c r="N10" s="4" t="s">
        <v>13</v>
      </c>
      <c r="O10" s="6">
        <v>20000</v>
      </c>
      <c r="P10" s="6">
        <v>11250</v>
      </c>
      <c r="Q10" s="5">
        <v>0.995</v>
      </c>
      <c r="R10" s="24">
        <v>1.5</v>
      </c>
      <c r="S10" s="25">
        <v>3.5</v>
      </c>
    </row>
    <row r="11" spans="2:19" x14ac:dyDescent="0.3">
      <c r="N11" s="4" t="s">
        <v>14</v>
      </c>
      <c r="O11" s="6">
        <v>22000</v>
      </c>
      <c r="P11" s="6">
        <v>12500</v>
      </c>
      <c r="Q11" s="5">
        <v>0.996</v>
      </c>
      <c r="R11" s="24">
        <v>1.4</v>
      </c>
      <c r="S11" s="25">
        <v>3.8</v>
      </c>
    </row>
    <row r="12" spans="2:19" x14ac:dyDescent="0.3">
      <c r="N12" s="4" t="s">
        <v>15</v>
      </c>
      <c r="O12" s="6">
        <v>24000</v>
      </c>
      <c r="P12" s="6">
        <v>13750</v>
      </c>
      <c r="Q12" s="5">
        <v>0.997</v>
      </c>
      <c r="R12" s="24">
        <v>1.3</v>
      </c>
      <c r="S12" s="25">
        <v>4.0999999999999996</v>
      </c>
    </row>
    <row r="13" spans="2:19" x14ac:dyDescent="0.3">
      <c r="N13" s="4" t="s">
        <v>16</v>
      </c>
      <c r="O13" s="6">
        <v>26000</v>
      </c>
      <c r="P13" s="6">
        <v>15000</v>
      </c>
      <c r="Q13" s="5">
        <v>0.998</v>
      </c>
      <c r="R13" s="24">
        <v>1.2</v>
      </c>
      <c r="S13" s="25">
        <v>4.4000000000000004</v>
      </c>
    </row>
    <row r="14" spans="2:19" x14ac:dyDescent="0.3">
      <c r="N14" s="8" t="s">
        <v>17</v>
      </c>
      <c r="O14" s="10">
        <v>28000</v>
      </c>
      <c r="P14" s="10">
        <v>16250</v>
      </c>
      <c r="Q14" s="9">
        <v>0.99900000000000011</v>
      </c>
      <c r="R14" s="26">
        <v>1.1000000000000001</v>
      </c>
      <c r="S14" s="27">
        <v>4.7</v>
      </c>
    </row>
  </sheetData>
  <mergeCells count="3">
    <mergeCell ref="B4:B5"/>
    <mergeCell ref="C4:C5"/>
    <mergeCell ref="G4:G5"/>
  </mergeCells>
  <dataValidations count="1">
    <dataValidation type="list" allowBlank="1" showInputMessage="1" showErrorMessage="1" sqref="D5:F5" xr:uid="{5675D8D2-9283-4852-8BE2-5A218925A263}">
      <formula1>$N$4:$N$14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75</vt:i4>
      </vt:variant>
    </vt:vector>
  </HeadingPairs>
  <TitlesOfParts>
    <vt:vector size="97" baseType="lpstr">
      <vt:lpstr>CEO-Score Card</vt:lpstr>
      <vt:lpstr>CEO</vt:lpstr>
      <vt:lpstr>COO-Score Card</vt:lpstr>
      <vt:lpstr>COO</vt:lpstr>
      <vt:lpstr>CFO_ScoreCard</vt:lpstr>
      <vt:lpstr>CFO</vt:lpstr>
      <vt:lpstr>CMO_Score Card</vt:lpstr>
      <vt:lpstr>CMO</vt:lpstr>
      <vt:lpstr>CTO_ScoreCard</vt:lpstr>
      <vt:lpstr>CTO</vt:lpstr>
      <vt:lpstr>CSO _Score card</vt:lpstr>
      <vt:lpstr>CSO</vt:lpstr>
      <vt:lpstr>CPO_Score Card</vt:lpstr>
      <vt:lpstr>CPO</vt:lpstr>
      <vt:lpstr>CCO_Score Card</vt:lpstr>
      <vt:lpstr>CCO</vt:lpstr>
      <vt:lpstr>CPO-HR_ScoreCard</vt:lpstr>
      <vt:lpstr>CPO-HR</vt:lpstr>
      <vt:lpstr>CSO_Sustainability_ScoreCard</vt:lpstr>
      <vt:lpstr>CSO_Sustainability</vt:lpstr>
      <vt:lpstr>CDO_ScoreCard</vt:lpstr>
      <vt:lpstr>CDO</vt:lpstr>
      <vt:lpstr>Accuracy_of_Sales_Forecasts</vt:lpstr>
      <vt:lpstr>Active_Users</vt:lpstr>
      <vt:lpstr>App_Downloads</vt:lpstr>
      <vt:lpstr>CAC__in_units</vt:lpstr>
      <vt:lpstr>Carbon_Footprint_Reduction</vt:lpstr>
      <vt:lpstr>Cash_Flow_Index</vt:lpstr>
      <vt:lpstr>CFO_ScoreCard!CEO</vt:lpstr>
      <vt:lpstr>'CMO_Score Card'!CEO</vt:lpstr>
      <vt:lpstr>'COO-Score Card'!CEO</vt:lpstr>
      <vt:lpstr>'CSO _Score card'!CEO</vt:lpstr>
      <vt:lpstr>CTO_ScoreCard!CEO</vt:lpstr>
      <vt:lpstr>CEO</vt:lpstr>
      <vt:lpstr>'CMO_Score Card'!CFO</vt:lpstr>
      <vt:lpstr>'CSO _Score card'!CFO</vt:lpstr>
      <vt:lpstr>CTO_ScoreCard!CFO</vt:lpstr>
      <vt:lpstr>CFO</vt:lpstr>
      <vt:lpstr>CLTV__in_units</vt:lpstr>
      <vt:lpstr>'CSO _Score card'!CMO</vt:lpstr>
      <vt:lpstr>CTO_ScoreCard!CMO</vt:lpstr>
      <vt:lpstr>CMO</vt:lpstr>
      <vt:lpstr>COGS__in_thousands</vt:lpstr>
      <vt:lpstr>Compliance_Rate_with_Data_Protection_Laws</vt:lpstr>
      <vt:lpstr>CFO_ScoreCard!COO</vt:lpstr>
      <vt:lpstr>'CMO_Score Card'!COO</vt:lpstr>
      <vt:lpstr>'CSO _Score card'!COO</vt:lpstr>
      <vt:lpstr>CTO_ScoreCard!COO</vt:lpstr>
      <vt:lpstr>COO</vt:lpstr>
      <vt:lpstr>Cost</vt:lpstr>
      <vt:lpstr>CSAT</vt:lpstr>
      <vt:lpstr>CSO</vt:lpstr>
      <vt:lpstr>'CSO _Score card'!CTO</vt:lpstr>
      <vt:lpstr>CTO</vt:lpstr>
      <vt:lpstr>Customer_Acquisition_Efficiency_Ratio</vt:lpstr>
      <vt:lpstr>Customer_Satisfaction_Score</vt:lpstr>
      <vt:lpstr>Customer_Support_Response_Time__hours</vt:lpstr>
      <vt:lpstr>Data_Quality_Score</vt:lpstr>
      <vt:lpstr>Employee_Engagement_Score</vt:lpstr>
      <vt:lpstr>Employee_Satisfaction_Index</vt:lpstr>
      <vt:lpstr>Employee_Turnover_Rate</vt:lpstr>
      <vt:lpstr>Gross_Margin_per_Product_Line</vt:lpstr>
      <vt:lpstr>Inventory_Turnover_Rate</vt:lpstr>
      <vt:lpstr>Market_Penetration_Rate</vt:lpstr>
      <vt:lpstr>Market_Share</vt:lpstr>
      <vt:lpstr>Net_Profit_Margin</vt:lpstr>
      <vt:lpstr>NPS</vt:lpstr>
      <vt:lpstr>On_time_Delivery_Rate</vt:lpstr>
      <vt:lpstr>Order_Fulfillment_Time__days</vt:lpstr>
      <vt:lpstr>Overall_Revenue_Growth</vt:lpstr>
      <vt:lpstr>Percentage_of_Sustainable_Materials_Used</vt:lpstr>
      <vt:lpstr>Product_Development_Cycle_Time__months</vt:lpstr>
      <vt:lpstr>Product_Return_Rate</vt:lpstr>
      <vt:lpstr>Profit</vt:lpstr>
      <vt:lpstr>CCO!Quarter</vt:lpstr>
      <vt:lpstr>CDO!Quarter</vt:lpstr>
      <vt:lpstr>CFO!Quarter</vt:lpstr>
      <vt:lpstr>CMO!Quarter</vt:lpstr>
      <vt:lpstr>COO!Quarter</vt:lpstr>
      <vt:lpstr>CPO!Quarter</vt:lpstr>
      <vt:lpstr>'CPO-HR'!Quarter</vt:lpstr>
      <vt:lpstr>CSO!Quarter</vt:lpstr>
      <vt:lpstr>CSO_Sustainability!Quarter</vt:lpstr>
      <vt:lpstr>CTO!Quarter</vt:lpstr>
      <vt:lpstr>Quarter</vt:lpstr>
      <vt:lpstr>Quarterly_Revenue</vt:lpstr>
      <vt:lpstr>Revenue</vt:lpstr>
      <vt:lpstr>ROAS__ratio</vt:lpstr>
      <vt:lpstr>ROI</vt:lpstr>
      <vt:lpstr>Sales_Growth_Rate</vt:lpstr>
      <vt:lpstr>Social_Media_Engagement_Rate__in_units</vt:lpstr>
      <vt:lpstr>Sustainability_Index_Score</vt:lpstr>
      <vt:lpstr>Tech_Stack_ROI</vt:lpstr>
      <vt:lpstr>Time_to_Fill_Positions__days</vt:lpstr>
      <vt:lpstr>Trends</vt:lpstr>
      <vt:lpstr>Website_Speed__sec</vt:lpstr>
      <vt:lpstr>Website_Uptime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Dillip Meher</cp:lastModifiedBy>
  <dcterms:created xsi:type="dcterms:W3CDTF">2015-06-05T18:17:20Z</dcterms:created>
  <dcterms:modified xsi:type="dcterms:W3CDTF">2024-03-09T12:58:58Z</dcterms:modified>
</cp:coreProperties>
</file>