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ni\OneDrive\Desktop\2023 units\COS30045 Data Visualisation\"/>
    </mc:Choice>
  </mc:AlternateContent>
  <xr:revisionPtr revIDLastSave="0" documentId="13_ncr:1_{3F65CC75-194C-4805-9DE0-E7872AAEE2F6}" xr6:coauthVersionLast="47" xr6:coauthVersionMax="47" xr10:uidLastSave="{00000000-0000-0000-0000-000000000000}"/>
  <bookViews>
    <workbookView xWindow="-108" yWindow="-108" windowWidth="23256" windowHeight="12576" tabRatio="702" xr2:uid="{9A13235C-E686-4E85-B0FA-D8762DA69C25}"/>
  </bookViews>
  <sheets>
    <sheet name="Ukraine " sheetId="3" r:id="rId1"/>
    <sheet name="Afghanistan" sheetId="2" r:id="rId2"/>
    <sheet name="South sudan " sheetId="4" r:id="rId3"/>
    <sheet name="DR Congo" sheetId="5" r:id="rId4"/>
    <sheet name="Ethiopia" sheetId="6" r:id="rId5"/>
    <sheet name="Pakistan" sheetId="10" r:id="rId6"/>
    <sheet name="Data Encoding draft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0" l="1"/>
  <c r="B9" i="10"/>
  <c r="B8" i="10"/>
  <c r="B12" i="3"/>
  <c r="D15" i="10"/>
  <c r="D14" i="10"/>
  <c r="D13" i="10"/>
  <c r="D12" i="10"/>
  <c r="C15" i="10"/>
  <c r="C14" i="10"/>
  <c r="C13" i="10"/>
  <c r="C12" i="10"/>
  <c r="D9" i="10"/>
  <c r="C9" i="10"/>
  <c r="D8" i="10"/>
  <c r="C8" i="10"/>
  <c r="D15" i="6"/>
  <c r="D14" i="6"/>
  <c r="D13" i="6"/>
  <c r="D12" i="6"/>
  <c r="C15" i="6"/>
  <c r="C14" i="6"/>
  <c r="C13" i="6"/>
  <c r="C12" i="6"/>
  <c r="B15" i="6"/>
  <c r="B14" i="6"/>
  <c r="B13" i="6"/>
  <c r="B12" i="6"/>
  <c r="D9" i="6"/>
  <c r="C9" i="6"/>
  <c r="B9" i="6"/>
  <c r="D8" i="6"/>
  <c r="C8" i="6"/>
  <c r="B8" i="6"/>
  <c r="D15" i="5"/>
  <c r="D14" i="5"/>
  <c r="D13" i="5"/>
  <c r="D12" i="5"/>
  <c r="C15" i="5"/>
  <c r="C14" i="5"/>
  <c r="C13" i="5"/>
  <c r="C12" i="5"/>
  <c r="B15" i="5"/>
  <c r="B14" i="5"/>
  <c r="B13" i="5"/>
  <c r="B12" i="5"/>
  <c r="D9" i="5"/>
  <c r="C9" i="5"/>
  <c r="B9" i="5"/>
  <c r="D8" i="5"/>
  <c r="C8" i="5"/>
  <c r="B8" i="5"/>
  <c r="D15" i="4"/>
  <c r="D14" i="4"/>
  <c r="D13" i="4"/>
  <c r="D12" i="4"/>
  <c r="C15" i="4"/>
  <c r="C14" i="4"/>
  <c r="C13" i="4"/>
  <c r="C12" i="4"/>
  <c r="B15" i="4"/>
  <c r="B14" i="4"/>
  <c r="B13" i="4"/>
  <c r="B12" i="4"/>
  <c r="D8" i="4"/>
  <c r="C8" i="4"/>
  <c r="D9" i="4"/>
  <c r="C9" i="4"/>
  <c r="B9" i="4"/>
  <c r="B8" i="4"/>
  <c r="D15" i="3"/>
  <c r="D14" i="3"/>
  <c r="D13" i="3"/>
  <c r="D12" i="3"/>
  <c r="C15" i="3"/>
  <c r="C14" i="3"/>
  <c r="C13" i="3"/>
  <c r="C12" i="3"/>
  <c r="B15" i="3"/>
  <c r="B14" i="3"/>
  <c r="B13" i="3"/>
  <c r="D9" i="3"/>
  <c r="C9" i="3"/>
  <c r="B9" i="3"/>
  <c r="D8" i="3"/>
  <c r="C8" i="3"/>
  <c r="B8" i="3"/>
  <c r="D15" i="2"/>
  <c r="D14" i="2"/>
  <c r="D13" i="2"/>
  <c r="D12" i="2"/>
  <c r="C15" i="2"/>
  <c r="C14" i="2"/>
  <c r="C13" i="2"/>
  <c r="C12" i="2"/>
  <c r="B15" i="2"/>
  <c r="B14" i="2"/>
  <c r="B9" i="2"/>
  <c r="B13" i="2" s="1"/>
  <c r="D9" i="2"/>
  <c r="C9" i="2"/>
  <c r="D8" i="2"/>
  <c r="C8" i="2"/>
  <c r="B8" i="2"/>
  <c r="C11" i="11"/>
  <c r="D11" i="11"/>
  <c r="D10" i="11"/>
  <c r="D9" i="11"/>
  <c r="D8" i="11"/>
  <c r="C10" i="11"/>
  <c r="C9" i="11"/>
  <c r="C8" i="11"/>
  <c r="B11" i="11"/>
  <c r="B10" i="11"/>
  <c r="B9" i="11"/>
  <c r="B8" i="11"/>
  <c r="B13" i="10" l="1"/>
  <c r="B15" i="10"/>
  <c r="B14" i="10"/>
  <c r="B12" i="2"/>
</calcChain>
</file>

<file path=xl/sharedStrings.xml><?xml version="1.0" encoding="utf-8"?>
<sst xmlns="http://schemas.openxmlformats.org/spreadsheetml/2006/main" count="85" uniqueCount="6">
  <si>
    <t xml:space="preserve">Conflict and violence </t>
  </si>
  <si>
    <t>Natural disaster</t>
  </si>
  <si>
    <t>Conflict and violence</t>
  </si>
  <si>
    <t>Human trafficking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</si>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</sst>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000000"/>
      <name val="Montserrat"/>
    </font>
    <font>
      <sz val="7"/>
      <color rgb="FF000000"/>
      <name val="Helvetica"/>
    </font>
    <font>
      <sz val="10"/>
      <color rgb="FF374151"/>
      <name val="Segoe UI"/>
      <family val="2"/>
    </font>
    <font>
      <sz val="9"/>
      <color rgb="FF000000"/>
      <name val="Helvetica"/>
    </font>
    <font>
      <sz val="9"/>
      <color theme="1"/>
      <name val="Calibri"/>
      <family val="2"/>
      <scheme val="minor"/>
    </font>
    <font>
      <b/>
      <sz val="9"/>
      <color rgb="FF000000"/>
      <name val="Helvetica"/>
    </font>
    <font>
      <sz val="9"/>
      <color theme="1"/>
      <name val="Helvetica"/>
    </font>
    <font>
      <b/>
      <sz val="9"/>
      <color theme="1"/>
      <name val="Helvetica"/>
    </font>
    <font>
      <sz val="11"/>
      <color theme="1"/>
      <name val="Helvetica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27D98"/>
        <bgColor indexed="64"/>
      </patternFill>
    </fill>
    <fill>
      <patternFill patternType="solid">
        <fgColor rgb="FFD1B1CB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8" fillId="3" borderId="0" xfId="0" applyFont="1" applyFill="1"/>
    <xf numFmtId="0" fontId="4" fillId="4" borderId="0" xfId="0" applyFont="1" applyFill="1"/>
    <xf numFmtId="0" fontId="7" fillId="4" borderId="0" xfId="0" applyFont="1" applyFill="1"/>
    <xf numFmtId="0" fontId="8" fillId="0" borderId="0" xfId="0" applyFont="1"/>
    <xf numFmtId="0" fontId="4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BDDF"/>
      <color rgb="FF000000"/>
      <color rgb="FFD1B1CB"/>
      <color rgb="FF7C616C"/>
      <color rgb="FF827D98"/>
      <color rgb="FFDDCA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Ukraine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'Ukraine '!$B$11</c:f>
              <c:strCache>
                <c:ptCount val="1"/>
                <c:pt idx="0">
                  <c:v>Conflict and violence</c:v>
                </c:pt>
              </c:strCache>
            </c:strRef>
          </c:tx>
          <c:spPr>
            <a:solidFill>
              <a:srgbClr val="7C616C">
                <a:alpha val="85098"/>
              </a:srgbClr>
            </a:solidFill>
            <a:ln>
              <a:solidFill>
                <a:srgbClr val="7C616C"/>
              </a:solidFill>
            </a:ln>
            <a:effectLst/>
          </c:spPr>
          <c:cat>
            <c:numRef>
              <c:f>'Ukraine '!$A$12:$A$15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'Ukraine '!$B$12:$B$15</c:f>
              <c:numCache>
                <c:formatCode>General</c:formatCode>
                <c:ptCount val="4"/>
                <c:pt idx="0">
                  <c:v>1.2598198780977439</c:v>
                </c:pt>
                <c:pt idx="1">
                  <c:v>-0.7694201940060047</c:v>
                </c:pt>
                <c:pt idx="2">
                  <c:v>-0.83706152974279624</c:v>
                </c:pt>
                <c:pt idx="3">
                  <c:v>0.34666184565105707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B-4E64-9F07-5B9326E78607}"/>
            </c:ext>
          </c:extLst>
        </c:ser>
        <c:ser>
          <c:idx val="1"/>
          <c:order val="1"/>
          <c:tx>
            <c:strRef>
              <c:f>'Ukraine '!$C$11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rgbClr val="D1B1CB">
                <a:alpha val="84706"/>
              </a:srgbClr>
            </a:solidFill>
            <a:ln>
              <a:solidFill>
                <a:srgbClr val="D1B1CB"/>
              </a:solidFill>
            </a:ln>
            <a:effectLst/>
          </c:spPr>
          <c:cat>
            <c:numRef>
              <c:f>'Ukraine '!$A$12:$A$15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'Ukraine '!$C$12:$C$15</c:f>
              <c:numCache>
                <c:formatCode>General</c:formatCode>
                <c:ptCount val="4"/>
                <c:pt idx="0">
                  <c:v>0.86602540378443871</c:v>
                </c:pt>
                <c:pt idx="1">
                  <c:v>0.86602540378443871</c:v>
                </c:pt>
                <c:pt idx="2">
                  <c:v>-0.86602540378443871</c:v>
                </c:pt>
                <c:pt idx="3">
                  <c:v>-0.86602540378443871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B-4E64-9F07-5B9326E78607}"/>
            </c:ext>
          </c:extLst>
        </c:ser>
        <c:ser>
          <c:idx val="2"/>
          <c:order val="2"/>
          <c:tx>
            <c:strRef>
              <c:f>'Ukraine '!$D$11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>
                <a:alpha val="85098"/>
              </a:srgbClr>
            </a:solidFill>
            <a:ln>
              <a:solidFill>
                <a:srgbClr val="AABDDF"/>
              </a:solidFill>
            </a:ln>
            <a:effectLst/>
          </c:spPr>
          <c:cat>
            <c:numRef>
              <c:f>'Ukraine '!$A$12:$A$15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'Ukraine '!$D$12:$D$15</c:f>
              <c:numCache>
                <c:formatCode>General</c:formatCode>
                <c:ptCount val="4"/>
                <c:pt idx="0">
                  <c:v>1.4435668840702309</c:v>
                </c:pt>
                <c:pt idx="1">
                  <c:v>-0.13001645585899135</c:v>
                </c:pt>
                <c:pt idx="2">
                  <c:v>-0.52167708552001391</c:v>
                </c:pt>
                <c:pt idx="3">
                  <c:v>-0.79187334269122567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B-4E64-9F07-5B9326E7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89816"/>
        <c:axId val="1023486576"/>
      </c:radarChart>
      <c:catAx>
        <c:axId val="10234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6576"/>
        <c:crosses val="autoZero"/>
        <c:auto val="1"/>
        <c:lblAlgn val="ctr"/>
        <c:lblOffset val="100"/>
        <c:noMultiLvlLbl val="0"/>
      </c:catAx>
      <c:valAx>
        <c:axId val="1023486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48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Afghanistan resons</a:t>
            </a:r>
            <a:r>
              <a:rPr lang="en-AU" baseline="0"/>
              <a:t> for displacement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Afghanistan!$B$11</c:f>
              <c:strCache>
                <c:ptCount val="1"/>
                <c:pt idx="0">
                  <c:v>Conflict and violence </c:v>
                </c:pt>
              </c:strCache>
            </c:strRef>
          </c:tx>
          <c:spPr>
            <a:solidFill>
              <a:srgbClr val="7C616C">
                <a:alpha val="85098"/>
              </a:srgbClr>
            </a:solidFill>
            <a:ln w="9525" cap="flat" cmpd="sng" algn="ctr">
              <a:solidFill>
                <a:srgbClr val="7C616C"/>
              </a:solidFill>
              <a:round/>
            </a:ln>
            <a:effectLst/>
          </c:spPr>
          <c:cat>
            <c:numRef>
              <c:f>Afghanistan!$A$12:$A$15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Afghanistan!$B$12:$B$15</c:f>
              <c:numCache>
                <c:formatCode>General</c:formatCode>
                <c:ptCount val="4"/>
                <c:pt idx="0">
                  <c:v>1.2967949023008767</c:v>
                </c:pt>
                <c:pt idx="1">
                  <c:v>0.20475708983698054</c:v>
                </c:pt>
                <c:pt idx="2">
                  <c:v>-0.47776654295295456</c:v>
                </c:pt>
                <c:pt idx="3">
                  <c:v>-1.0237854491849028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E-4A27-ADC8-A639644A18C7}"/>
            </c:ext>
          </c:extLst>
        </c:ser>
        <c:ser>
          <c:idx val="1"/>
          <c:order val="1"/>
          <c:tx>
            <c:strRef>
              <c:f>Afghanistan!$C$11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rgbClr val="D1B1CB">
                <a:alpha val="85098"/>
              </a:srgbClr>
            </a:solidFill>
            <a:ln w="9525" cap="flat" cmpd="sng" algn="ctr">
              <a:solidFill>
                <a:srgbClr val="D1B1CB"/>
              </a:solidFill>
              <a:round/>
            </a:ln>
            <a:effectLst/>
          </c:spPr>
          <c:cat>
            <c:numRef>
              <c:f>Afghanistan!$A$12:$A$15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Afghanistan!$C$12:$C$15</c:f>
              <c:numCache>
                <c:formatCode>General</c:formatCode>
                <c:ptCount val="4"/>
                <c:pt idx="0">
                  <c:v>-0.8381111843151301</c:v>
                </c:pt>
                <c:pt idx="1">
                  <c:v>-0.1791539878020057</c:v>
                </c:pt>
                <c:pt idx="2">
                  <c:v>1.443528108611563</c:v>
                </c:pt>
                <c:pt idx="3">
                  <c:v>-0.42626293649442731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E-4A27-ADC8-A639644A18C7}"/>
            </c:ext>
          </c:extLst>
        </c:ser>
        <c:ser>
          <c:idx val="2"/>
          <c:order val="2"/>
          <c:tx>
            <c:strRef>
              <c:f>Afghanistan!$D$11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/>
            </a:solidFill>
            <a:ln w="9525" cap="flat" cmpd="sng" algn="ctr">
              <a:solidFill>
                <a:srgbClr val="AABDDF"/>
              </a:solidFill>
              <a:round/>
            </a:ln>
            <a:effectLst/>
          </c:spPr>
          <c:cat>
            <c:numRef>
              <c:f>Afghanistan!$A$12:$A$15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Afghanistan!$D$12:$D$15</c:f>
              <c:numCache>
                <c:formatCode>General</c:formatCode>
                <c:ptCount val="4"/>
                <c:pt idx="0">
                  <c:v>0.45247363823833758</c:v>
                </c:pt>
                <c:pt idx="1">
                  <c:v>1.1694711579022887</c:v>
                </c:pt>
                <c:pt idx="2">
                  <c:v>-0.57406275636042758</c:v>
                </c:pt>
                <c:pt idx="3">
                  <c:v>-1.0478820397801987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E-4A27-ADC8-A639644A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65496"/>
        <c:axId val="846255776"/>
      </c:radarChart>
      <c:catAx>
        <c:axId val="84626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5776"/>
        <c:crosses val="autoZero"/>
        <c:auto val="1"/>
        <c:lblAlgn val="ctr"/>
        <c:lblOffset val="100"/>
        <c:noMultiLvlLbl val="0"/>
      </c:catAx>
      <c:valAx>
        <c:axId val="846255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626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Afghanistan resons</a:t>
            </a:r>
            <a:r>
              <a:rPr lang="en-AU" baseline="0"/>
              <a:t> for displacement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Afghanistan!$B$11</c:f>
              <c:strCache>
                <c:ptCount val="1"/>
                <c:pt idx="0">
                  <c:v>Conflict and violence </c:v>
                </c:pt>
              </c:strCache>
            </c:strRef>
          </c:tx>
          <c:spPr>
            <a:solidFill>
              <a:srgbClr val="7C616C">
                <a:alpha val="85098"/>
              </a:srgbClr>
            </a:solidFill>
            <a:ln w="9525" cap="flat" cmpd="sng" algn="ctr">
              <a:solidFill>
                <a:srgbClr val="7C616C"/>
              </a:solidFill>
              <a:round/>
            </a:ln>
            <a:effectLst/>
          </c:spPr>
          <c:cat>
            <c:numRef>
              <c:f>Afghanistan!$A$12:$A$15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Afghanistan!$B$12:$B$15</c:f>
              <c:numCache>
                <c:formatCode>General</c:formatCode>
                <c:ptCount val="4"/>
                <c:pt idx="0">
                  <c:v>1.2967949023008767</c:v>
                </c:pt>
                <c:pt idx="1">
                  <c:v>0.20475708983698054</c:v>
                </c:pt>
                <c:pt idx="2">
                  <c:v>-0.47776654295295456</c:v>
                </c:pt>
                <c:pt idx="3">
                  <c:v>-1.0237854491849028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0CC-8540-A7C566CEC07B}"/>
            </c:ext>
          </c:extLst>
        </c:ser>
        <c:ser>
          <c:idx val="1"/>
          <c:order val="1"/>
          <c:tx>
            <c:strRef>
              <c:f>Afghanistan!$C$11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rgbClr val="D1B1CB">
                <a:alpha val="85098"/>
              </a:srgbClr>
            </a:solidFill>
            <a:ln w="9525" cap="flat" cmpd="sng" algn="ctr">
              <a:solidFill>
                <a:srgbClr val="D1B1CB"/>
              </a:solidFill>
              <a:round/>
            </a:ln>
            <a:effectLst/>
          </c:spPr>
          <c:cat>
            <c:numRef>
              <c:f>Afghanistan!$A$12:$A$15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Afghanistan!$C$12:$C$15</c:f>
              <c:numCache>
                <c:formatCode>General</c:formatCode>
                <c:ptCount val="4"/>
                <c:pt idx="0">
                  <c:v>-0.8381111843151301</c:v>
                </c:pt>
                <c:pt idx="1">
                  <c:v>-0.1791539878020057</c:v>
                </c:pt>
                <c:pt idx="2">
                  <c:v>1.443528108611563</c:v>
                </c:pt>
                <c:pt idx="3">
                  <c:v>-0.42626293649442731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0CC-8540-A7C566CEC07B}"/>
            </c:ext>
          </c:extLst>
        </c:ser>
        <c:ser>
          <c:idx val="2"/>
          <c:order val="2"/>
          <c:tx>
            <c:strRef>
              <c:f>Afghanistan!$D$11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>
                <a:alpha val="85098"/>
              </a:srgbClr>
            </a:solidFill>
            <a:ln w="9525" cap="flat" cmpd="sng" algn="ctr">
              <a:solidFill>
                <a:srgbClr val="AABDDF"/>
              </a:solidFill>
              <a:round/>
            </a:ln>
            <a:effectLst/>
          </c:spPr>
          <c:cat>
            <c:numRef>
              <c:f>Afghanistan!$A$12:$A$15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Afghanistan!$D$12:$D$15</c:f>
              <c:numCache>
                <c:formatCode>General</c:formatCode>
                <c:ptCount val="4"/>
                <c:pt idx="0">
                  <c:v>0.45247363823833758</c:v>
                </c:pt>
                <c:pt idx="1">
                  <c:v>1.1694711579022887</c:v>
                </c:pt>
                <c:pt idx="2">
                  <c:v>-0.57406275636042758</c:v>
                </c:pt>
                <c:pt idx="3">
                  <c:v>-1.0478820397801987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0CC-8540-A7C566CE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65496"/>
        <c:axId val="846255776"/>
      </c:radarChart>
      <c:catAx>
        <c:axId val="84626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55776"/>
        <c:crosses val="autoZero"/>
        <c:auto val="1"/>
        <c:lblAlgn val="ctr"/>
        <c:lblOffset val="100"/>
        <c:noMultiLvlLbl val="0"/>
      </c:catAx>
      <c:valAx>
        <c:axId val="846255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626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'South sudan '!$B$11</c:f>
              <c:strCache>
                <c:ptCount val="1"/>
                <c:pt idx="0">
                  <c:v>Conflict and violence</c:v>
                </c:pt>
              </c:strCache>
            </c:strRef>
          </c:tx>
          <c:spPr>
            <a:solidFill>
              <a:srgbClr val="7C616C">
                <a:alpha val="85098"/>
              </a:srgbClr>
            </a:solidFill>
            <a:ln>
              <a:solidFill>
                <a:srgbClr val="7C616C"/>
              </a:solidFill>
            </a:ln>
            <a:effectLst/>
          </c:spPr>
          <c:cat>
            <c:numRef>
              <c:f>'South sudan '!$A$12:$A$15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'South sudan '!$B$12:$B$15</c:f>
              <c:numCache>
                <c:formatCode>General</c:formatCode>
                <c:ptCount val="4"/>
                <c:pt idx="0">
                  <c:v>-0.56266679032206801</c:v>
                </c:pt>
                <c:pt idx="1">
                  <c:v>-0.28849460885604211</c:v>
                </c:pt>
                <c:pt idx="2">
                  <c:v>-0.63223286621643271</c:v>
                </c:pt>
                <c:pt idx="3">
                  <c:v>1.4833942653945429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0-421A-9632-5D279AB3D96A}"/>
            </c:ext>
          </c:extLst>
        </c:ser>
        <c:ser>
          <c:idx val="1"/>
          <c:order val="1"/>
          <c:tx>
            <c:strRef>
              <c:f>'South sudan '!$C$11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rgbClr val="D1B1CB">
                <a:alpha val="85098"/>
              </a:srgbClr>
            </a:solidFill>
            <a:ln>
              <a:solidFill>
                <a:srgbClr val="D1B1CB"/>
              </a:solidFill>
            </a:ln>
            <a:effectLst/>
          </c:spPr>
          <c:cat>
            <c:numRef>
              <c:f>'South sudan '!$A$12:$A$15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'South sudan '!$C$12:$C$15</c:f>
              <c:numCache>
                <c:formatCode>General</c:formatCode>
                <c:ptCount val="4"/>
                <c:pt idx="0">
                  <c:v>0.87049116038951313</c:v>
                </c:pt>
                <c:pt idx="1">
                  <c:v>0.58722182617185126</c:v>
                </c:pt>
                <c:pt idx="2">
                  <c:v>-8.2732630946110747E-2</c:v>
                </c:pt>
                <c:pt idx="3">
                  <c:v>-1.3749803556152536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0-421A-9632-5D279AB3D96A}"/>
            </c:ext>
          </c:extLst>
        </c:ser>
        <c:ser>
          <c:idx val="2"/>
          <c:order val="2"/>
          <c:tx>
            <c:strRef>
              <c:f>'South sudan '!$D$11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>
                <a:alpha val="85098"/>
              </a:srgbClr>
            </a:solidFill>
            <a:ln>
              <a:solidFill>
                <a:srgbClr val="AABDDF"/>
              </a:solidFill>
            </a:ln>
            <a:effectLst/>
          </c:spPr>
          <c:cat>
            <c:numRef>
              <c:f>'South sudan '!$A$12:$A$15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'South sudan '!$D$12:$D$15</c:f>
              <c:numCache>
                <c:formatCode>General</c:formatCode>
                <c:ptCount val="4"/>
                <c:pt idx="0">
                  <c:v>-1.1937535167268081</c:v>
                </c:pt>
                <c:pt idx="1">
                  <c:v>0.14140333002119621</c:v>
                </c:pt>
                <c:pt idx="2">
                  <c:v>1.2337191491654553</c:v>
                </c:pt>
                <c:pt idx="3">
                  <c:v>-0.18136896245984344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0-421A-9632-5D279AB3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58416"/>
        <c:axId val="856453736"/>
      </c:radarChart>
      <c:catAx>
        <c:axId val="8564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53736"/>
        <c:crosses val="autoZero"/>
        <c:auto val="1"/>
        <c:lblAlgn val="ctr"/>
        <c:lblOffset val="100"/>
        <c:noMultiLvlLbl val="0"/>
      </c:catAx>
      <c:valAx>
        <c:axId val="856453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64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'DR Congo'!$B$11</c:f>
              <c:strCache>
                <c:ptCount val="1"/>
                <c:pt idx="0">
                  <c:v>Conflict and violence</c:v>
                </c:pt>
              </c:strCache>
            </c:strRef>
          </c:tx>
          <c:spPr>
            <a:solidFill>
              <a:srgbClr val="7C616C">
                <a:alpha val="85098"/>
              </a:srgbClr>
            </a:solidFill>
            <a:ln>
              <a:solidFill>
                <a:srgbClr val="7C616C"/>
              </a:solidFill>
            </a:ln>
            <a:effectLst/>
          </c:spPr>
          <c:cat>
            <c:numRef>
              <c:f>'DR Congo'!$A$12:$A$15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'DR Congo'!$B$12:$B$15</c:f>
              <c:numCache>
                <c:formatCode>General</c:formatCode>
                <c:ptCount val="4"/>
                <c:pt idx="0">
                  <c:v>0.43965778632041191</c:v>
                </c:pt>
                <c:pt idx="1">
                  <c:v>0.43965778632041191</c:v>
                </c:pt>
                <c:pt idx="2">
                  <c:v>0.61552090084857669</c:v>
                </c:pt>
                <c:pt idx="3">
                  <c:v>-1.4948364734894004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406F-A011-D93E4FDC853D}"/>
            </c:ext>
          </c:extLst>
        </c:ser>
        <c:ser>
          <c:idx val="1"/>
          <c:order val="1"/>
          <c:tx>
            <c:strRef>
              <c:f>'DR Congo'!$C$11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rgbClr val="D1B1CB">
                <a:alpha val="85098"/>
              </a:srgbClr>
            </a:solidFill>
            <a:ln>
              <a:solidFill>
                <a:srgbClr val="D1B1CB"/>
              </a:solidFill>
            </a:ln>
            <a:effectLst/>
          </c:spPr>
          <c:cat>
            <c:numRef>
              <c:f>'DR Congo'!$A$12:$A$15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'DR Congo'!$C$12:$C$15</c:f>
              <c:numCache>
                <c:formatCode>General</c:formatCode>
                <c:ptCount val="4"/>
                <c:pt idx="0">
                  <c:v>1.4568721493294183</c:v>
                </c:pt>
                <c:pt idx="1">
                  <c:v>-0.25676404370122535</c:v>
                </c:pt>
                <c:pt idx="2">
                  <c:v>-0.38620126025198004</c:v>
                </c:pt>
                <c:pt idx="3">
                  <c:v>-0.81390684537621294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4-406F-A011-D93E4FDC853D}"/>
            </c:ext>
          </c:extLst>
        </c:ser>
        <c:ser>
          <c:idx val="2"/>
          <c:order val="2"/>
          <c:tx>
            <c:strRef>
              <c:f>'DR Congo'!$D$11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>
                <a:alpha val="85098"/>
              </a:srgbClr>
            </a:solidFill>
            <a:ln>
              <a:solidFill>
                <a:srgbClr val="AABDDF"/>
              </a:solidFill>
            </a:ln>
            <a:effectLst/>
          </c:spPr>
          <c:cat>
            <c:numRef>
              <c:f>'DR Congo'!$A$12:$A$15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'DR Congo'!$D$12:$D$15</c:f>
              <c:numCache>
                <c:formatCode>General</c:formatCode>
                <c:ptCount val="4"/>
                <c:pt idx="0">
                  <c:v>-1.1937535167268081</c:v>
                </c:pt>
                <c:pt idx="1">
                  <c:v>0.14140333002119621</c:v>
                </c:pt>
                <c:pt idx="2">
                  <c:v>1.2337191491654553</c:v>
                </c:pt>
                <c:pt idx="3">
                  <c:v>-0.18136896245984344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4-406F-A011-D93E4FDC8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92448"/>
        <c:axId val="657192808"/>
      </c:radarChart>
      <c:catAx>
        <c:axId val="6571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92808"/>
        <c:crosses val="autoZero"/>
        <c:auto val="1"/>
        <c:lblAlgn val="ctr"/>
        <c:lblOffset val="100"/>
        <c:noMultiLvlLbl val="0"/>
      </c:catAx>
      <c:valAx>
        <c:axId val="657192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71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Ethiopia!$B$11</c:f>
              <c:strCache>
                <c:ptCount val="1"/>
                <c:pt idx="0">
                  <c:v>Conflict and violence</c:v>
                </c:pt>
              </c:strCache>
            </c:strRef>
          </c:tx>
          <c:spPr>
            <a:solidFill>
              <a:srgbClr val="7C616C">
                <a:alpha val="85098"/>
              </a:srgbClr>
            </a:solidFill>
            <a:ln>
              <a:solidFill>
                <a:srgbClr val="7C616C"/>
              </a:solidFill>
            </a:ln>
            <a:effectLst/>
          </c:spPr>
          <c:cat>
            <c:numRef>
              <c:f>Ethiopia!$A$12:$A$15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Ethiopia!$B$12:$B$15</c:f>
              <c:numCache>
                <c:formatCode>General</c:formatCode>
                <c:ptCount val="4"/>
                <c:pt idx="0">
                  <c:v>1.4018260516446994</c:v>
                </c:pt>
                <c:pt idx="1">
                  <c:v>-0.21566554640687682</c:v>
                </c:pt>
                <c:pt idx="2">
                  <c:v>-0.97049495883094572</c:v>
                </c:pt>
                <c:pt idx="3">
                  <c:v>-0.21566554640687682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C84-B193-F367490B9412}"/>
            </c:ext>
          </c:extLst>
        </c:ser>
        <c:ser>
          <c:idx val="1"/>
          <c:order val="1"/>
          <c:tx>
            <c:strRef>
              <c:f>Ethiopia!$C$11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rgbClr val="D1B1CB">
                <a:alpha val="85098"/>
              </a:srgbClr>
            </a:solidFill>
            <a:ln>
              <a:solidFill>
                <a:srgbClr val="D1B1CB"/>
              </a:solidFill>
            </a:ln>
            <a:effectLst/>
          </c:spPr>
          <c:cat>
            <c:numRef>
              <c:f>Ethiopia!$A$12:$A$15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Ethiopia!$C$12:$C$15</c:f>
              <c:numCache>
                <c:formatCode>General</c:formatCode>
                <c:ptCount val="4"/>
                <c:pt idx="0">
                  <c:v>-0.95322382642176928</c:v>
                </c:pt>
                <c:pt idx="1">
                  <c:v>1.2197165090773177</c:v>
                </c:pt>
                <c:pt idx="2">
                  <c:v>0.39973902398332262</c:v>
                </c:pt>
                <c:pt idx="3">
                  <c:v>-0.66623170663887099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3-4C84-B193-F367490B9412}"/>
            </c:ext>
          </c:extLst>
        </c:ser>
        <c:ser>
          <c:idx val="2"/>
          <c:order val="2"/>
          <c:tx>
            <c:strRef>
              <c:f>Ethiopia!$D$11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>
                <a:alpha val="85098"/>
              </a:srgbClr>
            </a:solidFill>
            <a:ln>
              <a:solidFill>
                <a:srgbClr val="AABDDF"/>
              </a:solidFill>
            </a:ln>
            <a:effectLst/>
          </c:spPr>
          <c:cat>
            <c:numRef>
              <c:f>Ethiopia!$A$12:$A$15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Ethiopia!$D$12:$D$15</c:f>
              <c:numCache>
                <c:formatCode>General</c:formatCode>
                <c:ptCount val="4"/>
                <c:pt idx="0">
                  <c:v>-1.1937535167268081</c:v>
                </c:pt>
                <c:pt idx="1">
                  <c:v>0.14140333002119621</c:v>
                </c:pt>
                <c:pt idx="2">
                  <c:v>1.2337191491654553</c:v>
                </c:pt>
                <c:pt idx="3">
                  <c:v>-0.18136896245984344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C3-4C84-B193-F367490B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39896"/>
        <c:axId val="860042776"/>
      </c:radarChart>
      <c:catAx>
        <c:axId val="8600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42776"/>
        <c:crosses val="autoZero"/>
        <c:auto val="1"/>
        <c:lblAlgn val="ctr"/>
        <c:lblOffset val="100"/>
        <c:noMultiLvlLbl val="0"/>
      </c:catAx>
      <c:valAx>
        <c:axId val="860042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00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98542951616818"/>
          <c:y val="0.14848962813740055"/>
          <c:w val="0.76430450321190013"/>
          <c:h val="7.8646358173879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Pakistan</a:t>
            </a:r>
            <a:r>
              <a:rPr lang="en-AU" baseline="0"/>
              <a:t> reason for displacement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Pakistan!$B$11</c:f>
              <c:strCache>
                <c:ptCount val="1"/>
                <c:pt idx="0">
                  <c:v>Conflict and violence</c:v>
                </c:pt>
              </c:strCache>
            </c:strRef>
          </c:tx>
          <c:spPr>
            <a:solidFill>
              <a:srgbClr val="7C616C">
                <a:alpha val="85098"/>
              </a:srgbClr>
            </a:solidFill>
            <a:ln w="9525">
              <a:solidFill>
                <a:srgbClr val="7C616C"/>
              </a:solidFill>
            </a:ln>
            <a:effectLst/>
          </c:spPr>
          <c:cat>
            <c:numRef>
              <c:f>Pakistan!$A$12:$A$15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Pakistan!$B$12:$B$15</c:f>
              <c:numCache>
                <c:formatCode>General</c:formatCode>
                <c:ptCount val="4"/>
                <c:pt idx="0">
                  <c:v>0.48464107935078193</c:v>
                </c:pt>
                <c:pt idx="1">
                  <c:v>0.48464107935078193</c:v>
                </c:pt>
                <c:pt idx="2">
                  <c:v>0.53036928927183358</c:v>
                </c:pt>
                <c:pt idx="3">
                  <c:v>-1.4996514479733976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6-4789-AA46-A885BC21C4BA}"/>
            </c:ext>
          </c:extLst>
        </c:ser>
        <c:ser>
          <c:idx val="1"/>
          <c:order val="1"/>
          <c:tx>
            <c:strRef>
              <c:f>Pakistan!$C$11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rgbClr val="D1B1CB">
                <a:alpha val="85098"/>
              </a:srgbClr>
            </a:solidFill>
            <a:ln w="9525">
              <a:solidFill>
                <a:srgbClr val="D1B1CB"/>
              </a:solidFill>
            </a:ln>
            <a:effectLst/>
          </c:spPr>
          <c:cat>
            <c:numRef>
              <c:f>Pakistan!$A$12:$A$15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Pakistan!$C$12:$C$15</c:f>
              <c:numCache>
                <c:formatCode>General</c:formatCode>
                <c:ptCount val="4"/>
                <c:pt idx="0">
                  <c:v>-0.4700813328246668</c:v>
                </c:pt>
                <c:pt idx="1">
                  <c:v>1.4926448823288996</c:v>
                </c:pt>
                <c:pt idx="2">
                  <c:v>-0.39250322155377487</c:v>
                </c:pt>
                <c:pt idx="3">
                  <c:v>-0.63006032795045785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6-4789-AA46-A885BC21C4BA}"/>
            </c:ext>
          </c:extLst>
        </c:ser>
        <c:ser>
          <c:idx val="2"/>
          <c:order val="2"/>
          <c:tx>
            <c:strRef>
              <c:f>Pakistan!$D$11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>
                <a:alpha val="85098"/>
              </a:srgbClr>
            </a:solidFill>
            <a:ln w="9525">
              <a:solidFill>
                <a:srgbClr val="AABDDF"/>
              </a:solidFill>
            </a:ln>
            <a:effectLst/>
          </c:spPr>
          <c:cat>
            <c:numRef>
              <c:f>Pakistan!$A$12:$A$15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Pakistan!$D$12:$D$15</c:f>
              <c:numCache>
                <c:formatCode>General</c:formatCode>
                <c:ptCount val="4"/>
                <c:pt idx="0">
                  <c:v>-1.1937535167268081</c:v>
                </c:pt>
                <c:pt idx="1">
                  <c:v>0.14140333002119621</c:v>
                </c:pt>
                <c:pt idx="2">
                  <c:v>1.2337191491654553</c:v>
                </c:pt>
                <c:pt idx="3">
                  <c:v>-0.18136896245984344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6-4789-AA46-A885BC21C4BA}"/>
            </c:ext>
          </c:extLst>
        </c:ser>
        <c:ser>
          <c:idx val="3"/>
          <c:order val="3"/>
          <c:tx>
            <c:strRef>
              <c:f>Pakistan!$E$11</c:f>
              <c:strCache>
                <c:ptCount val="1"/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Pakistan!$A$12:$A$15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Pakistan!$E$12:$E$15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0236-4789-AA46-A885BC21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27208"/>
        <c:axId val="671928288"/>
      </c:radarChart>
      <c:catAx>
        <c:axId val="67192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28288"/>
        <c:crosses val="autoZero"/>
        <c:auto val="1"/>
        <c:lblAlgn val="ctr"/>
        <c:lblOffset val="100"/>
        <c:noMultiLvlLbl val="0"/>
      </c:catAx>
      <c:valAx>
        <c:axId val="67192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192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Pakistan reason for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Pakistan!$B$1</c:f>
              <c:strCache>
                <c:ptCount val="1"/>
                <c:pt idx="0">
                  <c:v>Conflict and violence </c:v>
                </c:pt>
              </c:strCache>
            </c:strRef>
          </c:tx>
          <c:spPr>
            <a:solidFill>
              <a:srgbClr val="7C616C">
                <a:alpha val="85098"/>
              </a:srgbClr>
            </a:solidFill>
            <a:ln>
              <a:solidFill>
                <a:srgbClr val="7C616C"/>
              </a:solidFill>
            </a:ln>
            <a:effectLst/>
          </c:spPr>
          <c:cat>
            <c:numRef>
              <c:f>Pakistan!$A$2:$A$5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Pakistan!$B$2:$B$5</c:f>
              <c:numCache>
                <c:formatCode>General</c:formatCode>
                <c:ptCount val="4"/>
                <c:pt idx="0">
                  <c:v>103600</c:v>
                </c:pt>
                <c:pt idx="1">
                  <c:v>103600</c:v>
                </c:pt>
                <c:pt idx="2">
                  <c:v>105800</c:v>
                </c:pt>
                <c:pt idx="3">
                  <c:v>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0-49D5-AFBB-C22A48DF3FD1}"/>
            </c:ext>
          </c:extLst>
        </c:ser>
        <c:ser>
          <c:idx val="1"/>
          <c:order val="1"/>
          <c:tx>
            <c:strRef>
              <c:f>Pakistan!$C$1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rgbClr val="D1B1CB">
                <a:alpha val="85098"/>
              </a:srgbClr>
            </a:solidFill>
            <a:ln>
              <a:solidFill>
                <a:srgbClr val="D1B1CB"/>
              </a:solidFill>
            </a:ln>
            <a:effectLst/>
          </c:spPr>
          <c:cat>
            <c:numRef>
              <c:f>Pakistan!$A$2:$A$5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Pakistan!$C$2:$C$5</c:f>
              <c:numCache>
                <c:formatCode>General</c:formatCode>
                <c:ptCount val="4"/>
                <c:pt idx="0">
                  <c:v>70000</c:v>
                </c:pt>
                <c:pt idx="1">
                  <c:v>829000</c:v>
                </c:pt>
                <c:pt idx="2">
                  <c:v>100000</c:v>
                </c:pt>
                <c:pt idx="3">
                  <c:v>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0-49D5-AFBB-C22A48DF3FD1}"/>
            </c:ext>
          </c:extLst>
        </c:ser>
        <c:ser>
          <c:idx val="2"/>
          <c:order val="2"/>
          <c:tx>
            <c:strRef>
              <c:f>Pakistan!$D$1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>
                <a:alpha val="85098"/>
              </a:srgbClr>
            </a:solidFill>
            <a:ln>
              <a:solidFill>
                <a:srgbClr val="AABDDF"/>
              </a:solidFill>
            </a:ln>
            <a:effectLst/>
          </c:spPr>
          <c:cat>
            <c:numRef>
              <c:f>Pakistan!$A$2:$A$5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Pakistan!$D$2:$D$5</c:f>
              <c:numCache>
                <c:formatCode>General</c:formatCode>
                <c:ptCount val="4"/>
                <c:pt idx="0">
                  <c:v>3816</c:v>
                </c:pt>
                <c:pt idx="1">
                  <c:v>9512</c:v>
                </c:pt>
                <c:pt idx="2">
                  <c:v>14172</c:v>
                </c:pt>
                <c:pt idx="3">
                  <c:v>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0-49D5-AFBB-C22A48DF3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90136"/>
        <c:axId val="520998056"/>
      </c:radarChart>
      <c:catAx>
        <c:axId val="52099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98056"/>
        <c:crosses val="autoZero"/>
        <c:auto val="1"/>
        <c:lblAlgn val="ctr"/>
        <c:lblOffset val="100"/>
        <c:noMultiLvlLbl val="0"/>
      </c:catAx>
      <c:valAx>
        <c:axId val="520998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099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Afghanistan</a:t>
            </a:r>
            <a:r>
              <a:rPr lang="en-AU" baseline="0"/>
              <a:t> reasons for displacemnt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'Data Encoding drafts'!$B$1</c:f>
              <c:strCache>
                <c:ptCount val="1"/>
                <c:pt idx="0">
                  <c:v>Conflict and violence</c:v>
                </c:pt>
              </c:strCache>
            </c:strRef>
          </c:tx>
          <c:spPr>
            <a:solidFill>
              <a:srgbClr val="7C616C">
                <a:alpha val="85098"/>
              </a:srgbClr>
            </a:solidFill>
            <a:ln>
              <a:solidFill>
                <a:srgbClr val="7C616C"/>
              </a:solidFill>
            </a:ln>
            <a:effectLst/>
          </c:spPr>
          <c:cat>
            <c:numRef>
              <c:f>'Data Encoding drafts'!$A$2:$A$5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'Data Encoding drafts'!$B$2:$B$5</c:f>
              <c:numCache>
                <c:formatCode>General</c:formatCode>
                <c:ptCount val="4"/>
                <c:pt idx="0">
                  <c:v>4300000</c:v>
                </c:pt>
                <c:pt idx="1">
                  <c:v>3500000</c:v>
                </c:pt>
                <c:pt idx="2">
                  <c:v>3000000</c:v>
                </c:pt>
                <c:pt idx="3">
                  <c:v>2600000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D-40C7-97E6-06A6F7C079E5}"/>
            </c:ext>
          </c:extLst>
        </c:ser>
        <c:ser>
          <c:idx val="1"/>
          <c:order val="1"/>
          <c:tx>
            <c:strRef>
              <c:f>'Data Encoding drafts'!$C$1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rgbClr val="D1B1CB">
                <a:alpha val="85098"/>
              </a:srgbClr>
            </a:solidFill>
            <a:ln>
              <a:solidFill>
                <a:srgbClr val="D1B1CB"/>
              </a:solidFill>
            </a:ln>
            <a:effectLst/>
          </c:spPr>
          <c:cat>
            <c:numRef>
              <c:f>'Data Encoding drafts'!$A$2:$A$5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'Data Encoding drafts'!$C$2:$C$5</c:f>
              <c:numCache>
                <c:formatCode>General</c:formatCode>
                <c:ptCount val="4"/>
                <c:pt idx="0">
                  <c:v>29000</c:v>
                </c:pt>
                <c:pt idx="1">
                  <c:v>109000</c:v>
                </c:pt>
                <c:pt idx="2">
                  <c:v>306000</c:v>
                </c:pt>
                <c:pt idx="3">
                  <c:v>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D-40C7-97E6-06A6F7C079E5}"/>
            </c:ext>
          </c:extLst>
        </c:ser>
        <c:ser>
          <c:idx val="2"/>
          <c:order val="2"/>
          <c:tx>
            <c:strRef>
              <c:f>'Data Encoding drafts'!$D$1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>
                <a:alpha val="85098"/>
              </a:srgbClr>
            </a:solidFill>
            <a:ln>
              <a:solidFill>
                <a:srgbClr val="AABDDF"/>
              </a:solidFill>
            </a:ln>
            <a:effectLst/>
          </c:spPr>
          <c:cat>
            <c:numRef>
              <c:f>'Data Encoding drafts'!$A$2:$A$5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'Data Encoding drafts'!$D$2:$D$5</c:f>
              <c:numCache>
                <c:formatCode>General</c:formatCode>
                <c:ptCount val="4"/>
                <c:pt idx="0">
                  <c:v>19213</c:v>
                </c:pt>
                <c:pt idx="1">
                  <c:v>22530</c:v>
                </c:pt>
                <c:pt idx="2">
                  <c:v>14464</c:v>
                </c:pt>
                <c:pt idx="3">
                  <c:v>12272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D-40C7-97E6-06A6F7C07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78216"/>
        <c:axId val="427078936"/>
      </c:radarChart>
      <c:catAx>
        <c:axId val="42707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78936"/>
        <c:crosses val="autoZero"/>
        <c:auto val="1"/>
        <c:lblAlgn val="ctr"/>
        <c:lblOffset val="100"/>
        <c:noMultiLvlLbl val="0"/>
      </c:catAx>
      <c:valAx>
        <c:axId val="427078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707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Afghanistan reasons for displacemnt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'Data Encoding drafts'!$B$7</c:f>
              <c:strCache>
                <c:ptCount val="1"/>
                <c:pt idx="0">
                  <c:v>Conflict and violence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'Data Encoding drafts'!$A$8:$A$11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'Data Encoding drafts'!$B$8:$B$11</c:f>
              <c:numCache>
                <c:formatCode>General</c:formatCode>
                <c:ptCount val="4"/>
                <c:pt idx="0">
                  <c:v>1.2967955499436918</c:v>
                </c:pt>
                <c:pt idx="1">
                  <c:v>0.20475719209637239</c:v>
                </c:pt>
                <c:pt idx="2">
                  <c:v>-0.47776678155820224</c:v>
                </c:pt>
                <c:pt idx="3">
                  <c:v>-1.023785960481862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79E-809C-A7B3DA0C1401}"/>
            </c:ext>
          </c:extLst>
        </c:ser>
        <c:ser>
          <c:idx val="1"/>
          <c:order val="1"/>
          <c:tx>
            <c:strRef>
              <c:f>'Data Encoding drafts'!$C$7</c:f>
              <c:strCache>
                <c:ptCount val="1"/>
                <c:pt idx="0">
                  <c:v>Natural disaster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'Data Encoding drafts'!$A$8:$A$11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'Data Encoding drafts'!$C$8:$C$11</c:f>
              <c:numCache>
                <c:formatCode>General</c:formatCode>
                <c:ptCount val="4"/>
                <c:pt idx="0">
                  <c:v>-0.8381107706500609</c:v>
                </c:pt>
                <c:pt idx="1">
                  <c:v>-0.17915389937728576</c:v>
                </c:pt>
                <c:pt idx="2">
                  <c:v>1.4435273961319233</c:v>
                </c:pt>
                <c:pt idx="3">
                  <c:v>-0.42626272610457644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79E-809C-A7B3DA0C1401}"/>
            </c:ext>
          </c:extLst>
        </c:ser>
        <c:ser>
          <c:idx val="2"/>
          <c:order val="2"/>
          <c:tx>
            <c:strRef>
              <c:f>'Data Encoding drafts'!$D$7</c:f>
              <c:strCache>
                <c:ptCount val="1"/>
                <c:pt idx="0">
                  <c:v>Human trafficking</c:v>
                </c:pt>
              </c:strCache>
            </c:strRef>
          </c:tx>
          <c:spPr>
            <a:solidFill>
              <a:srgbClr val="AABDDF"/>
            </a:solidFill>
            <a:ln>
              <a:noFill/>
            </a:ln>
            <a:effectLst/>
          </c:spPr>
          <c:cat>
            <c:numRef>
              <c:f>'Data Encoding drafts'!$A$8:$A$11</c:f>
              <c:numCache>
                <c:formatCode>General</c:formatCod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</c:numCache>
            </c:numRef>
          </c:cat>
          <c:val>
            <c:numRef>
              <c:f>'Data Encoding drafts'!$D$8:$D$11</c:f>
              <c:numCache>
                <c:formatCode>General</c:formatCode>
                <c:ptCount val="4"/>
                <c:pt idx="0">
                  <c:v>0.45246247492564173</c:v>
                </c:pt>
                <c:pt idx="1">
                  <c:v>1.1694594314173068</c:v>
                </c:pt>
                <c:pt idx="2">
                  <c:v>-0.57407311337068534</c:v>
                </c:pt>
                <c:pt idx="3">
                  <c:v>-1.0478920246247492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7-479E-809C-A7B3DA0C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13360"/>
        <c:axId val="687616960"/>
      </c:radarChart>
      <c:catAx>
        <c:axId val="6876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6960"/>
        <c:crosses val="autoZero"/>
        <c:auto val="1"/>
        <c:lblAlgn val="ctr"/>
        <c:lblOffset val="100"/>
        <c:noMultiLvlLbl val="0"/>
      </c:catAx>
      <c:valAx>
        <c:axId val="6876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234525</xdr:colOff>
      <xdr:row>0</xdr:row>
      <xdr:rowOff>74132</xdr:rowOff>
    </xdr:from>
    <xdr:to>
      <xdr:col>14</xdr:col>
      <xdr:colOff>533538</xdr:colOff>
      <xdr:row>18</xdr:row>
      <xdr:rowOff>71238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8A9CB-B94B-94EF-C132-8E75697D5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492609</xdr:colOff>
      <xdr:row>1</xdr:row>
      <xdr:rowOff>76313</xdr:rowOff>
    </xdr:from>
    <xdr:to>
      <xdr:col>14</xdr:col>
      <xdr:colOff>186647</xdr:colOff>
      <xdr:row>16</xdr:row>
      <xdr:rowOff>34759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4E3E34-D125-A7B1-5489-F17E8B61F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215545</xdr:colOff>
      <xdr:row>4</xdr:row>
      <xdr:rowOff>169168</xdr:rowOff>
    </xdr:from>
    <xdr:to>
      <xdr:col>13</xdr:col>
      <xdr:colOff>520344</xdr:colOff>
      <xdr:row>20</xdr:row>
      <xdr:rowOff>16568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1EF41-616B-5D64-7533-EE3AB97E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2</xdr:row>
      <xdr:rowOff>171450</xdr:rowOff>
    </xdr:from>
    <xdr:to>
      <xdr:col>14</xdr:col>
      <xdr:colOff>106680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DC208-B17E-EF76-4D09-51F40F9DB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4</xdr:row>
      <xdr:rowOff>102870</xdr:rowOff>
    </xdr:from>
    <xdr:to>
      <xdr:col>14</xdr:col>
      <xdr:colOff>502920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7F688-B273-68E9-3981-9B69F517F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136858</xdr:colOff>
      <xdr:row>0</xdr:row>
      <xdr:rowOff>0</xdr:rowOff>
    </xdr:from>
    <xdr:to>
      <xdr:col>16</xdr:col>
      <xdr:colOff>418465</xdr:colOff>
      <xdr:row>15</xdr:row>
      <xdr:rowOff>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40964-9063-9FF0-A895-EAD0B2F9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210084</xdr:colOff>
      <xdr:row>16</xdr:row>
      <xdr:rowOff>177325</xdr:rowOff>
    </xdr:from>
    <xdr:to>
      <xdr:col>10</xdr:col>
      <xdr:colOff>494944</xdr:colOff>
      <xdr:row>31</xdr:row>
      <xdr:rowOff>143142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D56A1-583A-4AC0-CBE7-AE8F833D0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23400</xdr:rowOff>
    </xdr:from>
    <xdr:to>
      <xdr:col>14</xdr:col>
      <xdr:colOff>57000</xdr:colOff>
      <xdr:row>20</xdr:row>
      <xdr:rowOff>54600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E7D03-4ED7-E861-0BBD-6170150F5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455017</xdr:colOff>
      <xdr:row>22</xdr:row>
      <xdr:rowOff>8947</xdr:rowOff>
    </xdr:from>
    <xdr:to>
      <xdr:col>14</xdr:col>
      <xdr:colOff>139707</xdr:colOff>
      <xdr:row>36</xdr:row>
      <xdr:rowOff>149357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074E0-9F55-96D0-3FF4-E3CC318B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206188</xdr:colOff>
      <xdr:row>15</xdr:row>
      <xdr:rowOff>14805</xdr:rowOff>
    </xdr:from>
    <xdr:to>
      <xdr:col>22</xdr:col>
      <xdr:colOff>534708</xdr:colOff>
      <xdr:row>29</xdr:row>
      <xdr:rowOff>93497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93B43-5D67-4720-9EBF-AB587B7F0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2871-9A56-4AF5-9ABF-EB7F3B9661EA}">
  <dimension ref="A1:Q16"/>
  <sheetViews>
    <sheetView tabSelected="1" zoomScale="96" workbookViewId="0">
      <selection activeCell="E16" sqref="E16"/>
    </sheetView>
  </sheetViews>
  <sheetFormatPr defaultRowHeight="14.4" x14ac:dyDescent="0.3"/>
  <sheetData>
    <row r="1" spans="1:17" x14ac:dyDescent="0.3">
      <c r="A1" s="9"/>
      <c r="B1" s="9" t="s">
        <v>0</v>
      </c>
      <c r="C1" s="9" t="s">
        <v>1</v>
      </c>
      <c r="D1" s="9" t="s">
        <v>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3">
      <c r="A2" s="9">
        <v>2021</v>
      </c>
      <c r="B2" s="5">
        <v>854000</v>
      </c>
      <c r="C2" s="5">
        <v>2000</v>
      </c>
      <c r="D2" s="6">
        <v>21347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3">
      <c r="A3" s="9">
        <v>2020</v>
      </c>
      <c r="B3" s="6">
        <v>734000</v>
      </c>
      <c r="C3" s="5">
        <v>2000</v>
      </c>
      <c r="D3" s="5">
        <v>18173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3">
      <c r="A4" s="9">
        <v>2019</v>
      </c>
      <c r="B4" s="5">
        <v>730000</v>
      </c>
      <c r="C4" s="9">
        <v>0</v>
      </c>
      <c r="D4" s="5">
        <v>17383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3">
      <c r="A5" s="9">
        <v>2018</v>
      </c>
      <c r="B5" s="14">
        <v>800000</v>
      </c>
      <c r="C5" s="9">
        <v>0</v>
      </c>
      <c r="D5" s="5">
        <v>16838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3">
      <c r="A6" s="12"/>
      <c r="B6" s="12"/>
      <c r="C6" s="12"/>
      <c r="D6" s="12"/>
      <c r="E6" s="12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3">
      <c r="A7" s="13"/>
      <c r="B7" s="9" t="s">
        <v>0</v>
      </c>
      <c r="C7" s="9" t="s">
        <v>1</v>
      </c>
      <c r="D7" s="9" t="s">
        <v>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3">
      <c r="A8" s="13" t="s">
        <v>4</v>
      </c>
      <c r="B8" s="9">
        <f>AVERAGE(B2:B5)</f>
        <v>779500</v>
      </c>
      <c r="C8" s="9">
        <f>AVERAGE(C2:C5)</f>
        <v>1000</v>
      </c>
      <c r="D8" s="9">
        <f>AVERAGE(D2:D5)</f>
        <v>18435.25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3">
      <c r="A9" s="13" t="s">
        <v>5</v>
      </c>
      <c r="B9" s="9">
        <f>STDEV(B2:B5)</f>
        <v>59135.437767890078</v>
      </c>
      <c r="C9" s="9">
        <f>STDEV(C2:C5)</f>
        <v>1154.7005383792514</v>
      </c>
      <c r="D9" s="9">
        <f>STDEV(D2:D5)</f>
        <v>2017.0523666975034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3">
      <c r="A10" s="12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3">
      <c r="A11" s="5"/>
      <c r="B11" s="5" t="s">
        <v>2</v>
      </c>
      <c r="C11" s="5" t="s">
        <v>1</v>
      </c>
      <c r="D11" s="5" t="s">
        <v>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3">
      <c r="A12" s="5">
        <v>2021</v>
      </c>
      <c r="B12" s="9">
        <f>STANDARDIZE(B2,B8,B9)</f>
        <v>1.2598198780977439</v>
      </c>
      <c r="C12" s="5">
        <f>STANDARDIZE(C2,C8,C9)</f>
        <v>0.86602540378443871</v>
      </c>
      <c r="D12" s="9">
        <f>STANDARDIZE(D2,D8,D9)</f>
        <v>1.4435668840702309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3">
      <c r="A13" s="5">
        <v>2020</v>
      </c>
      <c r="B13" s="9">
        <f>STANDARDIZE(B3,B8,B9)</f>
        <v>-0.7694201940060047</v>
      </c>
      <c r="C13" s="9">
        <f>STANDARDIZE(C3,C8,C9)</f>
        <v>0.86602540378443871</v>
      </c>
      <c r="D13" s="9">
        <f>STANDARDIZE(D3,D8,D9)</f>
        <v>-0.13001645585899135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3">
      <c r="A14" s="5">
        <v>2019</v>
      </c>
      <c r="B14" s="9">
        <f>STANDARDIZE(B4,B8,B9)</f>
        <v>-0.83706152974279624</v>
      </c>
      <c r="C14" s="9">
        <f>STANDARDIZE(C4,C8,C9)</f>
        <v>-0.86602540378443871</v>
      </c>
      <c r="D14" s="9">
        <f>STANDARDIZE(D4,D8,D9)</f>
        <v>-0.52167708552001391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3">
      <c r="A15" s="5">
        <v>2018</v>
      </c>
      <c r="B15" s="9">
        <f>STANDARDIZE(B5,B8,B9)</f>
        <v>0.34666184565105707</v>
      </c>
      <c r="C15" s="9">
        <f>STANDARDIZE(C5,C8,C9)</f>
        <v>-0.86602540378443871</v>
      </c>
      <c r="D15" s="9">
        <f>STANDARDIZE(D5,D8,D9)</f>
        <v>-0.79187334269122567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832A-78D4-4D3F-B83E-06D6ED1D6C71}">
  <dimension ref="A1:X26"/>
  <sheetViews>
    <sheetView topLeftCell="A4" zoomScale="146" zoomScaleNormal="205" workbookViewId="0">
      <selection activeCell="F13" sqref="F13"/>
    </sheetView>
  </sheetViews>
  <sheetFormatPr defaultRowHeight="14.4" x14ac:dyDescent="0.3"/>
  <sheetData>
    <row r="1" spans="1:24" x14ac:dyDescent="0.3">
      <c r="A1" s="9"/>
      <c r="B1" s="9" t="s">
        <v>0</v>
      </c>
      <c r="C1" s="9" t="s">
        <v>1</v>
      </c>
      <c r="D1" s="9" t="s">
        <v>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7"/>
      <c r="W1" s="7"/>
      <c r="X1" s="7"/>
    </row>
    <row r="2" spans="1:24" x14ac:dyDescent="0.3">
      <c r="A2" s="9">
        <v>2021</v>
      </c>
      <c r="B2" s="5">
        <v>4300000</v>
      </c>
      <c r="C2" s="5">
        <v>29000</v>
      </c>
      <c r="D2" s="5">
        <v>19213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7"/>
      <c r="W2" s="7"/>
      <c r="X2" s="7"/>
    </row>
    <row r="3" spans="1:24" x14ac:dyDescent="0.3">
      <c r="A3" s="9">
        <v>2020</v>
      </c>
      <c r="B3" s="6">
        <v>3500000</v>
      </c>
      <c r="C3" s="5">
        <v>109000</v>
      </c>
      <c r="D3" s="5">
        <v>22530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7"/>
      <c r="W3" s="7"/>
      <c r="X3" s="7"/>
    </row>
    <row r="4" spans="1:24" x14ac:dyDescent="0.3">
      <c r="A4" s="9">
        <v>2019</v>
      </c>
      <c r="B4" s="5">
        <v>3000000</v>
      </c>
      <c r="C4" s="5">
        <v>306000</v>
      </c>
      <c r="D4" s="5">
        <v>14464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7"/>
      <c r="W4" s="7"/>
      <c r="X4" s="7"/>
    </row>
    <row r="5" spans="1:24" x14ac:dyDescent="0.3">
      <c r="A5" s="9">
        <v>2018</v>
      </c>
      <c r="B5" s="5">
        <v>2600000</v>
      </c>
      <c r="C5" s="5">
        <v>79000</v>
      </c>
      <c r="D5" s="5">
        <v>12272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7"/>
      <c r="W5" s="7"/>
      <c r="X5" s="7"/>
    </row>
    <row r="6" spans="1:24" x14ac:dyDescent="0.3">
      <c r="A6" s="12"/>
      <c r="B6" s="12"/>
      <c r="C6" s="12"/>
      <c r="D6" s="12"/>
      <c r="E6" s="12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7"/>
      <c r="W6" s="7"/>
      <c r="X6" s="7"/>
    </row>
    <row r="7" spans="1:24" ht="13.8" customHeight="1" x14ac:dyDescent="0.3">
      <c r="A7" s="13"/>
      <c r="B7" s="9" t="s">
        <v>0</v>
      </c>
      <c r="C7" s="9" t="s">
        <v>1</v>
      </c>
      <c r="D7" s="9" t="s">
        <v>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7"/>
      <c r="W7" s="7"/>
      <c r="X7" s="7"/>
    </row>
    <row r="8" spans="1:24" x14ac:dyDescent="0.3">
      <c r="A8" s="13" t="s">
        <v>4</v>
      </c>
      <c r="B8" s="9">
        <f>AVERAGE(B2:B5)</f>
        <v>3350000</v>
      </c>
      <c r="C8" s="9">
        <f>AVERAGE(C2:C5)</f>
        <v>130750</v>
      </c>
      <c r="D8" s="9">
        <f>AVERAGE(D2:D5)</f>
        <v>17119.75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7"/>
      <c r="W8" s="7"/>
      <c r="X8" s="7"/>
    </row>
    <row r="9" spans="1:24" x14ac:dyDescent="0.3">
      <c r="A9" s="13" t="s">
        <v>5</v>
      </c>
      <c r="B9" s="9">
        <f>STDEV(B2:B5)</f>
        <v>732575.365861197</v>
      </c>
      <c r="C9" s="9">
        <f>STDEV(C2:C5)</f>
        <v>121403.94007884039</v>
      </c>
      <c r="D9" s="9">
        <f>STDEV(D2:D5)</f>
        <v>4626.2363662773078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7"/>
      <c r="W9" s="7"/>
      <c r="X9" s="7"/>
    </row>
    <row r="10" spans="1:24" x14ac:dyDescent="0.3">
      <c r="A10" s="12"/>
      <c r="B10" s="12"/>
      <c r="C10" s="12"/>
      <c r="D10" s="12"/>
      <c r="E10" s="12"/>
      <c r="F10" s="1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7"/>
      <c r="W10" s="7"/>
      <c r="X10" s="7"/>
    </row>
    <row r="11" spans="1:24" x14ac:dyDescent="0.3">
      <c r="A11" s="9"/>
      <c r="B11" s="9" t="s">
        <v>0</v>
      </c>
      <c r="C11" s="9" t="s">
        <v>1</v>
      </c>
      <c r="D11" s="9" t="s">
        <v>3</v>
      </c>
      <c r="E11" s="5"/>
      <c r="F11" s="5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7"/>
      <c r="W11" s="7"/>
      <c r="X11" s="7"/>
    </row>
    <row r="12" spans="1:24" x14ac:dyDescent="0.3">
      <c r="A12" s="9">
        <v>2021</v>
      </c>
      <c r="B12" s="5">
        <f>STANDARDIZE(B2,B8,B9)</f>
        <v>1.2967949023008767</v>
      </c>
      <c r="C12" s="5">
        <f>STANDARDIZE(C2,C8,C9)</f>
        <v>-0.8381111843151301</v>
      </c>
      <c r="D12" s="5">
        <f>STANDARDIZE(D2,D8,D9)</f>
        <v>0.45247363823833758</v>
      </c>
      <c r="E12" s="5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7"/>
      <c r="W12" s="7"/>
      <c r="X12" s="7"/>
    </row>
    <row r="13" spans="1:24" x14ac:dyDescent="0.3">
      <c r="A13" s="9">
        <v>2020</v>
      </c>
      <c r="B13" s="6">
        <f>STANDARDIZE(B3,B8,B9)</f>
        <v>0.20475708983698054</v>
      </c>
      <c r="C13" s="5">
        <f>STANDARDIZE(C3,C8,C9)</f>
        <v>-0.1791539878020057</v>
      </c>
      <c r="D13" s="5">
        <f>STANDARDIZE(D3,D8,D9)</f>
        <v>1.1694711579022887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7"/>
      <c r="W13" s="7"/>
      <c r="X13" s="7"/>
    </row>
    <row r="14" spans="1:24" x14ac:dyDescent="0.3">
      <c r="A14" s="9">
        <v>2019</v>
      </c>
      <c r="B14" s="5">
        <f>STANDARDIZE(B4,B8,B9)</f>
        <v>-0.47776654295295456</v>
      </c>
      <c r="C14" s="5">
        <f>STANDARDIZE(C4,C8,C9)</f>
        <v>1.443528108611563</v>
      </c>
      <c r="D14" s="5">
        <f>STANDARDIZE(D4,D8,D9)</f>
        <v>-0.57406275636042758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7"/>
      <c r="W14" s="7"/>
      <c r="X14" s="7"/>
    </row>
    <row r="15" spans="1:24" x14ac:dyDescent="0.3">
      <c r="A15" s="9">
        <v>2018</v>
      </c>
      <c r="B15" s="5">
        <f>STANDARDIZE(B5,B8,B9)</f>
        <v>-1.0237854491849028</v>
      </c>
      <c r="C15" s="5">
        <f>STANDARDIZE(C5,C8,C9)</f>
        <v>-0.42626293649442731</v>
      </c>
      <c r="D15" s="9">
        <f>STANDARDIZE(D5,D8,D9)</f>
        <v>-1.0478820397801987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7"/>
      <c r="W15" s="7"/>
      <c r="X15" s="7"/>
    </row>
    <row r="16" spans="1:24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7"/>
      <c r="W16" s="7"/>
      <c r="X16" s="7"/>
    </row>
    <row r="17" spans="1:24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7"/>
      <c r="W17" s="7"/>
      <c r="X17" s="7"/>
    </row>
    <row r="18" spans="1:24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7"/>
      <c r="W18" s="7"/>
      <c r="X18" s="7"/>
    </row>
    <row r="19" spans="1:24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7"/>
      <c r="W19" s="7"/>
      <c r="X19" s="7"/>
    </row>
    <row r="20" spans="1:24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7"/>
      <c r="W20" s="7"/>
      <c r="X20" s="7"/>
    </row>
    <row r="21" spans="1:24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7"/>
      <c r="W21" s="7"/>
      <c r="X21" s="7"/>
    </row>
    <row r="22" spans="1:24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7"/>
      <c r="W22" s="7"/>
      <c r="X22" s="7"/>
    </row>
    <row r="23" spans="1:24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7"/>
      <c r="W23" s="7"/>
      <c r="X23" s="7"/>
    </row>
    <row r="24" spans="1:24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O24" s="9"/>
      <c r="P24" s="9"/>
      <c r="Q24" s="9"/>
      <c r="R24" s="9"/>
      <c r="S24" s="9"/>
      <c r="T24" s="9"/>
      <c r="U24" s="9"/>
      <c r="V24" s="7"/>
      <c r="W24" s="7"/>
      <c r="X24" s="7"/>
    </row>
    <row r="25" spans="1:24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7"/>
      <c r="W25" s="7"/>
      <c r="X25" s="7"/>
    </row>
    <row r="26" spans="1:24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7"/>
      <c r="W26" s="7"/>
      <c r="X2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D7C3-1A70-406C-A894-6FC590549C29}">
  <dimension ref="A1:N19"/>
  <sheetViews>
    <sheetView zoomScale="143" zoomScaleNormal="160" workbookViewId="0">
      <selection activeCell="D15" sqref="D15"/>
    </sheetView>
  </sheetViews>
  <sheetFormatPr defaultRowHeight="14.4" x14ac:dyDescent="0.3"/>
  <cols>
    <col min="2" max="2" width="9.5546875" bestFit="1" customWidth="1"/>
  </cols>
  <sheetData>
    <row r="1" spans="1:14" x14ac:dyDescent="0.3">
      <c r="A1" s="9"/>
      <c r="B1" s="9" t="s">
        <v>0</v>
      </c>
      <c r="C1" s="9" t="s">
        <v>1</v>
      </c>
      <c r="D1" s="9" t="s">
        <v>3</v>
      </c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3">
      <c r="A2" s="9">
        <v>2021</v>
      </c>
      <c r="B2" s="6">
        <v>1369000</v>
      </c>
      <c r="C2" s="5">
        <v>506000</v>
      </c>
      <c r="D2" s="5">
        <v>3816</v>
      </c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3">
      <c r="A3" s="9">
        <v>2020</v>
      </c>
      <c r="B3" s="5">
        <v>1436000</v>
      </c>
      <c r="C3" s="5">
        <v>443000</v>
      </c>
      <c r="D3" s="5">
        <v>9512</v>
      </c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3">
      <c r="A4" s="9">
        <v>2019</v>
      </c>
      <c r="B4" s="5">
        <v>1352000</v>
      </c>
      <c r="C4" s="5">
        <v>294000</v>
      </c>
      <c r="D4" s="5">
        <v>14172</v>
      </c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3">
      <c r="A5" s="9">
        <v>2018</v>
      </c>
      <c r="B5" s="6">
        <v>1869000</v>
      </c>
      <c r="C5" s="5">
        <v>6600</v>
      </c>
      <c r="D5" s="5">
        <v>8135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3">
      <c r="A6" s="12"/>
      <c r="B6" s="12"/>
      <c r="C6" s="12"/>
      <c r="D6" s="12"/>
      <c r="E6" s="12"/>
      <c r="F6" s="12"/>
      <c r="G6" s="9"/>
      <c r="H6" s="9"/>
      <c r="I6" s="9"/>
      <c r="J6" s="9"/>
      <c r="K6" s="9"/>
      <c r="L6" s="9"/>
      <c r="M6" s="9"/>
      <c r="N6" s="9"/>
    </row>
    <row r="7" spans="1:14" x14ac:dyDescent="0.3">
      <c r="A7" s="13"/>
      <c r="B7" s="9" t="s">
        <v>0</v>
      </c>
      <c r="C7" s="9" t="s">
        <v>1</v>
      </c>
      <c r="D7" s="9" t="s">
        <v>3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3">
      <c r="A8" s="13" t="s">
        <v>4</v>
      </c>
      <c r="B8" s="9">
        <f>AVERAGE(B2:B5)</f>
        <v>1506500</v>
      </c>
      <c r="C8" s="9">
        <f>AVERAGE(C2:C5)</f>
        <v>312400</v>
      </c>
      <c r="D8" s="9">
        <f>AVERAGE(D2:D5)</f>
        <v>8908.75</v>
      </c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3">
      <c r="A9" s="13" t="s">
        <v>5</v>
      </c>
      <c r="B9" s="9">
        <f>STDEV(B2:B5)</f>
        <v>244371.98420986533</v>
      </c>
      <c r="C9" s="9">
        <f>STDEV(C2:C5)</f>
        <v>222403.17743533553</v>
      </c>
      <c r="D9" s="9">
        <f>STDEV(D2:D5)</f>
        <v>4266.1654425647084</v>
      </c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3">
      <c r="A10" s="12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</row>
    <row r="11" spans="1:14" x14ac:dyDescent="0.3">
      <c r="A11" s="5"/>
      <c r="B11" s="5" t="s">
        <v>2</v>
      </c>
      <c r="C11" s="5" t="s">
        <v>1</v>
      </c>
      <c r="D11" s="5" t="s">
        <v>3</v>
      </c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3">
      <c r="A12" s="5">
        <v>2021</v>
      </c>
      <c r="B12" s="9">
        <f>STANDARDIZE(B2,B8,B9)</f>
        <v>-0.56266679032206801</v>
      </c>
      <c r="C12" s="5">
        <f>STANDARDIZE(C2,C8,C9)</f>
        <v>0.87049116038951313</v>
      </c>
      <c r="D12" s="9">
        <f>STANDARDIZE(D2,D8,D9)</f>
        <v>-1.1937535167268081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3">
      <c r="A13" s="5">
        <v>2020</v>
      </c>
      <c r="B13" s="9">
        <f>STANDARDIZE(B3,B8,B9)</f>
        <v>-0.28849460885604211</v>
      </c>
      <c r="C13" s="9">
        <f>STANDARDIZE(C3,C8,C9)</f>
        <v>0.58722182617185126</v>
      </c>
      <c r="D13" s="9">
        <f>STANDARDIZE(D3,D8,D9)</f>
        <v>0.14140333002119621</v>
      </c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3">
      <c r="A14" s="5">
        <v>2019</v>
      </c>
      <c r="B14" s="9">
        <f>STANDARDIZE(B4,B8,B9)</f>
        <v>-0.63223286621643271</v>
      </c>
      <c r="C14" s="9">
        <f>STANDARDIZE(C4,C8,C9)</f>
        <v>-8.2732630946110747E-2</v>
      </c>
      <c r="D14" s="5">
        <f>STANDARDIZE(D4,D8,D9)</f>
        <v>1.2337191491654553</v>
      </c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3">
      <c r="A15" s="5">
        <v>2018</v>
      </c>
      <c r="B15" s="9">
        <f>STANDARDIZE(B5,B8,B9)</f>
        <v>1.4833942653945429</v>
      </c>
      <c r="C15" s="9">
        <f>STANDARDIZE(C5,C8,C9)</f>
        <v>-1.3749803556152536</v>
      </c>
      <c r="D15" s="9">
        <f>STANDARDIZE(D5,D8,D9)</f>
        <v>-0.18136896245984344</v>
      </c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1490-CA7B-4917-B0B5-DEB1989964BF}">
  <dimension ref="A1:R25"/>
  <sheetViews>
    <sheetView zoomScale="92" workbookViewId="0">
      <selection activeCell="F22" sqref="F22"/>
    </sheetView>
  </sheetViews>
  <sheetFormatPr defaultRowHeight="14.4" x14ac:dyDescent="0.3"/>
  <cols>
    <col min="2" max="2" width="9.5546875" bestFit="1" customWidth="1"/>
  </cols>
  <sheetData>
    <row r="1" spans="1:18" x14ac:dyDescent="0.3">
      <c r="A1" s="9"/>
      <c r="B1" s="9" t="s">
        <v>0</v>
      </c>
      <c r="C1" s="9" t="s">
        <v>1</v>
      </c>
      <c r="D1" s="9" t="s">
        <v>3</v>
      </c>
      <c r="E1" s="9"/>
      <c r="F1" s="9"/>
      <c r="G1" s="9"/>
      <c r="H1" s="9"/>
      <c r="I1" s="9"/>
      <c r="J1" s="9"/>
      <c r="K1" s="9"/>
      <c r="L1" s="9"/>
      <c r="M1" s="15"/>
      <c r="N1" s="15"/>
      <c r="O1" s="15"/>
      <c r="P1" s="15"/>
      <c r="Q1" s="15"/>
      <c r="R1" s="15"/>
    </row>
    <row r="2" spans="1:18" x14ac:dyDescent="0.3">
      <c r="A2" s="9">
        <v>2021</v>
      </c>
      <c r="B2" s="5">
        <v>5300000</v>
      </c>
      <c r="C2" s="5">
        <v>888000</v>
      </c>
      <c r="D2" s="5">
        <v>3816</v>
      </c>
      <c r="E2" s="9"/>
      <c r="F2" s="9"/>
      <c r="G2" s="9"/>
      <c r="H2" s="9"/>
      <c r="I2" s="9"/>
      <c r="J2" s="9"/>
      <c r="K2" s="9"/>
      <c r="L2" s="9"/>
      <c r="M2" s="15"/>
      <c r="N2" s="15"/>
      <c r="O2" s="15"/>
      <c r="P2" s="15"/>
      <c r="Q2" s="15"/>
      <c r="R2" s="15"/>
    </row>
    <row r="3" spans="1:18" x14ac:dyDescent="0.3">
      <c r="A3" s="9">
        <v>2020</v>
      </c>
      <c r="B3" s="5">
        <v>5300000</v>
      </c>
      <c r="C3" s="5">
        <v>279000</v>
      </c>
      <c r="D3" s="5">
        <v>9512</v>
      </c>
      <c r="E3" s="9"/>
      <c r="F3" s="9"/>
      <c r="G3" s="9"/>
      <c r="H3" s="9"/>
      <c r="I3" s="9"/>
      <c r="J3" s="9"/>
      <c r="K3" s="9"/>
      <c r="L3" s="9"/>
      <c r="M3" s="15"/>
      <c r="N3" s="15"/>
      <c r="O3" s="15"/>
      <c r="P3" s="15"/>
      <c r="Q3" s="15"/>
      <c r="R3" s="15"/>
    </row>
    <row r="4" spans="1:18" x14ac:dyDescent="0.3">
      <c r="A4" s="9">
        <v>2019</v>
      </c>
      <c r="B4" s="5">
        <v>5500000</v>
      </c>
      <c r="C4" s="5">
        <v>233000</v>
      </c>
      <c r="D4" s="5">
        <v>14172</v>
      </c>
      <c r="E4" s="9"/>
      <c r="F4" s="9"/>
      <c r="G4" s="9"/>
      <c r="H4" s="9"/>
      <c r="I4" s="9"/>
      <c r="J4" s="9"/>
      <c r="K4" s="9"/>
      <c r="L4" s="9"/>
      <c r="M4" s="15"/>
      <c r="N4" s="15"/>
      <c r="O4" s="15"/>
      <c r="P4" s="15"/>
      <c r="Q4" s="15"/>
      <c r="R4" s="15"/>
    </row>
    <row r="5" spans="1:18" x14ac:dyDescent="0.3">
      <c r="A5" s="9">
        <v>2018</v>
      </c>
      <c r="B5" s="5">
        <v>3100000</v>
      </c>
      <c r="C5" s="5">
        <v>81000</v>
      </c>
      <c r="D5" s="5">
        <v>8135</v>
      </c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  <c r="Q5" s="15"/>
      <c r="R5" s="15"/>
    </row>
    <row r="6" spans="1:18" x14ac:dyDescent="0.3">
      <c r="A6" s="12"/>
      <c r="B6" s="12"/>
      <c r="C6" s="12"/>
      <c r="D6" s="12"/>
      <c r="E6" s="12"/>
      <c r="F6" s="12"/>
      <c r="G6" s="9"/>
      <c r="H6" s="9"/>
      <c r="I6" s="9"/>
      <c r="J6" s="9"/>
      <c r="K6" s="9"/>
      <c r="L6" s="9"/>
      <c r="M6" s="15"/>
      <c r="N6" s="15"/>
      <c r="O6" s="15"/>
      <c r="P6" s="15"/>
      <c r="Q6" s="15"/>
      <c r="R6" s="15"/>
    </row>
    <row r="7" spans="1:18" x14ac:dyDescent="0.3">
      <c r="A7" s="13"/>
      <c r="B7" s="9" t="s">
        <v>0</v>
      </c>
      <c r="C7" s="9" t="s">
        <v>1</v>
      </c>
      <c r="D7" s="9" t="s">
        <v>3</v>
      </c>
      <c r="E7" s="9"/>
      <c r="F7" s="9"/>
      <c r="G7" s="9"/>
      <c r="H7" s="9"/>
      <c r="I7" s="9"/>
      <c r="J7" s="9"/>
      <c r="K7" s="9"/>
      <c r="L7" s="9"/>
      <c r="M7" s="15"/>
      <c r="N7" s="15"/>
      <c r="O7" s="15"/>
      <c r="P7" s="15"/>
      <c r="Q7" s="15"/>
      <c r="R7" s="15"/>
    </row>
    <row r="8" spans="1:18" x14ac:dyDescent="0.3">
      <c r="A8" s="13" t="s">
        <v>4</v>
      </c>
      <c r="B8" s="9">
        <f>AVERAGE(B2:B5)</f>
        <v>4800000</v>
      </c>
      <c r="C8" s="9">
        <f>AVERAGE(C2:C5)</f>
        <v>370250</v>
      </c>
      <c r="D8" s="9">
        <f>AVERAGE(D2:D5)</f>
        <v>8908.75</v>
      </c>
      <c r="E8" s="9"/>
      <c r="F8" s="9"/>
      <c r="G8" s="9"/>
      <c r="H8" s="9"/>
      <c r="I8" s="9"/>
      <c r="J8" s="9"/>
      <c r="K8" s="9"/>
      <c r="L8" s="9"/>
      <c r="M8" s="15"/>
      <c r="N8" s="15"/>
      <c r="O8" s="15"/>
      <c r="P8" s="15"/>
      <c r="Q8" s="15"/>
      <c r="R8" s="15"/>
    </row>
    <row r="9" spans="1:18" x14ac:dyDescent="0.3">
      <c r="A9" s="13" t="s">
        <v>5</v>
      </c>
      <c r="B9" s="9">
        <f>STDEV(B2:B5)</f>
        <v>1137248.1406154654</v>
      </c>
      <c r="C9" s="9">
        <f>STDEV(C2:C5)</f>
        <v>355384.65076589899</v>
      </c>
      <c r="D9" s="9">
        <f>STDEV(D2:D5)</f>
        <v>4266.1654425647084</v>
      </c>
      <c r="E9" s="9"/>
      <c r="F9" s="9"/>
      <c r="G9" s="9"/>
      <c r="H9" s="9"/>
      <c r="I9" s="9"/>
      <c r="J9" s="9"/>
      <c r="K9" s="9"/>
      <c r="L9" s="9"/>
      <c r="M9" s="15"/>
      <c r="N9" s="15"/>
      <c r="O9" s="15"/>
      <c r="P9" s="15"/>
      <c r="Q9" s="15"/>
      <c r="R9" s="15"/>
    </row>
    <row r="10" spans="1:18" x14ac:dyDescent="0.3">
      <c r="A10" s="12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15"/>
      <c r="N10" s="15"/>
      <c r="O10" s="15"/>
      <c r="P10" s="15"/>
      <c r="Q10" s="15"/>
      <c r="R10" s="15"/>
    </row>
    <row r="11" spans="1:18" x14ac:dyDescent="0.3">
      <c r="A11" s="5"/>
      <c r="B11" s="5" t="s">
        <v>2</v>
      </c>
      <c r="C11" s="5" t="s">
        <v>1</v>
      </c>
      <c r="D11" s="5" t="s">
        <v>3</v>
      </c>
      <c r="E11" s="9"/>
      <c r="F11" s="9"/>
      <c r="G11" s="9"/>
      <c r="H11" s="9"/>
      <c r="I11" s="9"/>
      <c r="J11" s="9"/>
      <c r="K11" s="9"/>
      <c r="L11" s="9"/>
      <c r="M11" s="15"/>
      <c r="N11" s="15"/>
      <c r="O11" s="15"/>
      <c r="P11" s="15"/>
      <c r="Q11" s="15"/>
      <c r="R11" s="15"/>
    </row>
    <row r="12" spans="1:18" x14ac:dyDescent="0.3">
      <c r="A12" s="5">
        <v>2021</v>
      </c>
      <c r="B12" s="9">
        <f>STANDARDIZE(B2,B8,B9)</f>
        <v>0.43965778632041191</v>
      </c>
      <c r="C12" s="5">
        <f>STANDARDIZE(C2,C8,C9)</f>
        <v>1.4568721493294183</v>
      </c>
      <c r="D12" s="9">
        <f>STANDARDIZE(D2,D8,D9)</f>
        <v>-1.1937535167268081</v>
      </c>
      <c r="E12" s="9"/>
      <c r="F12" s="9"/>
      <c r="G12" s="9"/>
      <c r="H12" s="9"/>
      <c r="I12" s="9"/>
      <c r="J12" s="9"/>
      <c r="K12" s="9"/>
      <c r="L12" s="9"/>
      <c r="M12" s="15"/>
      <c r="N12" s="15"/>
      <c r="O12" s="15"/>
      <c r="P12" s="15"/>
      <c r="Q12" s="15"/>
      <c r="R12" s="15"/>
    </row>
    <row r="13" spans="1:18" x14ac:dyDescent="0.3">
      <c r="A13" s="5">
        <v>2020</v>
      </c>
      <c r="B13" s="9">
        <f>STANDARDIZE(B3,B8,B9)</f>
        <v>0.43965778632041191</v>
      </c>
      <c r="C13" s="9">
        <f>STANDARDIZE(C3,C8,C9)</f>
        <v>-0.25676404370122535</v>
      </c>
      <c r="D13" s="9">
        <f>STANDARDIZE(D3,D8,D9)</f>
        <v>0.14140333002119621</v>
      </c>
      <c r="E13" s="9"/>
      <c r="F13" s="9"/>
      <c r="G13" s="9"/>
      <c r="H13" s="9"/>
      <c r="I13" s="9"/>
      <c r="J13" s="9"/>
      <c r="K13" s="9"/>
      <c r="L13" s="9"/>
      <c r="M13" s="15"/>
      <c r="N13" s="15"/>
      <c r="O13" s="15"/>
      <c r="P13" s="15"/>
      <c r="Q13" s="15"/>
      <c r="R13" s="15"/>
    </row>
    <row r="14" spans="1:18" x14ac:dyDescent="0.3">
      <c r="A14" s="5">
        <v>2019</v>
      </c>
      <c r="B14" s="9">
        <f>STANDARDIZE(B4,B8,B9)</f>
        <v>0.61552090084857669</v>
      </c>
      <c r="C14" s="9">
        <f>STANDARDIZE(C4,C8,C9)</f>
        <v>-0.38620126025198004</v>
      </c>
      <c r="D14" s="9">
        <f>STANDARDIZE(D4,D8,D9)</f>
        <v>1.2337191491654553</v>
      </c>
      <c r="E14" s="9"/>
      <c r="F14" s="9"/>
      <c r="G14" s="9"/>
      <c r="H14" s="9"/>
      <c r="I14" s="9"/>
      <c r="J14" s="9"/>
      <c r="K14" s="9"/>
      <c r="L14" s="9"/>
      <c r="M14" s="15"/>
      <c r="N14" s="15"/>
      <c r="O14" s="15"/>
      <c r="P14" s="15"/>
      <c r="Q14" s="15"/>
      <c r="R14" s="15"/>
    </row>
    <row r="15" spans="1:18" x14ac:dyDescent="0.3">
      <c r="A15" s="5">
        <v>2018</v>
      </c>
      <c r="B15" s="9">
        <f>STANDARDIZE(B5,B8,B9)</f>
        <v>-1.4948364734894004</v>
      </c>
      <c r="C15" s="9">
        <f>STANDARDIZE(C5,C8,C9)</f>
        <v>-0.81390684537621294</v>
      </c>
      <c r="D15" s="9">
        <f>STANDARDIZE(D5,D8,D9)</f>
        <v>-0.18136896245984344</v>
      </c>
      <c r="E15" s="9"/>
      <c r="F15" s="9"/>
      <c r="G15" s="9"/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</row>
    <row r="16" spans="1:18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5"/>
      <c r="N16" s="15"/>
      <c r="O16" s="15"/>
      <c r="P16" s="15"/>
      <c r="Q16" s="15"/>
      <c r="R16" s="15"/>
    </row>
    <row r="17" spans="1:18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5"/>
      <c r="N17" s="15"/>
      <c r="O17" s="15"/>
      <c r="P17" s="15"/>
      <c r="Q17" s="15"/>
      <c r="R17" s="15"/>
    </row>
    <row r="18" spans="1:18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5"/>
      <c r="N18" s="15"/>
      <c r="O18" s="15"/>
      <c r="P18" s="15"/>
      <c r="Q18" s="15"/>
      <c r="R18" s="15"/>
    </row>
    <row r="19" spans="1:18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5"/>
      <c r="N19" s="15"/>
      <c r="O19" s="15"/>
      <c r="P19" s="15"/>
      <c r="Q19" s="15"/>
      <c r="R19" s="15"/>
    </row>
    <row r="20" spans="1:18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5"/>
      <c r="N20" s="15"/>
      <c r="O20" s="15"/>
      <c r="P20" s="15"/>
      <c r="Q20" s="15"/>
      <c r="R20" s="15"/>
    </row>
    <row r="21" spans="1:18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5"/>
      <c r="N21" s="15"/>
      <c r="O21" s="15"/>
      <c r="P21" s="15"/>
      <c r="Q21" s="15"/>
      <c r="R21" s="15"/>
    </row>
    <row r="22" spans="1:18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5"/>
      <c r="N22" s="15"/>
      <c r="O22" s="15"/>
      <c r="P22" s="15"/>
      <c r="Q22" s="15"/>
      <c r="R22" s="15"/>
    </row>
    <row r="23" spans="1:18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5"/>
      <c r="N23" s="15"/>
      <c r="O23" s="15"/>
      <c r="P23" s="15"/>
      <c r="Q23" s="15"/>
      <c r="R23" s="15"/>
    </row>
    <row r="24" spans="1:18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35A9-DCBD-4B01-8530-BD9A97AEE23E}">
  <dimension ref="A1:Q23"/>
  <sheetViews>
    <sheetView zoomScale="151" zoomScaleNormal="100" workbookViewId="0">
      <selection activeCell="F15" sqref="F15"/>
    </sheetView>
  </sheetViews>
  <sheetFormatPr defaultRowHeight="14.4" x14ac:dyDescent="0.3"/>
  <cols>
    <col min="1" max="1" width="9" bestFit="1" customWidth="1"/>
    <col min="2" max="2" width="9.5546875" bestFit="1" customWidth="1"/>
    <col min="3" max="4" width="9" bestFit="1" customWidth="1"/>
  </cols>
  <sheetData>
    <row r="1" spans="1:17" x14ac:dyDescent="0.3">
      <c r="A1" s="9"/>
      <c r="B1" s="9" t="s">
        <v>0</v>
      </c>
      <c r="C1" s="9" t="s">
        <v>1</v>
      </c>
      <c r="D1" s="9" t="s">
        <v>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3">
      <c r="A2" s="9">
        <v>2021</v>
      </c>
      <c r="B2" s="5">
        <v>3600000</v>
      </c>
      <c r="C2" s="5">
        <v>240000</v>
      </c>
      <c r="D2" s="5">
        <v>3816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3">
      <c r="A3" s="9">
        <v>2020</v>
      </c>
      <c r="B3" s="5">
        <v>2100000</v>
      </c>
      <c r="C3" s="5">
        <v>664000</v>
      </c>
      <c r="D3" s="5">
        <v>9512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3">
      <c r="A4" s="9">
        <v>2019</v>
      </c>
      <c r="B4" s="5">
        <v>1400000</v>
      </c>
      <c r="C4" s="5">
        <v>504000</v>
      </c>
      <c r="D4" s="5">
        <v>14172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3">
      <c r="A5" s="9">
        <v>2018</v>
      </c>
      <c r="B5" s="5">
        <v>2100000</v>
      </c>
      <c r="C5" s="5">
        <v>296000</v>
      </c>
      <c r="D5" s="5">
        <v>8135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3">
      <c r="A6" s="12"/>
      <c r="B6" s="12"/>
      <c r="C6" s="12"/>
      <c r="D6" s="12"/>
      <c r="E6" s="12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3">
      <c r="A7" s="13"/>
      <c r="B7" s="9" t="s">
        <v>0</v>
      </c>
      <c r="C7" s="9" t="s">
        <v>1</v>
      </c>
      <c r="D7" s="9" t="s">
        <v>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3">
      <c r="A8" s="13" t="s">
        <v>4</v>
      </c>
      <c r="B8" s="9">
        <f>AVERAGE(B2:B5)</f>
        <v>2300000</v>
      </c>
      <c r="C8" s="9">
        <f>AVERAGE(C2:C5)</f>
        <v>426000</v>
      </c>
      <c r="D8" s="9">
        <f>AVERAGE(D2:D5)</f>
        <v>8908.75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3">
      <c r="A9" s="13" t="s">
        <v>5</v>
      </c>
      <c r="B9" s="5">
        <f>STDEV(B2:B5)</f>
        <v>927361.84954957035</v>
      </c>
      <c r="C9" s="9">
        <f>STDEV(C2:C5)</f>
        <v>195127.30886953438</v>
      </c>
      <c r="D9" s="5">
        <f>STDEV(D2:D5)</f>
        <v>4266.1654425647084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3">
      <c r="A10" s="12"/>
      <c r="B10" s="12"/>
      <c r="C10" s="12"/>
      <c r="D10" s="12"/>
      <c r="E10" s="12"/>
      <c r="F10" s="1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3">
      <c r="A11" s="5"/>
      <c r="B11" s="5" t="s">
        <v>2</v>
      </c>
      <c r="C11" s="5" t="s">
        <v>1</v>
      </c>
      <c r="D11" s="5" t="s">
        <v>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3">
      <c r="A12" s="5">
        <v>2021</v>
      </c>
      <c r="B12" s="9">
        <f>STANDARDIZE(B2,B8,B9)</f>
        <v>1.4018260516446994</v>
      </c>
      <c r="C12" s="5">
        <f>STANDARDIZE(C2,C8,C9)</f>
        <v>-0.95322382642176928</v>
      </c>
      <c r="D12" s="9">
        <f>STANDARDIZE(D2,D8,D9)</f>
        <v>-1.1937535167268081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3">
      <c r="A13" s="5">
        <v>2020</v>
      </c>
      <c r="B13" s="9">
        <f>STANDARDIZE(B3,B8,B9)</f>
        <v>-0.21566554640687682</v>
      </c>
      <c r="C13" s="9">
        <f>STANDARDIZE(C3,C8,C9)</f>
        <v>1.2197165090773177</v>
      </c>
      <c r="D13" s="9">
        <f>STANDARDIZE(D3,D8,D9)</f>
        <v>0.14140333002119621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3">
      <c r="A14" s="5">
        <v>2019</v>
      </c>
      <c r="B14" s="9">
        <f>STANDARDIZE(B4,B8,B9)</f>
        <v>-0.97049495883094572</v>
      </c>
      <c r="C14" s="9">
        <f>STANDARDIZE(C4,C8,C9)</f>
        <v>0.39973902398332262</v>
      </c>
      <c r="D14" s="9">
        <f>STANDARDIZE(D4,D8,D9)</f>
        <v>1.2337191491654553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3">
      <c r="A15" s="5">
        <v>2018</v>
      </c>
      <c r="B15" s="9">
        <f>STANDARDIZE(B5,B8,B9)</f>
        <v>-0.21566554640687682</v>
      </c>
      <c r="C15" s="9">
        <f>STANDARDIZE(C5,C8,C9)</f>
        <v>-0.66623170663887099</v>
      </c>
      <c r="D15" s="9">
        <f>STANDARDIZE(D5,D8,D9)</f>
        <v>-0.18136896245984344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69E8-176D-4834-A3FD-5F8D0308719A}">
  <dimension ref="A1:AM26"/>
  <sheetViews>
    <sheetView topLeftCell="A13" zoomScale="107" workbookViewId="0">
      <selection activeCell="A11" sqref="A11:D15"/>
    </sheetView>
  </sheetViews>
  <sheetFormatPr defaultRowHeight="14.4" x14ac:dyDescent="0.3"/>
  <sheetData>
    <row r="1" spans="1:39" x14ac:dyDescent="0.3">
      <c r="A1" s="9"/>
      <c r="B1" s="9" t="s">
        <v>0</v>
      </c>
      <c r="C1" s="9" t="s">
        <v>1</v>
      </c>
      <c r="D1" s="9" t="s">
        <v>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 x14ac:dyDescent="0.3">
      <c r="A2" s="9">
        <v>2021</v>
      </c>
      <c r="B2" s="5">
        <v>103600</v>
      </c>
      <c r="C2" s="5">
        <v>70000</v>
      </c>
      <c r="D2" s="5">
        <v>3816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x14ac:dyDescent="0.3">
      <c r="A3" s="9">
        <v>2020</v>
      </c>
      <c r="B3" s="5">
        <v>103600</v>
      </c>
      <c r="C3" s="5">
        <v>829000</v>
      </c>
      <c r="D3" s="5">
        <v>9512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3">
      <c r="A4" s="9">
        <v>2019</v>
      </c>
      <c r="B4" s="5">
        <v>105800</v>
      </c>
      <c r="C4" s="5">
        <v>100000</v>
      </c>
      <c r="D4" s="5">
        <v>14172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x14ac:dyDescent="0.3">
      <c r="A5" s="9">
        <v>2018</v>
      </c>
      <c r="B5" s="5">
        <v>8135</v>
      </c>
      <c r="C5" s="5">
        <v>8135</v>
      </c>
      <c r="D5" s="5">
        <v>8135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3">
      <c r="A6" s="12"/>
      <c r="B6" s="12"/>
      <c r="C6" s="12"/>
      <c r="D6" s="12"/>
      <c r="E6" s="12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x14ac:dyDescent="0.3">
      <c r="A7" s="13"/>
      <c r="B7" s="9" t="s">
        <v>0</v>
      </c>
      <c r="C7" s="9" t="s">
        <v>1</v>
      </c>
      <c r="D7" s="9" t="s">
        <v>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x14ac:dyDescent="0.3">
      <c r="A8" s="13" t="s">
        <v>4</v>
      </c>
      <c r="B8" s="16">
        <f>AVERAGE(B2:B5)</f>
        <v>80283.75</v>
      </c>
      <c r="C8" s="9">
        <f>AVERAGE(C2:C5)</f>
        <v>251783.75</v>
      </c>
      <c r="D8" s="9">
        <f>AVERAGE(D2:D5)</f>
        <v>8908.75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x14ac:dyDescent="0.3">
      <c r="A9" s="13" t="s">
        <v>5</v>
      </c>
      <c r="B9" s="9">
        <f>STDEV(B2:B5)</f>
        <v>48110.345972392817</v>
      </c>
      <c r="C9" s="9">
        <f>STDEV(C2:C5)</f>
        <v>386707.0170765589</v>
      </c>
      <c r="D9" s="9">
        <f>STDEV(D2:D5)</f>
        <v>4266.1654425647084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x14ac:dyDescent="0.3">
      <c r="A10" s="12"/>
      <c r="B10" s="12"/>
      <c r="C10" s="12"/>
      <c r="D10" s="12"/>
      <c r="E10" s="12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x14ac:dyDescent="0.3">
      <c r="A11" s="5"/>
      <c r="B11" s="5" t="s">
        <v>2</v>
      </c>
      <c r="C11" s="5" t="s">
        <v>1</v>
      </c>
      <c r="D11" s="5" t="s">
        <v>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x14ac:dyDescent="0.3">
      <c r="A12" s="5">
        <v>2021</v>
      </c>
      <c r="B12" s="9">
        <f>STANDARDIZE(B2,B8,B9)</f>
        <v>0.48464107935078193</v>
      </c>
      <c r="C12" s="5">
        <f>STANDARDIZE(C2,C8,C9)</f>
        <v>-0.4700813328246668</v>
      </c>
      <c r="D12" s="9">
        <f>STANDARDIZE(D2,D8,D9)</f>
        <v>-1.1937535167268081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x14ac:dyDescent="0.3">
      <c r="A13" s="5">
        <v>2020</v>
      </c>
      <c r="B13" s="9">
        <f>STANDARDIZE(B3,B8,B9)</f>
        <v>0.48464107935078193</v>
      </c>
      <c r="C13" s="9">
        <f>STANDARDIZE(C3,C8,C9)</f>
        <v>1.4926448823288996</v>
      </c>
      <c r="D13" s="9">
        <f>STANDARDIZE(D3,D8,D9)</f>
        <v>0.14140333002119621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x14ac:dyDescent="0.3">
      <c r="A14" s="5">
        <v>2019</v>
      </c>
      <c r="B14" s="9">
        <f>STANDARDIZE(B4,B8,B9)</f>
        <v>0.53036928927183358</v>
      </c>
      <c r="C14" s="9">
        <f>STANDARDIZE(C4,C8,C9)</f>
        <v>-0.39250322155377487</v>
      </c>
      <c r="D14" s="9">
        <f>STANDARDIZE(D4,D8,D9)</f>
        <v>1.2337191491654553</v>
      </c>
      <c r="E14" s="9"/>
      <c r="F14" s="9"/>
      <c r="G14" s="9"/>
      <c r="H14" s="9"/>
      <c r="I14" s="9"/>
      <c r="J14" s="5"/>
      <c r="K14" s="5"/>
      <c r="L14" s="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x14ac:dyDescent="0.3">
      <c r="A15" s="5">
        <v>2018</v>
      </c>
      <c r="B15" s="9">
        <f>STANDARDIZE(B5,B8,B9)</f>
        <v>-1.4996514479733976</v>
      </c>
      <c r="C15" s="9">
        <f>STANDARDIZE(C5,C8,C9)</f>
        <v>-0.63006032795045785</v>
      </c>
      <c r="D15" s="9">
        <f>STANDARDIZE(D5,D8,D9)</f>
        <v>-0.18136896245984344</v>
      </c>
      <c r="E15" s="9"/>
      <c r="F15" s="9"/>
      <c r="G15" s="9"/>
      <c r="H15" s="9"/>
      <c r="I15" s="9"/>
      <c r="J15" s="5"/>
      <c r="K15" s="5"/>
      <c r="L15" s="5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x14ac:dyDescent="0.3">
      <c r="A16" s="9"/>
      <c r="B16" s="9"/>
      <c r="C16" s="9"/>
      <c r="D16" s="9"/>
      <c r="E16" s="9"/>
      <c r="F16" s="9"/>
      <c r="G16" s="9"/>
      <c r="H16" s="9"/>
      <c r="I16" s="9"/>
      <c r="J16" s="5"/>
      <c r="K16" s="5"/>
      <c r="L16" s="5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 x14ac:dyDescent="0.3">
      <c r="A17" s="9"/>
      <c r="B17" s="9"/>
      <c r="C17" s="9"/>
      <c r="D17" s="9"/>
      <c r="E17" s="9"/>
      <c r="F17" s="9"/>
      <c r="G17" s="9"/>
      <c r="H17" s="9"/>
      <c r="I17" s="9"/>
      <c r="J17" s="5"/>
      <c r="K17" s="5"/>
      <c r="L17" s="5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39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1:39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6349-1963-4657-B955-C2BE8635DEE8}">
  <dimension ref="A1:I43"/>
  <sheetViews>
    <sheetView zoomScale="71" zoomScaleNormal="161" workbookViewId="0">
      <selection activeCell="P12" sqref="P12"/>
    </sheetView>
  </sheetViews>
  <sheetFormatPr defaultRowHeight="14.4" x14ac:dyDescent="0.3"/>
  <cols>
    <col min="1" max="1" width="8.88671875" customWidth="1"/>
  </cols>
  <sheetData>
    <row r="1" spans="1:9" x14ac:dyDescent="0.3">
      <c r="A1" s="9"/>
      <c r="B1" s="5" t="s">
        <v>2</v>
      </c>
      <c r="C1" s="5" t="s">
        <v>1</v>
      </c>
      <c r="D1" s="5" t="s">
        <v>3</v>
      </c>
      <c r="E1" s="9"/>
      <c r="F1" s="9"/>
      <c r="G1" s="5" t="s">
        <v>2</v>
      </c>
      <c r="H1" s="5" t="s">
        <v>1</v>
      </c>
      <c r="I1" s="5" t="s">
        <v>3</v>
      </c>
    </row>
    <row r="2" spans="1:9" x14ac:dyDescent="0.3">
      <c r="A2" s="5">
        <v>2021</v>
      </c>
      <c r="B2" s="5">
        <v>4300000</v>
      </c>
      <c r="C2" s="5">
        <v>29000</v>
      </c>
      <c r="D2" s="5">
        <v>19213</v>
      </c>
      <c r="E2" s="9"/>
      <c r="F2" s="8" t="s">
        <v>4</v>
      </c>
      <c r="G2" s="9">
        <v>3350000</v>
      </c>
      <c r="H2" s="9">
        <v>130750</v>
      </c>
      <c r="I2" s="9">
        <v>17119.75</v>
      </c>
    </row>
    <row r="3" spans="1:9" x14ac:dyDescent="0.3">
      <c r="A3" s="5">
        <v>2020</v>
      </c>
      <c r="B3" s="5">
        <v>3500000</v>
      </c>
      <c r="C3" s="6">
        <v>109000</v>
      </c>
      <c r="D3" s="5">
        <v>22530</v>
      </c>
      <c r="E3" s="9"/>
      <c r="F3" s="10" t="s">
        <v>5</v>
      </c>
      <c r="G3" s="9">
        <v>732575</v>
      </c>
      <c r="H3" s="9">
        <v>121404</v>
      </c>
      <c r="I3" s="9">
        <v>4626.24</v>
      </c>
    </row>
    <row r="4" spans="1:9" x14ac:dyDescent="0.3">
      <c r="A4" s="5">
        <v>2019</v>
      </c>
      <c r="B4" s="5">
        <v>3000000</v>
      </c>
      <c r="C4" s="5">
        <v>306000</v>
      </c>
      <c r="D4" s="5">
        <v>14464</v>
      </c>
      <c r="E4" s="9"/>
      <c r="F4" s="9"/>
      <c r="G4" s="9"/>
      <c r="H4" s="9"/>
      <c r="I4" s="9"/>
    </row>
    <row r="5" spans="1:9" x14ac:dyDescent="0.3">
      <c r="A5" s="5">
        <v>2018</v>
      </c>
      <c r="B5" s="5">
        <v>2600000</v>
      </c>
      <c r="C5" s="5">
        <v>79000</v>
      </c>
      <c r="D5" s="5">
        <v>12272</v>
      </c>
      <c r="E5" s="9"/>
      <c r="F5" s="9"/>
      <c r="G5" s="9"/>
      <c r="H5" s="9"/>
      <c r="I5" s="9"/>
    </row>
    <row r="6" spans="1:9" x14ac:dyDescent="0.3">
      <c r="A6" s="9"/>
      <c r="B6" s="9"/>
      <c r="C6" s="9"/>
      <c r="D6" s="9"/>
      <c r="E6" s="9"/>
      <c r="F6" s="9"/>
      <c r="G6" s="9"/>
      <c r="H6" s="9"/>
      <c r="I6" s="9"/>
    </row>
    <row r="7" spans="1:9" x14ac:dyDescent="0.3">
      <c r="A7" s="5"/>
      <c r="B7" s="5" t="s">
        <v>2</v>
      </c>
      <c r="C7" s="5" t="s">
        <v>1</v>
      </c>
      <c r="D7" s="5" t="s">
        <v>3</v>
      </c>
      <c r="E7" s="5"/>
    </row>
    <row r="8" spans="1:9" x14ac:dyDescent="0.3">
      <c r="A8" s="5">
        <v>2021</v>
      </c>
      <c r="B8" s="9">
        <f>STANDARDIZE(4300000,3350000,732575)</f>
        <v>1.2967955499436918</v>
      </c>
      <c r="C8" s="5">
        <f>STANDARDIZE(29000,130750,121404)</f>
        <v>-0.8381107706500609</v>
      </c>
      <c r="D8" s="9">
        <f>STANDARDIZE(19213,17119.8,4626.24)</f>
        <v>0.45246247492564173</v>
      </c>
      <c r="E8" s="5"/>
    </row>
    <row r="9" spans="1:9" x14ac:dyDescent="0.3">
      <c r="A9" s="5">
        <v>2020</v>
      </c>
      <c r="B9" s="9">
        <f>STANDARDIZE(3500000,3350000,732575)</f>
        <v>0.20475719209637239</v>
      </c>
      <c r="C9" s="9">
        <f>STANDARDIZE(109000,130750,121404)</f>
        <v>-0.17915389937728576</v>
      </c>
      <c r="D9" s="9">
        <f>STANDARDIZE(22530,17119.8,4626.24)</f>
        <v>1.1694594314173068</v>
      </c>
      <c r="E9" s="5"/>
    </row>
    <row r="10" spans="1:9" x14ac:dyDescent="0.3">
      <c r="A10" s="5">
        <v>2019</v>
      </c>
      <c r="B10" s="9">
        <f>STANDARDIZE(3000000,3350000,732575)</f>
        <v>-0.47776678155820224</v>
      </c>
      <c r="C10" s="9">
        <f>STANDARDIZE(306000,130750,121404)</f>
        <v>1.4435273961319233</v>
      </c>
      <c r="D10" s="9">
        <f>STANDARDIZE(14464,17119.8,4626.24)</f>
        <v>-0.57407311337068534</v>
      </c>
      <c r="E10" s="5"/>
      <c r="F10" s="9"/>
      <c r="G10" s="9"/>
      <c r="H10" s="9"/>
      <c r="I10" s="9"/>
    </row>
    <row r="11" spans="1:9" x14ac:dyDescent="0.3">
      <c r="A11" s="5">
        <v>2018</v>
      </c>
      <c r="B11" s="9">
        <f>STANDARDIZE(2600000,3350000,732575)</f>
        <v>-1.023785960481862</v>
      </c>
      <c r="C11" s="9">
        <f>STANDARDIZE(79000,130750,121404)</f>
        <v>-0.42626272610457644</v>
      </c>
      <c r="D11" s="9">
        <f>STANDARDIZE(12272,17119.8,4626.24)</f>
        <v>-1.0478920246247492</v>
      </c>
      <c r="E11" s="9"/>
      <c r="F11" s="9"/>
      <c r="G11" s="9"/>
      <c r="H11" s="9"/>
      <c r="I11" s="9"/>
    </row>
    <row r="12" spans="1:9" x14ac:dyDescent="0.3">
      <c r="B12" s="3"/>
      <c r="C12" s="3"/>
      <c r="D12" s="3"/>
    </row>
    <row r="13" spans="1:9" ht="15" x14ac:dyDescent="0.35">
      <c r="A13" s="3"/>
      <c r="B13" s="1"/>
    </row>
    <row r="14" spans="1:9" x14ac:dyDescent="0.3">
      <c r="A14" s="13"/>
      <c r="B14" s="9" t="s">
        <v>0</v>
      </c>
      <c r="C14" s="9" t="s">
        <v>1</v>
      </c>
      <c r="D14" s="9" t="s">
        <v>3</v>
      </c>
    </row>
    <row r="15" spans="1:9" x14ac:dyDescent="0.3">
      <c r="A15" s="13" t="s">
        <v>4</v>
      </c>
      <c r="B15" s="9"/>
      <c r="C15" s="9"/>
      <c r="D15" s="9"/>
    </row>
    <row r="16" spans="1:9" x14ac:dyDescent="0.3">
      <c r="A16" s="13" t="s">
        <v>5</v>
      </c>
      <c r="B16" s="9"/>
      <c r="C16" s="9"/>
      <c r="D16" s="9"/>
    </row>
    <row r="18" spans="1:4" x14ac:dyDescent="0.3">
      <c r="B18" s="3"/>
      <c r="C18" s="3"/>
      <c r="D18" s="3"/>
    </row>
    <row r="19" spans="1:4" x14ac:dyDescent="0.3">
      <c r="A19" s="3"/>
      <c r="C19" s="1"/>
    </row>
    <row r="20" spans="1:4" x14ac:dyDescent="0.3">
      <c r="A20" s="5"/>
      <c r="B20" s="5" t="s">
        <v>2</v>
      </c>
      <c r="C20" s="5" t="s">
        <v>1</v>
      </c>
      <c r="D20" s="5" t="s">
        <v>3</v>
      </c>
    </row>
    <row r="21" spans="1:4" x14ac:dyDescent="0.3">
      <c r="A21" s="5">
        <v>2021</v>
      </c>
      <c r="B21" s="9"/>
      <c r="C21" s="5"/>
      <c r="D21" s="9"/>
    </row>
    <row r="22" spans="1:4" x14ac:dyDescent="0.3">
      <c r="A22" s="5">
        <v>2020</v>
      </c>
      <c r="B22" s="9"/>
      <c r="C22" s="9"/>
      <c r="D22" s="9"/>
    </row>
    <row r="23" spans="1:4" x14ac:dyDescent="0.3">
      <c r="A23" s="5">
        <v>2019</v>
      </c>
      <c r="B23" s="9"/>
      <c r="C23" s="9"/>
      <c r="D23" s="9"/>
    </row>
    <row r="24" spans="1:4" x14ac:dyDescent="0.3">
      <c r="A24" s="5">
        <v>2018</v>
      </c>
      <c r="B24" s="9"/>
      <c r="C24" s="9"/>
      <c r="D24" s="9"/>
    </row>
    <row r="25" spans="1:4" x14ac:dyDescent="0.3">
      <c r="A25" s="3"/>
      <c r="D25" s="1"/>
    </row>
    <row r="26" spans="1:4" x14ac:dyDescent="0.3">
      <c r="A26" s="3"/>
      <c r="D26" s="1"/>
    </row>
    <row r="27" spans="1:4" x14ac:dyDescent="0.3">
      <c r="A27" s="3"/>
      <c r="D27" s="1"/>
    </row>
    <row r="28" spans="1:4" x14ac:dyDescent="0.3">
      <c r="A28" s="3"/>
      <c r="D28" s="1"/>
    </row>
    <row r="30" spans="1:4" x14ac:dyDescent="0.3">
      <c r="B30" s="3"/>
      <c r="C30" s="3"/>
      <c r="D30" s="3"/>
    </row>
    <row r="31" spans="1:4" ht="15" x14ac:dyDescent="0.35">
      <c r="A31" s="3"/>
      <c r="B31" s="4"/>
      <c r="C31" s="4"/>
      <c r="D31" s="4"/>
    </row>
    <row r="32" spans="1:4" ht="15" x14ac:dyDescent="0.35">
      <c r="A32" s="3"/>
      <c r="B32" s="4"/>
      <c r="C32" s="4"/>
      <c r="D32" s="4"/>
    </row>
    <row r="33" spans="1:4" ht="15" x14ac:dyDescent="0.35">
      <c r="A33" s="3"/>
      <c r="B33" s="4"/>
      <c r="C33" s="4"/>
      <c r="D33" s="4"/>
    </row>
    <row r="34" spans="1:4" ht="15" x14ac:dyDescent="0.35">
      <c r="A34" s="3"/>
      <c r="B34" s="4"/>
      <c r="C34" s="4"/>
      <c r="D34" s="4"/>
    </row>
    <row r="38" spans="1:4" x14ac:dyDescent="0.3">
      <c r="B38" s="3"/>
      <c r="C38" s="3"/>
      <c r="D38" s="3"/>
    </row>
    <row r="39" spans="1:4" x14ac:dyDescent="0.3">
      <c r="A39" s="3"/>
      <c r="B39" s="1"/>
      <c r="C39" s="1"/>
      <c r="D39" s="1"/>
    </row>
    <row r="40" spans="1:4" x14ac:dyDescent="0.3">
      <c r="A40" s="3"/>
      <c r="B40" s="1"/>
      <c r="C40" s="2"/>
      <c r="D40" s="1"/>
    </row>
    <row r="41" spans="1:4" x14ac:dyDescent="0.3">
      <c r="A41" s="3"/>
      <c r="B41" s="1"/>
      <c r="C41" s="1"/>
      <c r="D41" s="1"/>
    </row>
    <row r="42" spans="1:4" x14ac:dyDescent="0.3">
      <c r="A42" s="3"/>
      <c r="B42" s="1"/>
      <c r="C42" s="1"/>
      <c r="D42" s="1"/>
    </row>
    <row r="43" spans="1:4" x14ac:dyDescent="0.3">
      <c r="B43" s="2"/>
      <c r="C4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Ukraine </vt:lpstr>
      <vt:lpstr>Afghanistan</vt:lpstr>
      <vt:lpstr>South sudan </vt:lpstr>
      <vt:lpstr>DR Congo</vt:lpstr>
      <vt:lpstr>Ethiopia</vt:lpstr>
      <vt:lpstr>Pakistan</vt:lpstr>
      <vt:lpstr>Data Encoding drafts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Dilni De Silva</dc:creator>
  <cp:lastModifiedBy>Dilni De Silva</cp:lastModifiedBy>
  <dcterms:created xsi:type="dcterms:W3CDTF">2023-05-10T07:15:39Z</dcterms:created>
  <dcterms:modified xsi:type="dcterms:W3CDTF">2023-06-06T17:43:39Z</dcterms:modified>
</cp:coreProperties>
</file>