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<sst xmlns="http://schemas.openxmlformats.org/spreadsheetml/2006/main" count="1109" uniqueCount="383">
  <si>
    <t/>
  </si>
  <si>
    <t>Company Name:L'OREAL MALAYSIA SDN BHD</t>
  </si>
  <si>
    <t>Report ID: Advance Billing Report</t>
  </si>
  <si>
    <t>Report Title: Advance Billing Report</t>
  </si>
  <si>
    <t>Month: JAN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</si>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</sst>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75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182">
        <v>0</v>
      </c>
      <c r="B7" t="s" s="3183">
        <v>0</v>
      </c>
      <c r="C7" t="s" s="3184">
        <v>0</v>
      </c>
      <c r="D7" t="s" s="3185">
        <v>0</v>
      </c>
      <c r="E7" t="s" s="3186">
        <v>0</v>
      </c>
      <c r="F7" t="s" s="3187">
        <v>0</v>
      </c>
      <c r="G7" t="s" s="3188">
        <v>0</v>
      </c>
      <c r="H7" t="n" s="3189">
        <v>701370.0</v>
      </c>
      <c r="I7" t="n" s="3190">
        <v>701370.0</v>
      </c>
      <c r="J7" t="n" s="3191">
        <v>701370.0</v>
      </c>
      <c r="K7" t="n" s="3192">
        <v>701370.0</v>
      </c>
      <c r="L7" t="n" s="3193">
        <v>701370.0</v>
      </c>
      <c r="M7" t="n" s="3194">
        <v>701370.0</v>
      </c>
      <c r="N7" t="n" s="3195">
        <v>701370.0</v>
      </c>
      <c r="O7" t="n" s="3196">
        <v>701370.0</v>
      </c>
      <c r="P7" t="n" s="3197">
        <v>701370.0</v>
      </c>
      <c r="Q7" t="n" s="3198">
        <v>701370.0</v>
      </c>
      <c r="R7" t="n" s="3199">
        <v>701370.0</v>
      </c>
      <c r="S7" t="n" s="3200">
        <v>701370.0</v>
      </c>
      <c r="T7" t="s" s="3201">
        <v>0</v>
      </c>
      <c r="U7" t="n" s="3202">
        <v>701370.0</v>
      </c>
      <c r="V7" t="n" s="3203">
        <v>701370.0</v>
      </c>
      <c r="W7" t="n" s="3204">
        <v>701370.0</v>
      </c>
      <c r="X7" t="n" s="3205">
        <v>707150.0</v>
      </c>
      <c r="Y7" t="s" s="3206">
        <v>0</v>
      </c>
      <c r="Z7" t="n" s="3207">
        <v>707150.0</v>
      </c>
      <c r="AA7" s="3208"/>
    </row>
    <row r="8" ht="44.0" customHeight="true">
      <c r="A8" t="s" s="3155">
        <v>5</v>
      </c>
      <c r="B8" t="s" s="3156">
        <v>6</v>
      </c>
      <c r="C8" t="s" s="3157">
        <v>7</v>
      </c>
      <c r="D8" t="s" s="3158">
        <v>8</v>
      </c>
      <c r="E8" t="s" s="3159">
        <v>9</v>
      </c>
      <c r="F8" t="s" s="3160">
        <v>10</v>
      </c>
      <c r="G8" t="s" s="3161">
        <v>11</v>
      </c>
      <c r="H8" t="s" s="3162">
        <v>12</v>
      </c>
      <c r="I8" t="s" s="3163">
        <v>13</v>
      </c>
      <c r="J8" t="s" s="3164">
        <v>14</v>
      </c>
      <c r="K8" t="s" s="3165">
        <v>15</v>
      </c>
      <c r="L8" t="s" s="3166">
        <v>16</v>
      </c>
      <c r="M8" t="s" s="3167">
        <v>17</v>
      </c>
      <c r="N8" t="s" s="3168">
        <v>18</v>
      </c>
      <c r="O8" t="s" s="3169">
        <v>19</v>
      </c>
      <c r="P8" t="s" s="3170">
        <v>20</v>
      </c>
      <c r="Q8" t="s" s="3171">
        <v>21</v>
      </c>
      <c r="R8" t="s" s="3172">
        <v>22</v>
      </c>
      <c r="S8" t="s" s="3173">
        <v>23</v>
      </c>
      <c r="T8" t="s" s="3174">
        <v>24</v>
      </c>
      <c r="U8" t="s" s="3175">
        <v>25</v>
      </c>
      <c r="V8" t="s" s="3176">
        <v>26</v>
      </c>
      <c r="W8" t="s" s="3177">
        <v>27</v>
      </c>
      <c r="X8" t="s" s="3178">
        <v>28</v>
      </c>
      <c r="Y8" t="s" s="3179">
        <v>29</v>
      </c>
      <c r="Z8" t="s" s="3180">
        <v>30</v>
      </c>
      <c r="AA8" t="s" s="3181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509">
        <v>41944.0</v>
      </c>
      <c r="G9" t="s" s="5510">
        <v>0</v>
      </c>
      <c r="H9" t="n" s="3209">
        <v>1610.0</v>
      </c>
      <c r="I9" t="n" s="3210">
        <v>1000.0</v>
      </c>
      <c r="J9" t="n" s="3211">
        <v>100.0</v>
      </c>
      <c r="K9" t="n" s="3212">
        <v>0.0</v>
      </c>
      <c r="L9" t="n" s="3213">
        <v>0.0</v>
      </c>
      <c r="M9" t="n" s="3214">
        <v>0.0</v>
      </c>
      <c r="N9" t="n" s="3215">
        <v>0.0</v>
      </c>
      <c r="O9" t="n" s="3216">
        <v>60.0</v>
      </c>
      <c r="P9" t="n" s="3217">
        <v>0.0</v>
      </c>
      <c r="Q9" t="n" s="3218">
        <v>0.0</v>
      </c>
      <c r="R9" t="n" s="3219">
        <v>0.0</v>
      </c>
      <c r="S9" t="n" s="3220">
        <v>0.0</v>
      </c>
      <c r="T9" t="n" s="3221">
        <f>h9+i9+j9+k9+l9+m9+n9+o9+p9+q9+r9+s9</f>
      </c>
      <c r="U9" t="n" s="3222">
        <v>360.1</v>
      </c>
      <c r="V9" t="n" s="3223">
        <v>55.4</v>
      </c>
      <c r="W9" t="n" s="3224">
        <v>5.54</v>
      </c>
      <c r="X9" t="n" s="3225">
        <v>80.0</v>
      </c>
      <c r="Y9" t="n" s="3226">
        <f>t9+u9+v9+w9+x9</f>
      </c>
      <c r="Z9" t="n" s="3227">
        <v>4.8</v>
      </c>
      <c r="AA9" t="n" s="3228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511">
        <v>42700.0</v>
      </c>
      <c r="G10" t="s" s="5512">
        <v>0</v>
      </c>
      <c r="H10" t="n" s="3229">
        <v>1480.0</v>
      </c>
      <c r="I10" t="n" s="3230">
        <v>1000.0</v>
      </c>
      <c r="J10" t="n" s="3231">
        <v>100.0</v>
      </c>
      <c r="K10" t="n" s="3232">
        <v>0.0</v>
      </c>
      <c r="L10" t="n" s="3233">
        <v>0.0</v>
      </c>
      <c r="M10" t="n" s="3234">
        <v>0.0</v>
      </c>
      <c r="N10" t="n" s="3235">
        <v>0.0</v>
      </c>
      <c r="O10" t="n" s="3236">
        <v>60.0</v>
      </c>
      <c r="P10" t="n" s="3237">
        <v>0.0</v>
      </c>
      <c r="Q10" t="n" s="3238">
        <v>0.0</v>
      </c>
      <c r="R10" t="n" s="3239">
        <v>0.0</v>
      </c>
      <c r="S10" t="n" s="3240">
        <v>0.0</v>
      </c>
      <c r="T10" t="n" s="3241">
        <f>h10+i10+j10+k10+l10+m10+n10+o10+p10+q10+r10+s10</f>
      </c>
      <c r="U10" t="n" s="3242">
        <v>343.2</v>
      </c>
      <c r="V10" t="n" s="3243">
        <v>52.8</v>
      </c>
      <c r="W10" t="n" s="3244">
        <v>5.28</v>
      </c>
      <c r="X10" t="n" s="3245">
        <v>80.0</v>
      </c>
      <c r="Y10" t="n" s="3246">
        <f>t10+u10+v10+w10+x10</f>
      </c>
      <c r="Z10" t="n" s="3247">
        <v>4.8</v>
      </c>
      <c r="AA10" t="n" s="3248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513">
        <v>41944.0</v>
      </c>
      <c r="G11" t="s" s="5514">
        <v>0</v>
      </c>
      <c r="H11" t="n" s="3249">
        <v>1420.0</v>
      </c>
      <c r="I11" t="n" s="3250">
        <v>1000.0</v>
      </c>
      <c r="J11" t="n" s="3251">
        <v>100.0</v>
      </c>
      <c r="K11" t="n" s="3252">
        <v>0.0</v>
      </c>
      <c r="L11" t="n" s="3253">
        <v>0.0</v>
      </c>
      <c r="M11" t="n" s="3254">
        <v>0.0</v>
      </c>
      <c r="N11" t="n" s="3255">
        <v>0.0</v>
      </c>
      <c r="O11" t="n" s="3256">
        <v>60.0</v>
      </c>
      <c r="P11" t="n" s="3257">
        <v>0.0</v>
      </c>
      <c r="Q11" t="n" s="3258">
        <v>0.0</v>
      </c>
      <c r="R11" t="n" s="3259">
        <v>0.0</v>
      </c>
      <c r="S11" t="n" s="3260">
        <v>0.0</v>
      </c>
      <c r="T11" t="n" s="3261">
        <f>h11+i11+j11+k11+l11+m11+n11+o11+p11+q11+r11+s11</f>
      </c>
      <c r="U11" t="n" s="3262">
        <v>335.4</v>
      </c>
      <c r="V11" t="n" s="3263">
        <v>51.6</v>
      </c>
      <c r="W11" t="n" s="3264">
        <v>5.16</v>
      </c>
      <c r="X11" t="n" s="3265">
        <v>80.0</v>
      </c>
      <c r="Y11" t="n" s="3266">
        <f>t11+u11+v11+w11+x11</f>
      </c>
      <c r="Z11" t="n" s="3267">
        <v>4.8</v>
      </c>
      <c r="AA11" t="n" s="3268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515">
        <v>41944.0</v>
      </c>
      <c r="G12" t="s" s="5516">
        <v>0</v>
      </c>
      <c r="H12" t="n" s="3269">
        <v>1390.0</v>
      </c>
      <c r="I12" t="n" s="3270">
        <v>1000.0</v>
      </c>
      <c r="J12" t="n" s="3271">
        <v>100.0</v>
      </c>
      <c r="K12" t="n" s="3272">
        <v>0.0</v>
      </c>
      <c r="L12" t="n" s="3273">
        <v>0.0</v>
      </c>
      <c r="M12" t="n" s="3274">
        <v>0.0</v>
      </c>
      <c r="N12" t="n" s="3275">
        <v>0.0</v>
      </c>
      <c r="O12" t="n" s="3276">
        <v>60.0</v>
      </c>
      <c r="P12" t="n" s="3277">
        <v>0.0</v>
      </c>
      <c r="Q12" t="n" s="3278">
        <v>0.0</v>
      </c>
      <c r="R12" t="n" s="3279">
        <v>0.0</v>
      </c>
      <c r="S12" t="n" s="3280">
        <v>0.0</v>
      </c>
      <c r="T12" t="n" s="3281">
        <f>h12+i12+j12+k12+l12+m12+n12+o12+p12+q12+r12+s12</f>
      </c>
      <c r="U12" t="n" s="3282">
        <v>331.5</v>
      </c>
      <c r="V12" t="n" s="3283">
        <v>51.0</v>
      </c>
      <c r="W12" t="n" s="3284">
        <v>5.1</v>
      </c>
      <c r="X12" t="n" s="3285">
        <v>80.0</v>
      </c>
      <c r="Y12" t="n" s="3286">
        <f>t12+u12+v12+w12+x12</f>
      </c>
      <c r="Z12" t="n" s="3287">
        <v>4.8</v>
      </c>
      <c r="AA12" t="n" s="3288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517">
        <v>41944.0</v>
      </c>
      <c r="G13" t="s" s="5518">
        <v>0</v>
      </c>
      <c r="H13" t="n" s="3289">
        <v>1780.0</v>
      </c>
      <c r="I13" t="n" s="3290">
        <v>1000.0</v>
      </c>
      <c r="J13" t="n" s="3291">
        <v>100.0</v>
      </c>
      <c r="K13" t="n" s="3292">
        <v>0.0</v>
      </c>
      <c r="L13" t="n" s="3293">
        <v>0.0</v>
      </c>
      <c r="M13" t="n" s="3294">
        <v>0.0</v>
      </c>
      <c r="N13" t="n" s="3295">
        <v>0.0</v>
      </c>
      <c r="O13" t="n" s="3296">
        <v>60.0</v>
      </c>
      <c r="P13" t="n" s="3297">
        <v>0.0</v>
      </c>
      <c r="Q13" t="n" s="3298">
        <v>0.0</v>
      </c>
      <c r="R13" t="n" s="3299">
        <v>0.0</v>
      </c>
      <c r="S13" t="n" s="3300">
        <v>0.0</v>
      </c>
      <c r="T13" t="n" s="3301">
        <f>h13+i13+j13+k13+l13+m13+n13+o13+p13+q13+r13+s13</f>
      </c>
      <c r="U13" t="n" s="3302">
        <v>382.2</v>
      </c>
      <c r="V13" t="n" s="3303">
        <v>58.8</v>
      </c>
      <c r="W13" t="n" s="3304">
        <v>5.88</v>
      </c>
      <c r="X13" t="n" s="3305">
        <v>80.0</v>
      </c>
      <c r="Y13" t="n" s="3306">
        <f>t13+u13+v13+w13+x13</f>
      </c>
      <c r="Z13" t="n" s="3307">
        <v>4.8</v>
      </c>
      <c r="AA13" t="n" s="3308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519">
        <v>41944.0</v>
      </c>
      <c r="G14" t="s" s="5520">
        <v>0</v>
      </c>
      <c r="H14" t="n" s="3309">
        <v>1640.0</v>
      </c>
      <c r="I14" t="n" s="3310">
        <v>1000.0</v>
      </c>
      <c r="J14" t="n" s="3311">
        <v>100.0</v>
      </c>
      <c r="K14" t="n" s="3312">
        <v>0.0</v>
      </c>
      <c r="L14" t="n" s="3313">
        <v>0.0</v>
      </c>
      <c r="M14" t="n" s="3314">
        <v>0.0</v>
      </c>
      <c r="N14" t="n" s="3315">
        <v>0.0</v>
      </c>
      <c r="O14" t="n" s="3316">
        <v>60.0</v>
      </c>
      <c r="P14" t="n" s="3317">
        <v>0.0</v>
      </c>
      <c r="Q14" t="n" s="3318">
        <v>0.0</v>
      </c>
      <c r="R14" t="n" s="3319">
        <v>0.0</v>
      </c>
      <c r="S14" t="n" s="3320">
        <v>0.0</v>
      </c>
      <c r="T14" t="n" s="3321">
        <f>h14+i14+j14+k14+l14+m14+n14+o14+p14+q14+r14+s14</f>
      </c>
      <c r="U14" t="n" s="3322">
        <v>364.0</v>
      </c>
      <c r="V14" t="n" s="3323">
        <v>56.0</v>
      </c>
      <c r="W14" t="n" s="3324">
        <v>5.6</v>
      </c>
      <c r="X14" t="n" s="3325">
        <v>80.0</v>
      </c>
      <c r="Y14" t="n" s="3326">
        <f>t14+u14+v14+w14+x14</f>
      </c>
      <c r="Z14" t="n" s="3327">
        <v>4.8</v>
      </c>
      <c r="AA14" t="n" s="3328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521">
        <v>42811.0</v>
      </c>
      <c r="G15" t="s" s="5522">
        <v>0</v>
      </c>
      <c r="H15" t="n" s="3329">
        <v>1510.0</v>
      </c>
      <c r="I15" t="n" s="3330">
        <v>1000.0</v>
      </c>
      <c r="J15" t="n" s="3331">
        <v>100.0</v>
      </c>
      <c r="K15" t="n" s="3332">
        <v>0.0</v>
      </c>
      <c r="L15" t="n" s="3333">
        <v>0.0</v>
      </c>
      <c r="M15" t="n" s="3334">
        <v>0.0</v>
      </c>
      <c r="N15" t="n" s="3335">
        <v>0.0</v>
      </c>
      <c r="O15" t="n" s="3336">
        <v>60.0</v>
      </c>
      <c r="P15" t="n" s="3337">
        <v>0.0</v>
      </c>
      <c r="Q15" t="n" s="3338">
        <v>0.0</v>
      </c>
      <c r="R15" t="n" s="3339">
        <v>0.0</v>
      </c>
      <c r="S15" t="n" s="3340">
        <v>0.0</v>
      </c>
      <c r="T15" t="n" s="3341">
        <f>h15+i15+j15+k15+l15+m15+n15+o15+p15+q15+r15+s15</f>
      </c>
      <c r="U15" t="n" s="3342">
        <v>347.1</v>
      </c>
      <c r="V15" t="n" s="3343">
        <v>53.4</v>
      </c>
      <c r="W15" t="n" s="3344">
        <v>5.34</v>
      </c>
      <c r="X15" t="n" s="3345">
        <v>80.0</v>
      </c>
      <c r="Y15" t="n" s="3346">
        <f>t15+u15+v15+w15+x15</f>
      </c>
      <c r="Z15" t="n" s="3347">
        <v>4.8</v>
      </c>
      <c r="AA15" t="n" s="3348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523">
        <v>41944.0</v>
      </c>
      <c r="G16" t="s" s="5524">
        <v>0</v>
      </c>
      <c r="H16" t="n" s="3349">
        <v>1500.0</v>
      </c>
      <c r="I16" t="n" s="3350">
        <v>1000.0</v>
      </c>
      <c r="J16" t="n" s="3351">
        <v>100.0</v>
      </c>
      <c r="K16" t="n" s="3352">
        <v>0.0</v>
      </c>
      <c r="L16" t="n" s="3353">
        <v>0.0</v>
      </c>
      <c r="M16" t="n" s="3354">
        <v>0.0</v>
      </c>
      <c r="N16" t="n" s="3355">
        <v>0.0</v>
      </c>
      <c r="O16" t="n" s="3356">
        <v>60.0</v>
      </c>
      <c r="P16" t="n" s="3357">
        <v>0.0</v>
      </c>
      <c r="Q16" t="n" s="3358">
        <v>0.0</v>
      </c>
      <c r="R16" t="n" s="3359">
        <v>0.0</v>
      </c>
      <c r="S16" t="n" s="3360">
        <v>0.0</v>
      </c>
      <c r="T16" t="n" s="3361">
        <f>h16+i16+j16+k16+l16+m16+n16+o16+p16+q16+r16+s16</f>
      </c>
      <c r="U16" t="n" s="3362">
        <v>345.8</v>
      </c>
      <c r="V16" t="n" s="3363">
        <v>53.2</v>
      </c>
      <c r="W16" t="n" s="3364">
        <v>5.32</v>
      </c>
      <c r="X16" t="n" s="3365">
        <v>80.0</v>
      </c>
      <c r="Y16" t="n" s="3366">
        <f>t16+u16+v16+w16+x16</f>
      </c>
      <c r="Z16" t="n" s="3367">
        <v>4.8</v>
      </c>
      <c r="AA16" t="n" s="3368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525">
        <v>43539.0</v>
      </c>
      <c r="G17" t="s" s="5526">
        <v>0</v>
      </c>
      <c r="H17" t="n" s="3369">
        <v>1530.0</v>
      </c>
      <c r="I17" t="n" s="3370">
        <v>1000.0</v>
      </c>
      <c r="J17" t="n" s="3371">
        <v>100.0</v>
      </c>
      <c r="K17" t="n" s="3372">
        <v>0.0</v>
      </c>
      <c r="L17" t="n" s="3373">
        <v>0.0</v>
      </c>
      <c r="M17" t="n" s="3374">
        <v>0.0</v>
      </c>
      <c r="N17" t="n" s="3375">
        <v>0.0</v>
      </c>
      <c r="O17" t="n" s="3376">
        <v>60.0</v>
      </c>
      <c r="P17" t="n" s="3377">
        <v>0.0</v>
      </c>
      <c r="Q17" t="n" s="3378">
        <v>0.0</v>
      </c>
      <c r="R17" t="n" s="3379">
        <v>0.0</v>
      </c>
      <c r="S17" t="n" s="3380">
        <v>0.0</v>
      </c>
      <c r="T17" t="n" s="3381">
        <f>h17+i17+j17+k17+l17+m17+n17+o17+p17+q17+r17+s17</f>
      </c>
      <c r="U17" t="n" s="3382">
        <v>349.7</v>
      </c>
      <c r="V17" t="n" s="3383">
        <v>53.8</v>
      </c>
      <c r="W17" t="n" s="3384">
        <v>5.38</v>
      </c>
      <c r="X17" t="n" s="3385">
        <v>80.0</v>
      </c>
      <c r="Y17" t="n" s="3386">
        <f>t17+u17+v17+w17+x17</f>
      </c>
      <c r="Z17" t="n" s="3387">
        <v>4.8</v>
      </c>
      <c r="AA17" t="n" s="3388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527">
        <v>42005.0</v>
      </c>
      <c r="G18" t="s" s="5528">
        <v>0</v>
      </c>
      <c r="H18" t="n" s="3389">
        <v>1710.0</v>
      </c>
      <c r="I18" t="n" s="3390">
        <v>1000.0</v>
      </c>
      <c r="J18" t="n" s="3391">
        <v>100.0</v>
      </c>
      <c r="K18" t="n" s="3392">
        <v>0.0</v>
      </c>
      <c r="L18" t="n" s="3393">
        <v>0.0</v>
      </c>
      <c r="M18" t="n" s="3394">
        <v>0.0</v>
      </c>
      <c r="N18" t="n" s="3395">
        <v>0.0</v>
      </c>
      <c r="O18" t="n" s="3396">
        <v>60.0</v>
      </c>
      <c r="P18" t="n" s="3397">
        <v>0.0</v>
      </c>
      <c r="Q18" t="n" s="3398">
        <v>0.0</v>
      </c>
      <c r="R18" t="n" s="3399">
        <v>0.0</v>
      </c>
      <c r="S18" t="n" s="3400">
        <v>0.0</v>
      </c>
      <c r="T18" t="n" s="3401">
        <f>h18+i18+j18+k18+l18+m18+n18+o18+p18+q18+r18+s18</f>
      </c>
      <c r="U18" t="n" s="3402">
        <v>373.1</v>
      </c>
      <c r="V18" t="n" s="3403">
        <v>57.4</v>
      </c>
      <c r="W18" t="n" s="3404">
        <v>5.74</v>
      </c>
      <c r="X18" t="n" s="3405">
        <v>80.0</v>
      </c>
      <c r="Y18" t="n" s="3406">
        <f>t18+u18+v18+w18+x18</f>
      </c>
      <c r="Z18" t="n" s="3407">
        <v>4.8</v>
      </c>
      <c r="AA18" t="n" s="3408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529">
        <v>41944.0</v>
      </c>
      <c r="G19" t="s" s="5530">
        <v>0</v>
      </c>
      <c r="H19" t="n" s="3409">
        <v>1770.0</v>
      </c>
      <c r="I19" t="n" s="3410">
        <v>1000.0</v>
      </c>
      <c r="J19" t="n" s="3411">
        <v>100.0</v>
      </c>
      <c r="K19" t="n" s="3412">
        <v>0.0</v>
      </c>
      <c r="L19" t="n" s="3413">
        <v>0.0</v>
      </c>
      <c r="M19" t="n" s="3414">
        <v>0.0</v>
      </c>
      <c r="N19" t="n" s="3415">
        <v>0.0</v>
      </c>
      <c r="O19" t="n" s="3416">
        <v>60.0</v>
      </c>
      <c r="P19" t="n" s="3417">
        <v>0.0</v>
      </c>
      <c r="Q19" t="n" s="3418">
        <v>0.0</v>
      </c>
      <c r="R19" t="n" s="3419">
        <v>0.0</v>
      </c>
      <c r="S19" t="n" s="3420">
        <v>0.0</v>
      </c>
      <c r="T19" t="n" s="3421">
        <f>h19+i19+j19+k19+l19+m19+n19+o19+p19+q19+r19+s19</f>
      </c>
      <c r="U19" t="n" s="3422">
        <v>380.9</v>
      </c>
      <c r="V19" t="n" s="3423">
        <v>58.6</v>
      </c>
      <c r="W19" t="n" s="3424">
        <v>5.86</v>
      </c>
      <c r="X19" t="n" s="3425">
        <v>80.0</v>
      </c>
      <c r="Y19" t="n" s="3426">
        <f>t19+u19+v19+w19+x19</f>
      </c>
      <c r="Z19" t="n" s="3427">
        <v>4.8</v>
      </c>
      <c r="AA19" t="n" s="3428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531">
        <v>41944.0</v>
      </c>
      <c r="G20" t="s" s="5532">
        <v>0</v>
      </c>
      <c r="H20" t="n" s="3429">
        <v>1430.0</v>
      </c>
      <c r="I20" t="n" s="3430">
        <v>1000.0</v>
      </c>
      <c r="J20" t="n" s="3431">
        <v>100.0</v>
      </c>
      <c r="K20" t="n" s="3432">
        <v>0.0</v>
      </c>
      <c r="L20" t="n" s="3433">
        <v>0.0</v>
      </c>
      <c r="M20" t="n" s="3434">
        <v>0.0</v>
      </c>
      <c r="N20" t="n" s="3435">
        <v>0.0</v>
      </c>
      <c r="O20" t="n" s="3436">
        <v>60.0</v>
      </c>
      <c r="P20" t="n" s="3437">
        <v>0.0</v>
      </c>
      <c r="Q20" t="n" s="3438">
        <v>0.0</v>
      </c>
      <c r="R20" t="n" s="3439">
        <v>0.0</v>
      </c>
      <c r="S20" t="n" s="3440">
        <v>0.0</v>
      </c>
      <c r="T20" t="n" s="3441">
        <f>h20+i20+j20+k20+l20+m20+n20+o20+p20+q20+r20+s20</f>
      </c>
      <c r="U20" t="n" s="3442">
        <v>336.7</v>
      </c>
      <c r="V20" t="n" s="3443">
        <v>51.8</v>
      </c>
      <c r="W20" t="n" s="3444">
        <v>5.18</v>
      </c>
      <c r="X20" t="n" s="3445">
        <v>80.0</v>
      </c>
      <c r="Y20" t="n" s="3446">
        <f>t20+u20+v20+w20+x20</f>
      </c>
      <c r="Z20" t="n" s="3447">
        <v>4.8</v>
      </c>
      <c r="AA20" t="n" s="3448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533">
        <v>41944.0</v>
      </c>
      <c r="G21" t="s" s="5534">
        <v>0</v>
      </c>
      <c r="H21" t="n" s="3449">
        <v>1590.0</v>
      </c>
      <c r="I21" t="n" s="3450">
        <v>1000.0</v>
      </c>
      <c r="J21" t="n" s="3451">
        <v>100.0</v>
      </c>
      <c r="K21" t="n" s="3452">
        <v>0.0</v>
      </c>
      <c r="L21" t="n" s="3453">
        <v>0.0</v>
      </c>
      <c r="M21" t="n" s="3454">
        <v>0.0</v>
      </c>
      <c r="N21" t="n" s="3455">
        <v>0.0</v>
      </c>
      <c r="O21" t="n" s="3456">
        <v>60.0</v>
      </c>
      <c r="P21" t="n" s="3457">
        <v>0.0</v>
      </c>
      <c r="Q21" t="n" s="3458">
        <v>0.0</v>
      </c>
      <c r="R21" t="n" s="3459">
        <v>0.0</v>
      </c>
      <c r="S21" t="n" s="3460">
        <v>0.0</v>
      </c>
      <c r="T21" t="n" s="3461">
        <f>h21+i21+j21+k21+l21+m21+n21+o21+p21+q21+r21+s21</f>
      </c>
      <c r="U21" t="n" s="3462">
        <v>357.5</v>
      </c>
      <c r="V21" t="n" s="3463">
        <v>55.0</v>
      </c>
      <c r="W21" t="n" s="3464">
        <v>5.5</v>
      </c>
      <c r="X21" t="n" s="3465">
        <v>80.0</v>
      </c>
      <c r="Y21" t="n" s="3466">
        <f>t21+u21+v21+w21+x21</f>
      </c>
      <c r="Z21" t="n" s="3467">
        <v>4.8</v>
      </c>
      <c r="AA21" t="n" s="3468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535">
        <v>41944.0</v>
      </c>
      <c r="G22" t="s" s="5536">
        <v>0</v>
      </c>
      <c r="H22" t="n" s="3469">
        <v>1440.0</v>
      </c>
      <c r="I22" t="n" s="3470">
        <v>1000.0</v>
      </c>
      <c r="J22" t="n" s="3471">
        <v>100.0</v>
      </c>
      <c r="K22" t="n" s="3472">
        <v>0.0</v>
      </c>
      <c r="L22" t="n" s="3473">
        <v>0.0</v>
      </c>
      <c r="M22" t="n" s="3474">
        <v>0.0</v>
      </c>
      <c r="N22" t="n" s="3475">
        <v>0.0</v>
      </c>
      <c r="O22" t="n" s="3476">
        <v>60.0</v>
      </c>
      <c r="P22" t="n" s="3477">
        <v>0.0</v>
      </c>
      <c r="Q22" t="n" s="3478">
        <v>0.0</v>
      </c>
      <c r="R22" t="n" s="3479">
        <v>0.0</v>
      </c>
      <c r="S22" t="n" s="3480">
        <v>0.0</v>
      </c>
      <c r="T22" t="n" s="3481">
        <f>h22+i22+j22+k22+l22+m22+n22+o22+p22+q22+r22+s22</f>
      </c>
      <c r="U22" t="n" s="3482">
        <v>338.0</v>
      </c>
      <c r="V22" t="n" s="3483">
        <v>52.0</v>
      </c>
      <c r="W22" t="n" s="3484">
        <v>5.2</v>
      </c>
      <c r="X22" t="n" s="3485">
        <v>80.0</v>
      </c>
      <c r="Y22" t="n" s="3486">
        <f>t22+u22+v22+w22+x22</f>
      </c>
      <c r="Z22" t="n" s="3487">
        <v>4.8</v>
      </c>
      <c r="AA22" t="n" s="3488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537">
        <v>41944.0</v>
      </c>
      <c r="G23" t="s" s="5538">
        <v>0</v>
      </c>
      <c r="H23" t="n" s="3489">
        <v>1620.0</v>
      </c>
      <c r="I23" t="n" s="3490">
        <v>1000.0</v>
      </c>
      <c r="J23" t="n" s="3491">
        <v>100.0</v>
      </c>
      <c r="K23" t="n" s="3492">
        <v>0.0</v>
      </c>
      <c r="L23" t="n" s="3493">
        <v>0.0</v>
      </c>
      <c r="M23" t="n" s="3494">
        <v>0.0</v>
      </c>
      <c r="N23" t="n" s="3495">
        <v>0.0</v>
      </c>
      <c r="O23" t="n" s="3496">
        <v>60.0</v>
      </c>
      <c r="P23" t="n" s="3497">
        <v>0.0</v>
      </c>
      <c r="Q23" t="n" s="3498">
        <v>0.0</v>
      </c>
      <c r="R23" t="n" s="3499">
        <v>0.0</v>
      </c>
      <c r="S23" t="n" s="3500">
        <v>0.0</v>
      </c>
      <c r="T23" t="n" s="3501">
        <f>h23+i23+j23+k23+l23+m23+n23+o23+p23+q23+r23+s23</f>
      </c>
      <c r="U23" t="n" s="3502">
        <v>361.4</v>
      </c>
      <c r="V23" t="n" s="3503">
        <v>55.6</v>
      </c>
      <c r="W23" t="n" s="3504">
        <v>5.56</v>
      </c>
      <c r="X23" t="n" s="3505">
        <v>80.0</v>
      </c>
      <c r="Y23" t="n" s="3506">
        <f>t23+u23+v23+w23+x23</f>
      </c>
      <c r="Z23" t="n" s="3507">
        <v>4.8</v>
      </c>
      <c r="AA23" t="n" s="3508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539">
        <v>41944.0</v>
      </c>
      <c r="G24" t="s" s="5540">
        <v>0</v>
      </c>
      <c r="H24" t="n" s="3509">
        <v>1540.0</v>
      </c>
      <c r="I24" t="n" s="3510">
        <v>1000.0</v>
      </c>
      <c r="J24" t="n" s="3511">
        <v>100.0</v>
      </c>
      <c r="K24" t="n" s="3512">
        <v>0.0</v>
      </c>
      <c r="L24" t="n" s="3513">
        <v>0.0</v>
      </c>
      <c r="M24" t="n" s="3514">
        <v>0.0</v>
      </c>
      <c r="N24" t="n" s="3515">
        <v>0.0</v>
      </c>
      <c r="O24" t="n" s="3516">
        <v>60.0</v>
      </c>
      <c r="P24" t="n" s="3517">
        <v>0.0</v>
      </c>
      <c r="Q24" t="n" s="3518">
        <v>0.0</v>
      </c>
      <c r="R24" t="n" s="3519">
        <v>0.0</v>
      </c>
      <c r="S24" t="n" s="3520">
        <v>0.0</v>
      </c>
      <c r="T24" t="n" s="3521">
        <f>h24+i24+j24+k24+l24+m24+n24+o24+p24+q24+r24+s24</f>
      </c>
      <c r="U24" t="n" s="3522">
        <v>351.0</v>
      </c>
      <c r="V24" t="n" s="3523">
        <v>54.0</v>
      </c>
      <c r="W24" t="n" s="3524">
        <v>5.4</v>
      </c>
      <c r="X24" t="n" s="3525">
        <v>80.0</v>
      </c>
      <c r="Y24" t="n" s="3526">
        <f>t24+u24+v24+w24+x24</f>
      </c>
      <c r="Z24" t="n" s="3527">
        <v>4.8</v>
      </c>
      <c r="AA24" t="n" s="3528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541">
        <v>43617.0</v>
      </c>
      <c r="G25" t="s" s="5542">
        <v>0</v>
      </c>
      <c r="H25" t="n" s="3529">
        <v>1470.0</v>
      </c>
      <c r="I25" t="n" s="3530">
        <v>1000.0</v>
      </c>
      <c r="J25" t="n" s="3531">
        <v>100.0</v>
      </c>
      <c r="K25" t="n" s="3532">
        <v>0.0</v>
      </c>
      <c r="L25" t="n" s="3533">
        <v>0.0</v>
      </c>
      <c r="M25" t="n" s="3534">
        <v>0.0</v>
      </c>
      <c r="N25" t="n" s="3535">
        <v>0.0</v>
      </c>
      <c r="O25" t="n" s="3536">
        <v>60.0</v>
      </c>
      <c r="P25" t="n" s="3537">
        <v>0.0</v>
      </c>
      <c r="Q25" t="n" s="3538">
        <v>0.0</v>
      </c>
      <c r="R25" t="n" s="3539">
        <v>0.0</v>
      </c>
      <c r="S25" t="n" s="3540">
        <v>0.0</v>
      </c>
      <c r="T25" t="n" s="3541">
        <f>h25+i25+j25+k25+l25+m25+n25+o25+p25+q25+r25+s25</f>
      </c>
      <c r="U25" t="n" s="3542">
        <v>341.9</v>
      </c>
      <c r="V25" t="n" s="3543">
        <v>52.6</v>
      </c>
      <c r="W25" t="n" s="3544">
        <v>5.26</v>
      </c>
      <c r="X25" t="n" s="3545">
        <v>80.0</v>
      </c>
      <c r="Y25" t="n" s="3546">
        <f>t25+u25+v25+w25+x25</f>
      </c>
      <c r="Z25" t="n" s="3547">
        <v>4.8</v>
      </c>
      <c r="AA25" t="n" s="3548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543">
        <v>42005.0</v>
      </c>
      <c r="G26" t="s" s="5544">
        <v>0</v>
      </c>
      <c r="H26" t="n" s="3549">
        <v>2050.0</v>
      </c>
      <c r="I26" t="n" s="3550">
        <v>1000.0</v>
      </c>
      <c r="J26" t="n" s="3551">
        <v>100.0</v>
      </c>
      <c r="K26" t="n" s="3552">
        <v>0.0</v>
      </c>
      <c r="L26" t="n" s="3553">
        <v>0.0</v>
      </c>
      <c r="M26" t="n" s="3554">
        <v>0.0</v>
      </c>
      <c r="N26" t="n" s="3555">
        <v>0.0</v>
      </c>
      <c r="O26" t="n" s="3556">
        <v>60.0</v>
      </c>
      <c r="P26" t="n" s="3557">
        <v>0.0</v>
      </c>
      <c r="Q26" t="n" s="3558">
        <v>0.0</v>
      </c>
      <c r="R26" t="n" s="3559">
        <v>0.0</v>
      </c>
      <c r="S26" t="n" s="3560">
        <v>0.0</v>
      </c>
      <c r="T26" t="n" s="3561">
        <f>h26+i26+j26+k26+l26+m26+n26+o26+p26+q26+r26+s26</f>
      </c>
      <c r="U26" t="n" s="3562">
        <v>417.3</v>
      </c>
      <c r="V26" t="n" s="3563">
        <v>64.2</v>
      </c>
      <c r="W26" t="n" s="3564">
        <v>6.42</v>
      </c>
      <c r="X26" t="n" s="3565">
        <v>80.0</v>
      </c>
      <c r="Y26" t="n" s="3566">
        <f>t26+u26+v26+w26+x26</f>
      </c>
      <c r="Z26" t="n" s="3567">
        <v>4.8</v>
      </c>
      <c r="AA26" t="n" s="3568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545">
        <v>42601.0</v>
      </c>
      <c r="G27" t="s" s="5546">
        <v>0</v>
      </c>
      <c r="H27" t="n" s="3569">
        <v>1540.0</v>
      </c>
      <c r="I27" t="n" s="3570">
        <v>1000.0</v>
      </c>
      <c r="J27" t="n" s="3571">
        <v>100.0</v>
      </c>
      <c r="K27" t="n" s="3572">
        <v>0.0</v>
      </c>
      <c r="L27" t="n" s="3573">
        <v>0.0</v>
      </c>
      <c r="M27" t="n" s="3574">
        <v>0.0</v>
      </c>
      <c r="N27" t="n" s="3575">
        <v>0.0</v>
      </c>
      <c r="O27" t="n" s="3576">
        <v>60.0</v>
      </c>
      <c r="P27" t="n" s="3577">
        <v>0.0</v>
      </c>
      <c r="Q27" t="n" s="3578">
        <v>0.0</v>
      </c>
      <c r="R27" t="n" s="3579">
        <v>0.0</v>
      </c>
      <c r="S27" t="n" s="3580">
        <v>0.0</v>
      </c>
      <c r="T27" t="n" s="3581">
        <f>h27+i27+j27+k27+l27+m27+n27+o27+p27+q27+r27+s27</f>
      </c>
      <c r="U27" t="n" s="3582">
        <v>351.0</v>
      </c>
      <c r="V27" t="n" s="3583">
        <v>54.0</v>
      </c>
      <c r="W27" t="n" s="3584">
        <v>5.4</v>
      </c>
      <c r="X27" t="n" s="3585">
        <v>80.0</v>
      </c>
      <c r="Y27" t="n" s="3586">
        <f>t27+u27+v27+w27+x27</f>
      </c>
      <c r="Z27" t="n" s="3587">
        <v>4.8</v>
      </c>
      <c r="AA27" t="n" s="3588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547">
        <v>42656.0</v>
      </c>
      <c r="G28" t="s" s="5548">
        <v>0</v>
      </c>
      <c r="H28" t="n" s="3589">
        <v>1380.0</v>
      </c>
      <c r="I28" t="n" s="3590">
        <v>1000.0</v>
      </c>
      <c r="J28" t="n" s="3591">
        <v>100.0</v>
      </c>
      <c r="K28" t="n" s="3592">
        <v>0.0</v>
      </c>
      <c r="L28" t="n" s="3593">
        <v>0.0</v>
      </c>
      <c r="M28" t="n" s="3594">
        <v>0.0</v>
      </c>
      <c r="N28" t="n" s="3595">
        <v>0.0</v>
      </c>
      <c r="O28" t="n" s="3596">
        <v>60.0</v>
      </c>
      <c r="P28" t="n" s="3597">
        <v>0.0</v>
      </c>
      <c r="Q28" t="n" s="3598">
        <v>0.0</v>
      </c>
      <c r="R28" t="n" s="3599">
        <v>0.0</v>
      </c>
      <c r="S28" t="n" s="3600">
        <v>0.0</v>
      </c>
      <c r="T28" t="n" s="3601">
        <f>h28+i28+j28+k28+l28+m28+n28+o28+p28+q28+r28+s28</f>
      </c>
      <c r="U28" t="n" s="3602">
        <v>330.2</v>
      </c>
      <c r="V28" t="n" s="3603">
        <v>50.8</v>
      </c>
      <c r="W28" t="n" s="3604">
        <v>5.08</v>
      </c>
      <c r="X28" t="n" s="3605">
        <v>80.0</v>
      </c>
      <c r="Y28" t="n" s="3606">
        <f>t28+u28+v28+w28+x28</f>
      </c>
      <c r="Z28" t="n" s="3607">
        <v>4.8</v>
      </c>
      <c r="AA28" t="n" s="3608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549">
        <v>42678.0</v>
      </c>
      <c r="G29" t="s" s="5550">
        <v>0</v>
      </c>
      <c r="H29" t="n" s="3609">
        <v>1450.0</v>
      </c>
      <c r="I29" t="n" s="3610">
        <v>1000.0</v>
      </c>
      <c r="J29" t="n" s="3611">
        <v>100.0</v>
      </c>
      <c r="K29" t="n" s="3612">
        <v>0.0</v>
      </c>
      <c r="L29" t="n" s="3613">
        <v>0.0</v>
      </c>
      <c r="M29" t="n" s="3614">
        <v>0.0</v>
      </c>
      <c r="N29" t="n" s="3615">
        <v>0.0</v>
      </c>
      <c r="O29" t="n" s="3616">
        <v>60.0</v>
      </c>
      <c r="P29" t="n" s="3617">
        <v>0.0</v>
      </c>
      <c r="Q29" t="n" s="3618">
        <v>0.0</v>
      </c>
      <c r="R29" t="n" s="3619">
        <v>0.0</v>
      </c>
      <c r="S29" t="n" s="3620">
        <v>0.0</v>
      </c>
      <c r="T29" t="n" s="3621">
        <f>h29+i29+j29+k29+l29+m29+n29+o29+p29+q29+r29+s29</f>
      </c>
      <c r="U29" t="n" s="3622">
        <v>339.3</v>
      </c>
      <c r="V29" t="n" s="3623">
        <v>52.2</v>
      </c>
      <c r="W29" t="n" s="3624">
        <v>5.22</v>
      </c>
      <c r="X29" t="n" s="3625">
        <v>80.0</v>
      </c>
      <c r="Y29" t="n" s="3626">
        <f>t29+u29+v29+w29+x29</f>
      </c>
      <c r="Z29" t="n" s="3627">
        <v>4.8</v>
      </c>
      <c r="AA29" t="n" s="3628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551">
        <v>43115.0</v>
      </c>
      <c r="G30" t="s" s="5552">
        <v>0</v>
      </c>
      <c r="H30" t="n" s="3629">
        <v>1300.0</v>
      </c>
      <c r="I30" t="n" s="3630">
        <v>1000.0</v>
      </c>
      <c r="J30" t="n" s="3631">
        <v>100.0</v>
      </c>
      <c r="K30" t="n" s="3632">
        <v>0.0</v>
      </c>
      <c r="L30" t="n" s="3633">
        <v>0.0</v>
      </c>
      <c r="M30" t="n" s="3634">
        <v>0.0</v>
      </c>
      <c r="N30" t="n" s="3635">
        <v>0.0</v>
      </c>
      <c r="O30" t="n" s="3636">
        <v>60.0</v>
      </c>
      <c r="P30" t="n" s="3637">
        <v>0.0</v>
      </c>
      <c r="Q30" t="n" s="3638">
        <v>0.0</v>
      </c>
      <c r="R30" t="n" s="3639">
        <v>0.0</v>
      </c>
      <c r="S30" t="n" s="3640">
        <v>0.0</v>
      </c>
      <c r="T30" t="n" s="3641">
        <f>h30+i30+j30+k30+l30+m30+n30+o30+p30+q30+r30+s30</f>
      </c>
      <c r="U30" t="n" s="3642">
        <v>319.8</v>
      </c>
      <c r="V30" t="n" s="3643">
        <v>49.2</v>
      </c>
      <c r="W30" t="n" s="3644">
        <v>4.92</v>
      </c>
      <c r="X30" t="n" s="3645">
        <v>80.0</v>
      </c>
      <c r="Y30" t="n" s="3646">
        <f>t30+u30+v30+w30+x30</f>
      </c>
      <c r="Z30" t="n" s="3647">
        <v>4.8</v>
      </c>
      <c r="AA30" t="n" s="3648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553">
        <v>43132.0</v>
      </c>
      <c r="G31" t="s" s="5554">
        <v>0</v>
      </c>
      <c r="H31" t="n" s="3649">
        <v>1260.0</v>
      </c>
      <c r="I31" t="n" s="3650">
        <v>1000.0</v>
      </c>
      <c r="J31" t="n" s="3651">
        <v>100.0</v>
      </c>
      <c r="K31" t="n" s="3652">
        <v>0.0</v>
      </c>
      <c r="L31" t="n" s="3653">
        <v>0.0</v>
      </c>
      <c r="M31" t="n" s="3654">
        <v>0.0</v>
      </c>
      <c r="N31" t="n" s="3655">
        <v>0.0</v>
      </c>
      <c r="O31" t="n" s="3656">
        <v>60.0</v>
      </c>
      <c r="P31" t="n" s="3657">
        <v>0.0</v>
      </c>
      <c r="Q31" t="n" s="3658">
        <v>0.0</v>
      </c>
      <c r="R31" t="n" s="3659">
        <v>0.0</v>
      </c>
      <c r="S31" t="n" s="3660">
        <v>0.0</v>
      </c>
      <c r="T31" t="n" s="3661">
        <f>h31+i31+j31+k31+l31+m31+n31+o31+p31+q31+r31+s31</f>
      </c>
      <c r="U31" t="n" s="3662">
        <v>314.6</v>
      </c>
      <c r="V31" t="n" s="3663">
        <v>48.4</v>
      </c>
      <c r="W31" t="n" s="3664">
        <v>4.84</v>
      </c>
      <c r="X31" t="n" s="3665">
        <v>80.0</v>
      </c>
      <c r="Y31" t="n" s="3666">
        <f>t31+u31+v31+w31+x31</f>
      </c>
      <c r="Z31" t="n" s="3667">
        <v>4.8</v>
      </c>
      <c r="AA31" t="n" s="3668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555">
        <v>43160.0</v>
      </c>
      <c r="G32" t="s" s="5556">
        <v>0</v>
      </c>
      <c r="H32" t="n" s="3669">
        <v>1260.0</v>
      </c>
      <c r="I32" t="n" s="3670">
        <v>1000.0</v>
      </c>
      <c r="J32" t="n" s="3671">
        <v>100.0</v>
      </c>
      <c r="K32" t="n" s="3672">
        <v>0.0</v>
      </c>
      <c r="L32" t="n" s="3673">
        <v>0.0</v>
      </c>
      <c r="M32" t="n" s="3674">
        <v>0.0</v>
      </c>
      <c r="N32" t="n" s="3675">
        <v>0.0</v>
      </c>
      <c r="O32" t="n" s="3676">
        <v>60.0</v>
      </c>
      <c r="P32" t="n" s="3677">
        <v>0.0</v>
      </c>
      <c r="Q32" t="n" s="3678">
        <v>0.0</v>
      </c>
      <c r="R32" t="n" s="3679">
        <v>0.0</v>
      </c>
      <c r="S32" t="n" s="3680">
        <v>0.0</v>
      </c>
      <c r="T32" t="n" s="3681">
        <f>h32+i32+j32+k32+l32+m32+n32+o32+p32+q32+r32+s32</f>
      </c>
      <c r="U32" t="n" s="3682">
        <v>314.6</v>
      </c>
      <c r="V32" t="n" s="3683">
        <v>48.4</v>
      </c>
      <c r="W32" t="n" s="3684">
        <v>4.84</v>
      </c>
      <c r="X32" t="n" s="3685">
        <v>80.0</v>
      </c>
      <c r="Y32" t="n" s="3686">
        <f>t32+u32+v32+w32+x32</f>
      </c>
      <c r="Z32" t="n" s="3687">
        <v>4.8</v>
      </c>
      <c r="AA32" t="n" s="3688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557">
        <v>43539.0</v>
      </c>
      <c r="G33" t="s" s="5558">
        <v>0</v>
      </c>
      <c r="H33" t="n" s="3689">
        <v>1340.0</v>
      </c>
      <c r="I33" t="n" s="3690">
        <v>1000.0</v>
      </c>
      <c r="J33" t="n" s="3691">
        <v>100.0</v>
      </c>
      <c r="K33" t="n" s="3692">
        <v>0.0</v>
      </c>
      <c r="L33" t="n" s="3693">
        <v>0.0</v>
      </c>
      <c r="M33" t="n" s="3694">
        <v>0.0</v>
      </c>
      <c r="N33" t="n" s="3695">
        <v>0.0</v>
      </c>
      <c r="O33" t="n" s="3696">
        <v>60.0</v>
      </c>
      <c r="P33" t="n" s="3697">
        <v>0.0</v>
      </c>
      <c r="Q33" t="n" s="3698">
        <v>0.0</v>
      </c>
      <c r="R33" t="n" s="3699">
        <v>0.0</v>
      </c>
      <c r="S33" t="n" s="3700">
        <v>0.0</v>
      </c>
      <c r="T33" t="n" s="3701">
        <f>h33+i33+j33+k33+l33+m33+n33+o33+p33+q33+r33+s33</f>
      </c>
      <c r="U33" t="n" s="3702">
        <v>325.0</v>
      </c>
      <c r="V33" t="n" s="3703">
        <v>50.0</v>
      </c>
      <c r="W33" t="n" s="3704">
        <v>5.0</v>
      </c>
      <c r="X33" t="n" s="3705">
        <v>80.0</v>
      </c>
      <c r="Y33" t="n" s="3706">
        <f>t33+u33+v33+w33+x33</f>
      </c>
      <c r="Z33" t="n" s="3707">
        <v>4.8</v>
      </c>
      <c r="AA33" t="n" s="3708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559">
        <v>43314.0</v>
      </c>
      <c r="G34" t="s" s="5560">
        <v>0</v>
      </c>
      <c r="H34" t="n" s="3709">
        <v>1470.0</v>
      </c>
      <c r="I34" t="n" s="3710">
        <v>1000.0</v>
      </c>
      <c r="J34" t="n" s="3711">
        <v>100.0</v>
      </c>
      <c r="K34" t="n" s="3712">
        <v>0.0</v>
      </c>
      <c r="L34" t="n" s="3713">
        <v>0.0</v>
      </c>
      <c r="M34" t="n" s="3714">
        <v>0.0</v>
      </c>
      <c r="N34" t="n" s="3715">
        <v>0.0</v>
      </c>
      <c r="O34" t="n" s="3716">
        <v>60.0</v>
      </c>
      <c r="P34" t="n" s="3717">
        <v>0.0</v>
      </c>
      <c r="Q34" t="n" s="3718">
        <v>0.0</v>
      </c>
      <c r="R34" t="n" s="3719">
        <v>0.0</v>
      </c>
      <c r="S34" t="n" s="3720">
        <v>0.0</v>
      </c>
      <c r="T34" t="n" s="3721">
        <f>h34+i34+j34+k34+l34+m34+n34+o34+p34+q34+r34+s34</f>
      </c>
      <c r="U34" t="n" s="3722">
        <v>341.9</v>
      </c>
      <c r="V34" t="n" s="3723">
        <v>52.6</v>
      </c>
      <c r="W34" t="n" s="3724">
        <v>5.26</v>
      </c>
      <c r="X34" t="n" s="3725">
        <v>80.0</v>
      </c>
      <c r="Y34" t="n" s="3726">
        <f>t34+u34+v34+w34+x34</f>
      </c>
      <c r="Z34" t="n" s="3727">
        <v>4.8</v>
      </c>
      <c r="AA34" t="n" s="3728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561">
        <v>43466.0</v>
      </c>
      <c r="G35" t="s" s="5562">
        <v>0</v>
      </c>
      <c r="H35" t="n" s="3729">
        <v>1370.0</v>
      </c>
      <c r="I35" t="n" s="3730">
        <v>1000.0</v>
      </c>
      <c r="J35" t="n" s="3731">
        <v>100.0</v>
      </c>
      <c r="K35" t="n" s="3732">
        <v>0.0</v>
      </c>
      <c r="L35" t="n" s="3733">
        <v>0.0</v>
      </c>
      <c r="M35" t="n" s="3734">
        <v>0.0</v>
      </c>
      <c r="N35" t="n" s="3735">
        <v>0.0</v>
      </c>
      <c r="O35" t="n" s="3736">
        <v>60.0</v>
      </c>
      <c r="P35" t="n" s="3737">
        <v>0.0</v>
      </c>
      <c r="Q35" t="n" s="3738">
        <v>0.0</v>
      </c>
      <c r="R35" t="n" s="3739">
        <v>0.0</v>
      </c>
      <c r="S35" t="n" s="3740">
        <v>0.0</v>
      </c>
      <c r="T35" t="n" s="3741">
        <f>h35+i35+j35+k35+l35+m35+n35+o35+p35+q35+r35+s35</f>
      </c>
      <c r="U35" t="n" s="3742">
        <v>328.9</v>
      </c>
      <c r="V35" t="n" s="3743">
        <v>50.6</v>
      </c>
      <c r="W35" t="n" s="3744">
        <v>5.06</v>
      </c>
      <c r="X35" t="n" s="3745">
        <v>80.0</v>
      </c>
      <c r="Y35" t="n" s="3746">
        <f>t35+u35+v35+w35+x35</f>
      </c>
      <c r="Z35" t="n" s="3747">
        <v>4.8</v>
      </c>
      <c r="AA35" t="n" s="3748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563">
        <v>43632.0</v>
      </c>
      <c r="G36" t="s" s="5564">
        <v>0</v>
      </c>
      <c r="H36" t="n" s="3749">
        <v>1370.0</v>
      </c>
      <c r="I36" t="n" s="3750">
        <v>1000.0</v>
      </c>
      <c r="J36" t="n" s="3751">
        <v>100.0</v>
      </c>
      <c r="K36" t="n" s="3752">
        <v>0.0</v>
      </c>
      <c r="L36" t="n" s="3753">
        <v>0.0</v>
      </c>
      <c r="M36" t="n" s="3754">
        <v>0.0</v>
      </c>
      <c r="N36" t="n" s="3755">
        <v>0.0</v>
      </c>
      <c r="O36" t="n" s="3756">
        <v>60.0</v>
      </c>
      <c r="P36" t="n" s="3757">
        <v>0.0</v>
      </c>
      <c r="Q36" t="n" s="3758">
        <v>0.0</v>
      </c>
      <c r="R36" t="n" s="3759">
        <v>0.0</v>
      </c>
      <c r="S36" t="n" s="3760">
        <v>0.0</v>
      </c>
      <c r="T36" t="n" s="3761">
        <f>h36+i36+j36+k36+l36+m36+n36+o36+p36+q36+r36+s36</f>
      </c>
      <c r="U36" t="n" s="3762">
        <v>328.9</v>
      </c>
      <c r="V36" t="n" s="3763">
        <v>50.6</v>
      </c>
      <c r="W36" t="n" s="3764">
        <v>5.06</v>
      </c>
      <c r="X36" t="n" s="3765">
        <v>80.0</v>
      </c>
      <c r="Y36" t="n" s="3766">
        <f>t36+u36+v36+w36+x36</f>
      </c>
      <c r="Z36" t="n" s="3767">
        <v>4.8</v>
      </c>
      <c r="AA36" t="n" s="3768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565">
        <v>43539.0</v>
      </c>
      <c r="G37" t="s" s="5566">
        <v>0</v>
      </c>
      <c r="H37" t="n" s="3769">
        <v>1470.0</v>
      </c>
      <c r="I37" t="n" s="3770">
        <v>1000.0</v>
      </c>
      <c r="J37" t="n" s="3771">
        <v>100.0</v>
      </c>
      <c r="K37" t="n" s="3772">
        <v>0.0</v>
      </c>
      <c r="L37" t="n" s="3773">
        <v>0.0</v>
      </c>
      <c r="M37" t="n" s="3774">
        <v>0.0</v>
      </c>
      <c r="N37" t="n" s="3775">
        <v>0.0</v>
      </c>
      <c r="O37" t="n" s="3776">
        <v>60.0</v>
      </c>
      <c r="P37" t="n" s="3777">
        <v>0.0</v>
      </c>
      <c r="Q37" t="n" s="3778">
        <v>0.0</v>
      </c>
      <c r="R37" t="n" s="3779">
        <v>0.0</v>
      </c>
      <c r="S37" t="n" s="3780">
        <v>0.0</v>
      </c>
      <c r="T37" t="n" s="3781">
        <f>h37+i37+j37+k37+l37+m37+n37+o37+p37+q37+r37+s37</f>
      </c>
      <c r="U37" t="n" s="3782">
        <v>341.9</v>
      </c>
      <c r="V37" t="n" s="3783">
        <v>52.6</v>
      </c>
      <c r="W37" t="n" s="3784">
        <v>5.26</v>
      </c>
      <c r="X37" t="n" s="3785">
        <v>80.0</v>
      </c>
      <c r="Y37" t="n" s="3786">
        <f>t37+u37+v37+w37+x37</f>
      </c>
      <c r="Z37" t="n" s="3787">
        <v>4.8</v>
      </c>
      <c r="AA37" t="n" s="3788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567">
        <v>43591.0</v>
      </c>
      <c r="G38" t="s" s="5568">
        <v>0</v>
      </c>
      <c r="H38" t="n" s="3789">
        <v>1360.0</v>
      </c>
      <c r="I38" t="n" s="3790">
        <v>1000.0</v>
      </c>
      <c r="J38" t="n" s="3791">
        <v>100.0</v>
      </c>
      <c r="K38" t="n" s="3792">
        <v>0.0</v>
      </c>
      <c r="L38" t="n" s="3793">
        <v>0.0</v>
      </c>
      <c r="M38" t="n" s="3794">
        <v>0.0</v>
      </c>
      <c r="N38" t="n" s="3795">
        <v>0.0</v>
      </c>
      <c r="O38" t="n" s="3796">
        <v>60.0</v>
      </c>
      <c r="P38" t="n" s="3797">
        <v>0.0</v>
      </c>
      <c r="Q38" t="n" s="3798">
        <v>0.0</v>
      </c>
      <c r="R38" t="n" s="3799">
        <v>0.0</v>
      </c>
      <c r="S38" t="n" s="3800">
        <v>0.0</v>
      </c>
      <c r="T38" t="n" s="3801">
        <f>h38+i38+j38+k38+l38+m38+n38+o38+p38+q38+r38+s38</f>
      </c>
      <c r="U38" t="n" s="3802">
        <v>327.6</v>
      </c>
      <c r="V38" t="n" s="3803">
        <v>50.4</v>
      </c>
      <c r="W38" t="n" s="3804">
        <v>5.04</v>
      </c>
      <c r="X38" t="n" s="3805">
        <v>80.0</v>
      </c>
      <c r="Y38" t="n" s="3806">
        <f>t38+u38+v38+w38+x38</f>
      </c>
      <c r="Z38" t="n" s="3807">
        <v>4.8</v>
      </c>
      <c r="AA38" t="n" s="3808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569">
        <v>43631.0</v>
      </c>
      <c r="G39" t="s" s="5570">
        <v>0</v>
      </c>
      <c r="H39" t="n" s="3809">
        <v>1450.0</v>
      </c>
      <c r="I39" t="n" s="3810">
        <v>1000.0</v>
      </c>
      <c r="J39" t="n" s="3811">
        <v>100.0</v>
      </c>
      <c r="K39" t="n" s="3812">
        <v>0.0</v>
      </c>
      <c r="L39" t="n" s="3813">
        <v>0.0</v>
      </c>
      <c r="M39" t="n" s="3814">
        <v>0.0</v>
      </c>
      <c r="N39" t="n" s="3815">
        <v>0.0</v>
      </c>
      <c r="O39" t="n" s="3816">
        <v>60.0</v>
      </c>
      <c r="P39" t="n" s="3817">
        <v>0.0</v>
      </c>
      <c r="Q39" t="n" s="3818">
        <v>0.0</v>
      </c>
      <c r="R39" t="n" s="3819">
        <v>0.0</v>
      </c>
      <c r="S39" t="n" s="3820">
        <v>0.0</v>
      </c>
      <c r="T39" t="n" s="3821">
        <f>h39+i39+j39+k39+l39+m39+n39+o39+p39+q39+r39+s39</f>
      </c>
      <c r="U39" t="n" s="3822">
        <v>339.3</v>
      </c>
      <c r="V39" t="n" s="3823">
        <v>52.2</v>
      </c>
      <c r="W39" t="n" s="3824">
        <v>5.22</v>
      </c>
      <c r="X39" t="n" s="3825">
        <v>80.0</v>
      </c>
      <c r="Y39" t="n" s="3826">
        <f>t39+u39+v39+w39+x39</f>
      </c>
      <c r="Z39" t="n" s="3827">
        <v>4.8</v>
      </c>
      <c r="AA39" t="n" s="3828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571">
        <v>43690.0</v>
      </c>
      <c r="G40" t="s" s="5572">
        <v>0</v>
      </c>
      <c r="H40" t="n" s="3829">
        <v>1530.0</v>
      </c>
      <c r="I40" t="n" s="3830">
        <v>1000.0</v>
      </c>
      <c r="J40" t="n" s="3831">
        <v>100.0</v>
      </c>
      <c r="K40" t="n" s="3832">
        <v>0.0</v>
      </c>
      <c r="L40" t="n" s="3833">
        <v>0.0</v>
      </c>
      <c r="M40" t="n" s="3834">
        <v>0.0</v>
      </c>
      <c r="N40" t="n" s="3835">
        <v>0.0</v>
      </c>
      <c r="O40" t="n" s="3836">
        <v>60.0</v>
      </c>
      <c r="P40" t="n" s="3837">
        <v>0.0</v>
      </c>
      <c r="Q40" t="n" s="3838">
        <v>0.0</v>
      </c>
      <c r="R40" t="n" s="3839">
        <v>0.0</v>
      </c>
      <c r="S40" t="n" s="3840">
        <v>0.0</v>
      </c>
      <c r="T40" t="n" s="3841">
        <f>h40+i40+j40+k40+l40+m40+n40+o40+p40+q40+r40+s40</f>
      </c>
      <c r="U40" t="n" s="3842">
        <v>349.7</v>
      </c>
      <c r="V40" t="n" s="3843">
        <v>53.8</v>
      </c>
      <c r="W40" t="n" s="3844">
        <v>5.38</v>
      </c>
      <c r="X40" t="n" s="3845">
        <v>80.0</v>
      </c>
      <c r="Y40" t="n" s="3846">
        <f>t40+u40+v40+w40+x40</f>
      </c>
      <c r="Z40" t="n" s="3847">
        <v>4.8</v>
      </c>
      <c r="AA40" t="n" s="3848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573">
        <v>43754.0</v>
      </c>
      <c r="G41" t="s" s="5574">
        <v>0</v>
      </c>
      <c r="H41" t="n" s="3849">
        <v>1400.0</v>
      </c>
      <c r="I41" t="n" s="3850">
        <v>1000.0</v>
      </c>
      <c r="J41" t="n" s="3851">
        <v>100.0</v>
      </c>
      <c r="K41" t="n" s="3852">
        <v>0.0</v>
      </c>
      <c r="L41" t="n" s="3853">
        <v>0.0</v>
      </c>
      <c r="M41" t="n" s="3854">
        <v>0.0</v>
      </c>
      <c r="N41" t="n" s="3855">
        <v>0.0</v>
      </c>
      <c r="O41" t="n" s="3856">
        <v>60.0</v>
      </c>
      <c r="P41" t="n" s="3857">
        <v>0.0</v>
      </c>
      <c r="Q41" t="n" s="3858">
        <v>0.0</v>
      </c>
      <c r="R41" t="n" s="3859">
        <v>0.0</v>
      </c>
      <c r="S41" t="n" s="3860">
        <v>0.0</v>
      </c>
      <c r="T41" t="n" s="3861">
        <f>h41+i41+j41+k41+l41+m41+n41+o41+p41+q41+r41+s41</f>
      </c>
      <c r="U41" t="n" s="3862">
        <v>332.8</v>
      </c>
      <c r="V41" t="n" s="3863">
        <v>51.2</v>
      </c>
      <c r="W41" t="n" s="3864">
        <v>5.12</v>
      </c>
      <c r="X41" t="n" s="3865">
        <v>80.0</v>
      </c>
      <c r="Y41" t="n" s="3866">
        <f>t41+u41+v41+w41+x41</f>
      </c>
      <c r="Z41" t="n" s="3867">
        <v>4.8</v>
      </c>
      <c r="AA41" t="n" s="3868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575">
        <v>41944.0</v>
      </c>
      <c r="G42" t="s" s="5576">
        <v>0</v>
      </c>
      <c r="H42" t="n" s="3869">
        <v>1440.0</v>
      </c>
      <c r="I42" t="n" s="3870">
        <v>1000.0</v>
      </c>
      <c r="J42" t="n" s="3871">
        <v>100.0</v>
      </c>
      <c r="K42" t="n" s="3872">
        <v>0.0</v>
      </c>
      <c r="L42" t="n" s="3873">
        <v>0.0</v>
      </c>
      <c r="M42" t="n" s="3874">
        <v>0.0</v>
      </c>
      <c r="N42" t="n" s="3875">
        <v>0.0</v>
      </c>
      <c r="O42" t="n" s="3876">
        <v>60.0</v>
      </c>
      <c r="P42" t="n" s="3877">
        <v>0.0</v>
      </c>
      <c r="Q42" t="n" s="3878">
        <v>0.0</v>
      </c>
      <c r="R42" t="n" s="3879">
        <v>0.0</v>
      </c>
      <c r="S42" t="n" s="3880">
        <v>0.0</v>
      </c>
      <c r="T42" t="n" s="3881">
        <f>h42+i42+j42+k42+l42+m42+n42+o42+p42+q42+r42+s42</f>
      </c>
      <c r="U42" t="n" s="3882">
        <v>338.0</v>
      </c>
      <c r="V42" t="n" s="3883">
        <v>52.0</v>
      </c>
      <c r="W42" t="n" s="3884">
        <v>5.2</v>
      </c>
      <c r="X42" t="n" s="3885">
        <v>80.0</v>
      </c>
      <c r="Y42" t="n" s="3886">
        <f>t42+u42+v42+w42+x42</f>
      </c>
      <c r="Z42" t="n" s="3887">
        <v>4.8</v>
      </c>
      <c r="AA42" t="n" s="3888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577">
        <v>41944.0</v>
      </c>
      <c r="G43" t="s" s="5578">
        <v>0</v>
      </c>
      <c r="H43" t="n" s="3889">
        <v>2220.0</v>
      </c>
      <c r="I43" t="n" s="3890">
        <v>1000.0</v>
      </c>
      <c r="J43" t="n" s="3891">
        <v>100.0</v>
      </c>
      <c r="K43" t="n" s="3892">
        <v>0.0</v>
      </c>
      <c r="L43" t="n" s="3893">
        <v>0.0</v>
      </c>
      <c r="M43" t="n" s="3894">
        <v>0.0</v>
      </c>
      <c r="N43" t="n" s="3895">
        <v>0.0</v>
      </c>
      <c r="O43" t="n" s="3896">
        <v>60.0</v>
      </c>
      <c r="P43" t="n" s="3897">
        <v>0.0</v>
      </c>
      <c r="Q43" t="n" s="3898">
        <v>0.0</v>
      </c>
      <c r="R43" t="n" s="3899">
        <v>0.0</v>
      </c>
      <c r="S43" t="n" s="3900">
        <v>0.0</v>
      </c>
      <c r="T43" t="n" s="3901">
        <f>h43+i43+j43+k43+l43+m43+n43+o43+p43+q43+r43+s43</f>
      </c>
      <c r="U43" t="n" s="3902">
        <v>439.4</v>
      </c>
      <c r="V43" t="n" s="3903">
        <v>67.6</v>
      </c>
      <c r="W43" t="n" s="3904">
        <v>0.0</v>
      </c>
      <c r="X43" t="n" s="3905">
        <v>80.0</v>
      </c>
      <c r="Y43" t="n" s="3906">
        <f>t43+u43+v43+w43+x43</f>
      </c>
      <c r="Z43" t="n" s="3907">
        <v>4.8</v>
      </c>
      <c r="AA43" t="n" s="3908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579">
        <v>41944.0</v>
      </c>
      <c r="G44" t="s" s="5580">
        <v>0</v>
      </c>
      <c r="H44" t="n" s="3909">
        <v>1420.0</v>
      </c>
      <c r="I44" t="n" s="3910">
        <v>1000.0</v>
      </c>
      <c r="J44" t="n" s="3911">
        <v>100.0</v>
      </c>
      <c r="K44" t="n" s="3912">
        <v>0.0</v>
      </c>
      <c r="L44" t="n" s="3913">
        <v>0.0</v>
      </c>
      <c r="M44" t="n" s="3914">
        <v>0.0</v>
      </c>
      <c r="N44" t="n" s="3915">
        <v>0.0</v>
      </c>
      <c r="O44" t="n" s="3916">
        <v>60.0</v>
      </c>
      <c r="P44" t="n" s="3917">
        <v>0.0</v>
      </c>
      <c r="Q44" t="n" s="3918">
        <v>0.0</v>
      </c>
      <c r="R44" t="n" s="3919">
        <v>0.0</v>
      </c>
      <c r="S44" t="n" s="3920">
        <v>0.0</v>
      </c>
      <c r="T44" t="n" s="3921">
        <f>h44+i44+j44+k44+l44+m44+n44+o44+p44+q44+r44+s44</f>
      </c>
      <c r="U44" t="n" s="3922">
        <v>335.4</v>
      </c>
      <c r="V44" t="n" s="3923">
        <v>51.6</v>
      </c>
      <c r="W44" t="n" s="3924">
        <v>5.16</v>
      </c>
      <c r="X44" t="n" s="3925">
        <v>80.0</v>
      </c>
      <c r="Y44" t="n" s="3926">
        <f>t44+u44+v44+w44+x44</f>
      </c>
      <c r="Z44" t="n" s="3927">
        <v>4.8</v>
      </c>
      <c r="AA44" t="n" s="3928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581">
        <v>41944.0</v>
      </c>
      <c r="G45" t="s" s="5582">
        <v>0</v>
      </c>
      <c r="H45" t="n" s="3929">
        <v>1510.0</v>
      </c>
      <c r="I45" t="n" s="3930">
        <v>1000.0</v>
      </c>
      <c r="J45" t="n" s="3931">
        <v>100.0</v>
      </c>
      <c r="K45" t="n" s="3932">
        <v>0.0</v>
      </c>
      <c r="L45" t="n" s="3933">
        <v>0.0</v>
      </c>
      <c r="M45" t="n" s="3934">
        <v>0.0</v>
      </c>
      <c r="N45" t="n" s="3935">
        <v>0.0</v>
      </c>
      <c r="O45" t="n" s="3936">
        <v>60.0</v>
      </c>
      <c r="P45" t="n" s="3937">
        <v>0.0</v>
      </c>
      <c r="Q45" t="n" s="3938">
        <v>0.0</v>
      </c>
      <c r="R45" t="n" s="3939">
        <v>0.0</v>
      </c>
      <c r="S45" t="n" s="3940">
        <v>0.0</v>
      </c>
      <c r="T45" t="n" s="3941">
        <f>h45+i45+j45+k45+l45+m45+n45+o45+p45+q45+r45+s45</f>
      </c>
      <c r="U45" t="n" s="3942">
        <v>347.1</v>
      </c>
      <c r="V45" t="n" s="3943">
        <v>53.4</v>
      </c>
      <c r="W45" t="n" s="3944">
        <v>5.34</v>
      </c>
      <c r="X45" t="n" s="3945">
        <v>80.0</v>
      </c>
      <c r="Y45" t="n" s="3946">
        <f>t45+u45+v45+w45+x45</f>
      </c>
      <c r="Z45" t="n" s="3947">
        <v>4.8</v>
      </c>
      <c r="AA45" t="n" s="3948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583">
        <v>41944.0</v>
      </c>
      <c r="G46" t="s" s="5584">
        <v>0</v>
      </c>
      <c r="H46" t="n" s="3949">
        <v>1620.0</v>
      </c>
      <c r="I46" t="n" s="3950">
        <v>1000.0</v>
      </c>
      <c r="J46" t="n" s="3951">
        <v>100.0</v>
      </c>
      <c r="K46" t="n" s="3952">
        <v>0.0</v>
      </c>
      <c r="L46" t="n" s="3953">
        <v>0.0</v>
      </c>
      <c r="M46" t="n" s="3954">
        <v>0.0</v>
      </c>
      <c r="N46" t="n" s="3955">
        <v>0.0</v>
      </c>
      <c r="O46" t="n" s="3956">
        <v>60.0</v>
      </c>
      <c r="P46" t="n" s="3957">
        <v>0.0</v>
      </c>
      <c r="Q46" t="n" s="3958">
        <v>0.0</v>
      </c>
      <c r="R46" t="n" s="3959">
        <v>0.0</v>
      </c>
      <c r="S46" t="n" s="3960">
        <v>0.0</v>
      </c>
      <c r="T46" t="n" s="3961">
        <f>h46+i46+j46+k46+l46+m46+n46+o46+p46+q46+r46+s46</f>
      </c>
      <c r="U46" t="n" s="3962">
        <v>361.4</v>
      </c>
      <c r="V46" t="n" s="3963">
        <v>55.6</v>
      </c>
      <c r="W46" t="n" s="3964">
        <v>5.56</v>
      </c>
      <c r="X46" t="n" s="3965">
        <v>80.0</v>
      </c>
      <c r="Y46" t="n" s="3966">
        <f>t46+u46+v46+w46+x46</f>
      </c>
      <c r="Z46" t="n" s="3967">
        <v>4.8</v>
      </c>
      <c r="AA46" t="n" s="3968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585">
        <v>41944.0</v>
      </c>
      <c r="G47" t="s" s="5586">
        <v>0</v>
      </c>
      <c r="H47" t="n" s="3969">
        <v>1540.0</v>
      </c>
      <c r="I47" t="n" s="3970">
        <v>1000.0</v>
      </c>
      <c r="J47" t="n" s="3971">
        <v>100.0</v>
      </c>
      <c r="K47" t="n" s="3972">
        <v>0.0</v>
      </c>
      <c r="L47" t="n" s="3973">
        <v>0.0</v>
      </c>
      <c r="M47" t="n" s="3974">
        <v>0.0</v>
      </c>
      <c r="N47" t="n" s="3975">
        <v>0.0</v>
      </c>
      <c r="O47" t="n" s="3976">
        <v>60.0</v>
      </c>
      <c r="P47" t="n" s="3977">
        <v>0.0</v>
      </c>
      <c r="Q47" t="n" s="3978">
        <v>0.0</v>
      </c>
      <c r="R47" t="n" s="3979">
        <v>0.0</v>
      </c>
      <c r="S47" t="n" s="3980">
        <v>0.0</v>
      </c>
      <c r="T47" t="n" s="3981">
        <f>h47+i47+j47+k47+l47+m47+n47+o47+p47+q47+r47+s47</f>
      </c>
      <c r="U47" t="n" s="3982">
        <v>351.0</v>
      </c>
      <c r="V47" t="n" s="3983">
        <v>54.0</v>
      </c>
      <c r="W47" t="n" s="3984">
        <v>5.4</v>
      </c>
      <c r="X47" t="n" s="3985">
        <v>80.0</v>
      </c>
      <c r="Y47" t="n" s="3986">
        <f>t47+u47+v47+w47+x47</f>
      </c>
      <c r="Z47" t="n" s="3987">
        <v>4.8</v>
      </c>
      <c r="AA47" t="n" s="3988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587">
        <v>42767.0</v>
      </c>
      <c r="G48" t="s" s="5588">
        <v>0</v>
      </c>
      <c r="H48" t="n" s="3989">
        <v>1420.0</v>
      </c>
      <c r="I48" t="n" s="3990">
        <v>1000.0</v>
      </c>
      <c r="J48" t="n" s="3991">
        <v>100.0</v>
      </c>
      <c r="K48" t="n" s="3992">
        <v>0.0</v>
      </c>
      <c r="L48" t="n" s="3993">
        <v>0.0</v>
      </c>
      <c r="M48" t="n" s="3994">
        <v>0.0</v>
      </c>
      <c r="N48" t="n" s="3995">
        <v>0.0</v>
      </c>
      <c r="O48" t="n" s="3996">
        <v>60.0</v>
      </c>
      <c r="P48" t="n" s="3997">
        <v>0.0</v>
      </c>
      <c r="Q48" t="n" s="3998">
        <v>0.0</v>
      </c>
      <c r="R48" t="n" s="3999">
        <v>0.0</v>
      </c>
      <c r="S48" t="n" s="4000">
        <v>0.0</v>
      </c>
      <c r="T48" t="n" s="4001">
        <f>h48+i48+j48+k48+l48+m48+n48+o48+p48+q48+r48+s48</f>
      </c>
      <c r="U48" t="n" s="4002">
        <v>335.4</v>
      </c>
      <c r="V48" t="n" s="4003">
        <v>51.6</v>
      </c>
      <c r="W48" t="n" s="4004">
        <v>5.16</v>
      </c>
      <c r="X48" t="n" s="4005">
        <v>80.0</v>
      </c>
      <c r="Y48" t="n" s="4006">
        <f>t48+u48+v48+w48+x48</f>
      </c>
      <c r="Z48" t="n" s="4007">
        <v>4.8</v>
      </c>
      <c r="AA48" t="n" s="4008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589">
        <v>42990.0</v>
      </c>
      <c r="G49" t="s" s="5590">
        <v>0</v>
      </c>
      <c r="H49" t="n" s="4009">
        <v>1330.0</v>
      </c>
      <c r="I49" t="n" s="4010">
        <v>1000.0</v>
      </c>
      <c r="J49" t="n" s="4011">
        <v>100.0</v>
      </c>
      <c r="K49" t="n" s="4012">
        <v>0.0</v>
      </c>
      <c r="L49" t="n" s="4013">
        <v>0.0</v>
      </c>
      <c r="M49" t="n" s="4014">
        <v>0.0</v>
      </c>
      <c r="N49" t="n" s="4015">
        <v>0.0</v>
      </c>
      <c r="O49" t="n" s="4016">
        <v>60.0</v>
      </c>
      <c r="P49" t="n" s="4017">
        <v>0.0</v>
      </c>
      <c r="Q49" t="n" s="4018">
        <v>0.0</v>
      </c>
      <c r="R49" t="n" s="4019">
        <v>0.0</v>
      </c>
      <c r="S49" t="n" s="4020">
        <v>0.0</v>
      </c>
      <c r="T49" t="n" s="4021">
        <f>h49+i49+j49+k49+l49+m49+n49+o49+p49+q49+r49+s49</f>
      </c>
      <c r="U49" t="n" s="4022">
        <v>323.7</v>
      </c>
      <c r="V49" t="n" s="4023">
        <v>49.8</v>
      </c>
      <c r="W49" t="n" s="4024">
        <v>4.98</v>
      </c>
      <c r="X49" t="n" s="4025">
        <v>80.0</v>
      </c>
      <c r="Y49" t="n" s="4026">
        <f>t49+u49+v49+w49+x49</f>
      </c>
      <c r="Z49" t="n" s="4027">
        <v>4.8</v>
      </c>
      <c r="AA49" t="n" s="4028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591">
        <v>43808.0</v>
      </c>
      <c r="G50" t="s" s="5592">
        <v>0</v>
      </c>
      <c r="H50" t="n" s="4029">
        <v>1200.0</v>
      </c>
      <c r="I50" t="n" s="4030">
        <v>1000.0</v>
      </c>
      <c r="J50" t="n" s="4031">
        <v>100.0</v>
      </c>
      <c r="K50" t="n" s="4032">
        <v>0.0</v>
      </c>
      <c r="L50" t="n" s="4033">
        <v>0.0</v>
      </c>
      <c r="M50" t="n" s="4034">
        <v>0.0</v>
      </c>
      <c r="N50" t="n" s="4035">
        <v>0.0</v>
      </c>
      <c r="O50" t="n" s="4036">
        <v>60.0</v>
      </c>
      <c r="P50" t="n" s="4037">
        <v>0.0</v>
      </c>
      <c r="Q50" t="n" s="4038">
        <v>0.0</v>
      </c>
      <c r="R50" t="n" s="4039">
        <v>0.0</v>
      </c>
      <c r="S50" t="n" s="4040">
        <v>0.0</v>
      </c>
      <c r="T50" t="n" s="4041">
        <f>h50+i50+j50+k50+l50+m50+n50+o50+p50+q50+r50+s50</f>
      </c>
      <c r="U50" t="n" s="4042">
        <v>306.8</v>
      </c>
      <c r="V50" t="n" s="4043">
        <v>47.2</v>
      </c>
      <c r="W50" t="n" s="4044">
        <v>4.72</v>
      </c>
      <c r="X50" t="n" s="4045">
        <v>80.0</v>
      </c>
      <c r="Y50" t="n" s="4046">
        <f>t50+u50+v50+w50+x50</f>
      </c>
      <c r="Z50" t="n" s="4047">
        <v>4.8</v>
      </c>
      <c r="AA50" t="n" s="4048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163</v>
      </c>
      <c r="F51" t="n" s="5593">
        <v>41944.0</v>
      </c>
      <c r="G51" t="s" s="5594">
        <v>0</v>
      </c>
      <c r="H51" t="n" s="4049">
        <v>1540.0</v>
      </c>
      <c r="I51" t="n" s="4050">
        <v>1000.0</v>
      </c>
      <c r="J51" t="n" s="4051">
        <v>100.0</v>
      </c>
      <c r="K51" t="n" s="4052">
        <v>0.0</v>
      </c>
      <c r="L51" t="n" s="4053">
        <v>0.0</v>
      </c>
      <c r="M51" t="n" s="4054">
        <v>0.0</v>
      </c>
      <c r="N51" t="n" s="4055">
        <v>0.0</v>
      </c>
      <c r="O51" t="n" s="4056">
        <v>60.0</v>
      </c>
      <c r="P51" t="n" s="4057">
        <v>0.0</v>
      </c>
      <c r="Q51" t="n" s="4058">
        <v>0.0</v>
      </c>
      <c r="R51" t="n" s="4059">
        <v>0.0</v>
      </c>
      <c r="S51" t="n" s="4060">
        <v>0.0</v>
      </c>
      <c r="T51" t="n" s="4061">
        <f>h51+i51+j51+k51+l51+m51+n51+o51+p51+q51+r51+s51</f>
      </c>
      <c r="U51" t="n" s="4062">
        <v>351.0</v>
      </c>
      <c r="V51" t="n" s="4063">
        <v>54.0</v>
      </c>
      <c r="W51" t="n" s="4064">
        <v>5.4</v>
      </c>
      <c r="X51" t="n" s="4065">
        <v>80.0</v>
      </c>
      <c r="Y51" t="n" s="4066">
        <f>t51+u51+v51+w51+x51</f>
      </c>
      <c r="Z51" t="n" s="4067">
        <v>4.8</v>
      </c>
      <c r="AA51" t="n" s="4068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163</v>
      </c>
      <c r="F52" t="n" s="5595">
        <v>41944.0</v>
      </c>
      <c r="G52" t="s" s="5596">
        <v>0</v>
      </c>
      <c r="H52" t="n" s="4069">
        <v>1460.0</v>
      </c>
      <c r="I52" t="n" s="4070">
        <v>1000.0</v>
      </c>
      <c r="J52" t="n" s="4071">
        <v>100.0</v>
      </c>
      <c r="K52" t="n" s="4072">
        <v>0.0</v>
      </c>
      <c r="L52" t="n" s="4073">
        <v>0.0</v>
      </c>
      <c r="M52" t="n" s="4074">
        <v>0.0</v>
      </c>
      <c r="N52" t="n" s="4075">
        <v>0.0</v>
      </c>
      <c r="O52" t="n" s="4076">
        <v>60.0</v>
      </c>
      <c r="P52" t="n" s="4077">
        <v>0.0</v>
      </c>
      <c r="Q52" t="n" s="4078">
        <v>0.0</v>
      </c>
      <c r="R52" t="n" s="4079">
        <v>0.0</v>
      </c>
      <c r="S52" t="n" s="4080">
        <v>0.0</v>
      </c>
      <c r="T52" t="n" s="4081">
        <f>h52+i52+j52+k52+l52+m52+n52+o52+p52+q52+r52+s52</f>
      </c>
      <c r="U52" t="n" s="4082">
        <v>340.6</v>
      </c>
      <c r="V52" t="n" s="4083">
        <v>52.4</v>
      </c>
      <c r="W52" t="n" s="4084">
        <v>5.24</v>
      </c>
      <c r="X52" t="n" s="4085">
        <v>80.0</v>
      </c>
      <c r="Y52" t="n" s="4086">
        <f>t52+u52+v52+w52+x52</f>
      </c>
      <c r="Z52" t="n" s="4087">
        <v>4.8</v>
      </c>
      <c r="AA52" t="n" s="4088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163</v>
      </c>
      <c r="F53" t="n" s="5597">
        <v>41944.0</v>
      </c>
      <c r="G53" t="s" s="5598">
        <v>0</v>
      </c>
      <c r="H53" t="n" s="4089">
        <v>1490.0</v>
      </c>
      <c r="I53" t="n" s="4090">
        <v>1000.0</v>
      </c>
      <c r="J53" t="n" s="4091">
        <v>100.0</v>
      </c>
      <c r="K53" t="n" s="4092">
        <v>0.0</v>
      </c>
      <c r="L53" t="n" s="4093">
        <v>0.0</v>
      </c>
      <c r="M53" t="n" s="4094">
        <v>0.0</v>
      </c>
      <c r="N53" t="n" s="4095">
        <v>0.0</v>
      </c>
      <c r="O53" t="n" s="4096">
        <v>60.0</v>
      </c>
      <c r="P53" t="n" s="4097">
        <v>0.0</v>
      </c>
      <c r="Q53" t="n" s="4098">
        <v>0.0</v>
      </c>
      <c r="R53" t="n" s="4099">
        <v>0.0</v>
      </c>
      <c r="S53" t="n" s="4100">
        <v>0.0</v>
      </c>
      <c r="T53" t="n" s="4101">
        <f>h53+i53+j53+k53+l53+m53+n53+o53+p53+q53+r53+s53</f>
      </c>
      <c r="U53" t="n" s="4102">
        <v>344.5</v>
      </c>
      <c r="V53" t="n" s="4103">
        <v>53.0</v>
      </c>
      <c r="W53" t="n" s="4104">
        <v>5.3</v>
      </c>
      <c r="X53" t="n" s="4105">
        <v>80.0</v>
      </c>
      <c r="Y53" t="n" s="4106">
        <f>t53+u53+v53+w53+x53</f>
      </c>
      <c r="Z53" t="n" s="4107">
        <v>4.8</v>
      </c>
      <c r="AA53" t="n" s="4108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163</v>
      </c>
      <c r="F54" t="n" s="5599">
        <v>41944.0</v>
      </c>
      <c r="G54" t="s" s="5600">
        <v>0</v>
      </c>
      <c r="H54" t="n" s="4109">
        <v>1460.0</v>
      </c>
      <c r="I54" t="n" s="4110">
        <v>1000.0</v>
      </c>
      <c r="J54" t="n" s="4111">
        <v>100.0</v>
      </c>
      <c r="K54" t="n" s="4112">
        <v>0.0</v>
      </c>
      <c r="L54" t="n" s="4113">
        <v>0.0</v>
      </c>
      <c r="M54" t="n" s="4114">
        <v>0.0</v>
      </c>
      <c r="N54" t="n" s="4115">
        <v>0.0</v>
      </c>
      <c r="O54" t="n" s="4116">
        <v>60.0</v>
      </c>
      <c r="P54" t="n" s="4117">
        <v>0.0</v>
      </c>
      <c r="Q54" t="n" s="4118">
        <v>0.0</v>
      </c>
      <c r="R54" t="n" s="4119">
        <v>0.0</v>
      </c>
      <c r="S54" t="n" s="4120">
        <v>0.0</v>
      </c>
      <c r="T54" t="n" s="4121">
        <f>h54+i54+j54+k54+l54+m54+n54+o54+p54+q54+r54+s54</f>
      </c>
      <c r="U54" t="n" s="4122">
        <v>340.6</v>
      </c>
      <c r="V54" t="n" s="4123">
        <v>52.4</v>
      </c>
      <c r="W54" t="n" s="4124">
        <v>5.24</v>
      </c>
      <c r="X54" t="n" s="4125">
        <v>80.0</v>
      </c>
      <c r="Y54" t="n" s="4126">
        <f>t54+u54+v54+w54+x54</f>
      </c>
      <c r="Z54" t="n" s="4127">
        <v>4.8</v>
      </c>
      <c r="AA54" t="n" s="4128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163</v>
      </c>
      <c r="F55" t="n" s="5601">
        <v>42179.0</v>
      </c>
      <c r="G55" t="s" s="5602">
        <v>0</v>
      </c>
      <c r="H55" t="n" s="4129">
        <v>1420.0</v>
      </c>
      <c r="I55" t="n" s="4130">
        <v>1000.0</v>
      </c>
      <c r="J55" t="n" s="4131">
        <v>100.0</v>
      </c>
      <c r="K55" t="n" s="4132">
        <v>0.0</v>
      </c>
      <c r="L55" t="n" s="4133">
        <v>0.0</v>
      </c>
      <c r="M55" t="n" s="4134">
        <v>0.0</v>
      </c>
      <c r="N55" t="n" s="4135">
        <v>0.0</v>
      </c>
      <c r="O55" t="n" s="4136">
        <v>60.0</v>
      </c>
      <c r="P55" t="n" s="4137">
        <v>0.0</v>
      </c>
      <c r="Q55" t="n" s="4138">
        <v>0.0</v>
      </c>
      <c r="R55" t="n" s="4139">
        <v>0.0</v>
      </c>
      <c r="S55" t="n" s="4140">
        <v>0.0</v>
      </c>
      <c r="T55" t="n" s="4141">
        <f>h55+i55+j55+k55+l55+m55+n55+o55+p55+q55+r55+s55</f>
      </c>
      <c r="U55" t="n" s="4142">
        <v>335.4</v>
      </c>
      <c r="V55" t="n" s="4143">
        <v>51.6</v>
      </c>
      <c r="W55" t="n" s="4144">
        <v>5.16</v>
      </c>
      <c r="X55" t="n" s="4145">
        <v>80.0</v>
      </c>
      <c r="Y55" t="n" s="4146">
        <f>t55+u55+v55+w55+x55</f>
      </c>
      <c r="Z55" t="n" s="4147">
        <v>4.8</v>
      </c>
      <c r="AA55" t="n" s="4148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163</v>
      </c>
      <c r="F56" t="n" s="5603">
        <v>42488.0</v>
      </c>
      <c r="G56" t="s" s="5604">
        <v>0</v>
      </c>
      <c r="H56" t="n" s="4149">
        <v>1540.0</v>
      </c>
      <c r="I56" t="n" s="4150">
        <v>1000.0</v>
      </c>
      <c r="J56" t="n" s="4151">
        <v>100.0</v>
      </c>
      <c r="K56" t="n" s="4152">
        <v>0.0</v>
      </c>
      <c r="L56" t="n" s="4153">
        <v>0.0</v>
      </c>
      <c r="M56" t="n" s="4154">
        <v>0.0</v>
      </c>
      <c r="N56" t="n" s="4155">
        <v>0.0</v>
      </c>
      <c r="O56" t="n" s="4156">
        <v>60.0</v>
      </c>
      <c r="P56" t="n" s="4157">
        <v>0.0</v>
      </c>
      <c r="Q56" t="n" s="4158">
        <v>0.0</v>
      </c>
      <c r="R56" t="n" s="4159">
        <v>0.0</v>
      </c>
      <c r="S56" t="n" s="4160">
        <v>0.0</v>
      </c>
      <c r="T56" t="n" s="4161">
        <f>h56+i56+j56+k56+l56+m56+n56+o56+p56+q56+r56+s56</f>
      </c>
      <c r="U56" t="n" s="4162">
        <v>351.0</v>
      </c>
      <c r="V56" t="n" s="4163">
        <v>54.0</v>
      </c>
      <c r="W56" t="n" s="4164">
        <v>5.4</v>
      </c>
      <c r="X56" t="n" s="4165">
        <v>80.0</v>
      </c>
      <c r="Y56" t="n" s="4166">
        <f>t56+u56+v56+w56+x56</f>
      </c>
      <c r="Z56" t="n" s="4167">
        <v>4.8</v>
      </c>
      <c r="AA56" t="n" s="4168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163</v>
      </c>
      <c r="F57" t="n" s="5605">
        <v>42583.0</v>
      </c>
      <c r="G57" t="s" s="5606">
        <v>0</v>
      </c>
      <c r="H57" t="n" s="4169">
        <v>1420.0</v>
      </c>
      <c r="I57" t="n" s="4170">
        <v>1000.0</v>
      </c>
      <c r="J57" t="n" s="4171">
        <v>100.0</v>
      </c>
      <c r="K57" t="n" s="4172">
        <v>0.0</v>
      </c>
      <c r="L57" t="n" s="4173">
        <v>0.0</v>
      </c>
      <c r="M57" t="n" s="4174">
        <v>0.0</v>
      </c>
      <c r="N57" t="n" s="4175">
        <v>0.0</v>
      </c>
      <c r="O57" t="n" s="4176">
        <v>60.0</v>
      </c>
      <c r="P57" t="n" s="4177">
        <v>0.0</v>
      </c>
      <c r="Q57" t="n" s="4178">
        <v>0.0</v>
      </c>
      <c r="R57" t="n" s="4179">
        <v>0.0</v>
      </c>
      <c r="S57" t="n" s="4180">
        <v>0.0</v>
      </c>
      <c r="T57" t="n" s="4181">
        <f>h57+i57+j57+k57+l57+m57+n57+o57+p57+q57+r57+s57</f>
      </c>
      <c r="U57" t="n" s="4182">
        <v>335.4</v>
      </c>
      <c r="V57" t="n" s="4183">
        <v>51.6</v>
      </c>
      <c r="W57" t="n" s="4184">
        <v>5.16</v>
      </c>
      <c r="X57" t="n" s="4185">
        <v>80.0</v>
      </c>
      <c r="Y57" t="n" s="4186">
        <f>t57+u57+v57+w57+x57</f>
      </c>
      <c r="Z57" t="n" s="4187">
        <v>4.8</v>
      </c>
      <c r="AA57" t="n" s="4188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163</v>
      </c>
      <c r="F58" t="n" s="5607">
        <v>42761.0</v>
      </c>
      <c r="G58" t="s" s="5608">
        <v>0</v>
      </c>
      <c r="H58" t="n" s="4189">
        <v>1390.0</v>
      </c>
      <c r="I58" t="n" s="4190">
        <v>1000.0</v>
      </c>
      <c r="J58" t="n" s="4191">
        <v>100.0</v>
      </c>
      <c r="K58" t="n" s="4192">
        <v>0.0</v>
      </c>
      <c r="L58" t="n" s="4193">
        <v>0.0</v>
      </c>
      <c r="M58" t="n" s="4194">
        <v>0.0</v>
      </c>
      <c r="N58" t="n" s="4195">
        <v>0.0</v>
      </c>
      <c r="O58" t="n" s="4196">
        <v>60.0</v>
      </c>
      <c r="P58" t="n" s="4197">
        <v>0.0</v>
      </c>
      <c r="Q58" t="n" s="4198">
        <v>0.0</v>
      </c>
      <c r="R58" t="n" s="4199">
        <v>0.0</v>
      </c>
      <c r="S58" t="n" s="4200">
        <v>0.0</v>
      </c>
      <c r="T58" t="n" s="4201">
        <f>h58+i58+j58+k58+l58+m58+n58+o58+p58+q58+r58+s58</f>
      </c>
      <c r="U58" t="n" s="4202">
        <v>331.5</v>
      </c>
      <c r="V58" t="n" s="4203">
        <v>51.0</v>
      </c>
      <c r="W58" t="n" s="4204">
        <v>5.1</v>
      </c>
      <c r="X58" t="n" s="4205">
        <v>80.0</v>
      </c>
      <c r="Y58" t="n" s="4206">
        <f>t58+u58+v58+w58+x58</f>
      </c>
      <c r="Z58" t="n" s="4207">
        <v>4.8</v>
      </c>
      <c r="AA58" t="n" s="4208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163</v>
      </c>
      <c r="F59" t="n" s="5609">
        <v>42781.0</v>
      </c>
      <c r="G59" t="s" s="5610">
        <v>0</v>
      </c>
      <c r="H59" t="n" s="4209">
        <v>1390.0</v>
      </c>
      <c r="I59" t="n" s="4210">
        <v>1000.0</v>
      </c>
      <c r="J59" t="n" s="4211">
        <v>100.0</v>
      </c>
      <c r="K59" t="n" s="4212">
        <v>0.0</v>
      </c>
      <c r="L59" t="n" s="4213">
        <v>0.0</v>
      </c>
      <c r="M59" t="n" s="4214">
        <v>0.0</v>
      </c>
      <c r="N59" t="n" s="4215">
        <v>0.0</v>
      </c>
      <c r="O59" t="n" s="4216">
        <v>60.0</v>
      </c>
      <c r="P59" t="n" s="4217">
        <v>0.0</v>
      </c>
      <c r="Q59" t="n" s="4218">
        <v>0.0</v>
      </c>
      <c r="R59" t="n" s="4219">
        <v>0.0</v>
      </c>
      <c r="S59" t="n" s="4220">
        <v>0.0</v>
      </c>
      <c r="T59" t="n" s="4221">
        <f>h59+i59+j59+k59+l59+m59+n59+o59+p59+q59+r59+s59</f>
      </c>
      <c r="U59" t="n" s="4222">
        <v>331.5</v>
      </c>
      <c r="V59" t="n" s="4223">
        <v>51.0</v>
      </c>
      <c r="W59" t="n" s="4224">
        <v>5.1</v>
      </c>
      <c r="X59" t="n" s="4225">
        <v>80.0</v>
      </c>
      <c r="Y59" t="n" s="4226">
        <f>t59+u59+v59+w59+x59</f>
      </c>
      <c r="Z59" t="n" s="4227">
        <v>4.8</v>
      </c>
      <c r="AA59" t="n" s="4228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163</v>
      </c>
      <c r="F60" t="n" s="5611">
        <v>43101.0</v>
      </c>
      <c r="G60" t="s" s="5612">
        <v>0</v>
      </c>
      <c r="H60" t="n" s="4229">
        <v>1350.0</v>
      </c>
      <c r="I60" t="n" s="4230">
        <v>1000.0</v>
      </c>
      <c r="J60" t="n" s="4231">
        <v>100.0</v>
      </c>
      <c r="K60" t="n" s="4232">
        <v>0.0</v>
      </c>
      <c r="L60" t="n" s="4233">
        <v>0.0</v>
      </c>
      <c r="M60" t="n" s="4234">
        <v>0.0</v>
      </c>
      <c r="N60" t="n" s="4235">
        <v>0.0</v>
      </c>
      <c r="O60" t="n" s="4236">
        <v>60.0</v>
      </c>
      <c r="P60" t="n" s="4237">
        <v>0.0</v>
      </c>
      <c r="Q60" t="n" s="4238">
        <v>0.0</v>
      </c>
      <c r="R60" t="n" s="4239">
        <v>0.0</v>
      </c>
      <c r="S60" t="n" s="4240">
        <v>0.0</v>
      </c>
      <c r="T60" t="n" s="4241">
        <f>h60+i60+j60+k60+l60+m60+n60+o60+p60+q60+r60+s60</f>
      </c>
      <c r="U60" t="n" s="4242">
        <v>326.3</v>
      </c>
      <c r="V60" t="n" s="4243">
        <v>50.2</v>
      </c>
      <c r="W60" t="n" s="4244">
        <v>5.02</v>
      </c>
      <c r="X60" t="n" s="4245">
        <v>80.0</v>
      </c>
      <c r="Y60" t="n" s="4246">
        <f>t60+u60+v60+w60+x60</f>
      </c>
      <c r="Z60" t="n" s="4247">
        <v>4.8</v>
      </c>
      <c r="AA60" t="n" s="4248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163</v>
      </c>
      <c r="F61" t="n" s="5613">
        <v>43269.0</v>
      </c>
      <c r="G61" t="s" s="5614">
        <v>0</v>
      </c>
      <c r="H61" t="n" s="4249">
        <v>1350.0</v>
      </c>
      <c r="I61" t="n" s="4250">
        <v>1000.0</v>
      </c>
      <c r="J61" t="n" s="4251">
        <v>100.0</v>
      </c>
      <c r="K61" t="n" s="4252">
        <v>0.0</v>
      </c>
      <c r="L61" t="n" s="4253">
        <v>0.0</v>
      </c>
      <c r="M61" t="n" s="4254">
        <v>0.0</v>
      </c>
      <c r="N61" t="n" s="4255">
        <v>0.0</v>
      </c>
      <c r="O61" t="n" s="4256">
        <v>60.0</v>
      </c>
      <c r="P61" t="n" s="4257">
        <v>0.0</v>
      </c>
      <c r="Q61" t="n" s="4258">
        <v>0.0</v>
      </c>
      <c r="R61" t="n" s="4259">
        <v>0.0</v>
      </c>
      <c r="S61" t="n" s="4260">
        <v>0.0</v>
      </c>
      <c r="T61" t="n" s="4261">
        <f>h61+i61+j61+k61+l61+m61+n61+o61+p61+q61+r61+s61</f>
      </c>
      <c r="U61" t="n" s="4262">
        <v>326.3</v>
      </c>
      <c r="V61" t="n" s="4263">
        <v>50.2</v>
      </c>
      <c r="W61" t="n" s="4264">
        <v>5.02</v>
      </c>
      <c r="X61" t="n" s="4265">
        <v>80.0</v>
      </c>
      <c r="Y61" t="n" s="4266">
        <f>t61+u61+v61+w61+x61</f>
      </c>
      <c r="Z61" t="n" s="4267">
        <v>4.8</v>
      </c>
      <c r="AA61" t="n" s="4268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163</v>
      </c>
      <c r="F62" t="n" s="5615">
        <v>43269.0</v>
      </c>
      <c r="G62" t="s" s="5616">
        <v>0</v>
      </c>
      <c r="H62" t="n" s="4269">
        <v>1290.0</v>
      </c>
      <c r="I62" t="n" s="4270">
        <v>1000.0</v>
      </c>
      <c r="J62" t="n" s="4271">
        <v>100.0</v>
      </c>
      <c r="K62" t="n" s="4272">
        <v>0.0</v>
      </c>
      <c r="L62" t="n" s="4273">
        <v>0.0</v>
      </c>
      <c r="M62" t="n" s="4274">
        <v>0.0</v>
      </c>
      <c r="N62" t="n" s="4275">
        <v>0.0</v>
      </c>
      <c r="O62" t="n" s="4276">
        <v>60.0</v>
      </c>
      <c r="P62" t="n" s="4277">
        <v>0.0</v>
      </c>
      <c r="Q62" t="n" s="4278">
        <v>0.0</v>
      </c>
      <c r="R62" t="n" s="4279">
        <v>0.0</v>
      </c>
      <c r="S62" t="n" s="4280">
        <v>0.0</v>
      </c>
      <c r="T62" t="n" s="4281">
        <f>h62+i62+j62+k62+l62+m62+n62+o62+p62+q62+r62+s62</f>
      </c>
      <c r="U62" t="n" s="4282">
        <v>318.5</v>
      </c>
      <c r="V62" t="n" s="4283">
        <v>49.0</v>
      </c>
      <c r="W62" t="n" s="4284">
        <v>4.9</v>
      </c>
      <c r="X62" t="n" s="4285">
        <v>80.0</v>
      </c>
      <c r="Y62" t="n" s="4286">
        <f>t62+u62+v62+w62+x62</f>
      </c>
      <c r="Z62" t="n" s="4287">
        <v>4.8</v>
      </c>
      <c r="AA62" t="n" s="4288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163</v>
      </c>
      <c r="F63" t="n" s="5617">
        <v>43323.0</v>
      </c>
      <c r="G63" t="s" s="5618">
        <v>0</v>
      </c>
      <c r="H63" t="n" s="4289">
        <v>1250.0</v>
      </c>
      <c r="I63" t="n" s="4290">
        <v>1000.0</v>
      </c>
      <c r="J63" t="n" s="4291">
        <v>100.0</v>
      </c>
      <c r="K63" t="n" s="4292">
        <v>0.0</v>
      </c>
      <c r="L63" t="n" s="4293">
        <v>0.0</v>
      </c>
      <c r="M63" t="n" s="4294">
        <v>0.0</v>
      </c>
      <c r="N63" t="n" s="4295">
        <v>0.0</v>
      </c>
      <c r="O63" t="n" s="4296">
        <v>60.0</v>
      </c>
      <c r="P63" t="n" s="4297">
        <v>0.0</v>
      </c>
      <c r="Q63" t="n" s="4298">
        <v>0.0</v>
      </c>
      <c r="R63" t="n" s="4299">
        <v>0.0</v>
      </c>
      <c r="S63" t="n" s="4300">
        <v>0.0</v>
      </c>
      <c r="T63" t="n" s="4301">
        <f>h63+i63+j63+k63+l63+m63+n63+o63+p63+q63+r63+s63</f>
      </c>
      <c r="U63" t="n" s="4302">
        <v>313.3</v>
      </c>
      <c r="V63" t="n" s="4303">
        <v>48.2</v>
      </c>
      <c r="W63" t="n" s="4304">
        <v>4.82</v>
      </c>
      <c r="X63" t="n" s="4305">
        <v>80.0</v>
      </c>
      <c r="Y63" t="n" s="4306">
        <f>t63+u63+v63+w63+x63</f>
      </c>
      <c r="Z63" t="n" s="4307">
        <v>4.8</v>
      </c>
      <c r="AA63" t="n" s="4308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163</v>
      </c>
      <c r="F64" t="n" s="5619">
        <v>43323.0</v>
      </c>
      <c r="G64" t="s" s="5620">
        <v>0</v>
      </c>
      <c r="H64" t="n" s="4309">
        <v>1560.0</v>
      </c>
      <c r="I64" t="n" s="4310">
        <v>1000.0</v>
      </c>
      <c r="J64" t="n" s="4311">
        <v>100.0</v>
      </c>
      <c r="K64" t="n" s="4312">
        <v>0.0</v>
      </c>
      <c r="L64" t="n" s="4313">
        <v>0.0</v>
      </c>
      <c r="M64" t="n" s="4314">
        <v>0.0</v>
      </c>
      <c r="N64" t="n" s="4315">
        <v>0.0</v>
      </c>
      <c r="O64" t="n" s="4316">
        <v>60.0</v>
      </c>
      <c r="P64" t="n" s="4317">
        <v>0.0</v>
      </c>
      <c r="Q64" t="n" s="4318">
        <v>0.0</v>
      </c>
      <c r="R64" t="n" s="4319">
        <v>0.0</v>
      </c>
      <c r="S64" t="n" s="4320">
        <v>0.0</v>
      </c>
      <c r="T64" t="n" s="4321">
        <f>h64+i64+j64+k64+l64+m64+n64+o64+p64+q64+r64+s64</f>
      </c>
      <c r="U64" t="n" s="4322">
        <v>353.6</v>
      </c>
      <c r="V64" t="n" s="4323">
        <v>54.4</v>
      </c>
      <c r="W64" t="n" s="4324">
        <v>5.44</v>
      </c>
      <c r="X64" t="n" s="4325">
        <v>80.0</v>
      </c>
      <c r="Y64" t="n" s="4326">
        <f>t64+u64+v64+w64+x64</f>
      </c>
      <c r="Z64" t="n" s="4327">
        <v>4.8</v>
      </c>
      <c r="AA64" t="n" s="4328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163</v>
      </c>
      <c r="F65" t="n" s="5621">
        <v>43539.0</v>
      </c>
      <c r="G65" t="s" s="5622">
        <v>0</v>
      </c>
      <c r="H65" t="n" s="4329">
        <v>1140.0</v>
      </c>
      <c r="I65" t="n" s="4330">
        <v>1000.0</v>
      </c>
      <c r="J65" t="n" s="4331">
        <v>100.0</v>
      </c>
      <c r="K65" t="n" s="4332">
        <v>0.0</v>
      </c>
      <c r="L65" t="n" s="4333">
        <v>0.0</v>
      </c>
      <c r="M65" t="n" s="4334">
        <v>0.0</v>
      </c>
      <c r="N65" t="n" s="4335">
        <v>0.0</v>
      </c>
      <c r="O65" t="n" s="4336">
        <v>60.0</v>
      </c>
      <c r="P65" t="n" s="4337">
        <v>0.0</v>
      </c>
      <c r="Q65" t="n" s="4338">
        <v>0.0</v>
      </c>
      <c r="R65" t="n" s="4339">
        <v>0.0</v>
      </c>
      <c r="S65" t="n" s="4340">
        <v>0.0</v>
      </c>
      <c r="T65" t="n" s="4341">
        <f>h65+i65+j65+k65+l65+m65+n65+o65+p65+q65+r65+s65</f>
      </c>
      <c r="U65" t="n" s="4342">
        <v>299.0</v>
      </c>
      <c r="V65" t="n" s="4343">
        <v>46.0</v>
      </c>
      <c r="W65" t="n" s="4344">
        <v>4.6</v>
      </c>
      <c r="X65" t="n" s="4345">
        <v>80.0</v>
      </c>
      <c r="Y65" t="n" s="4346">
        <f>t65+u65+v65+w65+x65</f>
      </c>
      <c r="Z65" t="n" s="4347">
        <v>4.8</v>
      </c>
      <c r="AA65" t="n" s="4348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163</v>
      </c>
      <c r="F66" t="n" s="5623">
        <v>43661.0</v>
      </c>
      <c r="G66" t="s" s="5624">
        <v>0</v>
      </c>
      <c r="H66" t="n" s="4349">
        <v>1250.0</v>
      </c>
      <c r="I66" t="n" s="4350">
        <v>1000.0</v>
      </c>
      <c r="J66" t="n" s="4351">
        <v>100.0</v>
      </c>
      <c r="K66" t="n" s="4352">
        <v>0.0</v>
      </c>
      <c r="L66" t="n" s="4353">
        <v>0.0</v>
      </c>
      <c r="M66" t="n" s="4354">
        <v>0.0</v>
      </c>
      <c r="N66" t="n" s="4355">
        <v>0.0</v>
      </c>
      <c r="O66" t="n" s="4356">
        <v>60.0</v>
      </c>
      <c r="P66" t="n" s="4357">
        <v>0.0</v>
      </c>
      <c r="Q66" t="n" s="4358">
        <v>0.0</v>
      </c>
      <c r="R66" t="n" s="4359">
        <v>0.0</v>
      </c>
      <c r="S66" t="n" s="4360">
        <v>0.0</v>
      </c>
      <c r="T66" t="n" s="4361">
        <f>h66+i66+j66+k66+l66+m66+n66+o66+p66+q66+r66+s66</f>
      </c>
      <c r="U66" t="n" s="4362">
        <v>313.3</v>
      </c>
      <c r="V66" t="n" s="4363">
        <v>48.2</v>
      </c>
      <c r="W66" t="n" s="4364">
        <v>4.82</v>
      </c>
      <c r="X66" t="n" s="4365">
        <v>80.0</v>
      </c>
      <c r="Y66" t="n" s="4366">
        <f>t66+u66+v66+w66+x66</f>
      </c>
      <c r="Z66" t="n" s="4367">
        <v>4.8</v>
      </c>
      <c r="AA66" t="n" s="4368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212</v>
      </c>
      <c r="F67" t="n" s="5625">
        <v>41944.0</v>
      </c>
      <c r="G67" t="s" s="5626">
        <v>0</v>
      </c>
      <c r="H67" t="n" s="4369">
        <v>1500.0</v>
      </c>
      <c r="I67" t="n" s="4370">
        <v>1000.0</v>
      </c>
      <c r="J67" t="n" s="4371">
        <v>100.0</v>
      </c>
      <c r="K67" t="n" s="4372">
        <v>0.0</v>
      </c>
      <c r="L67" t="n" s="4373">
        <v>0.0</v>
      </c>
      <c r="M67" t="n" s="4374">
        <v>0.0</v>
      </c>
      <c r="N67" t="n" s="4375">
        <v>0.0</v>
      </c>
      <c r="O67" t="n" s="4376">
        <v>60.0</v>
      </c>
      <c r="P67" t="n" s="4377">
        <v>0.0</v>
      </c>
      <c r="Q67" t="n" s="4378">
        <v>0.0</v>
      </c>
      <c r="R67" t="n" s="4379">
        <v>0.0</v>
      </c>
      <c r="S67" t="n" s="4380">
        <v>0.0</v>
      </c>
      <c r="T67" t="n" s="4381">
        <f>h67+i67+j67+k67+l67+m67+n67+o67+p67+q67+r67+s67</f>
      </c>
      <c r="U67" t="n" s="4382">
        <v>345.8</v>
      </c>
      <c r="V67" t="n" s="4383">
        <v>53.2</v>
      </c>
      <c r="W67" t="n" s="4384">
        <v>5.32</v>
      </c>
      <c r="X67" t="n" s="4385">
        <v>80.0</v>
      </c>
      <c r="Y67" t="n" s="4386">
        <f>t67+u67+v67+w67+x67</f>
      </c>
      <c r="Z67" t="n" s="4387">
        <v>4.8</v>
      </c>
      <c r="AA67" t="n" s="4388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212</v>
      </c>
      <c r="F68" t="n" s="5627">
        <v>41944.0</v>
      </c>
      <c r="G68" t="s" s="5628">
        <v>0</v>
      </c>
      <c r="H68" t="n" s="4389">
        <v>1490.0</v>
      </c>
      <c r="I68" t="n" s="4390">
        <v>1000.0</v>
      </c>
      <c r="J68" t="n" s="4391">
        <v>100.0</v>
      </c>
      <c r="K68" t="n" s="4392">
        <v>0.0</v>
      </c>
      <c r="L68" t="n" s="4393">
        <v>0.0</v>
      </c>
      <c r="M68" t="n" s="4394">
        <v>0.0</v>
      </c>
      <c r="N68" t="n" s="4395">
        <v>0.0</v>
      </c>
      <c r="O68" t="n" s="4396">
        <v>60.0</v>
      </c>
      <c r="P68" t="n" s="4397">
        <v>0.0</v>
      </c>
      <c r="Q68" t="n" s="4398">
        <v>0.0</v>
      </c>
      <c r="R68" t="n" s="4399">
        <v>0.0</v>
      </c>
      <c r="S68" t="n" s="4400">
        <v>0.0</v>
      </c>
      <c r="T68" t="n" s="4401">
        <f>h68+i68+j68+k68+l68+m68+n68+o68+p68+q68+r68+s68</f>
      </c>
      <c r="U68" t="n" s="4402">
        <v>344.5</v>
      </c>
      <c r="V68" t="n" s="4403">
        <v>53.0</v>
      </c>
      <c r="W68" t="n" s="4404">
        <v>5.3</v>
      </c>
      <c r="X68" t="n" s="4405">
        <v>80.0</v>
      </c>
      <c r="Y68" t="n" s="4406">
        <f>t68+u68+v68+w68+x68</f>
      </c>
      <c r="Z68" t="n" s="4407">
        <v>4.8</v>
      </c>
      <c r="AA68" t="n" s="4408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212</v>
      </c>
      <c r="F69" t="n" s="5629">
        <v>41944.0</v>
      </c>
      <c r="G69" t="s" s="5630">
        <v>0</v>
      </c>
      <c r="H69" t="n" s="4409">
        <v>1290.0</v>
      </c>
      <c r="I69" t="n" s="4410">
        <v>1000.0</v>
      </c>
      <c r="J69" t="n" s="4411">
        <v>100.0</v>
      </c>
      <c r="K69" t="n" s="4412">
        <v>0.0</v>
      </c>
      <c r="L69" t="n" s="4413">
        <v>0.0</v>
      </c>
      <c r="M69" t="n" s="4414">
        <v>0.0</v>
      </c>
      <c r="N69" t="n" s="4415">
        <v>0.0</v>
      </c>
      <c r="O69" t="n" s="4416">
        <v>60.0</v>
      </c>
      <c r="P69" t="n" s="4417">
        <v>0.0</v>
      </c>
      <c r="Q69" t="n" s="4418">
        <v>0.0</v>
      </c>
      <c r="R69" t="n" s="4419">
        <v>0.0</v>
      </c>
      <c r="S69" t="n" s="4420">
        <v>0.0</v>
      </c>
      <c r="T69" t="n" s="4421">
        <f>h69+i69+j69+k69+l69+m69+n69+o69+p69+q69+r69+s69</f>
      </c>
      <c r="U69" t="n" s="4422">
        <v>318.5</v>
      </c>
      <c r="V69" t="n" s="4423">
        <v>49.0</v>
      </c>
      <c r="W69" t="n" s="4424">
        <v>4.9</v>
      </c>
      <c r="X69" t="n" s="4425">
        <v>80.0</v>
      </c>
      <c r="Y69" t="n" s="4426">
        <f>t69+u69+v69+w69+x69</f>
      </c>
      <c r="Z69" t="n" s="4427">
        <v>4.8</v>
      </c>
      <c r="AA69" t="n" s="4428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212</v>
      </c>
      <c r="F70" t="n" s="5631">
        <v>42005.0</v>
      </c>
      <c r="G70" t="s" s="5632">
        <v>0</v>
      </c>
      <c r="H70" t="n" s="4429">
        <v>1670.0</v>
      </c>
      <c r="I70" t="n" s="4430">
        <v>1000.0</v>
      </c>
      <c r="J70" t="n" s="4431">
        <v>100.0</v>
      </c>
      <c r="K70" t="n" s="4432">
        <v>0.0</v>
      </c>
      <c r="L70" t="n" s="4433">
        <v>0.0</v>
      </c>
      <c r="M70" t="n" s="4434">
        <v>0.0</v>
      </c>
      <c r="N70" t="n" s="4435">
        <v>0.0</v>
      </c>
      <c r="O70" t="n" s="4436">
        <v>60.0</v>
      </c>
      <c r="P70" t="n" s="4437">
        <v>0.0</v>
      </c>
      <c r="Q70" t="n" s="4438">
        <v>0.0</v>
      </c>
      <c r="R70" t="n" s="4439">
        <v>0.0</v>
      </c>
      <c r="S70" t="n" s="4440">
        <v>0.0</v>
      </c>
      <c r="T70" t="n" s="4441">
        <f>h70+i70+j70+k70+l70+m70+n70+o70+p70+q70+r70+s70</f>
      </c>
      <c r="U70" t="n" s="4442">
        <v>367.9</v>
      </c>
      <c r="V70" t="n" s="4443">
        <v>56.6</v>
      </c>
      <c r="W70" t="n" s="4444">
        <v>5.66</v>
      </c>
      <c r="X70" t="n" s="4445">
        <v>80.0</v>
      </c>
      <c r="Y70" t="n" s="4446">
        <f>t70+u70+v70+w70+x70</f>
      </c>
      <c r="Z70" t="n" s="4447">
        <v>4.8</v>
      </c>
      <c r="AA70" t="n" s="4448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212</v>
      </c>
      <c r="F71" t="n" s="5633">
        <v>41944.0</v>
      </c>
      <c r="G71" t="s" s="5634">
        <v>0</v>
      </c>
      <c r="H71" t="n" s="4449">
        <v>1360.0</v>
      </c>
      <c r="I71" t="n" s="4450">
        <v>1000.0</v>
      </c>
      <c r="J71" t="n" s="4451">
        <v>100.0</v>
      </c>
      <c r="K71" t="n" s="4452">
        <v>0.0</v>
      </c>
      <c r="L71" t="n" s="4453">
        <v>0.0</v>
      </c>
      <c r="M71" t="n" s="4454">
        <v>0.0</v>
      </c>
      <c r="N71" t="n" s="4455">
        <v>0.0</v>
      </c>
      <c r="O71" t="n" s="4456">
        <v>60.0</v>
      </c>
      <c r="P71" t="n" s="4457">
        <v>0.0</v>
      </c>
      <c r="Q71" t="n" s="4458">
        <v>0.0</v>
      </c>
      <c r="R71" t="n" s="4459">
        <v>0.0</v>
      </c>
      <c r="S71" t="n" s="4460">
        <v>0.0</v>
      </c>
      <c r="T71" t="n" s="4461">
        <f>h71+i71+j71+k71+l71+m71+n71+o71+p71+q71+r71+s71</f>
      </c>
      <c r="U71" t="n" s="4462">
        <v>327.6</v>
      </c>
      <c r="V71" t="n" s="4463">
        <v>50.4</v>
      </c>
      <c r="W71" t="n" s="4464">
        <v>5.04</v>
      </c>
      <c r="X71" t="n" s="4465">
        <v>80.0</v>
      </c>
      <c r="Y71" t="n" s="4466">
        <f>t71+u71+v71+w71+x71</f>
      </c>
      <c r="Z71" t="n" s="4467">
        <v>4.8</v>
      </c>
      <c r="AA71" t="n" s="4468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212</v>
      </c>
      <c r="F72" t="n" s="5635">
        <v>42005.0</v>
      </c>
      <c r="G72" t="s" s="5636">
        <v>0</v>
      </c>
      <c r="H72" t="n" s="4469">
        <v>1420.0</v>
      </c>
      <c r="I72" t="n" s="4470">
        <v>1000.0</v>
      </c>
      <c r="J72" t="n" s="4471">
        <v>100.0</v>
      </c>
      <c r="K72" t="n" s="4472">
        <v>0.0</v>
      </c>
      <c r="L72" t="n" s="4473">
        <v>0.0</v>
      </c>
      <c r="M72" t="n" s="4474">
        <v>0.0</v>
      </c>
      <c r="N72" t="n" s="4475">
        <v>0.0</v>
      </c>
      <c r="O72" t="n" s="4476">
        <v>60.0</v>
      </c>
      <c r="P72" t="n" s="4477">
        <v>0.0</v>
      </c>
      <c r="Q72" t="n" s="4478">
        <v>0.0</v>
      </c>
      <c r="R72" t="n" s="4479">
        <v>0.0</v>
      </c>
      <c r="S72" t="n" s="4480">
        <v>0.0</v>
      </c>
      <c r="T72" t="n" s="4481">
        <f>h72+i72+j72+k72+l72+m72+n72+o72+p72+q72+r72+s72</f>
      </c>
      <c r="U72" t="n" s="4482">
        <v>335.4</v>
      </c>
      <c r="V72" t="n" s="4483">
        <v>51.6</v>
      </c>
      <c r="W72" t="n" s="4484">
        <v>5.16</v>
      </c>
      <c r="X72" t="n" s="4485">
        <v>80.0</v>
      </c>
      <c r="Y72" t="n" s="4486">
        <f>t72+u72+v72+w72+x72</f>
      </c>
      <c r="Z72" t="n" s="4487">
        <v>4.8</v>
      </c>
      <c r="AA72" t="n" s="4488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212</v>
      </c>
      <c r="F73" t="n" s="5637">
        <v>41944.0</v>
      </c>
      <c r="G73" t="s" s="5638">
        <v>0</v>
      </c>
      <c r="H73" t="n" s="4489">
        <v>1360.0</v>
      </c>
      <c r="I73" t="n" s="4490">
        <v>1000.0</v>
      </c>
      <c r="J73" t="n" s="4491">
        <v>100.0</v>
      </c>
      <c r="K73" t="n" s="4492">
        <v>0.0</v>
      </c>
      <c r="L73" t="n" s="4493">
        <v>0.0</v>
      </c>
      <c r="M73" t="n" s="4494">
        <v>0.0</v>
      </c>
      <c r="N73" t="n" s="4495">
        <v>0.0</v>
      </c>
      <c r="O73" t="n" s="4496">
        <v>60.0</v>
      </c>
      <c r="P73" t="n" s="4497">
        <v>0.0</v>
      </c>
      <c r="Q73" t="n" s="4498">
        <v>0.0</v>
      </c>
      <c r="R73" t="n" s="4499">
        <v>0.0</v>
      </c>
      <c r="S73" t="n" s="4500">
        <v>0.0</v>
      </c>
      <c r="T73" t="n" s="4501">
        <f>h73+i73+j73+k73+l73+m73+n73+o73+p73+q73+r73+s73</f>
      </c>
      <c r="U73" t="n" s="4502">
        <v>327.6</v>
      </c>
      <c r="V73" t="n" s="4503">
        <v>50.4</v>
      </c>
      <c r="W73" t="n" s="4504">
        <v>5.04</v>
      </c>
      <c r="X73" t="n" s="4505">
        <v>80.0</v>
      </c>
      <c r="Y73" t="n" s="4506">
        <f>t73+u73+v73+w73+x73</f>
      </c>
      <c r="Z73" t="n" s="4507">
        <v>4.8</v>
      </c>
      <c r="AA73" t="n" s="4508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212</v>
      </c>
      <c r="F74" t="n" s="5639">
        <v>41944.0</v>
      </c>
      <c r="G74" t="s" s="5640">
        <v>0</v>
      </c>
      <c r="H74" t="n" s="4509">
        <v>2030.0</v>
      </c>
      <c r="I74" t="n" s="4510">
        <v>1000.0</v>
      </c>
      <c r="J74" t="n" s="4511">
        <v>100.0</v>
      </c>
      <c r="K74" t="n" s="4512">
        <v>0.0</v>
      </c>
      <c r="L74" t="n" s="4513">
        <v>0.0</v>
      </c>
      <c r="M74" t="n" s="4514">
        <v>0.0</v>
      </c>
      <c r="N74" t="n" s="4515">
        <v>0.0</v>
      </c>
      <c r="O74" t="n" s="4516">
        <v>60.0</v>
      </c>
      <c r="P74" t="n" s="4517">
        <v>0.0</v>
      </c>
      <c r="Q74" t="n" s="4518">
        <v>0.0</v>
      </c>
      <c r="R74" t="n" s="4519">
        <v>0.0</v>
      </c>
      <c r="S74" t="n" s="4520">
        <v>0.0</v>
      </c>
      <c r="T74" t="n" s="4521">
        <f>h74+i74+j74+k74+l74+m74+n74+o74+p74+q74+r74+s74</f>
      </c>
      <c r="U74" t="n" s="4522">
        <v>414.7</v>
      </c>
      <c r="V74" t="n" s="4523">
        <v>63.8</v>
      </c>
      <c r="W74" t="n" s="4524">
        <v>6.38</v>
      </c>
      <c r="X74" t="n" s="4525">
        <v>80.0</v>
      </c>
      <c r="Y74" t="n" s="4526">
        <f>t74+u74+v74+w74+x74</f>
      </c>
      <c r="Z74" t="n" s="4527">
        <v>4.8</v>
      </c>
      <c r="AA74" t="n" s="4528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212</v>
      </c>
      <c r="F75" t="n" s="5641">
        <v>41944.0</v>
      </c>
      <c r="G75" t="s" s="5642">
        <v>0</v>
      </c>
      <c r="H75" t="n" s="4529">
        <v>1510.0</v>
      </c>
      <c r="I75" t="n" s="4530">
        <v>1000.0</v>
      </c>
      <c r="J75" t="n" s="4531">
        <v>100.0</v>
      </c>
      <c r="K75" t="n" s="4532">
        <v>0.0</v>
      </c>
      <c r="L75" t="n" s="4533">
        <v>0.0</v>
      </c>
      <c r="M75" t="n" s="4534">
        <v>0.0</v>
      </c>
      <c r="N75" t="n" s="4535">
        <v>0.0</v>
      </c>
      <c r="O75" t="n" s="4536">
        <v>60.0</v>
      </c>
      <c r="P75" t="n" s="4537">
        <v>0.0</v>
      </c>
      <c r="Q75" t="n" s="4538">
        <v>0.0</v>
      </c>
      <c r="R75" t="n" s="4539">
        <v>0.0</v>
      </c>
      <c r="S75" t="n" s="4540">
        <v>0.0</v>
      </c>
      <c r="T75" t="n" s="4541">
        <f>h75+i75+j75+k75+l75+m75+n75+o75+p75+q75+r75+s75</f>
      </c>
      <c r="U75" t="n" s="4542">
        <v>347.1</v>
      </c>
      <c r="V75" t="n" s="4543">
        <v>53.4</v>
      </c>
      <c r="W75" t="n" s="4544">
        <v>5.34</v>
      </c>
      <c r="X75" t="n" s="4545">
        <v>80.0</v>
      </c>
      <c r="Y75" t="n" s="4546">
        <f>t75+u75+v75+w75+x75</f>
      </c>
      <c r="Z75" t="n" s="4547">
        <v>4.8</v>
      </c>
      <c r="AA75" t="n" s="4548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212</v>
      </c>
      <c r="F76" t="n" s="5643">
        <v>42139.0</v>
      </c>
      <c r="G76" t="s" s="5644">
        <v>0</v>
      </c>
      <c r="H76" t="n" s="4549">
        <v>1320.0</v>
      </c>
      <c r="I76" t="n" s="4550">
        <v>1000.0</v>
      </c>
      <c r="J76" t="n" s="4551">
        <v>100.0</v>
      </c>
      <c r="K76" t="n" s="4552">
        <v>0.0</v>
      </c>
      <c r="L76" t="n" s="4553">
        <v>0.0</v>
      </c>
      <c r="M76" t="n" s="4554">
        <v>0.0</v>
      </c>
      <c r="N76" t="n" s="4555">
        <v>0.0</v>
      </c>
      <c r="O76" t="n" s="4556">
        <v>60.0</v>
      </c>
      <c r="P76" t="n" s="4557">
        <v>0.0</v>
      </c>
      <c r="Q76" t="n" s="4558">
        <v>0.0</v>
      </c>
      <c r="R76" t="n" s="4559">
        <v>0.0</v>
      </c>
      <c r="S76" t="n" s="4560">
        <v>0.0</v>
      </c>
      <c r="T76" t="n" s="4561">
        <f>h76+i76+j76+k76+l76+m76+n76+o76+p76+q76+r76+s76</f>
      </c>
      <c r="U76" t="n" s="4562">
        <v>322.4</v>
      </c>
      <c r="V76" t="n" s="4563">
        <v>49.6</v>
      </c>
      <c r="W76" t="n" s="4564">
        <v>4.96</v>
      </c>
      <c r="X76" t="n" s="4565">
        <v>80.0</v>
      </c>
      <c r="Y76" t="n" s="4566">
        <f>t76+u76+v76+w76+x76</f>
      </c>
      <c r="Z76" t="n" s="4567">
        <v>4.8</v>
      </c>
      <c r="AA76" t="n" s="4568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212</v>
      </c>
      <c r="F77" t="n" s="5645">
        <v>42993.0</v>
      </c>
      <c r="G77" t="s" s="5646">
        <v>0</v>
      </c>
      <c r="H77" t="n" s="4569">
        <v>1400.0</v>
      </c>
      <c r="I77" t="n" s="4570">
        <v>1000.0</v>
      </c>
      <c r="J77" t="n" s="4571">
        <v>100.0</v>
      </c>
      <c r="K77" t="n" s="4572">
        <v>0.0</v>
      </c>
      <c r="L77" t="n" s="4573">
        <v>0.0</v>
      </c>
      <c r="M77" t="n" s="4574">
        <v>0.0</v>
      </c>
      <c r="N77" t="n" s="4575">
        <v>0.0</v>
      </c>
      <c r="O77" t="n" s="4576">
        <v>60.0</v>
      </c>
      <c r="P77" t="n" s="4577">
        <v>0.0</v>
      </c>
      <c r="Q77" t="n" s="4578">
        <v>0.0</v>
      </c>
      <c r="R77" t="n" s="4579">
        <v>0.0</v>
      </c>
      <c r="S77" t="n" s="4580">
        <v>0.0</v>
      </c>
      <c r="T77" t="n" s="4581">
        <f>h77+i77+j77+k77+l77+m77+n77+o77+p77+q77+r77+s77</f>
      </c>
      <c r="U77" t="n" s="4582">
        <v>332.8</v>
      </c>
      <c r="V77" t="n" s="4583">
        <v>51.2</v>
      </c>
      <c r="W77" t="n" s="4584">
        <v>5.12</v>
      </c>
      <c r="X77" t="n" s="4585">
        <v>80.0</v>
      </c>
      <c r="Y77" t="n" s="4586">
        <f>t77+u77+v77+w77+x77</f>
      </c>
      <c r="Z77" t="n" s="4587">
        <v>4.8</v>
      </c>
      <c r="AA77" t="n" s="4588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212</v>
      </c>
      <c r="F78" t="n" s="5647">
        <v>43252.0</v>
      </c>
      <c r="G78" t="s" s="5648">
        <v>0</v>
      </c>
      <c r="H78" t="n" s="4589">
        <v>1280.0</v>
      </c>
      <c r="I78" t="n" s="4590">
        <v>1000.0</v>
      </c>
      <c r="J78" t="n" s="4591">
        <v>100.0</v>
      </c>
      <c r="K78" t="n" s="4592">
        <v>0.0</v>
      </c>
      <c r="L78" t="n" s="4593">
        <v>0.0</v>
      </c>
      <c r="M78" t="n" s="4594">
        <v>0.0</v>
      </c>
      <c r="N78" t="n" s="4595">
        <v>0.0</v>
      </c>
      <c r="O78" t="n" s="4596">
        <v>60.0</v>
      </c>
      <c r="P78" t="n" s="4597">
        <v>0.0</v>
      </c>
      <c r="Q78" t="n" s="4598">
        <v>0.0</v>
      </c>
      <c r="R78" t="n" s="4599">
        <v>0.0</v>
      </c>
      <c r="S78" t="n" s="4600">
        <v>0.0</v>
      </c>
      <c r="T78" t="n" s="4601">
        <f>h78+i78+j78+k78+l78+m78+n78+o78+p78+q78+r78+s78</f>
      </c>
      <c r="U78" t="n" s="4602">
        <v>317.2</v>
      </c>
      <c r="V78" t="n" s="4603">
        <v>48.8</v>
      </c>
      <c r="W78" t="n" s="4604">
        <v>4.88</v>
      </c>
      <c r="X78" t="n" s="4605">
        <v>80.0</v>
      </c>
      <c r="Y78" t="n" s="4606">
        <f>t78+u78+v78+w78+x78</f>
      </c>
      <c r="Z78" t="n" s="4607">
        <v>4.8</v>
      </c>
      <c r="AA78" t="n" s="4608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212</v>
      </c>
      <c r="F79" t="n" s="5649">
        <v>43654.0</v>
      </c>
      <c r="G79" t="s" s="5650">
        <v>0</v>
      </c>
      <c r="H79" t="n" s="4609">
        <v>1280.0</v>
      </c>
      <c r="I79" t="n" s="4610">
        <v>1000.0</v>
      </c>
      <c r="J79" t="n" s="4611">
        <v>100.0</v>
      </c>
      <c r="K79" t="n" s="4612">
        <v>0.0</v>
      </c>
      <c r="L79" t="n" s="4613">
        <v>0.0</v>
      </c>
      <c r="M79" t="n" s="4614">
        <v>0.0</v>
      </c>
      <c r="N79" t="n" s="4615">
        <v>0.0</v>
      </c>
      <c r="O79" t="n" s="4616">
        <v>60.0</v>
      </c>
      <c r="P79" t="n" s="4617">
        <v>0.0</v>
      </c>
      <c r="Q79" t="n" s="4618">
        <v>0.0</v>
      </c>
      <c r="R79" t="n" s="4619">
        <v>0.0</v>
      </c>
      <c r="S79" t="n" s="4620">
        <v>0.0</v>
      </c>
      <c r="T79" t="n" s="4621">
        <f>h79+i79+j79+k79+l79+m79+n79+o79+p79+q79+r79+s79</f>
      </c>
      <c r="U79" t="n" s="4622">
        <v>317.2</v>
      </c>
      <c r="V79" t="n" s="4623">
        <v>48.8</v>
      </c>
      <c r="W79" t="n" s="4624">
        <v>4.88</v>
      </c>
      <c r="X79" t="n" s="4625">
        <v>80.0</v>
      </c>
      <c r="Y79" t="n" s="4626">
        <f>t79+u79+v79+w79+x79</f>
      </c>
      <c r="Z79" t="n" s="4627">
        <v>4.8</v>
      </c>
      <c r="AA79" t="n" s="4628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252</v>
      </c>
      <c r="F80" t="n" s="5651">
        <v>41944.0</v>
      </c>
      <c r="G80" t="s" s="5652">
        <v>0</v>
      </c>
      <c r="H80" t="n" s="4629">
        <v>1640.0</v>
      </c>
      <c r="I80" t="n" s="4630">
        <v>1000.0</v>
      </c>
      <c r="J80" t="n" s="4631">
        <v>100.0</v>
      </c>
      <c r="K80" t="n" s="4632">
        <v>0.0</v>
      </c>
      <c r="L80" t="n" s="4633">
        <v>0.0</v>
      </c>
      <c r="M80" t="n" s="4634">
        <v>0.0</v>
      </c>
      <c r="N80" t="n" s="4635">
        <v>0.0</v>
      </c>
      <c r="O80" t="n" s="4636">
        <v>60.0</v>
      </c>
      <c r="P80" t="n" s="4637">
        <v>0.0</v>
      </c>
      <c r="Q80" t="n" s="4638">
        <v>0.0</v>
      </c>
      <c r="R80" t="n" s="4639">
        <v>0.0</v>
      </c>
      <c r="S80" t="n" s="4640">
        <v>0.0</v>
      </c>
      <c r="T80" t="n" s="4641">
        <f>h80+i80+j80+k80+l80+m80+n80+o80+p80+q80+r80+s80</f>
      </c>
      <c r="U80" t="n" s="4642">
        <v>364.0</v>
      </c>
      <c r="V80" t="n" s="4643">
        <v>56.0</v>
      </c>
      <c r="W80" t="n" s="4644">
        <v>5.6</v>
      </c>
      <c r="X80" t="n" s="4645">
        <v>80.0</v>
      </c>
      <c r="Y80" t="n" s="4646">
        <f>t80+u80+v80+w80+x80</f>
      </c>
      <c r="Z80" t="n" s="4647">
        <v>4.8</v>
      </c>
      <c r="AA80" t="n" s="4648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252</v>
      </c>
      <c r="F81" t="n" s="5653">
        <v>43556.0</v>
      </c>
      <c r="G81" t="s" s="5654">
        <v>0</v>
      </c>
      <c r="H81" t="n" s="4649">
        <v>1330.0</v>
      </c>
      <c r="I81" t="n" s="4650">
        <v>1000.0</v>
      </c>
      <c r="J81" t="n" s="4651">
        <v>100.0</v>
      </c>
      <c r="K81" t="n" s="4652">
        <v>0.0</v>
      </c>
      <c r="L81" t="n" s="4653">
        <v>0.0</v>
      </c>
      <c r="M81" t="n" s="4654">
        <v>0.0</v>
      </c>
      <c r="N81" t="n" s="4655">
        <v>0.0</v>
      </c>
      <c r="O81" t="n" s="4656">
        <v>60.0</v>
      </c>
      <c r="P81" t="n" s="4657">
        <v>0.0</v>
      </c>
      <c r="Q81" t="n" s="4658">
        <v>0.0</v>
      </c>
      <c r="R81" t="n" s="4659">
        <v>0.0</v>
      </c>
      <c r="S81" t="n" s="4660">
        <v>0.0</v>
      </c>
      <c r="T81" t="n" s="4661">
        <f>h81+i81+j81+k81+l81+m81+n81+o81+p81+q81+r81+s81</f>
      </c>
      <c r="U81" t="n" s="4662">
        <v>323.7</v>
      </c>
      <c r="V81" t="n" s="4663">
        <v>49.8</v>
      </c>
      <c r="W81" t="n" s="4664">
        <v>4.98</v>
      </c>
      <c r="X81" t="n" s="4665">
        <v>80.0</v>
      </c>
      <c r="Y81" t="n" s="4666">
        <f>t81+u81+v81+w81+x81</f>
      </c>
      <c r="Z81" t="n" s="4667">
        <v>4.8</v>
      </c>
      <c r="AA81" t="n" s="4668">
        <f>y81+z81</f>
      </c>
    </row>
    <row r="82">
      <c r="A82" t="n" s="1972">
        <v>74.0</v>
      </c>
      <c r="B82" t="s" s="1973">
        <v>256</v>
      </c>
      <c r="C82" t="s" s="1974">
        <v>257</v>
      </c>
      <c r="D82" t="s" s="1975">
        <v>258</v>
      </c>
      <c r="E82" t="s" s="1976">
        <v>252</v>
      </c>
      <c r="F82" t="n" s="5655">
        <v>41944.0</v>
      </c>
      <c r="G82" t="s" s="5656">
        <v>0</v>
      </c>
      <c r="H82" t="n" s="4669">
        <v>1950.0</v>
      </c>
      <c r="I82" t="n" s="4670">
        <v>1000.0</v>
      </c>
      <c r="J82" t="n" s="4671">
        <v>100.0</v>
      </c>
      <c r="K82" t="n" s="4672">
        <v>0.0</v>
      </c>
      <c r="L82" t="n" s="4673">
        <v>0.0</v>
      </c>
      <c r="M82" t="n" s="4674">
        <v>0.0</v>
      </c>
      <c r="N82" t="n" s="4675">
        <v>0.0</v>
      </c>
      <c r="O82" t="n" s="4676">
        <v>60.0</v>
      </c>
      <c r="P82" t="n" s="4677">
        <v>0.0</v>
      </c>
      <c r="Q82" t="n" s="4678">
        <v>0.0</v>
      </c>
      <c r="R82" t="n" s="4679">
        <v>0.0</v>
      </c>
      <c r="S82" t="n" s="4680">
        <v>0.0</v>
      </c>
      <c r="T82" t="n" s="4681">
        <f>h82+i82+j82+k82+l82+m82+n82+o82+p82+q82+r82+s82</f>
      </c>
      <c r="U82" t="n" s="4682">
        <v>404.3</v>
      </c>
      <c r="V82" t="n" s="4683">
        <v>62.2</v>
      </c>
      <c r="W82" t="n" s="4684">
        <v>6.22</v>
      </c>
      <c r="X82" t="n" s="4685">
        <v>80.0</v>
      </c>
      <c r="Y82" t="n" s="4686">
        <f>t82+u82+v82+w82+x82</f>
      </c>
      <c r="Z82" t="n" s="4687">
        <v>4.8</v>
      </c>
      <c r="AA82" t="n" s="4688">
        <f>y82+z82</f>
      </c>
    </row>
    <row r="83">
      <c r="A83" t="n" s="1999">
        <v>75.0</v>
      </c>
      <c r="B83" t="s" s="2000">
        <v>259</v>
      </c>
      <c r="C83" t="s" s="2001">
        <v>260</v>
      </c>
      <c r="D83" t="s" s="2002">
        <v>261</v>
      </c>
      <c r="E83" t="s" s="2003">
        <v>252</v>
      </c>
      <c r="F83" t="n" s="5657">
        <v>41944.0</v>
      </c>
      <c r="G83" t="s" s="5658">
        <v>0</v>
      </c>
      <c r="H83" t="n" s="4689">
        <v>1700.0</v>
      </c>
      <c r="I83" t="n" s="4690">
        <v>1000.0</v>
      </c>
      <c r="J83" t="n" s="4691">
        <v>100.0</v>
      </c>
      <c r="K83" t="n" s="4692">
        <v>0.0</v>
      </c>
      <c r="L83" t="n" s="4693">
        <v>0.0</v>
      </c>
      <c r="M83" t="n" s="4694">
        <v>0.0</v>
      </c>
      <c r="N83" t="n" s="4695">
        <v>0.0</v>
      </c>
      <c r="O83" t="n" s="4696">
        <v>60.0</v>
      </c>
      <c r="P83" t="n" s="4697">
        <v>0.0</v>
      </c>
      <c r="Q83" t="n" s="4698">
        <v>0.0</v>
      </c>
      <c r="R83" t="n" s="4699">
        <v>0.0</v>
      </c>
      <c r="S83" t="n" s="4700">
        <v>0.0</v>
      </c>
      <c r="T83" t="n" s="4701">
        <f>h83+i83+j83+k83+l83+m83+n83+o83+p83+q83+r83+s83</f>
      </c>
      <c r="U83" t="n" s="4702">
        <v>371.8</v>
      </c>
      <c r="V83" t="n" s="4703">
        <v>57.2</v>
      </c>
      <c r="W83" t="n" s="4704">
        <v>5.72</v>
      </c>
      <c r="X83" t="n" s="4705">
        <v>80.0</v>
      </c>
      <c r="Y83" t="n" s="4706">
        <f>t83+u83+v83+w83+x83</f>
      </c>
      <c r="Z83" t="n" s="4707">
        <v>4.8</v>
      </c>
      <c r="AA83" t="n" s="4708">
        <f>y83+z83</f>
      </c>
    </row>
    <row r="84">
      <c r="A84" t="n" s="2026">
        <v>76.0</v>
      </c>
      <c r="B84" t="s" s="2027">
        <v>262</v>
      </c>
      <c r="C84" t="s" s="2028">
        <v>263</v>
      </c>
      <c r="D84" t="s" s="2029">
        <v>264</v>
      </c>
      <c r="E84" t="s" s="2030">
        <v>252</v>
      </c>
      <c r="F84" t="n" s="5659">
        <v>41944.0</v>
      </c>
      <c r="G84" t="s" s="5660">
        <v>0</v>
      </c>
      <c r="H84" t="n" s="4709">
        <v>1580.0</v>
      </c>
      <c r="I84" t="n" s="4710">
        <v>1000.0</v>
      </c>
      <c r="J84" t="n" s="4711">
        <v>100.0</v>
      </c>
      <c r="K84" t="n" s="4712">
        <v>0.0</v>
      </c>
      <c r="L84" t="n" s="4713">
        <v>0.0</v>
      </c>
      <c r="M84" t="n" s="4714">
        <v>0.0</v>
      </c>
      <c r="N84" t="n" s="4715">
        <v>0.0</v>
      </c>
      <c r="O84" t="n" s="4716">
        <v>60.0</v>
      </c>
      <c r="P84" t="n" s="4717">
        <v>0.0</v>
      </c>
      <c r="Q84" t="n" s="4718">
        <v>0.0</v>
      </c>
      <c r="R84" t="n" s="4719">
        <v>0.0</v>
      </c>
      <c r="S84" t="n" s="4720">
        <v>0.0</v>
      </c>
      <c r="T84" t="n" s="4721">
        <f>h84+i84+j84+k84+l84+m84+n84+o84+p84+q84+r84+s84</f>
      </c>
      <c r="U84" t="n" s="4722">
        <v>356.2</v>
      </c>
      <c r="V84" t="n" s="4723">
        <v>54.8</v>
      </c>
      <c r="W84" t="n" s="4724">
        <v>5.48</v>
      </c>
      <c r="X84" t="n" s="4725">
        <v>80.0</v>
      </c>
      <c r="Y84" t="n" s="4726">
        <f>t84+u84+v84+w84+x84</f>
      </c>
      <c r="Z84" t="n" s="4727">
        <v>4.8</v>
      </c>
      <c r="AA84" t="n" s="4728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252</v>
      </c>
      <c r="F85" t="n" s="5661">
        <v>42005.0</v>
      </c>
      <c r="G85" t="n" s="5662">
        <v>43861.0</v>
      </c>
      <c r="H85" t="n" s="4729">
        <v>2030.0</v>
      </c>
      <c r="I85" t="n" s="4730">
        <v>1000.0</v>
      </c>
      <c r="J85" t="n" s="4731">
        <v>100.0</v>
      </c>
      <c r="K85" t="n" s="4732">
        <v>0.0</v>
      </c>
      <c r="L85" t="n" s="4733">
        <v>0.0</v>
      </c>
      <c r="M85" t="n" s="4734">
        <v>0.0</v>
      </c>
      <c r="N85" t="n" s="4735">
        <v>0.0</v>
      </c>
      <c r="O85" t="n" s="4736">
        <v>60.0</v>
      </c>
      <c r="P85" t="n" s="4737">
        <v>0.0</v>
      </c>
      <c r="Q85" t="n" s="4738">
        <v>0.0</v>
      </c>
      <c r="R85" t="n" s="4739">
        <v>0.0</v>
      </c>
      <c r="S85" t="n" s="4740">
        <v>0.0</v>
      </c>
      <c r="T85" t="n" s="4741">
        <f>h85+i85+j85+k85+l85+m85+n85+o85+p85+q85+r85+s85</f>
      </c>
      <c r="U85" t="n" s="4742">
        <v>414.7</v>
      </c>
      <c r="V85" t="n" s="4743">
        <v>63.8</v>
      </c>
      <c r="W85" t="n" s="4744">
        <v>6.38</v>
      </c>
      <c r="X85" t="n" s="4745">
        <v>80.0</v>
      </c>
      <c r="Y85" t="n" s="4746">
        <f>t85+u85+v85+w85+x85</f>
      </c>
      <c r="Z85" t="n" s="4747">
        <v>4.8</v>
      </c>
      <c r="AA85" t="n" s="4748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252</v>
      </c>
      <c r="F86" t="n" s="5663">
        <v>41944.0</v>
      </c>
      <c r="G86" t="s" s="5664">
        <v>0</v>
      </c>
      <c r="H86" t="n" s="4749">
        <v>1710.0</v>
      </c>
      <c r="I86" t="n" s="4750">
        <v>1000.0</v>
      </c>
      <c r="J86" t="n" s="4751">
        <v>100.0</v>
      </c>
      <c r="K86" t="n" s="4752">
        <v>0.0</v>
      </c>
      <c r="L86" t="n" s="4753">
        <v>0.0</v>
      </c>
      <c r="M86" t="n" s="4754">
        <v>0.0</v>
      </c>
      <c r="N86" t="n" s="4755">
        <v>0.0</v>
      </c>
      <c r="O86" t="n" s="4756">
        <v>60.0</v>
      </c>
      <c r="P86" t="n" s="4757">
        <v>0.0</v>
      </c>
      <c r="Q86" t="n" s="4758">
        <v>0.0</v>
      </c>
      <c r="R86" t="n" s="4759">
        <v>0.0</v>
      </c>
      <c r="S86" t="n" s="4760">
        <v>0.0</v>
      </c>
      <c r="T86" t="n" s="4761">
        <f>h86+i86+j86+k86+l86+m86+n86+o86+p86+q86+r86+s86</f>
      </c>
      <c r="U86" t="n" s="4762">
        <v>373.1</v>
      </c>
      <c r="V86" t="n" s="4763">
        <v>57.4</v>
      </c>
      <c r="W86" t="n" s="4764">
        <v>5.74</v>
      </c>
      <c r="X86" t="n" s="4765">
        <v>80.0</v>
      </c>
      <c r="Y86" t="n" s="4766">
        <f>t86+u86+v86+w86+x86</f>
      </c>
      <c r="Z86" t="n" s="4767">
        <v>4.8</v>
      </c>
      <c r="AA86" t="n" s="4768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252</v>
      </c>
      <c r="F87" t="n" s="5665">
        <v>42905.0</v>
      </c>
      <c r="G87" t="s" s="5666">
        <v>0</v>
      </c>
      <c r="H87" t="n" s="4769">
        <v>1300.0</v>
      </c>
      <c r="I87" t="n" s="4770">
        <v>1000.0</v>
      </c>
      <c r="J87" t="n" s="4771">
        <v>100.0</v>
      </c>
      <c r="K87" t="n" s="4772">
        <v>0.0</v>
      </c>
      <c r="L87" t="n" s="4773">
        <v>0.0</v>
      </c>
      <c r="M87" t="n" s="4774">
        <v>0.0</v>
      </c>
      <c r="N87" t="n" s="4775">
        <v>0.0</v>
      </c>
      <c r="O87" t="n" s="4776">
        <v>60.0</v>
      </c>
      <c r="P87" t="n" s="4777">
        <v>0.0</v>
      </c>
      <c r="Q87" t="n" s="4778">
        <v>0.0</v>
      </c>
      <c r="R87" t="n" s="4779">
        <v>0.0</v>
      </c>
      <c r="S87" t="n" s="4780">
        <v>0.0</v>
      </c>
      <c r="T87" t="n" s="4781">
        <f>h87+i87+j87+k87+l87+m87+n87+o87+p87+q87+r87+s87</f>
      </c>
      <c r="U87" t="n" s="4782">
        <v>319.8</v>
      </c>
      <c r="V87" t="n" s="4783">
        <v>49.2</v>
      </c>
      <c r="W87" t="n" s="4784">
        <v>4.92</v>
      </c>
      <c r="X87" t="n" s="4785">
        <v>80.0</v>
      </c>
      <c r="Y87" t="n" s="4786">
        <f>t87+u87+v87+w87+x87</f>
      </c>
      <c r="Z87" t="n" s="4787">
        <v>4.8</v>
      </c>
      <c r="AA87" t="n" s="4788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252</v>
      </c>
      <c r="F88" t="n" s="5667">
        <v>43054.0</v>
      </c>
      <c r="G88" t="s" s="5668">
        <v>0</v>
      </c>
      <c r="H88" t="n" s="4789">
        <v>1420.0</v>
      </c>
      <c r="I88" t="n" s="4790">
        <v>1000.0</v>
      </c>
      <c r="J88" t="n" s="4791">
        <v>100.0</v>
      </c>
      <c r="K88" t="n" s="4792">
        <v>0.0</v>
      </c>
      <c r="L88" t="n" s="4793">
        <v>0.0</v>
      </c>
      <c r="M88" t="n" s="4794">
        <v>0.0</v>
      </c>
      <c r="N88" t="n" s="4795">
        <v>0.0</v>
      </c>
      <c r="O88" t="n" s="4796">
        <v>60.0</v>
      </c>
      <c r="P88" t="n" s="4797">
        <v>0.0</v>
      </c>
      <c r="Q88" t="n" s="4798">
        <v>0.0</v>
      </c>
      <c r="R88" t="n" s="4799">
        <v>0.0</v>
      </c>
      <c r="S88" t="n" s="4800">
        <v>0.0</v>
      </c>
      <c r="T88" t="n" s="4801">
        <f>h88+i88+j88+k88+l88+m88+n88+o88+p88+q88+r88+s88</f>
      </c>
      <c r="U88" t="n" s="4802">
        <v>335.4</v>
      </c>
      <c r="V88" t="n" s="4803">
        <v>51.6</v>
      </c>
      <c r="W88" t="n" s="4804">
        <v>5.16</v>
      </c>
      <c r="X88" t="n" s="4805">
        <v>80.0</v>
      </c>
      <c r="Y88" t="n" s="4806">
        <f>t88+u88+v88+w88+x88</f>
      </c>
      <c r="Z88" t="n" s="4807">
        <v>4.8</v>
      </c>
      <c r="AA88" t="n" s="4808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252</v>
      </c>
      <c r="F89" t="n" s="5669">
        <v>43221.0</v>
      </c>
      <c r="G89" t="s" s="5670">
        <v>0</v>
      </c>
      <c r="H89" t="n" s="4809">
        <v>1800.0</v>
      </c>
      <c r="I89" t="n" s="4810">
        <v>1000.0</v>
      </c>
      <c r="J89" t="n" s="4811">
        <v>100.0</v>
      </c>
      <c r="K89" t="n" s="4812">
        <v>0.0</v>
      </c>
      <c r="L89" t="n" s="4813">
        <v>0.0</v>
      </c>
      <c r="M89" t="n" s="4814">
        <v>0.0</v>
      </c>
      <c r="N89" t="n" s="4815">
        <v>0.0</v>
      </c>
      <c r="O89" t="n" s="4816">
        <v>60.0</v>
      </c>
      <c r="P89" t="n" s="4817">
        <v>0.0</v>
      </c>
      <c r="Q89" t="n" s="4818">
        <v>0.0</v>
      </c>
      <c r="R89" t="n" s="4819">
        <v>0.0</v>
      </c>
      <c r="S89" t="n" s="4820">
        <v>0.0</v>
      </c>
      <c r="T89" t="n" s="4821">
        <f>h89+i89+j89+k89+l89+m89+n89+o89+p89+q89+r89+s89</f>
      </c>
      <c r="U89" t="n" s="4822">
        <v>384.8</v>
      </c>
      <c r="V89" t="n" s="4823">
        <v>59.2</v>
      </c>
      <c r="W89" t="n" s="4824">
        <v>5.92</v>
      </c>
      <c r="X89" t="n" s="4825">
        <v>80.0</v>
      </c>
      <c r="Y89" t="n" s="4826">
        <f>t89+u89+v89+w89+x89</f>
      </c>
      <c r="Z89" t="n" s="4827">
        <v>4.8</v>
      </c>
      <c r="AA89" t="n" s="4828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252</v>
      </c>
      <c r="F90" t="n" s="5671">
        <v>43572.0</v>
      </c>
      <c r="G90" t="s" s="5672">
        <v>0</v>
      </c>
      <c r="H90" t="n" s="4829">
        <v>1100.0</v>
      </c>
      <c r="I90" t="n" s="4830">
        <v>1000.0</v>
      </c>
      <c r="J90" t="n" s="4831">
        <v>100.0</v>
      </c>
      <c r="K90" t="n" s="4832">
        <v>0.0</v>
      </c>
      <c r="L90" t="n" s="4833">
        <v>0.0</v>
      </c>
      <c r="M90" t="n" s="4834">
        <v>0.0</v>
      </c>
      <c r="N90" t="n" s="4835">
        <v>0.0</v>
      </c>
      <c r="O90" t="n" s="4836">
        <v>60.0</v>
      </c>
      <c r="P90" t="n" s="4837">
        <v>0.0</v>
      </c>
      <c r="Q90" t="n" s="4838">
        <v>0.0</v>
      </c>
      <c r="R90" t="n" s="4839">
        <v>0.0</v>
      </c>
      <c r="S90" t="n" s="4840">
        <v>0.0</v>
      </c>
      <c r="T90" t="n" s="4841">
        <f>h90+i90+j90+k90+l90+m90+n90+o90+p90+q90+r90+s90</f>
      </c>
      <c r="U90" t="n" s="4842">
        <v>293.8</v>
      </c>
      <c r="V90" t="n" s="4843">
        <v>45.2</v>
      </c>
      <c r="W90" t="n" s="4844">
        <v>4.52</v>
      </c>
      <c r="X90" t="n" s="4845">
        <v>80.0</v>
      </c>
      <c r="Y90" t="n" s="4846">
        <f>t90+u90+v90+w90+x90</f>
      </c>
      <c r="Z90" t="n" s="4847">
        <v>4.8</v>
      </c>
      <c r="AA90" t="n" s="4848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252</v>
      </c>
      <c r="F91" t="n" s="5673">
        <v>43703.0</v>
      </c>
      <c r="G91" t="s" s="5674">
        <v>0</v>
      </c>
      <c r="H91" t="n" s="4849">
        <v>1240.0</v>
      </c>
      <c r="I91" t="n" s="4850">
        <v>1000.0</v>
      </c>
      <c r="J91" t="n" s="4851">
        <v>100.0</v>
      </c>
      <c r="K91" t="n" s="4852">
        <v>0.0</v>
      </c>
      <c r="L91" t="n" s="4853">
        <v>0.0</v>
      </c>
      <c r="M91" t="n" s="4854">
        <v>0.0</v>
      </c>
      <c r="N91" t="n" s="4855">
        <v>0.0</v>
      </c>
      <c r="O91" t="n" s="4856">
        <v>60.0</v>
      </c>
      <c r="P91" t="n" s="4857">
        <v>0.0</v>
      </c>
      <c r="Q91" t="n" s="4858">
        <v>0.0</v>
      </c>
      <c r="R91" t="n" s="4859">
        <v>0.0</v>
      </c>
      <c r="S91" t="n" s="4860">
        <v>0.0</v>
      </c>
      <c r="T91" t="n" s="4861">
        <f>h91+i91+j91+k91+l91+m91+n91+o91+p91+q91+r91+s91</f>
      </c>
      <c r="U91" t="n" s="4862">
        <v>312.0</v>
      </c>
      <c r="V91" t="n" s="4863">
        <v>48.0</v>
      </c>
      <c r="W91" t="n" s="4864">
        <v>4.8</v>
      </c>
      <c r="X91" t="n" s="4865">
        <v>80.0</v>
      </c>
      <c r="Y91" t="n" s="4866">
        <f>t91+u91+v91+w91+x91</f>
      </c>
      <c r="Z91" t="n" s="4867">
        <v>4.8</v>
      </c>
      <c r="AA91" t="n" s="4868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289</v>
      </c>
      <c r="F92" t="n" s="5675">
        <v>41944.0</v>
      </c>
      <c r="G92" t="s" s="5676">
        <v>0</v>
      </c>
      <c r="H92" t="n" s="4869">
        <v>1770.0</v>
      </c>
      <c r="I92" t="n" s="4870">
        <v>1000.0</v>
      </c>
      <c r="J92" t="n" s="4871">
        <v>100.0</v>
      </c>
      <c r="K92" t="n" s="4872">
        <v>0.0</v>
      </c>
      <c r="L92" t="n" s="4873">
        <v>0.0</v>
      </c>
      <c r="M92" t="n" s="4874">
        <v>0.0</v>
      </c>
      <c r="N92" t="n" s="4875">
        <v>0.0</v>
      </c>
      <c r="O92" t="n" s="4876">
        <v>60.0</v>
      </c>
      <c r="P92" t="n" s="4877">
        <v>0.0</v>
      </c>
      <c r="Q92" t="n" s="4878">
        <v>0.0</v>
      </c>
      <c r="R92" t="n" s="4879">
        <v>0.0</v>
      </c>
      <c r="S92" t="n" s="4880">
        <v>0.0</v>
      </c>
      <c r="T92" t="n" s="4881">
        <f>h92+i92+j92+k92+l92+m92+n92+o92+p92+q92+r92+s92</f>
      </c>
      <c r="U92" t="n" s="4882">
        <v>380.9</v>
      </c>
      <c r="V92" t="n" s="4883">
        <v>58.6</v>
      </c>
      <c r="W92" t="n" s="4884">
        <v>5.86</v>
      </c>
      <c r="X92" t="n" s="4885">
        <v>80.0</v>
      </c>
      <c r="Y92" t="n" s="4886">
        <f>t92+u92+v92+w92+x92</f>
      </c>
      <c r="Z92" t="n" s="4887">
        <v>4.8</v>
      </c>
      <c r="AA92" t="n" s="4888">
        <f>y92+z92</f>
      </c>
    </row>
    <row r="93">
      <c r="A93" t="n" s="2269">
        <v>85.0</v>
      </c>
      <c r="B93" t="s" s="2270">
        <v>290</v>
      </c>
      <c r="C93" t="s" s="2271">
        <v>291</v>
      </c>
      <c r="D93" t="s" s="2272">
        <v>292</v>
      </c>
      <c r="E93" t="s" s="2273">
        <v>289</v>
      </c>
      <c r="F93" t="n" s="5677">
        <v>41944.0</v>
      </c>
      <c r="G93" t="s" s="5678">
        <v>0</v>
      </c>
      <c r="H93" t="n" s="4889">
        <v>1460.0</v>
      </c>
      <c r="I93" t="n" s="4890">
        <v>1000.0</v>
      </c>
      <c r="J93" t="n" s="4891">
        <v>100.0</v>
      </c>
      <c r="K93" t="n" s="4892">
        <v>0.0</v>
      </c>
      <c r="L93" t="n" s="4893">
        <v>0.0</v>
      </c>
      <c r="M93" t="n" s="4894">
        <v>0.0</v>
      </c>
      <c r="N93" t="n" s="4895">
        <v>0.0</v>
      </c>
      <c r="O93" t="n" s="4896">
        <v>60.0</v>
      </c>
      <c r="P93" t="n" s="4897">
        <v>0.0</v>
      </c>
      <c r="Q93" t="n" s="4898">
        <v>0.0</v>
      </c>
      <c r="R93" t="n" s="4899">
        <v>0.0</v>
      </c>
      <c r="S93" t="n" s="4900">
        <v>0.0</v>
      </c>
      <c r="T93" t="n" s="4901">
        <f>h93+i93+j93+k93+l93+m93+n93+o93+p93+q93+r93+s93</f>
      </c>
      <c r="U93" t="n" s="4902">
        <v>340.6</v>
      </c>
      <c r="V93" t="n" s="4903">
        <v>52.4</v>
      </c>
      <c r="W93" t="n" s="4904">
        <v>5.24</v>
      </c>
      <c r="X93" t="n" s="4905">
        <v>80.0</v>
      </c>
      <c r="Y93" t="n" s="4906">
        <f>t93+u93+v93+w93+x93</f>
      </c>
      <c r="Z93" t="n" s="4907">
        <v>4.8</v>
      </c>
      <c r="AA93" t="n" s="4908">
        <f>y93+z93</f>
      </c>
    </row>
    <row r="94">
      <c r="A94" t="n" s="2296">
        <v>86.0</v>
      </c>
      <c r="B94" t="s" s="2297">
        <v>293</v>
      </c>
      <c r="C94" t="s" s="2298">
        <v>294</v>
      </c>
      <c r="D94" t="s" s="2299">
        <v>295</v>
      </c>
      <c r="E94" t="s" s="2300">
        <v>289</v>
      </c>
      <c r="F94" t="n" s="5679">
        <v>41944.0</v>
      </c>
      <c r="G94" t="s" s="5680">
        <v>0</v>
      </c>
      <c r="H94" t="n" s="4909">
        <v>1830.0</v>
      </c>
      <c r="I94" t="n" s="4910">
        <v>1000.0</v>
      </c>
      <c r="J94" t="n" s="4911">
        <v>100.0</v>
      </c>
      <c r="K94" t="n" s="4912">
        <v>0.0</v>
      </c>
      <c r="L94" t="n" s="4913">
        <v>0.0</v>
      </c>
      <c r="M94" t="n" s="4914">
        <v>0.0</v>
      </c>
      <c r="N94" t="n" s="4915">
        <v>0.0</v>
      </c>
      <c r="O94" t="n" s="4916">
        <v>60.0</v>
      </c>
      <c r="P94" t="n" s="4917">
        <v>0.0</v>
      </c>
      <c r="Q94" t="n" s="4918">
        <v>0.0</v>
      </c>
      <c r="R94" t="n" s="4919">
        <v>0.0</v>
      </c>
      <c r="S94" t="n" s="4920">
        <v>0.0</v>
      </c>
      <c r="T94" t="n" s="4921">
        <f>h94+i94+j94+k94+l94+m94+n94+o94+p94+q94+r94+s94</f>
      </c>
      <c r="U94" t="n" s="4922">
        <v>388.7</v>
      </c>
      <c r="V94" t="n" s="4923">
        <v>59.8</v>
      </c>
      <c r="W94" t="n" s="4924">
        <v>5.98</v>
      </c>
      <c r="X94" t="n" s="4925">
        <v>80.0</v>
      </c>
      <c r="Y94" t="n" s="4926">
        <f>t94+u94+v94+w94+x94</f>
      </c>
      <c r="Z94" t="n" s="4927">
        <v>4.8</v>
      </c>
      <c r="AA94" t="n" s="4928">
        <f>y94+z94</f>
      </c>
    </row>
    <row r="95">
      <c r="A95" t="n" s="2323">
        <v>87.0</v>
      </c>
      <c r="B95" t="s" s="2324">
        <v>296</v>
      </c>
      <c r="C95" t="s" s="2325">
        <v>297</v>
      </c>
      <c r="D95" t="s" s="2326">
        <v>298</v>
      </c>
      <c r="E95" t="s" s="2327">
        <v>289</v>
      </c>
      <c r="F95" t="n" s="5681">
        <v>41944.0</v>
      </c>
      <c r="G95" t="s" s="5682">
        <v>0</v>
      </c>
      <c r="H95" t="n" s="4929">
        <v>1460.0</v>
      </c>
      <c r="I95" t="n" s="4930">
        <v>1000.0</v>
      </c>
      <c r="J95" t="n" s="4931">
        <v>100.0</v>
      </c>
      <c r="K95" t="n" s="4932">
        <v>0.0</v>
      </c>
      <c r="L95" t="n" s="4933">
        <v>0.0</v>
      </c>
      <c r="M95" t="n" s="4934">
        <v>0.0</v>
      </c>
      <c r="N95" t="n" s="4935">
        <v>0.0</v>
      </c>
      <c r="O95" t="n" s="4936">
        <v>60.0</v>
      </c>
      <c r="P95" t="n" s="4937">
        <v>0.0</v>
      </c>
      <c r="Q95" t="n" s="4938">
        <v>0.0</v>
      </c>
      <c r="R95" t="n" s="4939">
        <v>0.0</v>
      </c>
      <c r="S95" t="n" s="4940">
        <v>0.0</v>
      </c>
      <c r="T95" t="n" s="4941">
        <f>h95+i95+j95+k95+l95+m95+n95+o95+p95+q95+r95+s95</f>
      </c>
      <c r="U95" t="n" s="4942">
        <v>340.6</v>
      </c>
      <c r="V95" t="n" s="4943">
        <v>52.4</v>
      </c>
      <c r="W95" t="n" s="4944">
        <v>5.24</v>
      </c>
      <c r="X95" t="n" s="4945">
        <v>80.0</v>
      </c>
      <c r="Y95" t="n" s="4946">
        <f>t95+u95+v95+w95+x95</f>
      </c>
      <c r="Z95" t="n" s="4947">
        <v>4.8</v>
      </c>
      <c r="AA95" t="n" s="4948">
        <f>y95+z95</f>
      </c>
    </row>
    <row r="96">
      <c r="A96" t="n" s="2350">
        <v>88.0</v>
      </c>
      <c r="B96" t="s" s="2351">
        <v>299</v>
      </c>
      <c r="C96" t="s" s="2352">
        <v>300</v>
      </c>
      <c r="D96" t="s" s="2353">
        <v>301</v>
      </c>
      <c r="E96" t="s" s="2354">
        <v>289</v>
      </c>
      <c r="F96" t="n" s="5683">
        <v>42614.0</v>
      </c>
      <c r="G96" t="s" s="5684">
        <v>0</v>
      </c>
      <c r="H96" t="n" s="4949">
        <v>1450.0</v>
      </c>
      <c r="I96" t="n" s="4950">
        <v>1000.0</v>
      </c>
      <c r="J96" t="n" s="4951">
        <v>100.0</v>
      </c>
      <c r="K96" t="n" s="4952">
        <v>0.0</v>
      </c>
      <c r="L96" t="n" s="4953">
        <v>0.0</v>
      </c>
      <c r="M96" t="n" s="4954">
        <v>0.0</v>
      </c>
      <c r="N96" t="n" s="4955">
        <v>0.0</v>
      </c>
      <c r="O96" t="n" s="4956">
        <v>60.0</v>
      </c>
      <c r="P96" t="n" s="4957">
        <v>0.0</v>
      </c>
      <c r="Q96" t="n" s="4958">
        <v>0.0</v>
      </c>
      <c r="R96" t="n" s="4959">
        <v>0.0</v>
      </c>
      <c r="S96" t="n" s="4960">
        <v>0.0</v>
      </c>
      <c r="T96" t="n" s="4961">
        <f>h96+i96+j96+k96+l96+m96+n96+o96+p96+q96+r96+s96</f>
      </c>
      <c r="U96" t="n" s="4962">
        <v>339.3</v>
      </c>
      <c r="V96" t="n" s="4963">
        <v>52.2</v>
      </c>
      <c r="W96" t="n" s="4964">
        <v>5.22</v>
      </c>
      <c r="X96" t="n" s="4965">
        <v>80.0</v>
      </c>
      <c r="Y96" t="n" s="4966">
        <f>t96+u96+v96+w96+x96</f>
      </c>
      <c r="Z96" t="n" s="4967">
        <v>4.8</v>
      </c>
      <c r="AA96" t="n" s="4968">
        <f>y96+z96</f>
      </c>
    </row>
    <row r="97">
      <c r="A97" t="n" s="2377">
        <v>89.0</v>
      </c>
      <c r="B97" t="s" s="2378">
        <v>302</v>
      </c>
      <c r="C97" t="s" s="2379">
        <v>303</v>
      </c>
      <c r="D97" t="s" s="2380">
        <v>304</v>
      </c>
      <c r="E97" t="s" s="2381">
        <v>289</v>
      </c>
      <c r="F97" t="n" s="5685">
        <v>42795.0</v>
      </c>
      <c r="G97" t="s" s="5686">
        <v>0</v>
      </c>
      <c r="H97" t="n" s="4969">
        <v>1400.0</v>
      </c>
      <c r="I97" t="n" s="4970">
        <v>1000.0</v>
      </c>
      <c r="J97" t="n" s="4971">
        <v>100.0</v>
      </c>
      <c r="K97" t="n" s="4972">
        <v>0.0</v>
      </c>
      <c r="L97" t="n" s="4973">
        <v>0.0</v>
      </c>
      <c r="M97" t="n" s="4974">
        <v>0.0</v>
      </c>
      <c r="N97" t="n" s="4975">
        <v>0.0</v>
      </c>
      <c r="O97" t="n" s="4976">
        <v>60.0</v>
      </c>
      <c r="P97" t="n" s="4977">
        <v>0.0</v>
      </c>
      <c r="Q97" t="n" s="4978">
        <v>0.0</v>
      </c>
      <c r="R97" t="n" s="4979">
        <v>0.0</v>
      </c>
      <c r="S97" t="n" s="4980">
        <v>0.0</v>
      </c>
      <c r="T97" t="n" s="4981">
        <f>h97+i97+j97+k97+l97+m97+n97+o97+p97+q97+r97+s97</f>
      </c>
      <c r="U97" t="n" s="4982">
        <v>332.8</v>
      </c>
      <c r="V97" t="n" s="4983">
        <v>51.2</v>
      </c>
      <c r="W97" t="n" s="4984">
        <v>5.12</v>
      </c>
      <c r="X97" t="n" s="4985">
        <v>80.0</v>
      </c>
      <c r="Y97" t="n" s="4986">
        <f>t97+u97+v97+w97+x97</f>
      </c>
      <c r="Z97" t="n" s="4987">
        <v>4.8</v>
      </c>
      <c r="AA97" t="n" s="4988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308</v>
      </c>
      <c r="F98" t="n" s="5687">
        <v>41944.0</v>
      </c>
      <c r="G98" t="s" s="5688">
        <v>0</v>
      </c>
      <c r="H98" t="n" s="4989">
        <v>1200.0</v>
      </c>
      <c r="I98" t="n" s="4990">
        <v>1000.0</v>
      </c>
      <c r="J98" t="n" s="4991">
        <v>100.0</v>
      </c>
      <c r="K98" t="n" s="4992">
        <v>0.0</v>
      </c>
      <c r="L98" t="n" s="4993">
        <v>0.0</v>
      </c>
      <c r="M98" t="n" s="4994">
        <v>0.0</v>
      </c>
      <c r="N98" t="n" s="4995">
        <v>0.0</v>
      </c>
      <c r="O98" t="n" s="4996">
        <v>60.0</v>
      </c>
      <c r="P98" t="n" s="4997">
        <v>0.0</v>
      </c>
      <c r="Q98" t="n" s="4998">
        <v>0.0</v>
      </c>
      <c r="R98" t="n" s="4999">
        <v>0.0</v>
      </c>
      <c r="S98" t="n" s="5000">
        <v>0.0</v>
      </c>
      <c r="T98" t="n" s="5001">
        <f>h98+i98+j98+k98+l98+m98+n98+o98+p98+q98+r98+s98</f>
      </c>
      <c r="U98" t="n" s="5002">
        <v>306.8</v>
      </c>
      <c r="V98" t="n" s="5003">
        <v>47.2</v>
      </c>
      <c r="W98" t="n" s="5004">
        <v>4.72</v>
      </c>
      <c r="X98" t="n" s="5005">
        <v>80.0</v>
      </c>
      <c r="Y98" t="n" s="5006">
        <f>t98+u98+v98+w98+x98</f>
      </c>
      <c r="Z98" t="n" s="5007">
        <v>4.8</v>
      </c>
      <c r="AA98" t="n" s="5008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308</v>
      </c>
      <c r="F99" t="n" s="5689">
        <v>41944.0</v>
      </c>
      <c r="G99" t="s" s="5690">
        <v>0</v>
      </c>
      <c r="H99" t="n" s="5009">
        <v>1340.0</v>
      </c>
      <c r="I99" t="n" s="5010">
        <v>1000.0</v>
      </c>
      <c r="J99" t="n" s="5011">
        <v>100.0</v>
      </c>
      <c r="K99" t="n" s="5012">
        <v>0.0</v>
      </c>
      <c r="L99" t="n" s="5013">
        <v>0.0</v>
      </c>
      <c r="M99" t="n" s="5014">
        <v>0.0</v>
      </c>
      <c r="N99" t="n" s="5015">
        <v>0.0</v>
      </c>
      <c r="O99" t="n" s="5016">
        <v>60.0</v>
      </c>
      <c r="P99" t="n" s="5017">
        <v>0.0</v>
      </c>
      <c r="Q99" t="n" s="5018">
        <v>0.0</v>
      </c>
      <c r="R99" t="n" s="5019">
        <v>0.0</v>
      </c>
      <c r="S99" t="n" s="5020">
        <v>0.0</v>
      </c>
      <c r="T99" t="n" s="5021">
        <f>h99+i99+j99+k99+l99+m99+n99+o99+p99+q99+r99+s99</f>
      </c>
      <c r="U99" t="n" s="5022">
        <v>325.0</v>
      </c>
      <c r="V99" t="n" s="5023">
        <v>50.0</v>
      </c>
      <c r="W99" t="n" s="5024">
        <v>5.0</v>
      </c>
      <c r="X99" t="n" s="5025">
        <v>80.0</v>
      </c>
      <c r="Y99" t="n" s="5026">
        <f>t99+u99+v99+w99+x99</f>
      </c>
      <c r="Z99" t="n" s="5027">
        <v>4.8</v>
      </c>
      <c r="AA99" t="n" s="5028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308</v>
      </c>
      <c r="F100" t="n" s="5691">
        <v>43787.0</v>
      </c>
      <c r="G100" t="s" s="5692">
        <v>0</v>
      </c>
      <c r="H100" t="n" s="5029">
        <v>1300.0</v>
      </c>
      <c r="I100" t="n" s="5030">
        <v>1000.0</v>
      </c>
      <c r="J100" t="n" s="5031">
        <v>100.0</v>
      </c>
      <c r="K100" t="n" s="5032">
        <v>0.0</v>
      </c>
      <c r="L100" t="n" s="5033">
        <v>0.0</v>
      </c>
      <c r="M100" t="n" s="5034">
        <v>0.0</v>
      </c>
      <c r="N100" t="n" s="5035">
        <v>0.0</v>
      </c>
      <c r="O100" t="n" s="5036">
        <v>60.0</v>
      </c>
      <c r="P100" t="n" s="5037">
        <v>0.0</v>
      </c>
      <c r="Q100" t="n" s="5038">
        <v>0.0</v>
      </c>
      <c r="R100" t="n" s="5039">
        <v>0.0</v>
      </c>
      <c r="S100" t="n" s="5040">
        <v>0.0</v>
      </c>
      <c r="T100" t="n" s="5041">
        <f>h100+i100+j100+k100+l100+m100+n100+o100+p100+q100+r100+s100</f>
      </c>
      <c r="U100" t="n" s="5042">
        <v>319.8</v>
      </c>
      <c r="V100" t="n" s="5043">
        <v>49.2</v>
      </c>
      <c r="W100" t="n" s="5044">
        <v>4.92</v>
      </c>
      <c r="X100" t="n" s="5045">
        <v>80.0</v>
      </c>
      <c r="Y100" t="n" s="5046">
        <f>t100+u100+v100+w100+x100</f>
      </c>
      <c r="Z100" t="n" s="5047">
        <v>4.8</v>
      </c>
      <c r="AA100" t="n" s="5048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308</v>
      </c>
      <c r="F101" t="n" s="5693">
        <v>41944.0</v>
      </c>
      <c r="G101" t="s" s="5694">
        <v>0</v>
      </c>
      <c r="H101" t="n" s="5049">
        <v>1290.0</v>
      </c>
      <c r="I101" t="n" s="5050">
        <v>1000.0</v>
      </c>
      <c r="J101" t="n" s="5051">
        <v>100.0</v>
      </c>
      <c r="K101" t="n" s="5052">
        <v>0.0</v>
      </c>
      <c r="L101" t="n" s="5053">
        <v>0.0</v>
      </c>
      <c r="M101" t="n" s="5054">
        <v>0.0</v>
      </c>
      <c r="N101" t="n" s="5055">
        <v>0.0</v>
      </c>
      <c r="O101" t="n" s="5056">
        <v>60.0</v>
      </c>
      <c r="P101" t="n" s="5057">
        <v>0.0</v>
      </c>
      <c r="Q101" t="n" s="5058">
        <v>0.0</v>
      </c>
      <c r="R101" t="n" s="5059">
        <v>0.0</v>
      </c>
      <c r="S101" t="n" s="5060">
        <v>0.0</v>
      </c>
      <c r="T101" t="n" s="5061">
        <f>h101+i101+j101+k101+l101+m101+n101+o101+p101+q101+r101+s101</f>
      </c>
      <c r="U101" t="n" s="5062">
        <v>318.5</v>
      </c>
      <c r="V101" t="n" s="5063">
        <v>49.0</v>
      </c>
      <c r="W101" t="n" s="5064">
        <v>4.9</v>
      </c>
      <c r="X101" t="n" s="5065">
        <v>80.0</v>
      </c>
      <c r="Y101" t="n" s="5066">
        <f>t101+u101+v101+w101+x101</f>
      </c>
      <c r="Z101" t="n" s="5067">
        <v>4.8</v>
      </c>
      <c r="AA101" t="n" s="5068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308</v>
      </c>
      <c r="F102" t="n" s="5695">
        <v>41944.0</v>
      </c>
      <c r="G102" t="s" s="5696">
        <v>0</v>
      </c>
      <c r="H102" t="n" s="5069">
        <v>1270.0</v>
      </c>
      <c r="I102" t="n" s="5070">
        <v>1000.0</v>
      </c>
      <c r="J102" t="n" s="5071">
        <v>100.0</v>
      </c>
      <c r="K102" t="n" s="5072">
        <v>0.0</v>
      </c>
      <c r="L102" t="n" s="5073">
        <v>0.0</v>
      </c>
      <c r="M102" t="n" s="5074">
        <v>0.0</v>
      </c>
      <c r="N102" t="n" s="5075">
        <v>0.0</v>
      </c>
      <c r="O102" t="n" s="5076">
        <v>60.0</v>
      </c>
      <c r="P102" t="n" s="5077">
        <v>0.0</v>
      </c>
      <c r="Q102" t="n" s="5078">
        <v>0.0</v>
      </c>
      <c r="R102" t="n" s="5079">
        <v>0.0</v>
      </c>
      <c r="S102" t="n" s="5080">
        <v>0.0</v>
      </c>
      <c r="T102" t="n" s="5081">
        <f>h102+i102+j102+k102+l102+m102+n102+o102+p102+q102+r102+s102</f>
      </c>
      <c r="U102" t="n" s="5082">
        <v>315.9</v>
      </c>
      <c r="V102" t="n" s="5083">
        <v>48.6</v>
      </c>
      <c r="W102" t="n" s="5084">
        <v>4.86</v>
      </c>
      <c r="X102" t="n" s="5085">
        <v>80.0</v>
      </c>
      <c r="Y102" t="n" s="5086">
        <f>t102+u102+v102+w102+x102</f>
      </c>
      <c r="Z102" t="n" s="5087">
        <v>4.8</v>
      </c>
      <c r="AA102" t="n" s="5088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308</v>
      </c>
      <c r="F103" t="n" s="5697">
        <v>41944.0</v>
      </c>
      <c r="G103" t="s" s="5698">
        <v>0</v>
      </c>
      <c r="H103" t="n" s="5089">
        <v>3600.0</v>
      </c>
      <c r="I103" t="n" s="5090">
        <v>1000.0</v>
      </c>
      <c r="J103" t="n" s="5091">
        <v>0.0</v>
      </c>
      <c r="K103" t="n" s="5092">
        <v>0.0</v>
      </c>
      <c r="L103" t="n" s="5093">
        <v>0.0</v>
      </c>
      <c r="M103" t="n" s="5094">
        <v>0.0</v>
      </c>
      <c r="N103" t="n" s="5095">
        <v>0.0</v>
      </c>
      <c r="O103" t="n" s="5096">
        <v>0.0</v>
      </c>
      <c r="P103" t="n" s="5097">
        <v>300.0</v>
      </c>
      <c r="Q103" t="n" s="5098">
        <v>0.0</v>
      </c>
      <c r="R103" t="n" s="5099">
        <v>0.0</v>
      </c>
      <c r="S103" t="n" s="5100">
        <v>0.0</v>
      </c>
      <c r="T103" t="n" s="5101">
        <f>h103+i103+j103+k103+l103+m103+n103+o103+p103+q103+r103+s103</f>
      </c>
      <c r="U103" t="n" s="5102">
        <v>637.0</v>
      </c>
      <c r="V103" t="n" s="5103">
        <v>98.0</v>
      </c>
      <c r="W103" t="n" s="5104">
        <v>9.8</v>
      </c>
      <c r="X103" t="n" s="5105">
        <v>80.0</v>
      </c>
      <c r="Y103" t="n" s="5106">
        <f>t103+u103+v103+w103+x103</f>
      </c>
      <c r="Z103" t="n" s="5107">
        <v>4.8</v>
      </c>
      <c r="AA103" t="n" s="5108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308</v>
      </c>
      <c r="F104" t="n" s="5699">
        <v>41944.0</v>
      </c>
      <c r="G104" t="s" s="5700">
        <v>0</v>
      </c>
      <c r="H104" t="n" s="5109">
        <v>1260.0</v>
      </c>
      <c r="I104" t="n" s="5110">
        <v>1000.0</v>
      </c>
      <c r="J104" t="n" s="5111">
        <v>100.0</v>
      </c>
      <c r="K104" t="n" s="5112">
        <v>0.0</v>
      </c>
      <c r="L104" t="n" s="5113">
        <v>0.0</v>
      </c>
      <c r="M104" t="n" s="5114">
        <v>0.0</v>
      </c>
      <c r="N104" t="n" s="5115">
        <v>0.0</v>
      </c>
      <c r="O104" t="n" s="5116">
        <v>60.0</v>
      </c>
      <c r="P104" t="n" s="5117">
        <v>0.0</v>
      </c>
      <c r="Q104" t="n" s="5118">
        <v>0.0</v>
      </c>
      <c r="R104" t="n" s="5119">
        <v>0.0</v>
      </c>
      <c r="S104" t="n" s="5120">
        <v>0.0</v>
      </c>
      <c r="T104" t="n" s="5121">
        <f>h104+i104+j104+k104+l104+m104+n104+o104+p104+q104+r104+s104</f>
      </c>
      <c r="U104" t="n" s="5122">
        <v>314.6</v>
      </c>
      <c r="V104" t="n" s="5123">
        <v>48.4</v>
      </c>
      <c r="W104" t="n" s="5124">
        <v>4.84</v>
      </c>
      <c r="X104" t="n" s="5125">
        <v>80.0</v>
      </c>
      <c r="Y104" t="n" s="5126">
        <f>t104+u104+v104+w104+x104</f>
      </c>
      <c r="Z104" t="n" s="5127">
        <v>4.8</v>
      </c>
      <c r="AA104" t="n" s="5128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308</v>
      </c>
      <c r="F105" t="n" s="5701">
        <v>41944.0</v>
      </c>
      <c r="G105" t="s" s="5702">
        <v>0</v>
      </c>
      <c r="H105" t="n" s="5129">
        <v>1460.0</v>
      </c>
      <c r="I105" t="n" s="5130">
        <v>1000.0</v>
      </c>
      <c r="J105" t="n" s="5131">
        <v>100.0</v>
      </c>
      <c r="K105" t="n" s="5132">
        <v>0.0</v>
      </c>
      <c r="L105" t="n" s="5133">
        <v>0.0</v>
      </c>
      <c r="M105" t="n" s="5134">
        <v>0.0</v>
      </c>
      <c r="N105" t="n" s="5135">
        <v>0.0</v>
      </c>
      <c r="O105" t="n" s="5136">
        <v>60.0</v>
      </c>
      <c r="P105" t="n" s="5137">
        <v>0.0</v>
      </c>
      <c r="Q105" t="n" s="5138">
        <v>0.0</v>
      </c>
      <c r="R105" t="n" s="5139">
        <v>0.0</v>
      </c>
      <c r="S105" t="n" s="5140">
        <v>0.0</v>
      </c>
      <c r="T105" t="n" s="5141">
        <f>h105+i105+j105+k105+l105+m105+n105+o105+p105+q105+r105+s105</f>
      </c>
      <c r="U105" t="n" s="5142">
        <v>340.6</v>
      </c>
      <c r="V105" t="n" s="5143">
        <v>52.4</v>
      </c>
      <c r="W105" t="n" s="5144">
        <v>5.24</v>
      </c>
      <c r="X105" t="n" s="5145">
        <v>80.0</v>
      </c>
      <c r="Y105" t="n" s="5146">
        <f>t105+u105+v105+w105+x105</f>
      </c>
      <c r="Z105" t="n" s="5147">
        <v>4.8</v>
      </c>
      <c r="AA105" t="n" s="5148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308</v>
      </c>
      <c r="F106" t="n" s="5703">
        <v>41944.0</v>
      </c>
      <c r="G106" t="s" s="5704">
        <v>0</v>
      </c>
      <c r="H106" t="n" s="5149">
        <v>1220.0</v>
      </c>
      <c r="I106" t="n" s="5150">
        <v>1000.0</v>
      </c>
      <c r="J106" t="n" s="5151">
        <v>100.0</v>
      </c>
      <c r="K106" t="n" s="5152">
        <v>0.0</v>
      </c>
      <c r="L106" t="n" s="5153">
        <v>0.0</v>
      </c>
      <c r="M106" t="n" s="5154">
        <v>0.0</v>
      </c>
      <c r="N106" t="n" s="5155">
        <v>0.0</v>
      </c>
      <c r="O106" t="n" s="5156">
        <v>60.0</v>
      </c>
      <c r="P106" t="n" s="5157">
        <v>0.0</v>
      </c>
      <c r="Q106" t="n" s="5158">
        <v>0.0</v>
      </c>
      <c r="R106" t="n" s="5159">
        <v>0.0</v>
      </c>
      <c r="S106" t="n" s="5160">
        <v>0.0</v>
      </c>
      <c r="T106" t="n" s="5161">
        <f>h106+i106+j106+k106+l106+m106+n106+o106+p106+q106+r106+s106</f>
      </c>
      <c r="U106" t="n" s="5162">
        <v>309.4</v>
      </c>
      <c r="V106" t="n" s="5163">
        <v>47.6</v>
      </c>
      <c r="W106" t="n" s="5164">
        <v>4.76</v>
      </c>
      <c r="X106" t="n" s="5165">
        <v>80.0</v>
      </c>
      <c r="Y106" t="n" s="5166">
        <f>t106+u106+v106+w106+x106</f>
      </c>
      <c r="Z106" t="n" s="5167">
        <v>4.8</v>
      </c>
      <c r="AA106" t="n" s="5168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308</v>
      </c>
      <c r="F107" t="n" s="5705">
        <v>41944.0</v>
      </c>
      <c r="G107" t="s" s="5706">
        <v>0</v>
      </c>
      <c r="H107" t="n" s="5169">
        <v>1190.0</v>
      </c>
      <c r="I107" t="n" s="5170">
        <v>1000.0</v>
      </c>
      <c r="J107" t="n" s="5171">
        <v>100.0</v>
      </c>
      <c r="K107" t="n" s="5172">
        <v>0.0</v>
      </c>
      <c r="L107" t="n" s="5173">
        <v>0.0</v>
      </c>
      <c r="M107" t="n" s="5174">
        <v>0.0</v>
      </c>
      <c r="N107" t="n" s="5175">
        <v>0.0</v>
      </c>
      <c r="O107" t="n" s="5176">
        <v>60.0</v>
      </c>
      <c r="P107" t="n" s="5177">
        <v>0.0</v>
      </c>
      <c r="Q107" t="n" s="5178">
        <v>0.0</v>
      </c>
      <c r="R107" t="n" s="5179">
        <v>0.0</v>
      </c>
      <c r="S107" t="n" s="5180">
        <v>0.0</v>
      </c>
      <c r="T107" t="n" s="5181">
        <f>h107+i107+j107+k107+l107+m107+n107+o107+p107+q107+r107+s107</f>
      </c>
      <c r="U107" t="n" s="5182">
        <v>305.5</v>
      </c>
      <c r="V107" t="n" s="5183">
        <v>47.0</v>
      </c>
      <c r="W107" t="n" s="5184">
        <v>4.7</v>
      </c>
      <c r="X107" t="n" s="5185">
        <v>80.0</v>
      </c>
      <c r="Y107" t="n" s="5186">
        <f>t107+u107+v107+w107+x107</f>
      </c>
      <c r="Z107" t="n" s="5187">
        <v>4.8</v>
      </c>
      <c r="AA107" t="n" s="5188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308</v>
      </c>
      <c r="F108" t="n" s="5707">
        <v>41944.0</v>
      </c>
      <c r="G108" t="s" s="5708">
        <v>0</v>
      </c>
      <c r="H108" t="n" s="5189">
        <v>1270.0</v>
      </c>
      <c r="I108" t="n" s="5190">
        <v>1000.0</v>
      </c>
      <c r="J108" t="n" s="5191">
        <v>100.0</v>
      </c>
      <c r="K108" t="n" s="5192">
        <v>0.0</v>
      </c>
      <c r="L108" t="n" s="5193">
        <v>0.0</v>
      </c>
      <c r="M108" t="n" s="5194">
        <v>0.0</v>
      </c>
      <c r="N108" t="n" s="5195">
        <v>0.0</v>
      </c>
      <c r="O108" t="n" s="5196">
        <v>60.0</v>
      </c>
      <c r="P108" t="n" s="5197">
        <v>0.0</v>
      </c>
      <c r="Q108" t="n" s="5198">
        <v>0.0</v>
      </c>
      <c r="R108" t="n" s="5199">
        <v>0.0</v>
      </c>
      <c r="S108" t="n" s="5200">
        <v>0.0</v>
      </c>
      <c r="T108" t="n" s="5201">
        <f>h108+i108+j108+k108+l108+m108+n108+o108+p108+q108+r108+s108</f>
      </c>
      <c r="U108" t="n" s="5202">
        <v>315.9</v>
      </c>
      <c r="V108" t="n" s="5203">
        <v>48.6</v>
      </c>
      <c r="W108" t="n" s="5204">
        <v>4.86</v>
      </c>
      <c r="X108" t="n" s="5205">
        <v>80.0</v>
      </c>
      <c r="Y108" t="n" s="5206">
        <f>t108+u108+v108+w108+x108</f>
      </c>
      <c r="Z108" t="n" s="5207">
        <v>4.8</v>
      </c>
      <c r="AA108" t="n" s="5208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308</v>
      </c>
      <c r="F109" t="n" s="5709">
        <v>42125.0</v>
      </c>
      <c r="G109" t="s" s="5710">
        <v>0</v>
      </c>
      <c r="H109" t="n" s="5209">
        <v>1250.0</v>
      </c>
      <c r="I109" t="n" s="5210">
        <v>1000.0</v>
      </c>
      <c r="J109" t="n" s="5211">
        <v>100.0</v>
      </c>
      <c r="K109" t="n" s="5212">
        <v>0.0</v>
      </c>
      <c r="L109" t="n" s="5213">
        <v>0.0</v>
      </c>
      <c r="M109" t="n" s="5214">
        <v>0.0</v>
      </c>
      <c r="N109" t="n" s="5215">
        <v>0.0</v>
      </c>
      <c r="O109" t="n" s="5216">
        <v>60.0</v>
      </c>
      <c r="P109" t="n" s="5217">
        <v>0.0</v>
      </c>
      <c r="Q109" t="n" s="5218">
        <v>0.0</v>
      </c>
      <c r="R109" t="n" s="5219">
        <v>0.0</v>
      </c>
      <c r="S109" t="n" s="5220">
        <v>0.0</v>
      </c>
      <c r="T109" t="n" s="5221">
        <f>h109+i109+j109+k109+l109+m109+n109+o109+p109+q109+r109+s109</f>
      </c>
      <c r="U109" t="n" s="5222">
        <v>313.3</v>
      </c>
      <c r="V109" t="n" s="5223">
        <v>48.2</v>
      </c>
      <c r="W109" t="n" s="5224">
        <v>4.82</v>
      </c>
      <c r="X109" t="n" s="5225">
        <v>80.0</v>
      </c>
      <c r="Y109" t="n" s="5226">
        <f>t109+u109+v109+w109+x109</f>
      </c>
      <c r="Z109" t="n" s="5227">
        <v>4.8</v>
      </c>
      <c r="AA109" t="n" s="5228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308</v>
      </c>
      <c r="F110" t="n" s="5711">
        <v>42125.0</v>
      </c>
      <c r="G110" t="s" s="5712">
        <v>0</v>
      </c>
      <c r="H110" t="n" s="5229">
        <v>1670.0</v>
      </c>
      <c r="I110" t="n" s="5230">
        <v>1000.0</v>
      </c>
      <c r="J110" t="n" s="5231">
        <v>100.0</v>
      </c>
      <c r="K110" t="n" s="5232">
        <v>0.0</v>
      </c>
      <c r="L110" t="n" s="5233">
        <v>0.0</v>
      </c>
      <c r="M110" t="n" s="5234">
        <v>0.0</v>
      </c>
      <c r="N110" t="n" s="5235">
        <v>0.0</v>
      </c>
      <c r="O110" t="n" s="5236">
        <v>60.0</v>
      </c>
      <c r="P110" t="n" s="5237">
        <v>0.0</v>
      </c>
      <c r="Q110" t="n" s="5238">
        <v>0.0</v>
      </c>
      <c r="R110" t="n" s="5239">
        <v>0.0</v>
      </c>
      <c r="S110" t="n" s="5240">
        <v>0.0</v>
      </c>
      <c r="T110" t="n" s="5241">
        <f>h110+i110+j110+k110+l110+m110+n110+o110+p110+q110+r110+s110</f>
      </c>
      <c r="U110" t="n" s="5242">
        <v>367.9</v>
      </c>
      <c r="V110" t="n" s="5243">
        <v>56.6</v>
      </c>
      <c r="W110" t="n" s="5244">
        <v>5.66</v>
      </c>
      <c r="X110" t="n" s="5245">
        <v>80.0</v>
      </c>
      <c r="Y110" t="n" s="5246">
        <f>t110+u110+v110+w110+x110</f>
      </c>
      <c r="Z110" t="n" s="5247">
        <v>4.8</v>
      </c>
      <c r="AA110" t="n" s="5248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308</v>
      </c>
      <c r="F111" t="n" s="5713">
        <v>42658.0</v>
      </c>
      <c r="G111" t="s" s="5714">
        <v>0</v>
      </c>
      <c r="H111" t="n" s="5249">
        <v>1160.0</v>
      </c>
      <c r="I111" t="n" s="5250">
        <v>1000.0</v>
      </c>
      <c r="J111" t="n" s="5251">
        <v>100.0</v>
      </c>
      <c r="K111" t="n" s="5252">
        <v>0.0</v>
      </c>
      <c r="L111" t="n" s="5253">
        <v>0.0</v>
      </c>
      <c r="M111" t="n" s="5254">
        <v>0.0</v>
      </c>
      <c r="N111" t="n" s="5255">
        <v>0.0</v>
      </c>
      <c r="O111" t="n" s="5256">
        <v>60.0</v>
      </c>
      <c r="P111" t="n" s="5257">
        <v>0.0</v>
      </c>
      <c r="Q111" t="n" s="5258">
        <v>0.0</v>
      </c>
      <c r="R111" t="n" s="5259">
        <v>0.0</v>
      </c>
      <c r="S111" t="n" s="5260">
        <v>0.0</v>
      </c>
      <c r="T111" t="n" s="5261">
        <f>h111+i111+j111+k111+l111+m111+n111+o111+p111+q111+r111+s111</f>
      </c>
      <c r="U111" t="n" s="5262">
        <v>301.6</v>
      </c>
      <c r="V111" t="n" s="5263">
        <v>46.4</v>
      </c>
      <c r="W111" t="n" s="5264">
        <v>4.64</v>
      </c>
      <c r="X111" t="n" s="5265">
        <v>80.0</v>
      </c>
      <c r="Y111" t="n" s="5266">
        <f>t111+u111+v111+w111+x111</f>
      </c>
      <c r="Z111" t="n" s="5267">
        <v>4.8</v>
      </c>
      <c r="AA111" t="n" s="5268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308</v>
      </c>
      <c r="F112" t="n" s="5715">
        <v>43313.0</v>
      </c>
      <c r="G112" t="s" s="5716">
        <v>0</v>
      </c>
      <c r="H112" t="n" s="5269">
        <v>1380.0</v>
      </c>
      <c r="I112" t="n" s="5270">
        <v>1000.0</v>
      </c>
      <c r="J112" t="n" s="5271">
        <v>100.0</v>
      </c>
      <c r="K112" t="n" s="5272">
        <v>0.0</v>
      </c>
      <c r="L112" t="n" s="5273">
        <v>0.0</v>
      </c>
      <c r="M112" t="n" s="5274">
        <v>0.0</v>
      </c>
      <c r="N112" t="n" s="5275">
        <v>0.0</v>
      </c>
      <c r="O112" t="n" s="5276">
        <v>60.0</v>
      </c>
      <c r="P112" t="n" s="5277">
        <v>0.0</v>
      </c>
      <c r="Q112" t="n" s="5278">
        <v>0.0</v>
      </c>
      <c r="R112" t="n" s="5279">
        <v>0.0</v>
      </c>
      <c r="S112" t="n" s="5280">
        <v>0.0</v>
      </c>
      <c r="T112" t="n" s="5281">
        <f>h112+i112+j112+k112+l112+m112+n112+o112+p112+q112+r112+s112</f>
      </c>
      <c r="U112" t="n" s="5282">
        <v>330.2</v>
      </c>
      <c r="V112" t="n" s="5283">
        <v>50.8</v>
      </c>
      <c r="W112" t="n" s="5284">
        <v>5.08</v>
      </c>
      <c r="X112" t="n" s="5285">
        <v>80.0</v>
      </c>
      <c r="Y112" t="n" s="5286">
        <f>t112+u112+v112+w112+x112</f>
      </c>
      <c r="Z112" t="n" s="5287">
        <v>4.8</v>
      </c>
      <c r="AA112" t="n" s="5288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308</v>
      </c>
      <c r="F113" t="n" s="5717">
        <v>43529.0</v>
      </c>
      <c r="G113" t="s" s="5718">
        <v>0</v>
      </c>
      <c r="H113" t="n" s="5289">
        <v>1450.0</v>
      </c>
      <c r="I113" t="n" s="5290">
        <v>1000.0</v>
      </c>
      <c r="J113" t="n" s="5291">
        <v>100.0</v>
      </c>
      <c r="K113" t="n" s="5292">
        <v>0.0</v>
      </c>
      <c r="L113" t="n" s="5293">
        <v>0.0</v>
      </c>
      <c r="M113" t="n" s="5294">
        <v>0.0</v>
      </c>
      <c r="N113" t="n" s="5295">
        <v>0.0</v>
      </c>
      <c r="O113" t="n" s="5296">
        <v>60.0</v>
      </c>
      <c r="P113" t="n" s="5297">
        <v>0.0</v>
      </c>
      <c r="Q113" t="n" s="5298">
        <v>0.0</v>
      </c>
      <c r="R113" t="n" s="5299">
        <v>0.0</v>
      </c>
      <c r="S113" t="n" s="5300">
        <v>0.0</v>
      </c>
      <c r="T113" t="n" s="5301">
        <f>h113+i113+j113+k113+l113+m113+n113+o113+p113+q113+r113+s113</f>
      </c>
      <c r="U113" t="n" s="5302">
        <v>339.3</v>
      </c>
      <c r="V113" t="n" s="5303">
        <v>52.2</v>
      </c>
      <c r="W113" t="n" s="5304">
        <v>5.22</v>
      </c>
      <c r="X113" t="n" s="5305">
        <v>80.0</v>
      </c>
      <c r="Y113" t="n" s="5306">
        <f>t113+u113+v113+w113+x113</f>
      </c>
      <c r="Z113" t="n" s="5307">
        <v>4.8</v>
      </c>
      <c r="AA113" t="n" s="5308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308</v>
      </c>
      <c r="F114" t="n" s="5719">
        <v>43572.0</v>
      </c>
      <c r="G114" t="s" s="5720">
        <v>0</v>
      </c>
      <c r="H114" t="n" s="5309">
        <v>1140.0</v>
      </c>
      <c r="I114" t="n" s="5310">
        <v>1000.0</v>
      </c>
      <c r="J114" t="n" s="5311">
        <v>100.0</v>
      </c>
      <c r="K114" t="n" s="5312">
        <v>0.0</v>
      </c>
      <c r="L114" t="n" s="5313">
        <v>0.0</v>
      </c>
      <c r="M114" t="n" s="5314">
        <v>0.0</v>
      </c>
      <c r="N114" t="n" s="5315">
        <v>0.0</v>
      </c>
      <c r="O114" t="n" s="5316">
        <v>60.0</v>
      </c>
      <c r="P114" t="n" s="5317">
        <v>0.0</v>
      </c>
      <c r="Q114" t="n" s="5318">
        <v>0.0</v>
      </c>
      <c r="R114" t="n" s="5319">
        <v>0.0</v>
      </c>
      <c r="S114" t="n" s="5320">
        <v>0.0</v>
      </c>
      <c r="T114" t="n" s="5321">
        <f>h114+i114+j114+k114+l114+m114+n114+o114+p114+q114+r114+s114</f>
      </c>
      <c r="U114" t="n" s="5322">
        <v>299.0</v>
      </c>
      <c r="V114" t="n" s="5323">
        <v>46.0</v>
      </c>
      <c r="W114" t="n" s="5324">
        <v>4.6</v>
      </c>
      <c r="X114" t="n" s="5325">
        <v>80.0</v>
      </c>
      <c r="Y114" t="n" s="5326">
        <f>t114+u114+v114+w114+x114</f>
      </c>
      <c r="Z114" t="n" s="5327">
        <v>4.8</v>
      </c>
      <c r="AA114" t="n" s="5328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360</v>
      </c>
      <c r="F115" t="n" s="5721">
        <v>41944.0</v>
      </c>
      <c r="G115" t="s" s="5722">
        <v>0</v>
      </c>
      <c r="H115" t="n" s="5329">
        <v>1430.0</v>
      </c>
      <c r="I115" t="n" s="5330">
        <v>1000.0</v>
      </c>
      <c r="J115" t="n" s="5331">
        <v>100.0</v>
      </c>
      <c r="K115" t="n" s="5332">
        <v>0.0</v>
      </c>
      <c r="L115" t="n" s="5333">
        <v>0.0</v>
      </c>
      <c r="M115" t="n" s="5334">
        <v>0.0</v>
      </c>
      <c r="N115" t="n" s="5335">
        <v>0.0</v>
      </c>
      <c r="O115" t="n" s="5336">
        <v>60.0</v>
      </c>
      <c r="P115" t="n" s="5337">
        <v>0.0</v>
      </c>
      <c r="Q115" t="n" s="5338">
        <v>0.0</v>
      </c>
      <c r="R115" t="n" s="5339">
        <v>0.0</v>
      </c>
      <c r="S115" t="n" s="5340">
        <v>0.0</v>
      </c>
      <c r="T115" t="n" s="5341">
        <f>h115+i115+j115+k115+l115+m115+n115+o115+p115+q115+r115+s115</f>
      </c>
      <c r="U115" t="n" s="5342">
        <v>336.7</v>
      </c>
      <c r="V115" t="n" s="5343">
        <v>51.8</v>
      </c>
      <c r="W115" t="n" s="5344">
        <v>5.18</v>
      </c>
      <c r="X115" t="n" s="5345">
        <v>80.0</v>
      </c>
      <c r="Y115" t="n" s="5346">
        <f>t115+u115+v115+w115+x115</f>
      </c>
      <c r="Z115" t="n" s="5347">
        <v>4.8</v>
      </c>
      <c r="AA115" t="n" s="5348">
        <f>y115+z115</f>
      </c>
    </row>
    <row r="116">
      <c r="A116" t="n" s="2890">
        <v>108.0</v>
      </c>
      <c r="B116" t="s" s="2891">
        <v>361</v>
      </c>
      <c r="C116" t="s" s="2892">
        <v>362</v>
      </c>
      <c r="D116" t="s" s="2893">
        <v>363</v>
      </c>
      <c r="E116" t="s" s="2894">
        <v>360</v>
      </c>
      <c r="F116" t="n" s="5723">
        <v>41944.0</v>
      </c>
      <c r="G116" t="s" s="5724">
        <v>0</v>
      </c>
      <c r="H116" t="n" s="5349">
        <v>1300.0</v>
      </c>
      <c r="I116" t="n" s="5350">
        <v>1000.0</v>
      </c>
      <c r="J116" t="n" s="5351">
        <v>100.0</v>
      </c>
      <c r="K116" t="n" s="5352">
        <v>0.0</v>
      </c>
      <c r="L116" t="n" s="5353">
        <v>0.0</v>
      </c>
      <c r="M116" t="n" s="5354">
        <v>0.0</v>
      </c>
      <c r="N116" t="n" s="5355">
        <v>0.0</v>
      </c>
      <c r="O116" t="n" s="5356">
        <v>60.0</v>
      </c>
      <c r="P116" t="n" s="5357">
        <v>0.0</v>
      </c>
      <c r="Q116" t="n" s="5358">
        <v>0.0</v>
      </c>
      <c r="R116" t="n" s="5359">
        <v>0.0</v>
      </c>
      <c r="S116" t="n" s="5360">
        <v>0.0</v>
      </c>
      <c r="T116" t="n" s="5361">
        <f>h116+i116+j116+k116+l116+m116+n116+o116+p116+q116+r116+s116</f>
      </c>
      <c r="U116" t="n" s="5362">
        <v>319.8</v>
      </c>
      <c r="V116" t="n" s="5363">
        <v>49.2</v>
      </c>
      <c r="W116" t="n" s="5364">
        <v>4.92</v>
      </c>
      <c r="X116" t="n" s="5365">
        <v>80.0</v>
      </c>
      <c r="Y116" t="n" s="5366">
        <f>t116+u116+v116+w116+x116</f>
      </c>
      <c r="Z116" t="n" s="5367">
        <v>4.8</v>
      </c>
      <c r="AA116" t="n" s="5368">
        <f>y116+z116</f>
      </c>
    </row>
    <row r="117">
      <c r="A117" t="n" s="2917">
        <v>109.0</v>
      </c>
      <c r="B117" t="s" s="2918">
        <v>364</v>
      </c>
      <c r="C117" t="s" s="2919">
        <v>365</v>
      </c>
      <c r="D117" t="s" s="2920">
        <v>366</v>
      </c>
      <c r="E117" t="s" s="2921">
        <v>360</v>
      </c>
      <c r="F117" t="n" s="5725">
        <v>41944.0</v>
      </c>
      <c r="G117" t="s" s="5726">
        <v>0</v>
      </c>
      <c r="H117" t="n" s="5369">
        <v>1420.0</v>
      </c>
      <c r="I117" t="n" s="5370">
        <v>1000.0</v>
      </c>
      <c r="J117" t="n" s="5371">
        <v>100.0</v>
      </c>
      <c r="K117" t="n" s="5372">
        <v>0.0</v>
      </c>
      <c r="L117" t="n" s="5373">
        <v>0.0</v>
      </c>
      <c r="M117" t="n" s="5374">
        <v>0.0</v>
      </c>
      <c r="N117" t="n" s="5375">
        <v>0.0</v>
      </c>
      <c r="O117" t="n" s="5376">
        <v>60.0</v>
      </c>
      <c r="P117" t="n" s="5377">
        <v>0.0</v>
      </c>
      <c r="Q117" t="n" s="5378">
        <v>0.0</v>
      </c>
      <c r="R117" t="n" s="5379">
        <v>0.0</v>
      </c>
      <c r="S117" t="n" s="5380">
        <v>0.0</v>
      </c>
      <c r="T117" t="n" s="5381">
        <f>h117+i117+j117+k117+l117+m117+n117+o117+p117+q117+r117+s117</f>
      </c>
      <c r="U117" t="n" s="5382">
        <v>335.4</v>
      </c>
      <c r="V117" t="n" s="5383">
        <v>51.6</v>
      </c>
      <c r="W117" t="n" s="5384">
        <v>5.16</v>
      </c>
      <c r="X117" t="n" s="5385">
        <v>80.0</v>
      </c>
      <c r="Y117" t="n" s="5386">
        <f>t117+u117+v117+w117+x117</f>
      </c>
      <c r="Z117" t="n" s="5387">
        <v>4.8</v>
      </c>
      <c r="AA117" t="n" s="5388">
        <f>y117+z117</f>
      </c>
    </row>
    <row r="118">
      <c r="A118" t="n" s="2944">
        <v>110.0</v>
      </c>
      <c r="B118" t="s" s="2945">
        <v>367</v>
      </c>
      <c r="C118" t="s" s="2946">
        <v>368</v>
      </c>
      <c r="D118" t="s" s="2947">
        <v>369</v>
      </c>
      <c r="E118" t="s" s="2948">
        <v>360</v>
      </c>
      <c r="F118" t="n" s="5727">
        <v>41944.0</v>
      </c>
      <c r="G118" t="s" s="5728">
        <v>0</v>
      </c>
      <c r="H118" t="n" s="5389">
        <v>1600.0</v>
      </c>
      <c r="I118" t="n" s="5390">
        <v>1000.0</v>
      </c>
      <c r="J118" t="n" s="5391">
        <v>100.0</v>
      </c>
      <c r="K118" t="n" s="5392">
        <v>0.0</v>
      </c>
      <c r="L118" t="n" s="5393">
        <v>0.0</v>
      </c>
      <c r="M118" t="n" s="5394">
        <v>0.0</v>
      </c>
      <c r="N118" t="n" s="5395">
        <v>0.0</v>
      </c>
      <c r="O118" t="n" s="5396">
        <v>60.0</v>
      </c>
      <c r="P118" t="n" s="5397">
        <v>0.0</v>
      </c>
      <c r="Q118" t="n" s="5398">
        <v>0.0</v>
      </c>
      <c r="R118" t="n" s="5399">
        <v>0.0</v>
      </c>
      <c r="S118" t="n" s="5400">
        <v>0.0</v>
      </c>
      <c r="T118" t="n" s="5401">
        <f>h118+i118+j118+k118+l118+m118+n118+o118+p118+q118+r118+s118</f>
      </c>
      <c r="U118" t="n" s="5402">
        <v>358.8</v>
      </c>
      <c r="V118" t="n" s="5403">
        <v>55.2</v>
      </c>
      <c r="W118" t="n" s="5404">
        <v>5.52</v>
      </c>
      <c r="X118" t="n" s="5405">
        <v>80.0</v>
      </c>
      <c r="Y118" t="n" s="5406">
        <f>t118+u118+v118+w118+x118</f>
      </c>
      <c r="Z118" t="n" s="5407">
        <v>4.8</v>
      </c>
      <c r="AA118" t="n" s="5408">
        <f>y118+z118</f>
      </c>
    </row>
    <row r="119">
      <c r="A119" t="n" s="2971">
        <v>111.0</v>
      </c>
      <c r="B119" t="s" s="2972">
        <v>370</v>
      </c>
      <c r="C119" t="s" s="2973">
        <v>371</v>
      </c>
      <c r="D119" t="s" s="2974">
        <v>372</v>
      </c>
      <c r="E119" t="s" s="2975">
        <v>360</v>
      </c>
      <c r="F119" t="n" s="5729">
        <v>41944.0</v>
      </c>
      <c r="G119" t="s" s="5730">
        <v>0</v>
      </c>
      <c r="H119" t="n" s="5409">
        <v>1250.0</v>
      </c>
      <c r="I119" t="n" s="5410">
        <v>1000.0</v>
      </c>
      <c r="J119" t="n" s="5411">
        <v>100.0</v>
      </c>
      <c r="K119" t="n" s="5412">
        <v>0.0</v>
      </c>
      <c r="L119" t="n" s="5413">
        <v>0.0</v>
      </c>
      <c r="M119" t="n" s="5414">
        <v>0.0</v>
      </c>
      <c r="N119" t="n" s="5415">
        <v>0.0</v>
      </c>
      <c r="O119" t="n" s="5416">
        <v>60.0</v>
      </c>
      <c r="P119" t="n" s="5417">
        <v>0.0</v>
      </c>
      <c r="Q119" t="n" s="5418">
        <v>0.0</v>
      </c>
      <c r="R119" t="n" s="5419">
        <v>0.0</v>
      </c>
      <c r="S119" t="n" s="5420">
        <v>0.0</v>
      </c>
      <c r="T119" t="n" s="5421">
        <f>h119+i119+j119+k119+l119+m119+n119+o119+p119+q119+r119+s119</f>
      </c>
      <c r="U119" t="n" s="5422">
        <v>313.3</v>
      </c>
      <c r="V119" t="n" s="5423">
        <v>48.2</v>
      </c>
      <c r="W119" t="n" s="5424">
        <v>4.82</v>
      </c>
      <c r="X119" t="n" s="5425">
        <v>80.0</v>
      </c>
      <c r="Y119" t="n" s="5426">
        <f>t119+u119+v119+w119+x119</f>
      </c>
      <c r="Z119" t="n" s="5427">
        <v>4.8</v>
      </c>
      <c r="AA119" t="n" s="5428">
        <f>y119+z119</f>
      </c>
    </row>
    <row r="120">
      <c r="A120" t="n" s="2998">
        <v>112.0</v>
      </c>
      <c r="B120" t="s" s="2999">
        <v>373</v>
      </c>
      <c r="C120" t="s" s="3000">
        <v>374</v>
      </c>
      <c r="D120" t="s" s="3001">
        <v>375</v>
      </c>
      <c r="E120" t="s" s="3002">
        <v>360</v>
      </c>
      <c r="F120" t="n" s="5731">
        <v>42131.0</v>
      </c>
      <c r="G120" t="s" s="5732">
        <v>0</v>
      </c>
      <c r="H120" t="n" s="5429">
        <v>1450.0</v>
      </c>
      <c r="I120" t="n" s="5430">
        <v>1000.0</v>
      </c>
      <c r="J120" t="n" s="5431">
        <v>100.0</v>
      </c>
      <c r="K120" t="n" s="5432">
        <v>0.0</v>
      </c>
      <c r="L120" t="n" s="5433">
        <v>0.0</v>
      </c>
      <c r="M120" t="n" s="5434">
        <v>0.0</v>
      </c>
      <c r="N120" t="n" s="5435">
        <v>0.0</v>
      </c>
      <c r="O120" t="n" s="5436">
        <v>60.0</v>
      </c>
      <c r="P120" t="n" s="5437">
        <v>0.0</v>
      </c>
      <c r="Q120" t="n" s="5438">
        <v>0.0</v>
      </c>
      <c r="R120" t="n" s="5439">
        <v>0.0</v>
      </c>
      <c r="S120" t="n" s="5440">
        <v>0.0</v>
      </c>
      <c r="T120" t="n" s="5441">
        <f>h120+i120+j120+k120+l120+m120+n120+o120+p120+q120+r120+s120</f>
      </c>
      <c r="U120" t="n" s="5442">
        <v>339.3</v>
      </c>
      <c r="V120" t="n" s="5443">
        <v>52.2</v>
      </c>
      <c r="W120" t="n" s="5444">
        <v>5.22</v>
      </c>
      <c r="X120" t="n" s="5445">
        <v>80.0</v>
      </c>
      <c r="Y120" t="n" s="5446">
        <f>t120+u120+v120+w120+x120</f>
      </c>
      <c r="Z120" t="n" s="5447">
        <v>4.8</v>
      </c>
      <c r="AA120" t="n" s="5448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360</v>
      </c>
      <c r="F121" t="n" s="5733">
        <v>42131.0</v>
      </c>
      <c r="G121" t="s" s="5734">
        <v>0</v>
      </c>
      <c r="H121" t="n" s="5449">
        <v>1160.0</v>
      </c>
      <c r="I121" t="n" s="5450">
        <v>1000.0</v>
      </c>
      <c r="J121" t="n" s="5451">
        <v>100.0</v>
      </c>
      <c r="K121" t="n" s="5452">
        <v>0.0</v>
      </c>
      <c r="L121" t="n" s="5453">
        <v>0.0</v>
      </c>
      <c r="M121" t="n" s="5454">
        <v>0.0</v>
      </c>
      <c r="N121" t="n" s="5455">
        <v>0.0</v>
      </c>
      <c r="O121" t="n" s="5456">
        <v>60.0</v>
      </c>
      <c r="P121" t="n" s="5457">
        <v>0.0</v>
      </c>
      <c r="Q121" t="n" s="5458">
        <v>0.0</v>
      </c>
      <c r="R121" t="n" s="5459">
        <v>0.0</v>
      </c>
      <c r="S121" t="n" s="5460">
        <v>0.0</v>
      </c>
      <c r="T121" t="n" s="5461">
        <f>h121+i121+j121+k121+l121+m121+n121+o121+p121+q121+r121+s121</f>
      </c>
      <c r="U121" t="n" s="5462">
        <v>301.6</v>
      </c>
      <c r="V121" t="n" s="5463">
        <v>46.4</v>
      </c>
      <c r="W121" t="n" s="5464">
        <v>4.64</v>
      </c>
      <c r="X121" t="n" s="5465">
        <v>80.0</v>
      </c>
      <c r="Y121" t="n" s="5466">
        <f>t121+u121+v121+w121+x121</f>
      </c>
      <c r="Z121" t="n" s="5467">
        <v>4.8</v>
      </c>
      <c r="AA121" t="n" s="5468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360</v>
      </c>
      <c r="F122" t="n" s="5735">
        <v>42149.0</v>
      </c>
      <c r="G122" t="s" s="5736">
        <v>0</v>
      </c>
      <c r="H122" t="n" s="5469">
        <v>3770.0</v>
      </c>
      <c r="I122" t="n" s="5470">
        <v>1000.0</v>
      </c>
      <c r="J122" t="n" s="5471">
        <v>0.0</v>
      </c>
      <c r="K122" t="n" s="5472">
        <v>0.0</v>
      </c>
      <c r="L122" t="n" s="5473">
        <v>0.0</v>
      </c>
      <c r="M122" t="n" s="5474">
        <v>0.0</v>
      </c>
      <c r="N122" t="n" s="5475">
        <v>0.0</v>
      </c>
      <c r="O122" t="n" s="5476">
        <v>0.0</v>
      </c>
      <c r="P122" t="n" s="5477">
        <v>300.0</v>
      </c>
      <c r="Q122" t="n" s="5478">
        <v>0.0</v>
      </c>
      <c r="R122" t="n" s="5479">
        <v>0.0</v>
      </c>
      <c r="S122" t="n" s="5480">
        <v>0.0</v>
      </c>
      <c r="T122" t="n" s="5481">
        <f>h122+i122+j122+k122+l122+m122+n122+o122+p122+q122+r122+s122</f>
      </c>
      <c r="U122" t="n" s="5482">
        <v>659.1</v>
      </c>
      <c r="V122" t="n" s="5483">
        <v>101.4</v>
      </c>
      <c r="W122" t="n" s="5484">
        <v>10.14</v>
      </c>
      <c r="X122" t="n" s="5485">
        <v>80.0</v>
      </c>
      <c r="Y122" t="n" s="5486">
        <f>t122+u122+v122+w122+x122</f>
      </c>
      <c r="Z122" t="n" s="5487">
        <v>4.8</v>
      </c>
      <c r="AA122" t="n" s="5488">
        <f>y122+z122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5737">
        <v>0</v>
      </c>
      <c r="G123" t="s" s="5738">
        <v>0</v>
      </c>
      <c r="H123" t="n" s="5489">
        <f>SUM(h8:h122)</f>
      </c>
      <c r="I123" t="n" s="5490">
        <f>SUM(i8:i122)</f>
      </c>
      <c r="J123" t="n" s="5491">
        <f>SUM(j8:j122)</f>
      </c>
      <c r="K123" t="n" s="5492">
        <f>SUM(k8:k122)</f>
      </c>
      <c r="L123" t="n" s="5493">
        <f>SUM(l8:l122)</f>
      </c>
      <c r="M123" t="n" s="5494">
        <f>SUM(m8:m122)</f>
      </c>
      <c r="N123" t="n" s="5495">
        <f>SUM(n8:n122)</f>
      </c>
      <c r="O123" t="n" s="5496">
        <f>SUM(o8:o122)</f>
      </c>
      <c r="P123" t="n" s="5497">
        <f>SUM(p8:p122)</f>
      </c>
      <c r="Q123" t="n" s="5498">
        <f>SUM(q8:q122)</f>
      </c>
      <c r="R123" t="n" s="5499">
        <f>SUM(r8:r122)</f>
      </c>
      <c r="S123" t="n" s="5500">
        <f>SUM(s8:s122)</f>
      </c>
      <c r="T123" t="n" s="5501">
        <f>SUM(t8:t122)</f>
      </c>
      <c r="U123" t="n" s="5502">
        <f>SUM(u8:u122)</f>
      </c>
      <c r="V123" t="n" s="5503">
        <f>SUM(v8:v122)</f>
      </c>
      <c r="W123" t="n" s="5504">
        <f>SUM(w8:w122)</f>
      </c>
      <c r="X123" t="n" s="5505">
        <f>SUM(x8:x122)</f>
      </c>
      <c r="Y123" t="n" s="5506">
        <f>SUM(y8:y122)</f>
      </c>
      <c r="Z123" t="n" s="5507">
        <f>SUM(z8:z122)</f>
      </c>
      <c r="AA123" t="n" s="5508">
        <f>SUM(aa8:aa122)</f>
      </c>
    </row>
    <row r="124">
      <c r="H124" s="5739"/>
      <c r="I124" s="5740"/>
      <c r="J124" s="5741"/>
      <c r="K124" s="5742"/>
      <c r="L124" s="5743"/>
      <c r="M124" s="5744"/>
      <c r="N124" s="5745"/>
      <c r="O124" s="5746"/>
      <c r="P124" s="5747"/>
      <c r="Q124" s="5748"/>
      <c r="R124" s="5749"/>
      <c r="S124" s="5750"/>
      <c r="T124" s="5751"/>
      <c r="U124" s="5752"/>
      <c r="V124" s="5753"/>
      <c r="W124" s="5754"/>
      <c r="X124" s="5755"/>
      <c r="Y124" s="5756"/>
      <c r="Z124" s="5757"/>
      <c r="AA124" s="5758"/>
    </row>
    <row r="125"/>
    <row r="126"/>
    <row r="127"/>
    <row r="128"/>
    <row r="129">
      <c r="A129" t="s">
        <v>0</v>
      </c>
      <c r="B129" t="s">
        <v>0</v>
      </c>
      <c r="C129" t="s">
        <v>382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2020-01-09T14:27:34Z</dcterms:created>
  <dc:creator>Apache POI</dc:creator>
</coreProperties>
</file>