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<sst xmlns="http://schemas.openxmlformats.org/spreadsheetml/2006/main" count="453" uniqueCount="127">
  <si>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</si>
  <si>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</si>
  <si>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</si>
  <si>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</si>
  <si>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</si>
  <si>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</si>
  <si>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</si>
  <si>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</si>
  <si>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</si>
  <si>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</si>
  <si>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</si>
  <si>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</si>
  <si>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</si>
  <si>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</si>
  <si>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</si>
  <si>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</si>
  <si>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</si>
  <si>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</si>
  <si>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</si>
  <si>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</si>
  <si>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</si>
  <si>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</si>
  <si>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</si>
  <si>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</si>
  <si>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</si>
  <si>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</si>
  <si>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</si>
  <si>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</si>
  <si>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</si>
  <si>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</si>
  <si>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</si>
  <si>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</si>
  <si>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</si>
  <si>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</si>
  <si>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</si>
  <si>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</si>
  <si>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</si>
  <si>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</si>
  <si>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</si>
  <si>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</si>
  <si>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</si>
  <si>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</si>
  <si>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</si>
  <si>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</si>
  <si>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</si>
  <si>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</si>
  <si>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</si>
  <si>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</si>
  <si>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</si>
  <si>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</si>
  <si>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</si>
  <si>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</si>
  <si>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</si>
  <si>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</si>
  <si>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</si>
  <si>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</si>
  <si>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</si>
  <si>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</si>
  <si>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</si>
  <si>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</si>
  <si>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</si>
  <si>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</si>
  <si>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</si>
  <si>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</si>
  <si>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</si>
  <si>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</si>
  <si>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</si>
  <si>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</si>
  <si>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</si>
  <si>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</si>
  <si>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</si>
  <si>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</si>
  <si>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</si>
  <si>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</si>
  <si>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</si>
  <si>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</si>
  <si>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</si>
  <si>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</si>
  <si>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</si>
  <si>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</si>
  <si>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</si>
  <si>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</si>
  <si>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</si>
  <si>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</si>
  <si>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</si>
  <si>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</si>
  <si>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</si>
  <si>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</si>
  <si>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</si>
  <si>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</si>
  <si>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</si>
  <si>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</si>
  <si>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</si>
  <si>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</si>
  <si>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</si>
  <si>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</si>
  <si>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</si>
  <si>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</si>
  <si>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</si>
  <si>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</si>
  <si>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</si>
  <si>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</si>
  <si>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</si>
  <si>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</si>
  <si>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</si>
  <si>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</si>
  <si>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</si>
  <si>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</si>
  <si>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</si>
  <si>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</si>
  <si>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</si>
  <si>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</si>
  <si>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</si>
  <si>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</si>
  <si>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</si>
  <si>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</si>
  <si>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</si>
  <si>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</si>
  <si>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</si>
  <si>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</si>
  <si>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</si>
  <si>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</si>
  <si>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</si>
  <si>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</si>
  <si>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</si>
  <si>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UPL on 1 Jan 19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</si>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</sst>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27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23.5564453125" collapsed="false"/>
    <col min="45" max="45" bestFit="true" customWidth="true" width="10.24833984375" collapsed="false"/>
  </cols>
  <sheetData>
    <row r="1">
      <c r="A1" t="s">
        <v>0</v>
      </c>
      <c r="B1" t="s">
        <v>1</v>
      </c>
      <c r="Y1" t="s" s="1245">
        <v>6</v>
      </c>
      <c r="Z1" t="n" s="1246">
        <v>2019.0</v>
      </c>
    </row>
    <row r="2">
      <c r="A2" t="s">
        <v>0</v>
      </c>
      <c r="B2" t="s">
        <v>2</v>
      </c>
      <c r="Y2" t="s" s="1247">
        <v>7</v>
      </c>
      <c r="Z2" t="n" s="12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31">
        <v>0</v>
      </c>
      <c r="AD8" t="s" s="1132">
        <v>0</v>
      </c>
      <c r="AE8" t="s" s="1133">
        <v>0</v>
      </c>
      <c r="AF8" t="s" s="1134">
        <v>0</v>
      </c>
      <c r="AG8" t="s" s="1135">
        <v>8</v>
      </c>
      <c r="AH8" s="1136"/>
      <c r="AI8" s="1137"/>
      <c r="AJ8" s="1138"/>
      <c r="AK8" s="1122"/>
      <c r="AL8" s="1123"/>
      <c r="AM8" s="1124"/>
      <c r="AN8" s="1125"/>
      <c r="AO8" s="1126"/>
      <c r="AP8" s="1127"/>
      <c r="AQ8" s="1128"/>
      <c r="AR8" s="1129"/>
      <c r="AS8" s="1130"/>
    </row>
    <row r="9" ht="41.0" customHeight="true">
      <c r="A9" t="s" s="1155">
        <v>9</v>
      </c>
      <c r="B9" t="s" s="1156">
        <v>10</v>
      </c>
      <c r="C9" t="s" s="1157">
        <v>11</v>
      </c>
      <c r="D9" t="s" s="1158">
        <v>12</v>
      </c>
      <c r="E9" t="s" s="1159">
        <v>13</v>
      </c>
      <c r="F9" t="s" s="1160">
        <v>14</v>
      </c>
      <c r="G9" t="s" s="1161">
        <v>15</v>
      </c>
      <c r="H9" t="s" s="1162">
        <v>16</v>
      </c>
      <c r="I9" t="s" s="1249">
        <v>17</v>
      </c>
      <c r="J9" t="s" s="1250">
        <v>18</v>
      </c>
      <c r="K9" t="s" s="1165">
        <v>19</v>
      </c>
      <c r="L9" t="s" s="1166">
        <v>20</v>
      </c>
      <c r="M9" t="s" s="1167">
        <v>21</v>
      </c>
      <c r="N9" t="s" s="1168">
        <v>22</v>
      </c>
      <c r="O9" t="s" s="1169">
        <v>23</v>
      </c>
      <c r="P9" t="s" s="1170">
        <v>24</v>
      </c>
      <c r="Q9" t="s" s="1171">
        <v>25</v>
      </c>
      <c r="R9" t="s" s="1172">
        <v>26</v>
      </c>
      <c r="S9" t="s" s="1173">
        <v>27</v>
      </c>
      <c r="T9" t="s" s="1174">
        <v>28</v>
      </c>
      <c r="U9" t="s" s="1175">
        <v>29</v>
      </c>
      <c r="V9" t="s" s="1176">
        <v>30</v>
      </c>
      <c r="W9" t="s" s="1177">
        <v>31</v>
      </c>
      <c r="X9" t="s" s="1178">
        <v>32</v>
      </c>
      <c r="Y9" t="s" s="1179">
        <v>33</v>
      </c>
      <c r="Z9" t="s" s="1180">
        <v>34</v>
      </c>
      <c r="AA9" t="s" s="1181">
        <v>35</v>
      </c>
      <c r="AB9" t="s" s="1182">
        <v>36</v>
      </c>
      <c r="AC9" t="s" s="1183">
        <v>37</v>
      </c>
      <c r="AD9" t="s" s="1184">
        <v>38</v>
      </c>
      <c r="AE9" t="s" s="1185">
        <v>39</v>
      </c>
      <c r="AF9" t="s" s="1186">
        <v>40</v>
      </c>
      <c r="AG9" t="s" s="1187">
        <v>41</v>
      </c>
      <c r="AH9" t="s" s="1188">
        <v>42</v>
      </c>
      <c r="AI9" t="s" s="1189">
        <v>43</v>
      </c>
      <c r="AJ9" t="s" s="1190">
        <v>44</v>
      </c>
      <c r="AK9" t="s" s="1191">
        <v>45</v>
      </c>
      <c r="AL9" t="s" s="1192">
        <v>46</v>
      </c>
      <c r="AM9" t="s" s="1193">
        <v>47</v>
      </c>
      <c r="AN9" t="s" s="1194">
        <v>48</v>
      </c>
      <c r="AO9" t="s" s="1195">
        <v>49</v>
      </c>
      <c r="AP9" t="s" s="1196">
        <v>50</v>
      </c>
      <c r="AQ9" t="s" s="1197">
        <v>51</v>
      </c>
      <c r="AR9" t="s" s="1198">
        <v>52</v>
      </c>
      <c r="AS9" t="s" s="1199">
        <v>53</v>
      </c>
    </row>
    <row r="10">
      <c r="A10" t="s" s="1200">
        <v>0</v>
      </c>
      <c r="B10" t="s" s="1201">
        <v>0</v>
      </c>
      <c r="C10" t="s" s="1202">
        <v>0</v>
      </c>
      <c r="D10" t="s" s="1203">
        <v>0</v>
      </c>
      <c r="E10" t="s" s="1204">
        <v>0</v>
      </c>
      <c r="F10" t="s" s="1205">
        <v>0</v>
      </c>
      <c r="G10" t="s" s="1206">
        <v>0</v>
      </c>
      <c r="H10" t="s" s="1207">
        <v>0</v>
      </c>
      <c r="I10" t="s" s="1251">
        <v>0</v>
      </c>
      <c r="J10" t="s" s="1252">
        <v>0</v>
      </c>
      <c r="K10" t="s" s="1210">
        <v>0</v>
      </c>
      <c r="L10" t="s" s="1211">
        <v>0</v>
      </c>
      <c r="M10" t="s" s="1212">
        <v>0</v>
      </c>
      <c r="N10" t="s" s="1213">
        <v>0</v>
      </c>
      <c r="O10" t="s" s="1214">
        <v>0</v>
      </c>
      <c r="P10" t="s" s="1215">
        <v>0</v>
      </c>
      <c r="Q10" t="s" s="1216">
        <v>0</v>
      </c>
      <c r="R10" t="s" s="1217">
        <v>0</v>
      </c>
      <c r="S10" t="s" s="1218">
        <v>0</v>
      </c>
      <c r="T10" t="s" s="1219">
        <v>0</v>
      </c>
      <c r="U10" t="s" s="1220">
        <v>0</v>
      </c>
      <c r="V10" t="s" s="1221">
        <v>0</v>
      </c>
      <c r="W10" t="s" s="1222">
        <v>0</v>
      </c>
      <c r="X10" t="s" s="1223">
        <v>0</v>
      </c>
      <c r="Y10" t="s" s="1224">
        <v>0</v>
      </c>
      <c r="Z10" t="s" s="1225">
        <v>0</v>
      </c>
      <c r="AA10" t="s" s="1226">
        <v>0</v>
      </c>
      <c r="AB10" t="s" s="1227">
        <v>0</v>
      </c>
      <c r="AC10" t="n" s="1228">
        <v>1.5</v>
      </c>
      <c r="AD10" t="n" s="1229">
        <v>1.5</v>
      </c>
      <c r="AE10" t="n" s="1230">
        <v>2.0</v>
      </c>
      <c r="AF10" t="n" s="1231">
        <v>2.0</v>
      </c>
      <c r="AG10" t="n" s="1232">
        <v>3.0</v>
      </c>
      <c r="AH10" t="n" s="1233">
        <v>3.0</v>
      </c>
      <c r="AI10" t="s" s="1234">
        <v>54</v>
      </c>
      <c r="AJ10" t="s" s="1235">
        <v>54</v>
      </c>
      <c r="AK10" s="1236"/>
      <c r="AL10" s="1237"/>
      <c r="AM10" s="1238"/>
      <c r="AN10" s="1239"/>
      <c r="AO10" s="1240"/>
      <c r="AP10" s="1241"/>
      <c r="AQ10" s="1242"/>
      <c r="AR10" s="1243"/>
      <c r="AS10" s="1244"/>
    </row>
    <row r="11">
      <c r="A11" t="s" s="496">
        <v>55</v>
      </c>
      <c r="B11" t="s" s="497">
        <v>56</v>
      </c>
      <c r="C11" t="s" s="498">
        <v>57</v>
      </c>
      <c r="D11" t="s" s="499">
        <v>58</v>
      </c>
      <c r="E11" t="s" s="500">
        <v>59</v>
      </c>
      <c r="F11" t="s" s="1081">
        <v>60</v>
      </c>
      <c r="G11" t="s" s="502">
        <v>61</v>
      </c>
      <c r="H11" t="s" s="503">
        <v>62</v>
      </c>
      <c r="I11" t="n" s="1253">
        <v>43448.0</v>
      </c>
      <c r="J11" t="n" s="1254">
        <v>43457.0</v>
      </c>
      <c r="K11" t="s" s="506">
        <v>0</v>
      </c>
      <c r="L11" t="n" s="507">
        <v>0.0</v>
      </c>
      <c r="M11" t="n" s="508">
        <v>6.0</v>
      </c>
      <c r="N11" t="n" s="509">
        <v>115.0</v>
      </c>
      <c r="O11" t="n" s="510">
        <f>M11*N11</f>
      </c>
      <c r="P11" t="n" s="511">
        <v>0.0</v>
      </c>
      <c r="Q11" t="n" s="512">
        <v>0.0</v>
      </c>
      <c r="R11" t="n" s="513">
        <f>P11*Q11</f>
      </c>
      <c r="S11" t="n" s="514">
        <v>0.0</v>
      </c>
      <c r="T11" t="n" s="515">
        <v>0.0</v>
      </c>
      <c r="U11" t="n" s="516">
        <f>S11*T11</f>
      </c>
      <c r="V11" t="n" s="517">
        <f>L11+O11+U11+R11</f>
      </c>
      <c r="W11" t="n" s="518">
        <v>0.0</v>
      </c>
      <c r="X11" t="n" s="519">
        <v>0.0</v>
      </c>
      <c r="Y11" t="n" s="520">
        <v>0.0</v>
      </c>
      <c r="Z11" t="n" s="521">
        <v>0.0</v>
      </c>
      <c r="AA11" t="n" s="522">
        <v>143.15</v>
      </c>
      <c r="AB11" t="n" s="523">
        <f>V11+X11+W11+Y11+AA11</f>
      </c>
      <c r="AC11" t="n" s="524">
        <v>0.0</v>
      </c>
      <c r="AD11" t="n" s="525">
        <v>0.0</v>
      </c>
      <c r="AE11" t="n" s="526">
        <v>0.0</v>
      </c>
      <c r="AF11" t="n" s="527">
        <v>0.0</v>
      </c>
      <c r="AG11" t="n" s="528">
        <v>0.0</v>
      </c>
      <c r="AH11" t="n" s="529">
        <v>0.0</v>
      </c>
      <c r="AI11" t="n" s="530">
        <f>AC11+AE11+AG11</f>
      </c>
      <c r="AJ11" t="n" s="531">
        <f>AD11+AF11+AH11</f>
      </c>
      <c r="AK11" t="n" s="532">
        <v>21.0</v>
      </c>
      <c r="AL11" t="n" s="533">
        <v>3.5</v>
      </c>
      <c r="AM11" t="n" s="534">
        <v>0.4</v>
      </c>
      <c r="AN11" t="n" s="535">
        <f>AB11+AJ11+AK11+AL11+AM11</f>
      </c>
      <c r="AO11" t="n" s="536">
        <f>(U11+W11+AA11+AB11+AJ11+AK11+AL11+AM11)*0.05</f>
      </c>
      <c r="AP11" t="n" s="537">
        <f>AN11+AO11</f>
      </c>
      <c r="AQ11" t="n" s="538">
        <f>8.4*0.06</f>
      </c>
      <c r="AR11" t="n" s="539">
        <f>ROUND(AP11+AQ11,2)</f>
      </c>
      <c r="AS11" t="s" s="540">
        <v>0</v>
      </c>
    </row>
    <row r="12">
      <c r="A12" t="s" s="541">
        <v>63</v>
      </c>
      <c r="B12" t="s" s="542">
        <v>64</v>
      </c>
      <c r="C12" t="s" s="543">
        <v>65</v>
      </c>
      <c r="D12" t="s" s="544">
        <v>66</v>
      </c>
      <c r="E12" t="s" s="545">
        <v>67</v>
      </c>
      <c r="F12" t="s" s="1082">
        <v>68</v>
      </c>
      <c r="G12" t="s" s="547">
        <v>61</v>
      </c>
      <c r="H12" t="s" s="548">
        <v>62</v>
      </c>
      <c r="I12" t="n" s="1255">
        <v>43388.0</v>
      </c>
      <c r="J12" t="n" s="1256">
        <v>43465.0</v>
      </c>
      <c r="K12" t="s" s="551">
        <v>0</v>
      </c>
      <c r="L12" t="n" s="552">
        <v>0.0</v>
      </c>
      <c r="M12" t="n" s="553">
        <v>0.0</v>
      </c>
      <c r="N12" t="n" s="554">
        <v>0.0</v>
      </c>
      <c r="O12" t="n" s="555">
        <f>M12*N12</f>
      </c>
      <c r="P12" t="n" s="556">
        <v>0.0</v>
      </c>
      <c r="Q12" t="n" s="557">
        <v>0.0</v>
      </c>
      <c r="R12" t="n" s="558">
        <f>P12*Q12</f>
      </c>
      <c r="S12" t="n" s="559">
        <v>0.0</v>
      </c>
      <c r="T12" t="n" s="560">
        <v>0.0</v>
      </c>
      <c r="U12" t="n" s="561">
        <f>S12*T12</f>
      </c>
      <c r="V12" t="n" s="562">
        <f>L12+O12+U12+R12</f>
      </c>
      <c r="W12" t="n" s="563">
        <v>0.0</v>
      </c>
      <c r="X12" t="n" s="564">
        <v>0.0</v>
      </c>
      <c r="Y12" t="n" s="565">
        <v>0.0</v>
      </c>
      <c r="Z12" t="n" s="566">
        <v>0.0</v>
      </c>
      <c r="AA12" t="n" s="567">
        <v>2400.0</v>
      </c>
      <c r="AB12" t="n" s="568">
        <f>V12+X12+W12+Y12+AA12</f>
      </c>
      <c r="AC12" t="n" s="569">
        <v>6.5</v>
      </c>
      <c r="AD12" t="n" s="570">
        <v>46.87</v>
      </c>
      <c r="AE12" t="n" s="571">
        <v>8.0</v>
      </c>
      <c r="AF12" t="n" s="572">
        <v>76.96</v>
      </c>
      <c r="AG12" t="n" s="573">
        <v>0.0</v>
      </c>
      <c r="AH12" t="n" s="574">
        <v>0.0</v>
      </c>
      <c r="AI12" t="n" s="575">
        <f>AC12+AE12+AG12</f>
      </c>
      <c r="AJ12" t="n" s="576">
        <f>AD12+AF12+AH12</f>
      </c>
      <c r="AK12" t="n" s="577">
        <v>312.0</v>
      </c>
      <c r="AL12" t="n" s="578">
        <v>44.65</v>
      </c>
      <c r="AM12" t="n" s="579">
        <v>5.1</v>
      </c>
      <c r="AN12" t="n" s="580">
        <f>AB12+AJ12+AK12+AL12+AM12</f>
      </c>
      <c r="AO12" t="n" s="581">
        <f>(U12+W12+AA12+AB12+AJ12+AK12+AL12+AM12)*0.05</f>
      </c>
      <c r="AP12" t="n" s="582">
        <f>AN12+AO12</f>
      </c>
      <c r="AQ12" t="n" s="583">
        <f>144.28*0.06</f>
      </c>
      <c r="AR12" t="s" s="584">
        <f>ROUND(AP12+AQ12,2)</f>
      </c>
      <c r="AS12" t="s" s="585">
        <v>0</v>
      </c>
    </row>
    <row r="13">
      <c r="A13" t="s" s="586">
        <v>69</v>
      </c>
      <c r="B13" t="s" s="587">
        <v>70</v>
      </c>
      <c r="C13" t="s" s="588">
        <v>71</v>
      </c>
      <c r="D13" t="s" s="589">
        <v>72</v>
      </c>
      <c r="E13" t="s" s="590">
        <v>59</v>
      </c>
      <c r="F13" t="s" s="1083">
        <v>73</v>
      </c>
      <c r="G13" t="s" s="592">
        <v>61</v>
      </c>
      <c r="H13" t="s" s="593">
        <v>62</v>
      </c>
      <c r="I13" t="n" s="1257">
        <v>43448.0</v>
      </c>
      <c r="J13" t="n" s="1258">
        <v>43457.0</v>
      </c>
      <c r="K13" t="s" s="596">
        <v>0</v>
      </c>
      <c r="L13" t="n" s="597">
        <v>0.0</v>
      </c>
      <c r="M13" t="n" s="598">
        <v>6.0</v>
      </c>
      <c r="N13" t="n" s="599">
        <v>115.0</v>
      </c>
      <c r="O13" t="n" s="600">
        <f>M13*N13</f>
      </c>
      <c r="P13" t="n" s="601">
        <v>0.0</v>
      </c>
      <c r="Q13" t="n" s="602">
        <v>0.0</v>
      </c>
      <c r="R13" t="n" s="603">
        <f>P13*Q13</f>
      </c>
      <c r="S13" t="n" s="604">
        <v>0.0</v>
      </c>
      <c r="T13" t="n" s="605">
        <v>0.0</v>
      </c>
      <c r="U13" t="n" s="606">
        <f>S13*T13</f>
      </c>
      <c r="V13" t="n" s="607">
        <f>L13+O13+U13+R13</f>
      </c>
      <c r="W13" t="n" s="608">
        <v>0.0</v>
      </c>
      <c r="X13" t="n" s="609">
        <v>0.0</v>
      </c>
      <c r="Y13" t="n" s="610">
        <v>0.0</v>
      </c>
      <c r="Z13" t="n" s="611">
        <v>0.0</v>
      </c>
      <c r="AA13" t="n" s="612">
        <v>47.4</v>
      </c>
      <c r="AB13" t="n" s="613">
        <f>V13+X13+W13+Y13+AA13</f>
      </c>
      <c r="AC13" t="n" s="614">
        <v>0.0</v>
      </c>
      <c r="AD13" t="n" s="615">
        <v>0.0</v>
      </c>
      <c r="AE13" t="n" s="616">
        <v>0.0</v>
      </c>
      <c r="AF13" t="n" s="617">
        <v>0.0</v>
      </c>
      <c r="AG13" t="n" s="618">
        <v>0.0</v>
      </c>
      <c r="AH13" t="n" s="619">
        <v>0.0</v>
      </c>
      <c r="AI13" t="n" s="620">
        <f>AC13+AE13+AG13</f>
      </c>
      <c r="AJ13" t="n" s="621">
        <f>AD13+AF13+AH13</f>
      </c>
      <c r="AK13" t="n" s="622">
        <v>8.0</v>
      </c>
      <c r="AL13" t="n" s="623">
        <v>1.8</v>
      </c>
      <c r="AM13" t="n" s="624">
        <v>0.2</v>
      </c>
      <c r="AN13" t="n" s="625">
        <f>AB13+AJ13+AK13+AL13+AM13</f>
      </c>
      <c r="AO13" t="n" s="626">
        <f>(U13+W13+AA13+AB13+AJ13+AK13+AL13+AM13)*0.05</f>
      </c>
      <c r="AP13" t="n" s="627">
        <f>AN13+AO13</f>
      </c>
      <c r="AQ13" t="n" s="628">
        <f>2.87*0.06</f>
      </c>
      <c r="AR13" t="n" s="629">
        <f>ROUND(AP13+AQ13,2)</f>
      </c>
      <c r="AS13" t="s" s="630">
        <v>0</v>
      </c>
    </row>
    <row r="14">
      <c r="A14" t="s" s="631">
        <v>74</v>
      </c>
      <c r="B14" t="s" s="632">
        <v>75</v>
      </c>
      <c r="C14" t="s" s="633">
        <v>76</v>
      </c>
      <c r="D14" t="s" s="634">
        <v>77</v>
      </c>
      <c r="E14" t="s" s="635">
        <v>59</v>
      </c>
      <c r="F14" t="s" s="1084">
        <v>78</v>
      </c>
      <c r="G14" t="s" s="637">
        <v>61</v>
      </c>
      <c r="H14" t="s" s="638">
        <v>62</v>
      </c>
      <c r="I14" t="n" s="1259">
        <v>43450.0</v>
      </c>
      <c r="J14" t="n" s="1260">
        <v>43460.0</v>
      </c>
      <c r="K14" t="s" s="641">
        <v>0</v>
      </c>
      <c r="L14" t="n" s="642">
        <v>0.0</v>
      </c>
      <c r="M14" t="n" s="643">
        <v>6.0</v>
      </c>
      <c r="N14" t="n" s="644">
        <v>115.0</v>
      </c>
      <c r="O14" t="n" s="645">
        <f>M14*N14</f>
      </c>
      <c r="P14" t="n" s="646">
        <v>0.0</v>
      </c>
      <c r="Q14" t="n" s="647">
        <v>0.0</v>
      </c>
      <c r="R14" t="n" s="648">
        <f>P14*Q14</f>
      </c>
      <c r="S14" t="n" s="649">
        <v>0.0</v>
      </c>
      <c r="T14" t="n" s="650">
        <v>0.0</v>
      </c>
      <c r="U14" t="n" s="651">
        <f>S14*T14</f>
      </c>
      <c r="V14" t="n" s="652">
        <f>L14+O14+U14+R14</f>
      </c>
      <c r="W14" t="n" s="653">
        <v>0.0</v>
      </c>
      <c r="X14" t="n" s="654">
        <v>0.0</v>
      </c>
      <c r="Y14" t="n" s="655">
        <v>0.0</v>
      </c>
      <c r="Z14" t="n" s="656">
        <v>0.0</v>
      </c>
      <c r="AA14" t="n" s="657">
        <v>152.8</v>
      </c>
      <c r="AB14" t="n" s="658">
        <f>V14+X14+W14+Y14+AA14</f>
      </c>
      <c r="AC14" t="n" s="659">
        <v>0.0</v>
      </c>
      <c r="AD14" t="n" s="660">
        <v>0.0</v>
      </c>
      <c r="AE14" t="n" s="661">
        <v>0.0</v>
      </c>
      <c r="AF14" t="n" s="662">
        <v>0.0</v>
      </c>
      <c r="AG14" t="n" s="663">
        <v>0.0</v>
      </c>
      <c r="AH14" t="n" s="664">
        <v>0.0</v>
      </c>
      <c r="AI14" t="n" s="665">
        <f>AC14+AE14+AG14</f>
      </c>
      <c r="AJ14" t="n" s="666">
        <f>AD14+AF14+AH14</f>
      </c>
      <c r="AK14" t="n" s="667">
        <v>21.0</v>
      </c>
      <c r="AL14" t="n" s="668">
        <v>3.5</v>
      </c>
      <c r="AM14" t="n" s="669">
        <v>0.4</v>
      </c>
      <c r="AN14" t="n" s="670">
        <f>AB14+AJ14+AK14+AL14+AM14</f>
      </c>
      <c r="AO14" t="n" s="671">
        <f>(U14+W14+AA14+AB14+AJ14+AK14+AL14+AM14)*0.05</f>
      </c>
      <c r="AP14" t="n" s="672">
        <f>AN14+AO14</f>
      </c>
      <c r="AQ14" t="n" s="673">
        <f>8.89*0.06</f>
      </c>
      <c r="AR14" t="n" s="674">
        <f>ROUND(AP14+AQ14,2)</f>
      </c>
      <c r="AS14" t="s" s="675">
        <v>0</v>
      </c>
    </row>
    <row r="15">
      <c r="A15" t="s" s="676">
        <v>79</v>
      </c>
      <c r="B15" t="s" s="677">
        <v>80</v>
      </c>
      <c r="C15" t="s" s="678">
        <v>81</v>
      </c>
      <c r="D15" t="s" s="679">
        <v>82</v>
      </c>
      <c r="E15" t="s" s="680">
        <v>83</v>
      </c>
      <c r="F15" t="s" s="1085">
        <v>84</v>
      </c>
      <c r="G15" t="s" s="682">
        <v>85</v>
      </c>
      <c r="H15" t="s" s="683">
        <v>86</v>
      </c>
      <c r="I15" t="n" s="1261">
        <v>43463.0</v>
      </c>
      <c r="J15" t="n" s="1262">
        <v>43466.0</v>
      </c>
      <c r="K15" t="s" s="686">
        <v>0</v>
      </c>
      <c r="L15" t="n" s="687">
        <v>0.0</v>
      </c>
      <c r="M15" t="n" s="688">
        <v>4.0</v>
      </c>
      <c r="N15" t="n" s="689">
        <v>200.0</v>
      </c>
      <c r="O15" t="n" s="690">
        <f>M15*N15</f>
      </c>
      <c r="P15" t="n" s="691">
        <v>0.0</v>
      </c>
      <c r="Q15" t="n" s="692">
        <v>0.0</v>
      </c>
      <c r="R15" t="n" s="693">
        <f>P15*Q15</f>
      </c>
      <c r="S15" t="n" s="694">
        <v>0.0</v>
      </c>
      <c r="T15" t="n" s="695">
        <v>0.0</v>
      </c>
      <c r="U15" t="n" s="696">
        <f>S15*T15</f>
      </c>
      <c r="V15" t="n" s="697">
        <f>L15+O15+U15+R15</f>
      </c>
      <c r="W15" t="n" s="698">
        <v>0.0</v>
      </c>
      <c r="X15" t="n" s="699">
        <v>0.0</v>
      </c>
      <c r="Y15" t="n" s="700">
        <v>0.0</v>
      </c>
      <c r="Z15" t="n" s="701">
        <v>0.0</v>
      </c>
      <c r="AA15" t="n" s="702">
        <v>0.0</v>
      </c>
      <c r="AB15" t="n" s="703">
        <f>V15+X15+W15+Y15+AA15</f>
      </c>
      <c r="AC15" t="n" s="704">
        <v>0.0</v>
      </c>
      <c r="AD15" t="n" s="705">
        <v>0.0</v>
      </c>
      <c r="AE15" t="n" s="706">
        <v>0.0</v>
      </c>
      <c r="AF15" t="n" s="707">
        <v>0.0</v>
      </c>
      <c r="AG15" t="n" s="708">
        <v>0.0</v>
      </c>
      <c r="AH15" t="n" s="709">
        <v>0.0</v>
      </c>
      <c r="AI15" t="n" s="710">
        <f>AC15+AE15+AG15</f>
      </c>
      <c r="AJ15" t="n" s="711">
        <f>AD15+AF15+AH15</f>
      </c>
      <c r="AK15" t="n" s="712">
        <v>0.0</v>
      </c>
      <c r="AL15" t="n" s="713">
        <v>0.0</v>
      </c>
      <c r="AM15" t="n" s="714">
        <v>0.0</v>
      </c>
      <c r="AN15" t="n" s="715">
        <f>AB15+AJ15+AK15+AL15+AM15</f>
      </c>
      <c r="AO15" t="n" s="716">
        <f>(U15+W15+AA15+AB15+AJ15+AK15+AL15+AM15)*0.05</f>
      </c>
      <c r="AP15" t="n" s="717">
        <f>AN15+AO15</f>
      </c>
      <c r="AQ15" t="n" s="718">
        <f>0*0.06</f>
      </c>
      <c r="AR15" t="n" s="719">
        <f>ROUND(AP15+AQ15,2)</f>
      </c>
      <c r="AS15" t="s" s="720">
        <v>0</v>
      </c>
    </row>
    <row r="16">
      <c r="A16" t="s" s="721">
        <v>87</v>
      </c>
      <c r="B16" t="s" s="722">
        <v>88</v>
      </c>
      <c r="C16" t="s" s="723">
        <v>89</v>
      </c>
      <c r="D16" t="s" s="724">
        <v>90</v>
      </c>
      <c r="E16" t="s" s="725">
        <v>83</v>
      </c>
      <c r="F16" t="s" s="1086">
        <v>84</v>
      </c>
      <c r="G16" t="s" s="727">
        <v>85</v>
      </c>
      <c r="H16" t="s" s="728">
        <v>86</v>
      </c>
      <c r="I16" t="n" s="1263">
        <v>43463.0</v>
      </c>
      <c r="J16" t="n" s="1264">
        <v>43466.0</v>
      </c>
      <c r="K16" t="s" s="731">
        <v>0</v>
      </c>
      <c r="L16" t="n" s="732">
        <v>0.0</v>
      </c>
      <c r="M16" t="n" s="733">
        <v>4.0</v>
      </c>
      <c r="N16" t="n" s="734">
        <v>200.0</v>
      </c>
      <c r="O16" t="n" s="735">
        <f>M16*N16</f>
      </c>
      <c r="P16" t="n" s="736">
        <v>0.0</v>
      </c>
      <c r="Q16" t="n" s="737">
        <v>0.0</v>
      </c>
      <c r="R16" t="n" s="738">
        <f>P16*Q16</f>
      </c>
      <c r="S16" t="n" s="739">
        <v>0.0</v>
      </c>
      <c r="T16" t="n" s="740">
        <v>0.0</v>
      </c>
      <c r="U16" t="n" s="741">
        <f>S16*T16</f>
      </c>
      <c r="V16" t="n" s="742">
        <f>L16+O16+U16+R16</f>
      </c>
      <c r="W16" t="n" s="743">
        <v>0.0</v>
      </c>
      <c r="X16" t="n" s="744">
        <v>0.0</v>
      </c>
      <c r="Y16" t="n" s="745">
        <v>0.0</v>
      </c>
      <c r="Z16" t="n" s="746">
        <v>0.0</v>
      </c>
      <c r="AA16" t="n" s="747">
        <v>0.0</v>
      </c>
      <c r="AB16" t="n" s="748">
        <f>V16+X16+W16+Y16+AA16</f>
      </c>
      <c r="AC16" t="n" s="749">
        <v>0.0</v>
      </c>
      <c r="AD16" t="n" s="750">
        <v>0.0</v>
      </c>
      <c r="AE16" t="n" s="751">
        <v>0.0</v>
      </c>
      <c r="AF16" t="n" s="752">
        <v>0.0</v>
      </c>
      <c r="AG16" t="n" s="753">
        <v>0.0</v>
      </c>
      <c r="AH16" t="n" s="754">
        <v>0.0</v>
      </c>
      <c r="AI16" t="n" s="755">
        <f>AC16+AE16+AG16</f>
      </c>
      <c r="AJ16" t="n" s="756">
        <f>AD16+AF16+AH16</f>
      </c>
      <c r="AK16" t="n" s="757">
        <v>0.0</v>
      </c>
      <c r="AL16" t="n" s="758">
        <v>0.0</v>
      </c>
      <c r="AM16" t="n" s="759">
        <v>0.0</v>
      </c>
      <c r="AN16" t="n" s="760">
        <f>AB16+AJ16+AK16+AL16+AM16</f>
      </c>
      <c r="AO16" t="n" s="761">
        <f>(U16+W16+AA16+AB16+AJ16+AK16+AL16+AM16)*0.05</f>
      </c>
      <c r="AP16" t="n" s="762">
        <f>AN16+AO16</f>
      </c>
      <c r="AQ16" t="n" s="763">
        <f>0*0.06</f>
      </c>
      <c r="AR16" t="n" s="764">
        <f>ROUND(AP16+AQ16,2)</f>
      </c>
      <c r="AS16" t="s" s="765">
        <v>0</v>
      </c>
    </row>
    <row r="17">
      <c r="A17" t="s" s="766">
        <v>91</v>
      </c>
      <c r="B17" t="s" s="767">
        <v>92</v>
      </c>
      <c r="C17" t="s" s="768">
        <v>93</v>
      </c>
      <c r="D17" t="s" s="769">
        <v>94</v>
      </c>
      <c r="E17" t="s" s="770">
        <v>83</v>
      </c>
      <c r="F17" t="s" s="1087">
        <v>84</v>
      </c>
      <c r="G17" t="s" s="772">
        <v>85</v>
      </c>
      <c r="H17" t="s" s="773">
        <v>86</v>
      </c>
      <c r="I17" t="n" s="1265">
        <v>43463.0</v>
      </c>
      <c r="J17" t="n" s="1266">
        <v>43466.0</v>
      </c>
      <c r="K17" t="s" s="776">
        <v>0</v>
      </c>
      <c r="L17" t="n" s="777">
        <v>0.0</v>
      </c>
      <c r="M17" t="n" s="778">
        <v>4.0</v>
      </c>
      <c r="N17" t="n" s="779">
        <v>200.0</v>
      </c>
      <c r="O17" t="n" s="780">
        <f>M17*N17</f>
      </c>
      <c r="P17" t="n" s="781">
        <v>0.0</v>
      </c>
      <c r="Q17" t="n" s="782">
        <v>0.0</v>
      </c>
      <c r="R17" t="n" s="783">
        <f>P17*Q17</f>
      </c>
      <c r="S17" t="n" s="784">
        <v>0.0</v>
      </c>
      <c r="T17" t="n" s="785">
        <v>0.0</v>
      </c>
      <c r="U17" t="n" s="786">
        <f>S17*T17</f>
      </c>
      <c r="V17" t="n" s="787">
        <f>L17+O17+U17+R17</f>
      </c>
      <c r="W17" t="n" s="788">
        <v>0.0</v>
      </c>
      <c r="X17" t="n" s="789">
        <v>0.0</v>
      </c>
      <c r="Y17" t="n" s="790">
        <v>0.0</v>
      </c>
      <c r="Z17" t="n" s="791">
        <v>0.0</v>
      </c>
      <c r="AA17" t="n" s="792">
        <v>0.0</v>
      </c>
      <c r="AB17" t="n" s="793">
        <f>V17+X17+W17+Y17+AA17</f>
      </c>
      <c r="AC17" t="n" s="794">
        <v>0.0</v>
      </c>
      <c r="AD17" t="n" s="795">
        <v>0.0</v>
      </c>
      <c r="AE17" t="n" s="796">
        <v>0.0</v>
      </c>
      <c r="AF17" t="n" s="797">
        <v>0.0</v>
      </c>
      <c r="AG17" t="n" s="798">
        <v>0.0</v>
      </c>
      <c r="AH17" t="n" s="799">
        <v>0.0</v>
      </c>
      <c r="AI17" t="n" s="800">
        <f>AC17+AE17+AG17</f>
      </c>
      <c r="AJ17" t="n" s="801">
        <f>AD17+AF17+AH17</f>
      </c>
      <c r="AK17" t="n" s="802">
        <v>0.0</v>
      </c>
      <c r="AL17" t="n" s="803">
        <v>0.0</v>
      </c>
      <c r="AM17" t="n" s="804">
        <v>0.0</v>
      </c>
      <c r="AN17" t="n" s="805">
        <f>AB17+AJ17+AK17+AL17+AM17</f>
      </c>
      <c r="AO17" t="n" s="806">
        <f>(U17+W17+AA17+AB17+AJ17+AK17+AL17+AM17)*0.05</f>
      </c>
      <c r="AP17" t="n" s="807">
        <f>AN17+AO17</f>
      </c>
      <c r="AQ17" t="n" s="808">
        <f>0*0.06</f>
      </c>
      <c r="AR17" t="n" s="809">
        <f>ROUND(AP17+AQ17,2)</f>
      </c>
      <c r="AS17" t="s" s="810">
        <v>0</v>
      </c>
    </row>
    <row r="18">
      <c r="A18" t="s" s="811">
        <v>95</v>
      </c>
      <c r="B18" t="s" s="812">
        <v>96</v>
      </c>
      <c r="C18" t="s" s="813">
        <v>97</v>
      </c>
      <c r="D18" t="s" s="814">
        <v>98</v>
      </c>
      <c r="E18" t="s" s="815">
        <v>83</v>
      </c>
      <c r="F18" t="s" s="1088">
        <v>99</v>
      </c>
      <c r="G18" t="s" s="817">
        <v>85</v>
      </c>
      <c r="H18" t="s" s="818">
        <v>86</v>
      </c>
      <c r="I18" t="n" s="1267">
        <v>43463.0</v>
      </c>
      <c r="J18" t="n" s="1268">
        <v>43466.0</v>
      </c>
      <c r="K18" t="s" s="821">
        <v>0</v>
      </c>
      <c r="L18" t="n" s="822">
        <v>0.0</v>
      </c>
      <c r="M18" t="n" s="823">
        <v>4.0</v>
      </c>
      <c r="N18" t="n" s="824">
        <v>200.0</v>
      </c>
      <c r="O18" t="n" s="825">
        <f>M18*N18</f>
      </c>
      <c r="P18" t="n" s="826">
        <v>0.0</v>
      </c>
      <c r="Q18" t="n" s="827">
        <v>0.0</v>
      </c>
      <c r="R18" t="n" s="828">
        <f>P18*Q18</f>
      </c>
      <c r="S18" t="n" s="829">
        <v>0.0</v>
      </c>
      <c r="T18" t="n" s="830">
        <v>0.0</v>
      </c>
      <c r="U18" t="n" s="831">
        <f>S18*T18</f>
      </c>
      <c r="V18" t="n" s="832">
        <f>L18+O18+U18+R18</f>
      </c>
      <c r="W18" t="n" s="833">
        <v>0.0</v>
      </c>
      <c r="X18" t="n" s="834">
        <v>0.0</v>
      </c>
      <c r="Y18" t="n" s="835">
        <v>0.0</v>
      </c>
      <c r="Z18" t="n" s="836">
        <v>0.0</v>
      </c>
      <c r="AA18" t="n" s="837">
        <v>0.0</v>
      </c>
      <c r="AB18" t="n" s="838">
        <f>V18+X18+W18+Y18+AA18</f>
      </c>
      <c r="AC18" t="n" s="839">
        <v>0.0</v>
      </c>
      <c r="AD18" t="n" s="840">
        <v>0.0</v>
      </c>
      <c r="AE18" t="n" s="841">
        <v>0.0</v>
      </c>
      <c r="AF18" t="n" s="842">
        <v>0.0</v>
      </c>
      <c r="AG18" t="n" s="843">
        <v>0.0</v>
      </c>
      <c r="AH18" t="n" s="844">
        <v>0.0</v>
      </c>
      <c r="AI18" t="n" s="845">
        <f>AC18+AE18+AG18</f>
      </c>
      <c r="AJ18" t="n" s="846">
        <f>AD18+AF18+AH18</f>
      </c>
      <c r="AK18" t="n" s="847">
        <v>0.0</v>
      </c>
      <c r="AL18" t="n" s="848">
        <v>0.0</v>
      </c>
      <c r="AM18" t="n" s="849">
        <v>0.0</v>
      </c>
      <c r="AN18" t="n" s="850">
        <f>AB18+AJ18+AK18+AL18+AM18</f>
      </c>
      <c r="AO18" t="n" s="851">
        <f>(U18+W18+AA18+AB18+AJ18+AK18+AL18+AM18)*0.05</f>
      </c>
      <c r="AP18" t="n" s="852">
        <f>AN18+AO18</f>
      </c>
      <c r="AQ18" t="n" s="853">
        <f>0*0.06</f>
      </c>
      <c r="AR18" t="n" s="854">
        <f>ROUND(AP18+AQ18,2)</f>
      </c>
      <c r="AS18" t="s" s="855">
        <v>0</v>
      </c>
    </row>
    <row r="19">
      <c r="A19" t="s" s="856">
        <v>100</v>
      </c>
      <c r="B19" t="s" s="857">
        <v>101</v>
      </c>
      <c r="C19" t="s" s="858">
        <v>102</v>
      </c>
      <c r="D19" t="s" s="859">
        <v>103</v>
      </c>
      <c r="E19" t="s" s="860">
        <v>59</v>
      </c>
      <c r="F19" t="s" s="1089">
        <v>104</v>
      </c>
      <c r="G19" t="s" s="862">
        <v>85</v>
      </c>
      <c r="H19" t="s" s="863">
        <v>86</v>
      </c>
      <c r="I19" t="n" s="1269">
        <v>43458.0</v>
      </c>
      <c r="J19" t="n" s="1270">
        <v>43467.0</v>
      </c>
      <c r="K19" t="s" s="866">
        <v>0</v>
      </c>
      <c r="L19" t="n" s="867">
        <v>0.0</v>
      </c>
      <c r="M19" t="n" s="868">
        <v>6.0</v>
      </c>
      <c r="N19" t="n" s="869">
        <v>115.0</v>
      </c>
      <c r="O19" t="n" s="870">
        <f>M19*N19</f>
      </c>
      <c r="P19" t="n" s="871">
        <v>3.0</v>
      </c>
      <c r="Q19" t="n" s="872">
        <v>165.0</v>
      </c>
      <c r="R19" t="n" s="873">
        <f>P19*Q19</f>
      </c>
      <c r="S19" t="n" s="874">
        <v>0.0</v>
      </c>
      <c r="T19" t="n" s="875">
        <v>0.0</v>
      </c>
      <c r="U19" t="n" s="876">
        <f>S19*T19</f>
      </c>
      <c r="V19" t="n" s="877">
        <f>L19+O19+U19+R19</f>
      </c>
      <c r="W19" t="n" s="878">
        <v>0.0</v>
      </c>
      <c r="X19" t="n" s="879">
        <v>0.0</v>
      </c>
      <c r="Y19" t="n" s="880">
        <v>0.0</v>
      </c>
      <c r="Z19" t="n" s="881">
        <v>0.0</v>
      </c>
      <c r="AA19" t="n" s="882">
        <v>403.13</v>
      </c>
      <c r="AB19" t="n" s="883">
        <f>V19+X19+W19+Y19+AA19</f>
      </c>
      <c r="AC19" t="n" s="884">
        <v>0.0</v>
      </c>
      <c r="AD19" t="n" s="885">
        <v>0.0</v>
      </c>
      <c r="AE19" t="n" s="886">
        <v>1.0</v>
      </c>
      <c r="AF19" t="n" s="887">
        <v>330.0</v>
      </c>
      <c r="AG19" t="n" s="888">
        <v>0.0</v>
      </c>
      <c r="AH19" t="n" s="889">
        <v>0.0</v>
      </c>
      <c r="AI19" t="n" s="890">
        <f>AC19+AE19+AG19</f>
      </c>
      <c r="AJ19" t="n" s="891">
        <f>AD19+AF19+AH19</f>
      </c>
      <c r="AK19" t="n" s="892">
        <v>54.0</v>
      </c>
      <c r="AL19" t="n" s="893">
        <v>7.0</v>
      </c>
      <c r="AM19" t="n" s="894">
        <v>0.8</v>
      </c>
      <c r="AN19" t="n" s="895">
        <f>AB19+AJ19+AK19+AL19+AM19</f>
      </c>
      <c r="AO19" t="n" s="896">
        <f>(U19+W19+AA19+AB19+AJ19+AK19+AL19+AM19)*0.05</f>
      </c>
      <c r="AP19" t="n" s="897">
        <f>AN19+AO19</f>
      </c>
      <c r="AQ19" t="n" s="898">
        <f>23.25*0.06</f>
      </c>
      <c r="AR19" t="n" s="899">
        <f>ROUND(AP19+AQ19,2)</f>
      </c>
      <c r="AS19" t="s" s="900">
        <v>0</v>
      </c>
    </row>
    <row r="20">
      <c r="A20" t="s" s="901">
        <v>105</v>
      </c>
      <c r="B20" t="s" s="902">
        <v>106</v>
      </c>
      <c r="C20" t="s" s="903">
        <v>107</v>
      </c>
      <c r="D20" t="s" s="904">
        <v>108</v>
      </c>
      <c r="E20" t="s" s="905">
        <v>59</v>
      </c>
      <c r="F20" t="s" s="1090">
        <v>109</v>
      </c>
      <c r="G20" t="s" s="907">
        <v>85</v>
      </c>
      <c r="H20" t="s" s="908">
        <v>86</v>
      </c>
      <c r="I20" t="n" s="1271">
        <v>43462.0</v>
      </c>
      <c r="J20" t="n" s="1272">
        <v>43464.0</v>
      </c>
      <c r="K20" t="s" s="911">
        <v>0</v>
      </c>
      <c r="L20" t="n" s="912">
        <v>0.0</v>
      </c>
      <c r="M20" t="n" s="913">
        <v>3.0</v>
      </c>
      <c r="N20" t="n" s="914">
        <v>115.0</v>
      </c>
      <c r="O20" t="n" s="915">
        <f>M20*N20</f>
      </c>
      <c r="P20" t="n" s="916">
        <v>0.0</v>
      </c>
      <c r="Q20" t="n" s="917">
        <v>0.0</v>
      </c>
      <c r="R20" t="n" s="918">
        <f>P20*Q20</f>
      </c>
      <c r="S20" t="n" s="919">
        <v>0.0</v>
      </c>
      <c r="T20" t="n" s="920">
        <v>0.0</v>
      </c>
      <c r="U20" t="n" s="921">
        <f>S20*T20</f>
      </c>
      <c r="V20" t="n" s="922">
        <f>L20+O20+U20+R20</f>
      </c>
      <c r="W20" t="n" s="923">
        <v>0.0</v>
      </c>
      <c r="X20" t="n" s="924">
        <v>0.0</v>
      </c>
      <c r="Y20" t="n" s="925">
        <v>0.0</v>
      </c>
      <c r="Z20" t="n" s="926">
        <v>0.0</v>
      </c>
      <c r="AA20" t="n" s="927">
        <v>141.35</v>
      </c>
      <c r="AB20" t="n" s="928">
        <f>V20+X20+W20+Y20+AA20</f>
      </c>
      <c r="AC20" t="n" s="929">
        <v>0.0</v>
      </c>
      <c r="AD20" t="n" s="930">
        <v>0.0</v>
      </c>
      <c r="AE20" t="n" s="931">
        <v>0.0</v>
      </c>
      <c r="AF20" t="n" s="932">
        <v>0.0</v>
      </c>
      <c r="AG20" t="n" s="933">
        <v>0.0</v>
      </c>
      <c r="AH20" t="n" s="934">
        <v>0.0</v>
      </c>
      <c r="AI20" t="n" s="935">
        <f>AC20+AE20+AG20</f>
      </c>
      <c r="AJ20" t="n" s="936">
        <f>AD20+AF20+AH20</f>
      </c>
      <c r="AK20" t="n" s="937">
        <v>20.0</v>
      </c>
      <c r="AL20" t="n" s="938">
        <v>1.8</v>
      </c>
      <c r="AM20" t="n" s="939">
        <v>0.2</v>
      </c>
      <c r="AN20" t="n" s="940">
        <f>AB20+AJ20+AK20+AL20+AM20</f>
      </c>
      <c r="AO20" t="n" s="941">
        <f>(U20+W20+AA20+AB20+AJ20+AK20+AL20+AM20)*0.05</f>
      </c>
      <c r="AP20" t="n" s="942">
        <f>AN20+AO20</f>
      </c>
      <c r="AQ20" t="n" s="943">
        <f>8.17*0.06</f>
      </c>
      <c r="AR20" t="n" s="944">
        <f>ROUND(AP20+AQ20,2)</f>
      </c>
      <c r="AS20" t="s" s="945">
        <v>0</v>
      </c>
    </row>
    <row r="21">
      <c r="A21" t="s" s="946">
        <v>110</v>
      </c>
      <c r="B21" t="s" s="947">
        <v>111</v>
      </c>
      <c r="C21" t="s" s="948">
        <v>112</v>
      </c>
      <c r="D21" t="s" s="949">
        <v>113</v>
      </c>
      <c r="E21" t="s" s="950">
        <v>59</v>
      </c>
      <c r="F21" t="s" s="1091">
        <v>84</v>
      </c>
      <c r="G21" t="s" s="952">
        <v>85</v>
      </c>
      <c r="H21" t="s" s="953">
        <v>86</v>
      </c>
      <c r="I21" t="n" s="1273">
        <v>43458.0</v>
      </c>
      <c r="J21" t="n" s="1274">
        <v>43467.0</v>
      </c>
      <c r="K21" t="s" s="956">
        <v>0</v>
      </c>
      <c r="L21" t="n" s="957">
        <v>0.0</v>
      </c>
      <c r="M21" t="n" s="958">
        <v>6.0</v>
      </c>
      <c r="N21" t="n" s="959">
        <v>115.0</v>
      </c>
      <c r="O21" t="n" s="960">
        <f>M21*N21</f>
      </c>
      <c r="P21" t="n" s="961">
        <v>3.0</v>
      </c>
      <c r="Q21" t="n" s="962">
        <v>165.0</v>
      </c>
      <c r="R21" t="n" s="963">
        <f>P21*Q21</f>
      </c>
      <c r="S21" t="n" s="964">
        <v>0.0</v>
      </c>
      <c r="T21" t="n" s="965">
        <v>0.0</v>
      </c>
      <c r="U21" t="n" s="966">
        <f>S21*T21</f>
      </c>
      <c r="V21" t="n" s="967">
        <f>L21+O21+U21+R21</f>
      </c>
      <c r="W21" t="n" s="968">
        <v>0.0</v>
      </c>
      <c r="X21" t="n" s="969">
        <v>0.0</v>
      </c>
      <c r="Y21" t="n" s="970">
        <v>0.0</v>
      </c>
      <c r="Z21" t="n" s="971">
        <v>0.0</v>
      </c>
      <c r="AA21" t="n" s="972">
        <v>395.43</v>
      </c>
      <c r="AB21" t="n" s="973">
        <f>V21+X21+W21+Y21+AA21</f>
      </c>
      <c r="AC21" t="n" s="974">
        <v>0.0</v>
      </c>
      <c r="AD21" t="n" s="975">
        <v>0.0</v>
      </c>
      <c r="AE21" t="n" s="976">
        <v>1.0</v>
      </c>
      <c r="AF21" t="n" s="977">
        <v>230.0</v>
      </c>
      <c r="AG21" t="n" s="978">
        <v>0.0</v>
      </c>
      <c r="AH21" t="n" s="979">
        <v>0.0</v>
      </c>
      <c r="AI21" t="n" s="980">
        <f>AC21+AE21+AG21</f>
      </c>
      <c r="AJ21" t="n" s="981">
        <f>AD21+AF21+AH21</f>
      </c>
      <c r="AK21" t="n" s="982">
        <v>52.0</v>
      </c>
      <c r="AL21" t="n" s="983">
        <v>7.0</v>
      </c>
      <c r="AM21" t="n" s="984">
        <v>0.8</v>
      </c>
      <c r="AN21" t="n" s="985">
        <f>AB21+AJ21+AK21+AL21+AM21</f>
      </c>
      <c r="AO21" t="n" s="986">
        <f>(U21+W21+AA21+AB21+AJ21+AK21+AL21+AM21)*0.05</f>
      </c>
      <c r="AP21" t="n" s="987">
        <f>AN21+AO21</f>
      </c>
      <c r="AQ21" t="n" s="988">
        <f>22.76*0.06</f>
      </c>
      <c r="AR21" t="n" s="989">
        <f>ROUND(AP21+AQ21,2)</f>
      </c>
      <c r="AS21" t="s" s="990">
        <v>0</v>
      </c>
    </row>
    <row r="22">
      <c r="A22" t="s" s="991">
        <v>114</v>
      </c>
      <c r="B22" t="s" s="992">
        <v>115</v>
      </c>
      <c r="C22" t="s" s="993">
        <v>116</v>
      </c>
      <c r="D22" t="s" s="994">
        <v>117</v>
      </c>
      <c r="E22" t="s" s="995">
        <v>59</v>
      </c>
      <c r="F22" t="s" s="1092">
        <v>84</v>
      </c>
      <c r="G22" t="s" s="997">
        <v>85</v>
      </c>
      <c r="H22" t="s" s="998">
        <v>86</v>
      </c>
      <c r="I22" t="n" s="1275">
        <v>43458.0</v>
      </c>
      <c r="J22" t="n" s="1276">
        <v>43467.0</v>
      </c>
      <c r="K22" t="s" s="1001">
        <v>0</v>
      </c>
      <c r="L22" t="n" s="1002">
        <v>0.0</v>
      </c>
      <c r="M22" t="n" s="1003">
        <v>6.0</v>
      </c>
      <c r="N22" t="n" s="1004">
        <v>115.0</v>
      </c>
      <c r="O22" t="n" s="1005">
        <f>M22*N22</f>
      </c>
      <c r="P22" t="n" s="1006">
        <v>3.0</v>
      </c>
      <c r="Q22" t="n" s="1007">
        <v>165.0</v>
      </c>
      <c r="R22" t="n" s="1008">
        <f>P22*Q22</f>
      </c>
      <c r="S22" t="n" s="1009">
        <v>0.0</v>
      </c>
      <c r="T22" t="n" s="1010">
        <v>0.0</v>
      </c>
      <c r="U22" t="n" s="1011">
        <f>S22*T22</f>
      </c>
      <c r="V22" t="n" s="1012">
        <f>L22+O22+U22+R22</f>
      </c>
      <c r="W22" t="n" s="1013">
        <v>0.0</v>
      </c>
      <c r="X22" t="n" s="1014">
        <v>0.0</v>
      </c>
      <c r="Y22" t="n" s="1015">
        <v>0.0</v>
      </c>
      <c r="Z22" t="n" s="1016">
        <v>0.0</v>
      </c>
      <c r="AA22" t="n" s="1017">
        <v>330.65</v>
      </c>
      <c r="AB22" t="n" s="1018">
        <f>V22+X22+W22+Y22+AA22</f>
      </c>
      <c r="AC22" t="n" s="1019">
        <v>0.0</v>
      </c>
      <c r="AD22" t="n" s="1020">
        <v>0.0</v>
      </c>
      <c r="AE22" t="n" s="1021">
        <v>1.0</v>
      </c>
      <c r="AF22" t="n" s="1022">
        <v>230.0</v>
      </c>
      <c r="AG22" t="n" s="1023">
        <v>0.0</v>
      </c>
      <c r="AH22" t="n" s="1024">
        <v>0.0</v>
      </c>
      <c r="AI22" t="n" s="1025">
        <f>AC22+AE22+AG22</f>
      </c>
      <c r="AJ22" t="n" s="1026">
        <f>AD22+AF22+AH22</f>
      </c>
      <c r="AK22" t="n" s="1027">
        <v>44.0</v>
      </c>
      <c r="AL22" t="n" s="1028">
        <v>5.3</v>
      </c>
      <c r="AM22" t="n" s="1029">
        <v>0.6</v>
      </c>
      <c r="AN22" t="n" s="1030">
        <f>AB22+AJ22+AK22+AL22+AM22</f>
      </c>
      <c r="AO22" t="n" s="1031">
        <f>(U22+W22+AA22+AB22+AJ22+AK22+AL22+AM22)*0.05</f>
      </c>
      <c r="AP22" t="n" s="1032">
        <f>AN22+AO22</f>
      </c>
      <c r="AQ22" t="n" s="1033">
        <f>19.03*0.06</f>
      </c>
      <c r="AR22" t="n" s="1034">
        <f>ROUND(AP22+AQ22,2)</f>
      </c>
      <c r="AS22" t="s" s="1035">
        <v>0</v>
      </c>
    </row>
    <row r="23">
      <c r="A23" t="s" s="1036">
        <v>118</v>
      </c>
      <c r="B23" t="s" s="1037">
        <v>119</v>
      </c>
      <c r="C23" t="s" s="1038">
        <v>120</v>
      </c>
      <c r="D23" t="s" s="1039">
        <v>121</v>
      </c>
      <c r="E23" t="s" s="1040">
        <v>67</v>
      </c>
      <c r="F23" t="s" s="1093">
        <v>122</v>
      </c>
      <c r="G23" t="s" s="1042">
        <v>123</v>
      </c>
      <c r="H23" t="s" s="1043">
        <v>124</v>
      </c>
      <c r="I23" t="n" s="1277">
        <v>43466.0</v>
      </c>
      <c r="J23" t="n" s="1278">
        <v>43524.0</v>
      </c>
      <c r="K23" t="s" s="1046">
        <v>125</v>
      </c>
      <c r="L23" t="n" s="1047">
        <v>1000.0</v>
      </c>
      <c r="M23" t="n" s="1048">
        <v>0.0</v>
      </c>
      <c r="N23" t="n" s="1049">
        <v>0.0</v>
      </c>
      <c r="O23" t="n" s="1050">
        <f>M23*N23</f>
      </c>
      <c r="P23" t="n" s="1051">
        <v>0.0</v>
      </c>
      <c r="Q23" t="n" s="1052">
        <v>0.0</v>
      </c>
      <c r="R23" t="n" s="1053">
        <f>P23*Q23</f>
      </c>
      <c r="S23" t="n" s="1054">
        <v>0.0</v>
      </c>
      <c r="T23" t="n" s="1055">
        <v>0.0</v>
      </c>
      <c r="U23" t="n" s="1056">
        <f>S23*T23</f>
      </c>
      <c r="V23" t="n" s="1057">
        <f>L23+O23+U23+R23</f>
      </c>
      <c r="W23" t="n" s="1058">
        <v>0.0</v>
      </c>
      <c r="X23" t="n" s="1059">
        <v>-32.26</v>
      </c>
      <c r="Y23" t="n" s="1060">
        <v>0.0</v>
      </c>
      <c r="Z23" t="n" s="1061">
        <v>0.0</v>
      </c>
      <c r="AA23" t="n" s="1062">
        <v>0.0</v>
      </c>
      <c r="AB23" t="n" s="1063">
        <f>V23+X23+W23+Y23+AA23</f>
      </c>
      <c r="AC23" t="n" s="1064">
        <v>0.0</v>
      </c>
      <c r="AD23" t="n" s="1065">
        <v>0.0</v>
      </c>
      <c r="AE23" t="n" s="1066">
        <v>0.0</v>
      </c>
      <c r="AF23" t="n" s="1067">
        <v>0.0</v>
      </c>
      <c r="AG23" t="n" s="1068">
        <v>0.0</v>
      </c>
      <c r="AH23" t="n" s="1069">
        <v>0.0</v>
      </c>
      <c r="AI23" t="n" s="1070">
        <f>AC23+AE23+AG23</f>
      </c>
      <c r="AJ23" t="n" s="1071">
        <f>AD23+AF23+AH23</f>
      </c>
      <c r="AK23" t="n" s="1072">
        <v>128.0</v>
      </c>
      <c r="AL23" t="n" s="1073">
        <v>16.65</v>
      </c>
      <c r="AM23" t="n" s="1074">
        <v>1.9</v>
      </c>
      <c r="AN23" t="n" s="1075">
        <f>AB23+AJ23+AK23+AL23+AM23</f>
      </c>
      <c r="AO23" t="n" s="1076">
        <f>(U23+W23+AA23+AB23+AJ23+AK23+AL23+AM23)*0.05</f>
      </c>
      <c r="AP23" t="n" s="1077">
        <f>AN23+AO23</f>
      </c>
      <c r="AQ23" t="n" s="1078">
        <f>55.71*0.06</f>
      </c>
      <c r="AR23" t="n" s="1079">
        <f>ROUND(AP23+AQ23,2)</f>
      </c>
      <c r="AS23" t="s" s="1080">
        <v>0</v>
      </c>
    </row>
    <row r="24">
      <c r="L24" s="430"/>
      <c r="M24" s="431"/>
      <c r="N24" s="432"/>
      <c r="O24" s="433"/>
      <c r="P24" s="434"/>
      <c r="Q24" s="435"/>
      <c r="R24" s="436"/>
      <c r="S24" s="437"/>
      <c r="T24" s="438"/>
      <c r="U24" s="439"/>
      <c r="V24" s="440"/>
      <c r="W24" s="441"/>
      <c r="X24" s="442"/>
      <c r="Y24" s="443"/>
      <c r="Z24" s="444"/>
      <c r="AA24" s="445"/>
      <c r="AB24" s="446"/>
      <c r="AC24" s="447"/>
      <c r="AD24" s="448"/>
      <c r="AE24" s="449"/>
      <c r="AF24" s="450"/>
      <c r="AG24" s="451"/>
      <c r="AH24" s="452"/>
      <c r="AI24" s="453"/>
      <c r="AJ24" s="454"/>
      <c r="AK24" s="455"/>
      <c r="AL24" s="456"/>
      <c r="AM24" s="457"/>
      <c r="AN24" s="458"/>
      <c r="AO24" s="459"/>
      <c r="AP24" s="460"/>
      <c r="AQ24" s="461"/>
      <c r="AR24" s="462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63">
        <f>SUM(l11:l23)</f>
      </c>
      <c r="M26" t="n" s="464">
        <f>SUM(m11:m23)</f>
      </c>
      <c r="N26" t="s" s="465">
        <v>0</v>
      </c>
      <c r="O26" t="n" s="466">
        <f>SUM(o11:o23)</f>
      </c>
      <c r="P26" t="n" s="467">
        <f>SUM(p11:p23)</f>
      </c>
      <c r="Q26" t="s" s="468">
        <v>0</v>
      </c>
      <c r="R26" t="n" s="469">
        <f>SUM(r11:r23)</f>
      </c>
      <c r="S26" t="n" s="470">
        <f>SUM(s11:s23)</f>
      </c>
      <c r="T26" t="s" s="471">
        <v>0</v>
      </c>
      <c r="U26" t="n" s="472">
        <f>SUM(u11:u23)</f>
      </c>
      <c r="V26" t="n" s="473">
        <f>SUM(v11:v23)</f>
      </c>
      <c r="W26" t="n" s="474">
        <f>SUM(w11:w23)</f>
      </c>
      <c r="X26" t="n" s="475">
        <f>SUM(x11:x23)</f>
      </c>
      <c r="Y26" t="s" s="476">
        <f>SUM(y11:y23)</f>
      </c>
      <c r="Z26" t="n" s="477">
        <f>SUM(z11:z23)</f>
      </c>
      <c r="AA26" t="n" s="478">
        <f>SUM(aa11:aa23)</f>
      </c>
      <c r="AB26" t="n" s="479">
        <f>SUM(ab11:ab23)</f>
      </c>
      <c r="AC26" t="n" s="480">
        <f>SUM(ac11:ac23)</f>
      </c>
      <c r="AD26" t="n" s="481">
        <f>SUM(ad11:ad23)</f>
      </c>
      <c r="AE26" t="n" s="482">
        <f>SUM(ae11:ae23)</f>
      </c>
      <c r="AF26" t="n" s="483">
        <f>SUM(af11:af23)</f>
      </c>
      <c r="AG26" t="n" s="484">
        <f>SUM(ag11:ag23)</f>
      </c>
      <c r="AH26" t="n" s="485">
        <f>SUM(ah11:ah23)</f>
      </c>
      <c r="AI26" t="n" s="486">
        <f>SUM(ai11:ai23)</f>
      </c>
      <c r="AJ26" t="n" s="487">
        <f>SUM(aj11:aj23)</f>
      </c>
      <c r="AK26" t="n" s="488">
        <f>SUM(ak11:ak23)</f>
      </c>
      <c r="AL26" t="n" s="489">
        <f>SUM(al11:al23)</f>
      </c>
      <c r="AM26" t="n" s="490">
        <f>SUM(am11:am23)</f>
      </c>
      <c r="AN26" t="n" s="491">
        <f>SUM(an11:an23)</f>
      </c>
      <c r="AO26" t="n" s="492">
        <f>SUM(ao11:ao23)</f>
      </c>
      <c r="AP26" t="n" s="493">
        <f>SUM(ap11:ap23)</f>
      </c>
      <c r="AQ26" t="n" s="494">
        <f>SUM(aq11:aq23)</f>
      </c>
      <c r="AR26" s="495">
        <f>SUM(ar11:ar23)</f>
      </c>
    </row>
    <row r="27">
      <c r="A27" t="s">
        <v>0</v>
      </c>
      <c r="B27" t="s">
        <v>126</v>
      </c>
      <c r="C27" t="n">
        <f>COUNTA(A11:A23)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2019-01-24T11:15:51Z</dcterms:created>
  <dc:creator>Apache POI</dc:creator>
</coreProperties>
</file>