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Sarawak" r:id="rId5" sheetId="3"/>
  </sheets>
</workbook>
</file>

<file path=xl/sharedStrings.xml><?xml version="1.0" encoding="utf-8"?>
<sst xmlns="http://schemas.openxmlformats.org/spreadsheetml/2006/main" count="906" uniqueCount="70">
  <si>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</si>
  <si>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</si>
  <si>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</si>
  <si>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</si>
  <si>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</si>
  <si>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</si>
  <si>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FEB</t>
  </si>
  <si>
    <t>JAN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</si>
  <si>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</si>
  <si>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</si>
  <si>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</si>
  <si>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</si>
  <si>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</si>
  <si>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</si>
  <si>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</si>
  <si>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</si>
  <si>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</si>
  <si>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</si>
  <si>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</si>
  <si>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</si>
  <si>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</si>
  <si>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</si>
  <si>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</si>
  <si>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</si>
  <si>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</si>
  <si>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</si>
  <si>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</si>
  <si>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</si>
  <si>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</si>
  <si>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</si>
  <si>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</si>
  <si>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</si>
  <si>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</si>
  <si>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</si>
  <si>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</si>
  <si>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</si>
  <si>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</si>
  <si>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</si>
  <si>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</si>
  <si>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</si>
  <si>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</si>
  <si>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</si>
  <si>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</si>
  <si>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</si>
  <si>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</si>
  <si>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</si>
  <si>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</si>
  <si>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</si>
  <si>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</si>
  <si>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</si>
  <si>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</si>
  <si>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</si>
  <si>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</si>
  <si>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</si>
  <si>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200155320,200155320</t>
  </si>
  <si>
    <t>100121639</t>
  </si>
  <si>
    <t>Umi Nadzrah Binti Zaabah</t>
  </si>
  <si>
    <t>750622-08-5444</t>
  </si>
  <si>
    <t>Maternity Replacement</t>
  </si>
  <si>
    <t>AEON BIG WANGSA MAJU</t>
  </si>
  <si>
    <t>Ng, Ann-G</t>
  </si>
  <si>
    <t>CPD Central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</si>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</sst>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91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bestFit="true" customWidth="true" width="10.24833984375" collapsed="true"/>
  </cols>
  <sheetData>
    <row r="1">
      <c r="A1" t="s">
        <v>0</v>
      </c>
      <c r="B1" t="s">
        <v>1</v>
      </c>
      <c r="Y1" t="s" s="367">
        <v>6</v>
      </c>
      <c r="Z1" t="n" s="368">
        <v>2019.0</v>
      </c>
    </row>
    <row r="2">
      <c r="A2" t="s">
        <v>0</v>
      </c>
      <c r="B2" t="s">
        <v>2</v>
      </c>
      <c r="Y2" t="s" s="369">
        <v>7</v>
      </c>
      <c r="Z2" t="n" s="370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219">
        <v>0</v>
      </c>
      <c r="B8" t="s" s="220">
        <v>0</v>
      </c>
      <c r="C8" t="s" s="221">
        <v>0</v>
      </c>
      <c r="D8" t="s" s="222">
        <v>0</v>
      </c>
      <c r="E8" t="s" s="223">
        <v>0</v>
      </c>
      <c r="F8" t="s" s="224">
        <v>0</v>
      </c>
      <c r="G8" t="s" s="225">
        <v>0</v>
      </c>
      <c r="H8" t="s" s="226">
        <v>0</v>
      </c>
      <c r="I8" t="s" s="227">
        <v>0</v>
      </c>
      <c r="J8" t="s" s="228">
        <v>0</v>
      </c>
      <c r="K8" t="s" s="229">
        <v>0</v>
      </c>
      <c r="L8" t="s" s="230">
        <v>0</v>
      </c>
      <c r="M8" t="s" s="231">
        <v>0</v>
      </c>
      <c r="N8" t="s" s="232">
        <v>0</v>
      </c>
      <c r="O8" t="s" s="233">
        <v>0</v>
      </c>
      <c r="P8" t="s" s="234">
        <v>0</v>
      </c>
      <c r="Q8" t="s" s="235">
        <v>0</v>
      </c>
      <c r="R8" t="s" s="236">
        <v>0</v>
      </c>
      <c r="S8" t="s" s="237">
        <v>0</v>
      </c>
      <c r="T8" t="s" s="238">
        <v>0</v>
      </c>
      <c r="U8" t="s" s="239">
        <v>0</v>
      </c>
      <c r="V8" t="s" s="240">
        <v>0</v>
      </c>
      <c r="W8" t="s" s="241">
        <v>0</v>
      </c>
      <c r="X8" t="s" s="242">
        <v>0</v>
      </c>
      <c r="Y8" t="s" s="243">
        <v>0</v>
      </c>
      <c r="Z8" t="s" s="244">
        <v>0</v>
      </c>
      <c r="AA8" t="s" s="245">
        <v>0</v>
      </c>
      <c r="AB8" t="s" s="255">
        <v>0</v>
      </c>
      <c r="AC8" t="s" s="256">
        <v>0</v>
      </c>
      <c r="AD8" t="s" s="257">
        <v>0</v>
      </c>
      <c r="AE8" t="s" s="258">
        <v>0</v>
      </c>
      <c r="AF8" t="s" s="259">
        <v>8</v>
      </c>
      <c r="AG8" s="260"/>
      <c r="AH8" s="261"/>
      <c r="AI8" s="262"/>
      <c r="AJ8" s="246"/>
      <c r="AK8" s="247"/>
      <c r="AL8" s="248"/>
      <c r="AM8" s="249"/>
      <c r="AN8" s="250"/>
      <c r="AO8" s="251"/>
      <c r="AP8" s="252"/>
      <c r="AQ8" s="253"/>
      <c r="AR8" s="254"/>
    </row>
    <row r="9" ht="41.0" customHeight="true">
      <c r="A9" t="s" s="279">
        <v>9</v>
      </c>
      <c r="B9" t="s" s="280">
        <v>10</v>
      </c>
      <c r="C9" t="s" s="281">
        <v>11</v>
      </c>
      <c r="D9" t="s" s="282">
        <v>12</v>
      </c>
      <c r="E9" t="s" s="283">
        <v>13</v>
      </c>
      <c r="F9" t="s" s="284">
        <v>14</v>
      </c>
      <c r="G9" t="s" s="285">
        <v>15</v>
      </c>
      <c r="H9" t="s" s="286">
        <v>16</v>
      </c>
      <c r="I9" t="s" s="371">
        <v>17</v>
      </c>
      <c r="J9" t="s" s="372">
        <v>18</v>
      </c>
      <c r="K9" t="s" s="289">
        <v>19</v>
      </c>
      <c r="L9" t="s" s="290">
        <v>20</v>
      </c>
      <c r="M9" t="s" s="291">
        <v>21</v>
      </c>
      <c r="N9" t="s" s="292">
        <v>22</v>
      </c>
      <c r="O9" t="s" s="293">
        <v>23</v>
      </c>
      <c r="P9" t="s" s="294">
        <v>24</v>
      </c>
      <c r="Q9" t="s" s="295">
        <v>25</v>
      </c>
      <c r="R9" t="s" s="296">
        <v>26</v>
      </c>
      <c r="S9" t="s" s="297">
        <v>27</v>
      </c>
      <c r="T9" t="s" s="298">
        <v>28</v>
      </c>
      <c r="U9" t="s" s="299">
        <v>29</v>
      </c>
      <c r="V9" t="s" s="300">
        <v>30</v>
      </c>
      <c r="W9" t="s" s="301">
        <v>31</v>
      </c>
      <c r="X9" t="s" s="302">
        <v>32</v>
      </c>
      <c r="Y9" t="s" s="303">
        <v>33</v>
      </c>
      <c r="Z9" t="s" s="304">
        <v>34</v>
      </c>
      <c r="AA9" t="s" s="305">
        <v>35</v>
      </c>
      <c r="AB9" t="s" s="306">
        <v>36</v>
      </c>
      <c r="AC9" t="s" s="307">
        <v>37</v>
      </c>
      <c r="AD9" t="s" s="308">
        <v>38</v>
      </c>
      <c r="AE9" t="s" s="309">
        <v>39</v>
      </c>
      <c r="AF9" t="s" s="310">
        <v>40</v>
      </c>
      <c r="AG9" t="s" s="311">
        <v>41</v>
      </c>
      <c r="AH9" t="s" s="312">
        <v>42</v>
      </c>
      <c r="AI9" t="s" s="313">
        <v>43</v>
      </c>
      <c r="AJ9" t="s" s="314">
        <v>44</v>
      </c>
      <c r="AK9" t="s" s="315">
        <v>45</v>
      </c>
      <c r="AL9" t="s" s="316">
        <v>46</v>
      </c>
      <c r="AM9" t="s" s="317">
        <v>47</v>
      </c>
      <c r="AN9" t="s" s="318">
        <v>48</v>
      </c>
      <c r="AO9" t="s" s="319">
        <v>49</v>
      </c>
      <c r="AP9" t="s" s="320">
        <v>50</v>
      </c>
      <c r="AQ9" t="s" s="321">
        <v>51</v>
      </c>
      <c r="AR9" t="s" s="322">
        <v>52</v>
      </c>
    </row>
    <row r="10">
      <c r="A10" t="s" s="323">
        <v>0</v>
      </c>
      <c r="B10" t="s" s="324">
        <v>0</v>
      </c>
      <c r="C10" t="s" s="325">
        <v>0</v>
      </c>
      <c r="D10" t="s" s="326">
        <v>0</v>
      </c>
      <c r="E10" t="s" s="327">
        <v>0</v>
      </c>
      <c r="F10" t="s" s="328">
        <v>0</v>
      </c>
      <c r="G10" t="s" s="329">
        <v>0</v>
      </c>
      <c r="H10" t="s" s="330">
        <v>0</v>
      </c>
      <c r="I10" t="s" s="373">
        <v>0</v>
      </c>
      <c r="J10" t="s" s="374">
        <v>0</v>
      </c>
      <c r="K10" t="s" s="333">
        <v>0</v>
      </c>
      <c r="L10" t="s" s="334">
        <v>0</v>
      </c>
      <c r="M10" t="s" s="335">
        <v>0</v>
      </c>
      <c r="N10" t="s" s="336">
        <v>0</v>
      </c>
      <c r="O10" t="s" s="337">
        <v>0</v>
      </c>
      <c r="P10" t="s" s="338">
        <v>0</v>
      </c>
      <c r="Q10" t="s" s="339">
        <v>0</v>
      </c>
      <c r="R10" t="s" s="340">
        <v>0</v>
      </c>
      <c r="S10" t="s" s="341">
        <v>0</v>
      </c>
      <c r="T10" t="s" s="342">
        <v>0</v>
      </c>
      <c r="U10" t="s" s="343">
        <v>0</v>
      </c>
      <c r="V10" t="s" s="344">
        <v>0</v>
      </c>
      <c r="W10" t="s" s="345">
        <v>0</v>
      </c>
      <c r="X10" t="s" s="346">
        <v>0</v>
      </c>
      <c r="Y10" t="s" s="347">
        <v>0</v>
      </c>
      <c r="Z10" t="s" s="348">
        <v>0</v>
      </c>
      <c r="AA10" t="s" s="349">
        <v>0</v>
      </c>
      <c r="AB10" t="n" s="350">
        <v>1.5</v>
      </c>
      <c r="AC10" t="n" s="351">
        <v>1.5</v>
      </c>
      <c r="AD10" t="n" s="352">
        <v>2.0</v>
      </c>
      <c r="AE10" t="n" s="353">
        <v>2.0</v>
      </c>
      <c r="AF10" t="n" s="354">
        <v>3.0</v>
      </c>
      <c r="AG10" t="n" s="355">
        <v>3.0</v>
      </c>
      <c r="AH10" t="s" s="356">
        <v>53</v>
      </c>
      <c r="AI10" t="s" s="357">
        <v>53</v>
      </c>
      <c r="AJ10" s="358"/>
      <c r="AK10" s="359"/>
      <c r="AL10" s="360"/>
      <c r="AM10" s="361"/>
      <c r="AN10" s="362"/>
      <c r="AO10" s="363"/>
      <c r="AP10" s="364"/>
      <c r="AQ10" s="365"/>
      <c r="AR10" s="366"/>
    </row>
    <row r="11">
      <c r="A11" t="s" s="129">
        <v>54</v>
      </c>
      <c r="B11" t="s" s="130">
        <v>55</v>
      </c>
      <c r="C11" t="s" s="131">
        <v>56</v>
      </c>
      <c r="D11" t="s" s="132">
        <v>57</v>
      </c>
      <c r="E11" t="s" s="133">
        <v>58</v>
      </c>
      <c r="F11" t="s" s="217">
        <v>59</v>
      </c>
      <c r="G11" t="s" s="135">
        <v>60</v>
      </c>
      <c r="H11" t="s" s="136">
        <v>61</v>
      </c>
      <c r="I11" t="n" s="375">
        <v>43491.0</v>
      </c>
      <c r="J11" t="n" s="376">
        <v>43550.0</v>
      </c>
      <c r="K11" t="s" s="139">
        <v>0</v>
      </c>
      <c r="L11" t="n" s="140">
        <v>1000.0</v>
      </c>
      <c r="M11" t="n" s="141">
        <v>0.0</v>
      </c>
      <c r="N11" t="n" s="142">
        <v>0.0</v>
      </c>
      <c r="O11" t="n" s="143">
        <f>M11*N11</f>
      </c>
      <c r="P11" t="n" s="144">
        <v>0.0</v>
      </c>
      <c r="Q11" t="n" s="145">
        <v>0.0</v>
      </c>
      <c r="R11" t="n" s="146">
        <f>P11*Q11</f>
      </c>
      <c r="S11" t="n" s="147">
        <v>0.0</v>
      </c>
      <c r="T11" t="n" s="148">
        <v>0.0</v>
      </c>
      <c r="U11" t="n" s="149">
        <f>S11*T11</f>
      </c>
      <c r="V11" t="n" s="150">
        <f>L11+O11+U11+R11</f>
      </c>
      <c r="W11" t="n" s="151">
        <v>193.55</v>
      </c>
      <c r="X11" t="n" s="152">
        <v>0.0</v>
      </c>
      <c r="Y11" t="n" s="153">
        <v>0.0</v>
      </c>
      <c r="Z11" t="n" s="154">
        <v>0.0</v>
      </c>
      <c r="AA11" t="n" s="155">
        <f>V11+X11+W11+Z11</f>
      </c>
      <c r="AB11" t="n" s="156">
        <v>0.0</v>
      </c>
      <c r="AC11" t="n" s="157">
        <v>0.0</v>
      </c>
      <c r="AD11" t="n" s="158">
        <v>0.0</v>
      </c>
      <c r="AE11" t="n" s="159">
        <v>0.0</v>
      </c>
      <c r="AF11" t="n" s="160">
        <v>0.0</v>
      </c>
      <c r="AG11" t="n" s="161">
        <v>0.0</v>
      </c>
      <c r="AH11" t="n" s="162">
        <f>AB11+AD11+AF11</f>
      </c>
      <c r="AI11" t="n" s="163">
        <f>AC11+AE11+AG11</f>
      </c>
      <c r="AJ11" t="n" s="164">
        <v>156.0</v>
      </c>
      <c r="AK11" t="n" s="165">
        <v>20.15</v>
      </c>
      <c r="AL11" t="n" s="166">
        <v>2.3</v>
      </c>
      <c r="AM11" t="n" s="167">
        <f>AA11+AI11+AJ11+AK11+AL11</f>
      </c>
      <c r="AN11" t="n" s="168">
        <f>ROUND((L11+U11+W11+AI11+AJ11+AK11+AL11+Z11)*0.05,2)</f>
      </c>
      <c r="AO11" t="n" s="169">
        <f>AM11+AN11</f>
      </c>
      <c r="AP11" t="n" s="170">
        <f>68.6*0.06</f>
      </c>
      <c r="AQ11" t="n" s="171">
        <f>ROUND(AO11+AP11,2)</f>
      </c>
      <c r="AR11" t="s" s="172">
        <v>0</v>
      </c>
    </row>
    <row r="12">
      <c r="A12" t="s" s="173">
        <v>62</v>
      </c>
      <c r="B12" t="s" s="174">
        <v>63</v>
      </c>
      <c r="C12" t="s" s="175">
        <v>64</v>
      </c>
      <c r="D12" t="s" s="176">
        <v>65</v>
      </c>
      <c r="E12" t="s" s="177">
        <v>58</v>
      </c>
      <c r="F12" t="s" s="218">
        <v>66</v>
      </c>
      <c r="G12" t="s" s="179">
        <v>67</v>
      </c>
      <c r="H12" t="s" s="180">
        <v>68</v>
      </c>
      <c r="I12" t="n" s="377">
        <v>43467.0</v>
      </c>
      <c r="J12" t="n" s="378">
        <v>43524.0</v>
      </c>
      <c r="K12" t="s" s="183">
        <v>0</v>
      </c>
      <c r="L12" t="n" s="184">
        <v>1000.0</v>
      </c>
      <c r="M12" t="n" s="185">
        <v>0.0</v>
      </c>
      <c r="N12" t="n" s="186">
        <v>0.0</v>
      </c>
      <c r="O12" t="n" s="187">
        <f>M12*N12</f>
      </c>
      <c r="P12" t="n" s="188">
        <v>0.0</v>
      </c>
      <c r="Q12" t="n" s="189">
        <v>0.0</v>
      </c>
      <c r="R12" t="n" s="190">
        <f>P12*Q12</f>
      </c>
      <c r="S12" t="n" s="191">
        <v>0.0</v>
      </c>
      <c r="T12" t="n" s="192">
        <v>0.0</v>
      </c>
      <c r="U12" t="n" s="193">
        <f>S12*T12</f>
      </c>
      <c r="V12" t="n" s="194">
        <f>L12+O12+U12+R12</f>
      </c>
      <c r="W12" t="n" s="195">
        <v>0.0</v>
      </c>
      <c r="X12" t="n" s="196">
        <v>0.0</v>
      </c>
      <c r="Y12" t="n" s="197">
        <v>0.0</v>
      </c>
      <c r="Z12" t="n" s="198">
        <v>1500.0</v>
      </c>
      <c r="AA12" t="n" s="199">
        <f>V12+X12+W12+Z12</f>
      </c>
      <c r="AB12" t="n" s="200">
        <v>9.0</v>
      </c>
      <c r="AC12" t="n" s="201">
        <v>64.89</v>
      </c>
      <c r="AD12" t="n" s="202">
        <v>0.0</v>
      </c>
      <c r="AE12" t="n" s="203">
        <v>0.0</v>
      </c>
      <c r="AF12" t="n" s="204">
        <v>0.0</v>
      </c>
      <c r="AG12" t="n" s="205">
        <v>0.0</v>
      </c>
      <c r="AH12" t="n" s="206">
        <f>AB12+AD12+AF12</f>
      </c>
      <c r="AI12" t="n" s="207">
        <f>AC12+AE12+AG12</f>
      </c>
      <c r="AJ12" t="n" s="208">
        <v>325.0</v>
      </c>
      <c r="AK12" t="n" s="209">
        <v>44.65</v>
      </c>
      <c r="AL12" t="n" s="210">
        <v>5.1</v>
      </c>
      <c r="AM12" t="n" s="211">
        <f>AA12+AI12+AJ12+AK12+AL12</f>
      </c>
      <c r="AN12" t="n" s="212">
        <f>ROUND((L12+U12+W12+AI12+AJ12+AK12+AL12+Z12)*0.05,2)</f>
      </c>
      <c r="AO12" t="n" s="213">
        <f>AM12+AN12</f>
      </c>
      <c r="AP12" t="n" s="214">
        <f>146.98*0.06</f>
      </c>
      <c r="AQ12" t="n" s="215">
        <f>ROUND(AO12+AP12,2)</f>
      </c>
      <c r="AR12" t="s" s="216">
        <v>0</v>
      </c>
    </row>
    <row r="13">
      <c r="L13" s="65"/>
      <c r="M13" s="66"/>
      <c r="N13" s="67"/>
      <c r="O13" s="68"/>
      <c r="P13" s="69"/>
      <c r="Q13" s="70"/>
      <c r="R13" s="71"/>
      <c r="S13" s="72"/>
      <c r="T13" s="73"/>
      <c r="U13" s="74"/>
      <c r="V13" s="75"/>
      <c r="W13" s="76"/>
      <c r="X13" s="77"/>
      <c r="Y13" s="78"/>
      <c r="Z13" s="79"/>
      <c r="AA13" s="80"/>
      <c r="AB13" s="81"/>
      <c r="AC13" s="82"/>
      <c r="AD13" s="83"/>
      <c r="AE13" s="84"/>
      <c r="AF13" s="85"/>
      <c r="AG13" s="86"/>
      <c r="AH13" s="87"/>
      <c r="AI13" s="88"/>
      <c r="AJ13" s="89"/>
      <c r="AK13" s="90"/>
      <c r="AL13" s="91"/>
      <c r="AM13" s="92"/>
      <c r="AN13" s="93"/>
      <c r="AO13" s="94"/>
      <c r="AP13" s="95"/>
      <c r="AQ13" s="96"/>
    </row>
    <row r="14"/>
    <row r="1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 s="97">
        <f>SUM(l11:l12)</f>
      </c>
      <c r="M15" t="n" s="98">
        <f>SUM(m11:m12)</f>
      </c>
      <c r="N15" t="s" s="99">
        <v>0</v>
      </c>
      <c r="O15" t="n" s="100">
        <f>SUM(o11:o12)</f>
      </c>
      <c r="P15" t="n" s="101">
        <f>SUM(p11:p12)</f>
      </c>
      <c r="Q15" t="s" s="102">
        <v>0</v>
      </c>
      <c r="R15" t="n" s="103">
        <f>SUM(r11:r12)</f>
      </c>
      <c r="S15" t="n" s="104">
        <f>SUM(s11:s12)</f>
      </c>
      <c r="T15" t="s" s="105">
        <v>0</v>
      </c>
      <c r="U15" t="n" s="106">
        <f>SUM(u11:u12)</f>
      </c>
      <c r="V15" t="n" s="107">
        <f>SUM(v11:v12)</f>
      </c>
      <c r="W15" t="n" s="108">
        <f>SUM(w11:w12)</f>
      </c>
      <c r="X15" t="n" s="109">
        <f>SUM(x11:x12)</f>
      </c>
      <c r="Y15" t="s" s="110">
        <f>SUM(y11:y12)</f>
      </c>
      <c r="Z15" t="n" s="111">
        <f>SUM(z11:z12)</f>
      </c>
      <c r="AA15" t="n" s="112">
        <f>SUM(aa11:aa12)</f>
      </c>
      <c r="AB15" t="n" s="113">
        <f>SUM(ab11:ab12)</f>
      </c>
      <c r="AC15" t="n" s="114">
        <f>SUM(ac11:ac12)</f>
      </c>
      <c r="AD15" t="n" s="115">
        <f>SUM(ad11:ad12)</f>
      </c>
      <c r="AE15" t="n" s="116">
        <f>SUM(ae11:ae12)</f>
      </c>
      <c r="AF15" t="n" s="117">
        <f>SUM(af11:af12)</f>
      </c>
      <c r="AG15" t="n" s="118">
        <f>SUM(ag11:ag12)</f>
      </c>
      <c r="AH15" t="n" s="119">
        <f>SUM(ah11:ah12)</f>
      </c>
      <c r="AI15" t="n" s="120">
        <f>SUM(ai11:ai12)</f>
      </c>
      <c r="AJ15" t="n" s="121">
        <f>SUM(aj11:aj12)</f>
      </c>
      <c r="AK15" t="n" s="122">
        <f>SUM(ak11:ak12)</f>
      </c>
      <c r="AL15" t="n" s="123">
        <f>SUM(al11:al12)</f>
      </c>
      <c r="AM15" t="n" s="124">
        <f>SUM(am11:am12)</f>
      </c>
      <c r="AN15" t="n" s="125">
        <f>SUM(an11:an12)</f>
      </c>
      <c r="AO15" t="n" s="126">
        <f>SUM(ao11:ao12)</f>
      </c>
      <c r="AP15" t="n" s="127">
        <f>SUM(ap11:ap12)</f>
      </c>
      <c r="AQ15" t="n" s="128">
        <f>SUM(aq11:aq12)</f>
      </c>
    </row>
    <row r="16">
      <c r="A16" t="s">
        <v>0</v>
      </c>
      <c r="B16" t="s">
        <v>69</v>
      </c>
      <c r="C16" t="n">
        <f>COUNTA(A11:A12)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379">
        <v>0</v>
      </c>
      <c r="B1" t="s" s="380">
        <v>1</v>
      </c>
      <c r="Y1" t="s" s="381">
        <v>6</v>
      </c>
      <c r="Z1" t="n" s="382">
        <v>2019.0</v>
      </c>
    </row>
    <row r="2" ht="15.0" customHeight="true">
      <c r="A2" t="s" s="383">
        <v>0</v>
      </c>
      <c r="B2" t="s" s="384">
        <v>2</v>
      </c>
      <c r="Y2" t="s" s="385">
        <v>7</v>
      </c>
      <c r="Z2" t="n" s="386">
        <v>2019.0</v>
      </c>
    </row>
    <row r="3" ht="15.0" customHeight="true">
      <c r="A3" t="s" s="387">
        <v>0</v>
      </c>
      <c r="B3" t="s" s="388">
        <v>3</v>
      </c>
    </row>
    <row r="4" ht="15.0" customHeight="true">
      <c r="A4" t="s" s="389">
        <v>0</v>
      </c>
      <c r="B4" t="s" s="390">
        <v>4</v>
      </c>
    </row>
    <row r="5" ht="15.0" customHeight="true">
      <c r="A5" t="s" s="391">
        <v>0</v>
      </c>
      <c r="B5" t="s" s="392">
        <v>5</v>
      </c>
    </row>
    <row r="6" ht="15.0" customHeight="true"/>
    <row r="7" ht="15.0" customHeight="true"/>
    <row r="8" ht="28.0" customHeight="true">
      <c r="A8" t="s" s="393">
        <v>0</v>
      </c>
      <c r="B8" t="s" s="394">
        <v>0</v>
      </c>
      <c r="C8" t="s" s="395">
        <v>0</v>
      </c>
      <c r="D8" t="s" s="396">
        <v>0</v>
      </c>
      <c r="E8" t="s" s="397">
        <v>0</v>
      </c>
      <c r="F8" t="s" s="398">
        <v>0</v>
      </c>
      <c r="G8" t="s" s="399">
        <v>0</v>
      </c>
      <c r="H8" t="s" s="400">
        <v>0</v>
      </c>
      <c r="I8" t="s" s="401">
        <v>0</v>
      </c>
      <c r="J8" t="s" s="402">
        <v>0</v>
      </c>
      <c r="K8" t="s" s="403">
        <v>0</v>
      </c>
      <c r="L8" t="s" s="404">
        <v>0</v>
      </c>
      <c r="M8" t="s" s="405">
        <v>0</v>
      </c>
      <c r="N8" t="s" s="406">
        <v>0</v>
      </c>
      <c r="O8" t="s" s="407">
        <v>0</v>
      </c>
      <c r="P8" t="s" s="408">
        <v>0</v>
      </c>
      <c r="Q8" t="s" s="409">
        <v>0</v>
      </c>
      <c r="R8" t="s" s="410">
        <v>0</v>
      </c>
      <c r="S8" t="s" s="411">
        <v>0</v>
      </c>
      <c r="T8" t="s" s="412">
        <v>0</v>
      </c>
      <c r="U8" t="s" s="413">
        <v>0</v>
      </c>
      <c r="V8" t="s" s="414">
        <v>0</v>
      </c>
      <c r="W8" t="s" s="415">
        <v>0</v>
      </c>
      <c r="X8" t="s" s="416">
        <v>0</v>
      </c>
      <c r="Y8" t="s" s="417">
        <v>0</v>
      </c>
      <c r="Z8" t="s" s="418">
        <v>0</v>
      </c>
      <c r="AA8" t="s" s="419">
        <v>0</v>
      </c>
      <c r="AB8" t="s" s="420">
        <v>0</v>
      </c>
      <c r="AC8" t="s" s="421">
        <v>0</v>
      </c>
      <c r="AD8" t="s" s="422">
        <v>0</v>
      </c>
      <c r="AE8" t="s" s="423">
        <v>0</v>
      </c>
      <c r="AF8" t="s" s="424">
        <v>8</v>
      </c>
      <c r="AG8" t="s" s="425">
        <v>0</v>
      </c>
      <c r="AH8" t="s" s="426">
        <v>0</v>
      </c>
      <c r="AI8" t="s" s="427">
        <v>0</v>
      </c>
      <c r="AJ8" t="s" s="428">
        <v>0</v>
      </c>
      <c r="AK8" t="s" s="429">
        <v>0</v>
      </c>
      <c r="AL8" t="s" s="430">
        <v>0</v>
      </c>
      <c r="AM8" t="s" s="431">
        <v>0</v>
      </c>
      <c r="AN8" t="s" s="432">
        <v>0</v>
      </c>
      <c r="AO8" t="s" s="433">
        <v>0</v>
      </c>
      <c r="AP8" t="s" s="434">
        <v>0</v>
      </c>
      <c r="AQ8" t="s" s="435">
        <v>0</v>
      </c>
      <c r="AR8" t="s" s="436">
        <v>0</v>
      </c>
    </row>
    <row r="9" ht="41.0" customHeight="true">
      <c r="A9" t="s" s="437">
        <v>9</v>
      </c>
      <c r="B9" t="s" s="438">
        <v>10</v>
      </c>
      <c r="C9" t="s" s="439">
        <v>11</v>
      </c>
      <c r="D9" t="s" s="440">
        <v>12</v>
      </c>
      <c r="E9" t="s" s="441">
        <v>13</v>
      </c>
      <c r="F9" t="s" s="442">
        <v>14</v>
      </c>
      <c r="G9" t="s" s="443">
        <v>15</v>
      </c>
      <c r="H9" t="s" s="444">
        <v>16</v>
      </c>
      <c r="I9" t="s" s="445">
        <v>17</v>
      </c>
      <c r="J9" t="s" s="446">
        <v>18</v>
      </c>
      <c r="K9" t="s" s="447">
        <v>19</v>
      </c>
      <c r="L9" t="s" s="448">
        <v>20</v>
      </c>
      <c r="M9" t="s" s="449">
        <v>21</v>
      </c>
      <c r="N9" t="s" s="450">
        <v>22</v>
      </c>
      <c r="O9" t="s" s="451">
        <v>23</v>
      </c>
      <c r="P9" t="s" s="452">
        <v>24</v>
      </c>
      <c r="Q9" t="s" s="453">
        <v>25</v>
      </c>
      <c r="R9" t="s" s="454">
        <v>26</v>
      </c>
      <c r="S9" t="s" s="455">
        <v>27</v>
      </c>
      <c r="T9" t="s" s="456">
        <v>28</v>
      </c>
      <c r="U9" t="s" s="457">
        <v>29</v>
      </c>
      <c r="V9" t="s" s="458">
        <v>30</v>
      </c>
      <c r="W9" t="s" s="459">
        <v>31</v>
      </c>
      <c r="X9" t="s" s="460">
        <v>32</v>
      </c>
      <c r="Y9" t="s" s="461">
        <v>33</v>
      </c>
      <c r="Z9" t="s" s="462">
        <v>34</v>
      </c>
      <c r="AA9" t="s" s="463">
        <v>35</v>
      </c>
      <c r="AB9" t="s" s="464">
        <v>36</v>
      </c>
      <c r="AC9" t="s" s="465">
        <v>37</v>
      </c>
      <c r="AD9" t="s" s="466">
        <v>38</v>
      </c>
      <c r="AE9" t="s" s="467">
        <v>39</v>
      </c>
      <c r="AF9" t="s" s="468">
        <v>40</v>
      </c>
      <c r="AG9" t="s" s="469">
        <v>41</v>
      </c>
      <c r="AH9" t="s" s="470">
        <v>42</v>
      </c>
      <c r="AI9" t="s" s="471">
        <v>43</v>
      </c>
      <c r="AJ9" t="s" s="472">
        <v>44</v>
      </c>
      <c r="AK9" t="s" s="473">
        <v>45</v>
      </c>
      <c r="AL9" t="s" s="474">
        <v>46</v>
      </c>
      <c r="AM9" t="s" s="475">
        <v>47</v>
      </c>
      <c r="AN9" t="s" s="476">
        <v>48</v>
      </c>
      <c r="AO9" t="s" s="477">
        <v>49</v>
      </c>
      <c r="AP9" t="s" s="478">
        <v>50</v>
      </c>
      <c r="AQ9" t="s" s="479">
        <v>51</v>
      </c>
      <c r="AR9" t="s" s="480">
        <v>52</v>
      </c>
    </row>
    <row r="10" ht="15.0" customHeight="true">
      <c r="A10" t="s" s="481">
        <v>0</v>
      </c>
      <c r="B10" t="s" s="482">
        <v>0</v>
      </c>
      <c r="C10" t="s" s="483">
        <v>0</v>
      </c>
      <c r="D10" t="s" s="484">
        <v>0</v>
      </c>
      <c r="E10" t="s" s="485">
        <v>0</v>
      </c>
      <c r="F10" t="s" s="486">
        <v>0</v>
      </c>
      <c r="G10" t="s" s="487">
        <v>0</v>
      </c>
      <c r="H10" t="s" s="488">
        <v>0</v>
      </c>
      <c r="I10" t="s" s="489">
        <v>0</v>
      </c>
      <c r="J10" t="s" s="490">
        <v>0</v>
      </c>
      <c r="K10" t="s" s="491">
        <v>0</v>
      </c>
      <c r="L10" t="s" s="492">
        <v>0</v>
      </c>
      <c r="M10" t="s" s="493">
        <v>0</v>
      </c>
      <c r="N10" t="s" s="494">
        <v>0</v>
      </c>
      <c r="O10" t="s" s="495">
        <v>0</v>
      </c>
      <c r="P10" t="s" s="496">
        <v>0</v>
      </c>
      <c r="Q10" t="s" s="497">
        <v>0</v>
      </c>
      <c r="R10" t="s" s="498">
        <v>0</v>
      </c>
      <c r="S10" t="s" s="499">
        <v>0</v>
      </c>
      <c r="T10" t="s" s="500">
        <v>0</v>
      </c>
      <c r="U10" t="s" s="501">
        <v>0</v>
      </c>
      <c r="V10" t="s" s="502">
        <v>0</v>
      </c>
      <c r="W10" t="s" s="503">
        <v>0</v>
      </c>
      <c r="X10" t="s" s="504">
        <v>0</v>
      </c>
      <c r="Y10" t="s" s="505">
        <v>0</v>
      </c>
      <c r="Z10" t="s" s="506">
        <v>0</v>
      </c>
      <c r="AA10" t="s" s="507">
        <v>0</v>
      </c>
      <c r="AB10" t="n" s="508">
        <v>1.5</v>
      </c>
      <c r="AC10" t="n" s="509">
        <v>1.5</v>
      </c>
      <c r="AD10" t="n" s="510">
        <v>2.0</v>
      </c>
      <c r="AE10" t="n" s="511">
        <v>2.0</v>
      </c>
      <c r="AF10" t="n" s="512">
        <v>3.0</v>
      </c>
      <c r="AG10" t="n" s="513">
        <v>3.0</v>
      </c>
      <c r="AH10" t="s" s="514">
        <v>53</v>
      </c>
      <c r="AI10" t="s" s="515">
        <v>53</v>
      </c>
      <c r="AJ10" t="s" s="516">
        <v>0</v>
      </c>
      <c r="AK10" t="s" s="517">
        <v>0</v>
      </c>
      <c r="AL10" t="s" s="518">
        <v>0</v>
      </c>
      <c r="AM10" t="s" s="519">
        <v>0</v>
      </c>
      <c r="AN10" t="s" s="520">
        <v>0</v>
      </c>
      <c r="AO10" t="s" s="521">
        <v>0</v>
      </c>
      <c r="AP10" t="s" s="522">
        <v>0</v>
      </c>
      <c r="AQ10" t="s" s="523">
        <v>0</v>
      </c>
      <c r="AR10" t="s" s="524">
        <v>0</v>
      </c>
    </row>
    <row r="11" ht="15.0" customHeight="true">
      <c r="A11" t="s" s="525">
        <v>54</v>
      </c>
      <c r="B11" t="s" s="526">
        <v>55</v>
      </c>
      <c r="C11" t="s" s="527">
        <v>56</v>
      </c>
      <c r="D11" t="s" s="528">
        <v>57</v>
      </c>
      <c r="E11" t="s" s="529">
        <v>58</v>
      </c>
      <c r="F11" t="s" s="530">
        <v>59</v>
      </c>
      <c r="G11" t="s" s="531">
        <v>60</v>
      </c>
      <c r="H11" t="s" s="532">
        <v>61</v>
      </c>
      <c r="I11" t="n" s="533">
        <v>43491.0</v>
      </c>
      <c r="J11" t="n" s="534">
        <v>43550.0</v>
      </c>
      <c r="K11" t="s" s="535">
        <v>0</v>
      </c>
      <c r="L11" t="n" s="536">
        <v>1000.0</v>
      </c>
      <c r="M11" t="n" s="537">
        <v>0.0</v>
      </c>
      <c r="N11" t="n" s="538">
        <v>0.0</v>
      </c>
      <c r="O11" s="539">
        <f>M11*N11</f>
      </c>
      <c r="P11" t="n" s="540">
        <v>0.0</v>
      </c>
      <c r="Q11" t="n" s="541">
        <v>0.0</v>
      </c>
      <c r="R11" s="542">
        <f>P11*Q11</f>
      </c>
      <c r="S11" t="n" s="543">
        <v>0.0</v>
      </c>
      <c r="T11" t="n" s="544">
        <v>0.0</v>
      </c>
      <c r="U11" s="545">
        <f>S11*T11</f>
      </c>
      <c r="V11" s="546">
        <f>L11+O11+U11+R11</f>
      </c>
      <c r="W11" t="n" s="547">
        <v>193.55</v>
      </c>
      <c r="X11" t="n" s="548">
        <v>0.0</v>
      </c>
      <c r="Y11" t="n" s="549">
        <v>0.0</v>
      </c>
      <c r="Z11" t="n" s="550">
        <v>0.0</v>
      </c>
      <c r="AA11" s="551">
        <f>V11+X11+Z11+W11</f>
      </c>
      <c r="AB11" t="n" s="552">
        <v>0.0</v>
      </c>
      <c r="AC11" t="n" s="553">
        <v>0.0</v>
      </c>
      <c r="AD11" t="n" s="554">
        <v>0.0</v>
      </c>
      <c r="AE11" t="n" s="555">
        <v>0.0</v>
      </c>
      <c r="AF11" t="n" s="556">
        <v>0.0</v>
      </c>
      <c r="AG11" t="n" s="557">
        <v>0.0</v>
      </c>
      <c r="AH11" s="558">
        <f>AB11+AD11+AF11</f>
      </c>
      <c r="AI11" s="559">
        <f>AC11+AE11+AG11</f>
      </c>
      <c r="AJ11" t="n" s="560">
        <v>156.0</v>
      </c>
      <c r="AK11" t="n" s="561">
        <v>20.15</v>
      </c>
      <c r="AL11" t="n" s="562">
        <v>2.3</v>
      </c>
      <c r="AM11" s="563">
        <f>AA11+AI11+AJ11+AK11+AL11</f>
      </c>
      <c r="AN11" s="564">
        <f>ROUND((L11+U11+W11+AI11+AJ11+AK11+AL11+Z11)*0.05,2)</f>
      </c>
      <c r="AO11" s="565">
        <f>AM11+AN11</f>
      </c>
      <c r="AP11" s="566">
        <f>68.6*0.06</f>
      </c>
      <c r="AQ11" s="567">
        <f>AO11+AP11</f>
      </c>
      <c r="AR11" t="s" s="568">
        <v>0</v>
      </c>
    </row>
    <row r="12" ht="15.0" customHeight="true">
      <c r="L12" t="s" s="569">
        <v>0</v>
      </c>
      <c r="M12" t="s" s="570">
        <v>0</v>
      </c>
      <c r="N12" t="s" s="571">
        <v>0</v>
      </c>
      <c r="O12" t="s" s="572">
        <v>0</v>
      </c>
      <c r="P12" t="s" s="573">
        <v>0</v>
      </c>
      <c r="Q12" t="s" s="574">
        <v>0</v>
      </c>
      <c r="R12" t="s" s="575">
        <v>0</v>
      </c>
      <c r="S12" t="s" s="576">
        <v>0</v>
      </c>
      <c r="T12" t="s" s="577">
        <v>0</v>
      </c>
      <c r="U12" t="s" s="578">
        <v>0</v>
      </c>
      <c r="V12" t="s" s="579">
        <v>0</v>
      </c>
      <c r="W12" t="s" s="580">
        <v>0</v>
      </c>
      <c r="X12" t="s" s="581">
        <v>0</v>
      </c>
      <c r="Y12" t="s" s="582">
        <v>0</v>
      </c>
      <c r="Z12" t="s" s="583">
        <v>0</v>
      </c>
      <c r="AA12" t="s" s="584">
        <v>0</v>
      </c>
      <c r="AB12" t="s" s="585">
        <v>0</v>
      </c>
      <c r="AC12" t="s" s="586">
        <v>0</v>
      </c>
      <c r="AD12" t="s" s="587">
        <v>0</v>
      </c>
      <c r="AE12" t="s" s="588">
        <v>0</v>
      </c>
      <c r="AF12" t="s" s="589">
        <v>0</v>
      </c>
      <c r="AG12" t="s" s="590">
        <v>0</v>
      </c>
      <c r="AH12" t="s" s="591">
        <v>0</v>
      </c>
      <c r="AI12" t="s" s="592">
        <v>0</v>
      </c>
      <c r="AJ12" t="s" s="593">
        <v>0</v>
      </c>
      <c r="AK12" t="s" s="594">
        <v>0</v>
      </c>
      <c r="AL12" t="s" s="595">
        <v>0</v>
      </c>
      <c r="AM12" t="s" s="596">
        <v>0</v>
      </c>
      <c r="AN12" t="s" s="597">
        <v>0</v>
      </c>
      <c r="AO12" t="s" s="598">
        <v>0</v>
      </c>
      <c r="AP12" t="s" s="599">
        <v>0</v>
      </c>
      <c r="AQ12" t="s" s="600">
        <v>0</v>
      </c>
    </row>
    <row r="13" ht="15.0" customHeight="true"/>
    <row r="14" ht="15.0" customHeight="true">
      <c r="A14" t="s" s="601">
        <v>0</v>
      </c>
      <c r="B14" t="s" s="602">
        <v>0</v>
      </c>
      <c r="C14" t="s" s="603">
        <v>0</v>
      </c>
      <c r="D14" t="s" s="604">
        <v>0</v>
      </c>
      <c r="E14" t="s" s="605">
        <v>0</v>
      </c>
      <c r="F14" t="s" s="606">
        <v>0</v>
      </c>
      <c r="G14" t="s" s="607">
        <v>0</v>
      </c>
      <c r="H14" t="s" s="608">
        <v>0</v>
      </c>
      <c r="I14" t="s" s="609">
        <v>0</v>
      </c>
      <c r="J14" t="s" s="610">
        <v>0</v>
      </c>
      <c r="K14" t="s" s="611">
        <v>0</v>
      </c>
      <c r="L14" s="612">
        <f>SUM(l11:l11)</f>
      </c>
      <c r="M14" s="613">
        <f>SUM(m11:m11)</f>
      </c>
      <c r="N14" t="s" s="614">
        <v>0</v>
      </c>
      <c r="O14" s="615">
        <f>SUM(o11:o11)</f>
      </c>
      <c r="P14" s="616">
        <f>SUM(p11:p11)</f>
      </c>
      <c r="Q14" t="s" s="617">
        <v>0</v>
      </c>
      <c r="R14" s="618">
        <f>SUM(r11:r11)</f>
      </c>
      <c r="S14" s="619">
        <f>SUM(s11:s11)</f>
      </c>
      <c r="T14" t="s" s="620">
        <v>0</v>
      </c>
      <c r="U14" s="621">
        <f>SUM(u11:u11)</f>
      </c>
      <c r="V14" s="622">
        <f>SUM(v11:v11)</f>
      </c>
      <c r="W14" s="623">
        <f>SUM(w11:w11)</f>
      </c>
      <c r="X14" s="624">
        <f>SUM(x11:x11)</f>
      </c>
      <c r="Y14" s="625">
        <f>SUM(y11:y11)</f>
      </c>
      <c r="Z14" s="626">
        <f>SUM(z11:z11)</f>
      </c>
      <c r="AA14" s="627">
        <f>SUM(aa11:aa11)</f>
      </c>
      <c r="AB14" s="628">
        <f>SUM(ab11:ab11)</f>
      </c>
      <c r="AC14" s="629">
        <f>SUM(ac11:ac11)</f>
      </c>
      <c r="AD14" s="630">
        <f>SUM(ad11:ad11)</f>
      </c>
      <c r="AE14" s="631">
        <f>SUM(ae11:ae11)</f>
      </c>
      <c r="AF14" s="632">
        <f>SUM(af11:af11)</f>
      </c>
      <c r="AG14" s="633">
        <f>SUM(ag11:ag11)</f>
      </c>
      <c r="AH14" s="634">
        <f>SUM(ah11:ah11)</f>
      </c>
      <c r="AI14" s="635">
        <f>SUM(ai11:ai11)</f>
      </c>
      <c r="AJ14" s="636">
        <f>SUM(aj11:aj11)</f>
      </c>
      <c r="AK14" s="637">
        <f>SUM(ak11:ak11)</f>
      </c>
      <c r="AL14" s="638">
        <f>SUM(al11:al11)</f>
      </c>
      <c r="AM14" s="639">
        <f>SUM(am11:am11)</f>
      </c>
      <c r="AN14" s="640">
        <f>SUM(an11:an11)</f>
      </c>
      <c r="AO14" s="641">
        <f>SUM(ao11:ao11)</f>
      </c>
      <c r="AP14" s="642">
        <f>SUM(ap11:ap11)</f>
      </c>
      <c r="AQ14" s="643">
        <f>SUM(aq11:aq11)</f>
      </c>
    </row>
    <row r="15" ht="15.0" customHeight="true">
      <c r="A15" t="s" s="644">
        <v>0</v>
      </c>
      <c r="B15" t="s" s="645">
        <v>69</v>
      </c>
      <c r="C15" s="646">
        <f>COUNTA(A11:A11)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customWidth="true" width="14.0" collapsed="false"/>
  </cols>
  <sheetData>
    <row r="1" ht="15.0" customHeight="true">
      <c r="A1" t="s" s="647">
        <v>0</v>
      </c>
      <c r="B1" t="s" s="648">
        <v>1</v>
      </c>
      <c r="Y1" t="s" s="649">
        <v>6</v>
      </c>
      <c r="Z1" t="n" s="650">
        <v>2019.0</v>
      </c>
    </row>
    <row r="2" ht="15.0" customHeight="true">
      <c r="A2" t="s" s="651">
        <v>0</v>
      </c>
      <c r="B2" t="s" s="652">
        <v>2</v>
      </c>
      <c r="Y2" t="s" s="653">
        <v>7</v>
      </c>
      <c r="Z2" t="n" s="654">
        <v>2019.0</v>
      </c>
    </row>
    <row r="3" ht="15.0" customHeight="true">
      <c r="A3" t="s" s="655">
        <v>0</v>
      </c>
      <c r="B3" t="s" s="656">
        <v>3</v>
      </c>
    </row>
    <row r="4" ht="15.0" customHeight="true">
      <c r="A4" t="s" s="657">
        <v>0</v>
      </c>
      <c r="B4" t="s" s="658">
        <v>4</v>
      </c>
    </row>
    <row r="5" ht="15.0" customHeight="true">
      <c r="A5" t="s" s="659">
        <v>0</v>
      </c>
      <c r="B5" t="s" s="660">
        <v>5</v>
      </c>
    </row>
    <row r="6" ht="15.0" customHeight="true"/>
    <row r="7" ht="15.0" customHeight="true"/>
    <row r="8" ht="28.0" customHeight="true">
      <c r="A8" t="s" s="661">
        <v>0</v>
      </c>
      <c r="B8" t="s" s="662">
        <v>0</v>
      </c>
      <c r="C8" t="s" s="663">
        <v>0</v>
      </c>
      <c r="D8" t="s" s="664">
        <v>0</v>
      </c>
      <c r="E8" t="s" s="665">
        <v>0</v>
      </c>
      <c r="F8" t="s" s="666">
        <v>0</v>
      </c>
      <c r="G8" t="s" s="667">
        <v>0</v>
      </c>
      <c r="H8" t="s" s="668">
        <v>0</v>
      </c>
      <c r="I8" t="s" s="669">
        <v>0</v>
      </c>
      <c r="J8" t="s" s="670">
        <v>0</v>
      </c>
      <c r="K8" t="s" s="671">
        <v>0</v>
      </c>
      <c r="L8" t="s" s="672">
        <v>0</v>
      </c>
      <c r="M8" t="s" s="673">
        <v>0</v>
      </c>
      <c r="N8" t="s" s="674">
        <v>0</v>
      </c>
      <c r="O8" t="s" s="675">
        <v>0</v>
      </c>
      <c r="P8" t="s" s="676">
        <v>0</v>
      </c>
      <c r="Q8" t="s" s="677">
        <v>0</v>
      </c>
      <c r="R8" t="s" s="678">
        <v>0</v>
      </c>
      <c r="S8" t="s" s="679">
        <v>0</v>
      </c>
      <c r="T8" t="s" s="680">
        <v>0</v>
      </c>
      <c r="U8" t="s" s="681">
        <v>0</v>
      </c>
      <c r="V8" t="s" s="682">
        <v>0</v>
      </c>
      <c r="W8" t="s" s="683">
        <v>0</v>
      </c>
      <c r="X8" t="s" s="684">
        <v>0</v>
      </c>
      <c r="Y8" t="s" s="685">
        <v>0</v>
      </c>
      <c r="Z8" t="s" s="686">
        <v>0</v>
      </c>
      <c r="AA8" t="s" s="687">
        <v>0</v>
      </c>
      <c r="AB8" t="s" s="688">
        <v>0</v>
      </c>
      <c r="AC8" t="s" s="689">
        <v>0</v>
      </c>
      <c r="AD8" t="s" s="690">
        <v>0</v>
      </c>
      <c r="AE8" t="s" s="691">
        <v>0</v>
      </c>
      <c r="AF8" t="s" s="692">
        <v>8</v>
      </c>
      <c r="AG8" t="s" s="693">
        <v>0</v>
      </c>
      <c r="AH8" t="s" s="694">
        <v>0</v>
      </c>
      <c r="AI8" t="s" s="695">
        <v>0</v>
      </c>
      <c r="AJ8" t="s" s="696">
        <v>0</v>
      </c>
      <c r="AK8" t="s" s="697">
        <v>0</v>
      </c>
      <c r="AL8" t="s" s="698">
        <v>0</v>
      </c>
      <c r="AM8" t="s" s="699">
        <v>0</v>
      </c>
      <c r="AN8" t="s" s="700">
        <v>0</v>
      </c>
      <c r="AO8" t="s" s="701">
        <v>0</v>
      </c>
      <c r="AP8" t="s" s="702">
        <v>0</v>
      </c>
      <c r="AQ8" t="s" s="703">
        <v>0</v>
      </c>
      <c r="AR8" t="s" s="704">
        <v>0</v>
      </c>
    </row>
    <row r="9" ht="41.0" customHeight="true">
      <c r="A9" t="s" s="705">
        <v>9</v>
      </c>
      <c r="B9" t="s" s="706">
        <v>10</v>
      </c>
      <c r="C9" t="s" s="707">
        <v>11</v>
      </c>
      <c r="D9" t="s" s="708">
        <v>12</v>
      </c>
      <c r="E9" t="s" s="709">
        <v>13</v>
      </c>
      <c r="F9" t="s" s="710">
        <v>14</v>
      </c>
      <c r="G9" t="s" s="711">
        <v>15</v>
      </c>
      <c r="H9" t="s" s="712">
        <v>16</v>
      </c>
      <c r="I9" t="s" s="713">
        <v>17</v>
      </c>
      <c r="J9" t="s" s="714">
        <v>18</v>
      </c>
      <c r="K9" t="s" s="715">
        <v>19</v>
      </c>
      <c r="L9" t="s" s="716">
        <v>20</v>
      </c>
      <c r="M9" t="s" s="717">
        <v>21</v>
      </c>
      <c r="N9" t="s" s="718">
        <v>22</v>
      </c>
      <c r="O9" t="s" s="719">
        <v>23</v>
      </c>
      <c r="P9" t="s" s="720">
        <v>24</v>
      </c>
      <c r="Q9" t="s" s="721">
        <v>25</v>
      </c>
      <c r="R9" t="s" s="722">
        <v>26</v>
      </c>
      <c r="S9" t="s" s="723">
        <v>27</v>
      </c>
      <c r="T9" t="s" s="724">
        <v>28</v>
      </c>
      <c r="U9" t="s" s="725">
        <v>29</v>
      </c>
      <c r="V9" t="s" s="726">
        <v>30</v>
      </c>
      <c r="W9" t="s" s="727">
        <v>31</v>
      </c>
      <c r="X9" t="s" s="728">
        <v>32</v>
      </c>
      <c r="Y9" t="s" s="729">
        <v>33</v>
      </c>
      <c r="Z9" t="s" s="730">
        <v>34</v>
      </c>
      <c r="AA9" t="s" s="731">
        <v>35</v>
      </c>
      <c r="AB9" t="s" s="732">
        <v>36</v>
      </c>
      <c r="AC9" t="s" s="733">
        <v>37</v>
      </c>
      <c r="AD9" t="s" s="734">
        <v>38</v>
      </c>
      <c r="AE9" t="s" s="735">
        <v>39</v>
      </c>
      <c r="AF9" t="s" s="736">
        <v>40</v>
      </c>
      <c r="AG9" t="s" s="737">
        <v>41</v>
      </c>
      <c r="AH9" t="s" s="738">
        <v>42</v>
      </c>
      <c r="AI9" t="s" s="739">
        <v>43</v>
      </c>
      <c r="AJ9" t="s" s="740">
        <v>44</v>
      </c>
      <c r="AK9" t="s" s="741">
        <v>45</v>
      </c>
      <c r="AL9" t="s" s="742">
        <v>46</v>
      </c>
      <c r="AM9" t="s" s="743">
        <v>47</v>
      </c>
      <c r="AN9" t="s" s="744">
        <v>48</v>
      </c>
      <c r="AO9" t="s" s="745">
        <v>49</v>
      </c>
      <c r="AP9" t="s" s="746">
        <v>50</v>
      </c>
      <c r="AQ9" t="s" s="747">
        <v>51</v>
      </c>
      <c r="AR9" t="s" s="748">
        <v>52</v>
      </c>
    </row>
    <row r="10" ht="15.0" customHeight="true">
      <c r="A10" t="s" s="749">
        <v>0</v>
      </c>
      <c r="B10" t="s" s="750">
        <v>0</v>
      </c>
      <c r="C10" t="s" s="751">
        <v>0</v>
      </c>
      <c r="D10" t="s" s="752">
        <v>0</v>
      </c>
      <c r="E10" t="s" s="753">
        <v>0</v>
      </c>
      <c r="F10" t="s" s="754">
        <v>0</v>
      </c>
      <c r="G10" t="s" s="755">
        <v>0</v>
      </c>
      <c r="H10" t="s" s="756">
        <v>0</v>
      </c>
      <c r="I10" t="s" s="757">
        <v>0</v>
      </c>
      <c r="J10" t="s" s="758">
        <v>0</v>
      </c>
      <c r="K10" t="s" s="759">
        <v>0</v>
      </c>
      <c r="L10" t="s" s="760">
        <v>0</v>
      </c>
      <c r="M10" t="s" s="761">
        <v>0</v>
      </c>
      <c r="N10" t="s" s="762">
        <v>0</v>
      </c>
      <c r="O10" t="s" s="763">
        <v>0</v>
      </c>
      <c r="P10" t="s" s="764">
        <v>0</v>
      </c>
      <c r="Q10" t="s" s="765">
        <v>0</v>
      </c>
      <c r="R10" t="s" s="766">
        <v>0</v>
      </c>
      <c r="S10" t="s" s="767">
        <v>0</v>
      </c>
      <c r="T10" t="s" s="768">
        <v>0</v>
      </c>
      <c r="U10" t="s" s="769">
        <v>0</v>
      </c>
      <c r="V10" t="s" s="770">
        <v>0</v>
      </c>
      <c r="W10" t="s" s="771">
        <v>0</v>
      </c>
      <c r="X10" t="s" s="772">
        <v>0</v>
      </c>
      <c r="Y10" t="s" s="773">
        <v>0</v>
      </c>
      <c r="Z10" t="s" s="774">
        <v>0</v>
      </c>
      <c r="AA10" t="s" s="775">
        <v>0</v>
      </c>
      <c r="AB10" t="n" s="776">
        <v>1.5</v>
      </c>
      <c r="AC10" t="n" s="777">
        <v>1.5</v>
      </c>
      <c r="AD10" t="n" s="778">
        <v>2.0</v>
      </c>
      <c r="AE10" t="n" s="779">
        <v>2.0</v>
      </c>
      <c r="AF10" t="n" s="780">
        <v>3.0</v>
      </c>
      <c r="AG10" t="n" s="781">
        <v>3.0</v>
      </c>
      <c r="AH10" t="s" s="782">
        <v>53</v>
      </c>
      <c r="AI10" t="s" s="783">
        <v>53</v>
      </c>
      <c r="AJ10" t="s" s="784">
        <v>0</v>
      </c>
      <c r="AK10" t="s" s="785">
        <v>0</v>
      </c>
      <c r="AL10" t="s" s="786">
        <v>0</v>
      </c>
      <c r="AM10" t="s" s="787">
        <v>0</v>
      </c>
      <c r="AN10" t="s" s="788">
        <v>0</v>
      </c>
      <c r="AO10" t="s" s="789">
        <v>0</v>
      </c>
      <c r="AP10" t="s" s="790">
        <v>0</v>
      </c>
      <c r="AQ10" t="s" s="791">
        <v>0</v>
      </c>
      <c r="AR10" t="s" s="792">
        <v>0</v>
      </c>
    </row>
    <row r="11" ht="15.0" customHeight="true">
      <c r="A11" t="s" s="793">
        <v>62</v>
      </c>
      <c r="B11" t="s" s="794">
        <v>63</v>
      </c>
      <c r="C11" t="s" s="795">
        <v>64</v>
      </c>
      <c r="D11" t="s" s="796">
        <v>65</v>
      </c>
      <c r="E11" t="s" s="797">
        <v>58</v>
      </c>
      <c r="F11" t="s" s="798">
        <v>66</v>
      </c>
      <c r="G11" t="s" s="799">
        <v>67</v>
      </c>
      <c r="H11" t="s" s="800">
        <v>68</v>
      </c>
      <c r="I11" t="n" s="801">
        <v>43467.0</v>
      </c>
      <c r="J11" t="n" s="802">
        <v>43524.0</v>
      </c>
      <c r="K11" t="s" s="803">
        <v>0</v>
      </c>
      <c r="L11" t="n" s="804">
        <v>1000.0</v>
      </c>
      <c r="M11" t="n" s="805">
        <v>0.0</v>
      </c>
      <c r="N11" t="n" s="806">
        <v>0.0</v>
      </c>
      <c r="O11" s="807">
        <f>M11*N11</f>
      </c>
      <c r="P11" t="n" s="808">
        <v>0.0</v>
      </c>
      <c r="Q11" t="n" s="809">
        <v>0.0</v>
      </c>
      <c r="R11" s="810">
        <f>P11*Q11</f>
      </c>
      <c r="S11" t="n" s="811">
        <v>0.0</v>
      </c>
      <c r="T11" t="n" s="812">
        <v>0.0</v>
      </c>
      <c r="U11" s="813">
        <f>S11*T11</f>
      </c>
      <c r="V11" s="814">
        <f>L11+O11+U11+R11</f>
      </c>
      <c r="W11" t="n" s="815">
        <v>0.0</v>
      </c>
      <c r="X11" t="n" s="816">
        <v>0.0</v>
      </c>
      <c r="Y11" t="n" s="817">
        <v>0.0</v>
      </c>
      <c r="Z11" t="n" s="818">
        <v>1500.0</v>
      </c>
      <c r="AA11" s="819">
        <f>V11+X11+Z11+W11</f>
      </c>
      <c r="AB11" t="n" s="820">
        <v>9.0</v>
      </c>
      <c r="AC11" t="n" s="821">
        <v>64.89</v>
      </c>
      <c r="AD11" t="n" s="822">
        <v>0.0</v>
      </c>
      <c r="AE11" t="n" s="823">
        <v>0.0</v>
      </c>
      <c r="AF11" t="n" s="824">
        <v>0.0</v>
      </c>
      <c r="AG11" t="n" s="825">
        <v>0.0</v>
      </c>
      <c r="AH11" s="826">
        <f>AB11+AD11+AF11</f>
      </c>
      <c r="AI11" s="827">
        <f>AC11+AE11+AG11</f>
      </c>
      <c r="AJ11" t="n" s="828">
        <v>325.0</v>
      </c>
      <c r="AK11" t="n" s="829">
        <v>44.65</v>
      </c>
      <c r="AL11" t="n" s="830">
        <v>5.1</v>
      </c>
      <c r="AM11" s="831">
        <f>AA11+AI11+AJ11+AK11+AL11</f>
      </c>
      <c r="AN11" s="832">
        <f>ROUND((L11+U11+W11+AI11+AJ11+AK11+AL11+Z11)*0.05,2)</f>
      </c>
      <c r="AO11" s="833">
        <f>AM11+AN11</f>
      </c>
      <c r="AP11" s="834">
        <f>146.98*0.06</f>
      </c>
      <c r="AQ11" s="835">
        <f>AO11+AP11</f>
      </c>
      <c r="AR11" t="s" s="836">
        <v>0</v>
      </c>
    </row>
    <row r="12" ht="15.0" customHeight="true">
      <c r="L12" t="s" s="837">
        <v>0</v>
      </c>
      <c r="M12" t="s" s="838">
        <v>0</v>
      </c>
      <c r="N12" t="s" s="839">
        <v>0</v>
      </c>
      <c r="O12" t="s" s="840">
        <v>0</v>
      </c>
      <c r="P12" t="s" s="841">
        <v>0</v>
      </c>
      <c r="Q12" t="s" s="842">
        <v>0</v>
      </c>
      <c r="R12" t="s" s="843">
        <v>0</v>
      </c>
      <c r="S12" t="s" s="844">
        <v>0</v>
      </c>
      <c r="T12" t="s" s="845">
        <v>0</v>
      </c>
      <c r="U12" t="s" s="846">
        <v>0</v>
      </c>
      <c r="V12" t="s" s="847">
        <v>0</v>
      </c>
      <c r="W12" t="s" s="848">
        <v>0</v>
      </c>
      <c r="X12" t="s" s="849">
        <v>0</v>
      </c>
      <c r="Y12" t="s" s="850">
        <v>0</v>
      </c>
      <c r="Z12" t="s" s="851">
        <v>0</v>
      </c>
      <c r="AA12" t="s" s="852">
        <v>0</v>
      </c>
      <c r="AB12" t="s" s="853">
        <v>0</v>
      </c>
      <c r="AC12" t="s" s="854">
        <v>0</v>
      </c>
      <c r="AD12" t="s" s="855">
        <v>0</v>
      </c>
      <c r="AE12" t="s" s="856">
        <v>0</v>
      </c>
      <c r="AF12" t="s" s="857">
        <v>0</v>
      </c>
      <c r="AG12" t="s" s="858">
        <v>0</v>
      </c>
      <c r="AH12" t="s" s="859">
        <v>0</v>
      </c>
      <c r="AI12" t="s" s="860">
        <v>0</v>
      </c>
      <c r="AJ12" t="s" s="861">
        <v>0</v>
      </c>
      <c r="AK12" t="s" s="862">
        <v>0</v>
      </c>
      <c r="AL12" t="s" s="863">
        <v>0</v>
      </c>
      <c r="AM12" t="s" s="864">
        <v>0</v>
      </c>
      <c r="AN12" t="s" s="865">
        <v>0</v>
      </c>
      <c r="AO12" t="s" s="866">
        <v>0</v>
      </c>
      <c r="AP12" t="s" s="867">
        <v>0</v>
      </c>
      <c r="AQ12" t="s" s="868">
        <v>0</v>
      </c>
    </row>
    <row r="13" ht="15.0" customHeight="true"/>
    <row r="14" ht="15.0" customHeight="true">
      <c r="A14" t="s" s="869">
        <v>0</v>
      </c>
      <c r="B14" t="s" s="870">
        <v>0</v>
      </c>
      <c r="C14" t="s" s="871">
        <v>0</v>
      </c>
      <c r="D14" t="s" s="872">
        <v>0</v>
      </c>
      <c r="E14" t="s" s="873">
        <v>0</v>
      </c>
      <c r="F14" t="s" s="874">
        <v>0</v>
      </c>
      <c r="G14" t="s" s="875">
        <v>0</v>
      </c>
      <c r="H14" t="s" s="876">
        <v>0</v>
      </c>
      <c r="I14" t="s" s="877">
        <v>0</v>
      </c>
      <c r="J14" t="s" s="878">
        <v>0</v>
      </c>
      <c r="K14" t="s" s="879">
        <v>0</v>
      </c>
      <c r="L14" s="880">
        <f>SUM(l11:l11)</f>
      </c>
      <c r="M14" s="881">
        <f>SUM(m11:m11)</f>
      </c>
      <c r="N14" t="s" s="882">
        <v>0</v>
      </c>
      <c r="O14" s="883">
        <f>SUM(o11:o11)</f>
      </c>
      <c r="P14" s="884">
        <f>SUM(p11:p11)</f>
      </c>
      <c r="Q14" t="s" s="885">
        <v>0</v>
      </c>
      <c r="R14" s="886">
        <f>SUM(r11:r11)</f>
      </c>
      <c r="S14" s="887">
        <f>SUM(s11:s11)</f>
      </c>
      <c r="T14" t="s" s="888">
        <v>0</v>
      </c>
      <c r="U14" s="889">
        <f>SUM(u11:u11)</f>
      </c>
      <c r="V14" s="890">
        <f>SUM(v11:v11)</f>
      </c>
      <c r="W14" s="891">
        <f>SUM(w11:w11)</f>
      </c>
      <c r="X14" s="892">
        <f>SUM(x11:x11)</f>
      </c>
      <c r="Y14" s="893">
        <f>SUM(y11:y11)</f>
      </c>
      <c r="Z14" s="894">
        <f>SUM(z11:z11)</f>
      </c>
      <c r="AA14" s="895">
        <f>SUM(aa11:aa11)</f>
      </c>
      <c r="AB14" s="896">
        <f>SUM(ab11:ab11)</f>
      </c>
      <c r="AC14" s="897">
        <f>SUM(ac11:ac11)</f>
      </c>
      <c r="AD14" s="898">
        <f>SUM(ad11:ad11)</f>
      </c>
      <c r="AE14" s="899">
        <f>SUM(ae11:ae11)</f>
      </c>
      <c r="AF14" s="900">
        <f>SUM(af11:af11)</f>
      </c>
      <c r="AG14" s="901">
        <f>SUM(ag11:ag11)</f>
      </c>
      <c r="AH14" s="902">
        <f>SUM(ah11:ah11)</f>
      </c>
      <c r="AI14" s="903">
        <f>SUM(ai11:ai11)</f>
      </c>
      <c r="AJ14" s="904">
        <f>SUM(aj11:aj11)</f>
      </c>
      <c r="AK14" s="905">
        <f>SUM(ak11:ak11)</f>
      </c>
      <c r="AL14" s="906">
        <f>SUM(al11:al11)</f>
      </c>
      <c r="AM14" s="907">
        <f>SUM(am11:am11)</f>
      </c>
      <c r="AN14" s="908">
        <f>SUM(an11:an11)</f>
      </c>
      <c r="AO14" s="909">
        <f>SUM(ao11:ao11)</f>
      </c>
      <c r="AP14" s="910">
        <f>SUM(ap11:ap11)</f>
      </c>
      <c r="AQ14" s="911">
        <f>SUM(aq11:aq11)</f>
      </c>
    </row>
    <row r="15" ht="15.0" customHeight="true">
      <c r="A15" t="s" s="912">
        <v>0</v>
      </c>
      <c r="B15" t="s" s="913">
        <v>69</v>
      </c>
      <c r="C15" s="914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2019-02-20T11:18:23Z</dcterms:created>
  <dc:creator>Apache POI</dc:creator>
</coreProperties>
</file>