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<sst xmlns="http://schemas.openxmlformats.org/spreadsheetml/2006/main" count="860" uniqueCount="78">
  <si>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</si>
  <si>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</si>
  <si>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</si>
  <si>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</si>
  <si>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</si>
  <si>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</si>
  <si>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</si>
  <si>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</si>
  <si>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</si>
  <si>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</si>
  <si>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</si>
  <si>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</si>
  <si>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</si>
  <si>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</si>
  <si>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</si>
  <si>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</si>
  <si>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</si>
  <si>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</si>
  <si>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</si>
  <si>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</si>
  <si>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</si>
  <si>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</si>
  <si>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</si>
  <si>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</si>
  <si>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</si>
  <si>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</si>
  <si>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</si>
  <si>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</si>
  <si>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</si>
  <si>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</si>
  <si>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</si>
  <si>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</si>
  <si>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</si>
  <si>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</si>
  <si>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</si>
  <si>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</si>
  <si>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</si>
  <si>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</si>
  <si>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</si>
  <si>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</si>
  <si>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</si>
  <si>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</si>
  <si>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</si>
  <si>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</si>
  <si>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</si>
  <si>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</si>
  <si>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</si>
  <si>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</si>
  <si>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</si>
  <si>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</si>
  <si>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</si>
  <si>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</si>
  <si>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</si>
  <si>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</si>
  <si>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</si>
  <si>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</si>
  <si>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</si>
  <si>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</si>
  <si>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</si>
  <si>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</si>
  <si>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</si>
  <si>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</si>
  <si>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</si>
  <si>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</si>
  <si>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</si>
  <si>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</si>
  <si>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</si>
  <si>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</si>
  <si>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</si>
  <si>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</si>
  <si>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</si>
  <si>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</si>
  <si>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200156283</t>
  </si>
  <si>
    <t>100138643</t>
  </si>
  <si>
    <t>Nurul Afiefa Binti Abdullah</t>
  </si>
  <si>
    <t>950124-01-6792</t>
  </si>
  <si>
    <t>WELLNESS BUKIT INDAH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</si>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</sst>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04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472">
        <v>6</v>
      </c>
      <c r="Z1" t="n" s="473">
        <v>2019.0</v>
      </c>
    </row>
    <row r="2">
      <c r="A2" t="s">
        <v>0</v>
      </c>
      <c r="B2" t="s">
        <v>2</v>
      </c>
      <c r="Y2" t="s" s="474">
        <v>7</v>
      </c>
      <c r="Z2" t="n" s="475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333">
        <v>0</v>
      </c>
      <c r="B8" t="s" s="334">
        <v>0</v>
      </c>
      <c r="C8" t="s" s="335">
        <v>0</v>
      </c>
      <c r="D8" t="s" s="336">
        <v>0</v>
      </c>
      <c r="E8" t="s" s="337">
        <v>0</v>
      </c>
      <c r="F8" t="s" s="338">
        <v>0</v>
      </c>
      <c r="G8" t="s" s="339">
        <v>0</v>
      </c>
      <c r="H8" t="s" s="340">
        <v>0</v>
      </c>
      <c r="I8" t="s" s="341">
        <v>0</v>
      </c>
      <c r="J8" t="s" s="342">
        <v>0</v>
      </c>
      <c r="K8" t="s" s="343">
        <v>0</v>
      </c>
      <c r="L8" t="s" s="344">
        <v>0</v>
      </c>
      <c r="M8" t="s" s="345">
        <v>0</v>
      </c>
      <c r="N8" t="s" s="346">
        <v>0</v>
      </c>
      <c r="O8" t="s" s="347">
        <v>0</v>
      </c>
      <c r="P8" t="s" s="348">
        <v>0</v>
      </c>
      <c r="Q8" t="s" s="349">
        <v>0</v>
      </c>
      <c r="R8" t="s" s="350">
        <v>0</v>
      </c>
      <c r="S8" t="s" s="351">
        <v>0</v>
      </c>
      <c r="T8" t="s" s="352">
        <v>0</v>
      </c>
      <c r="U8" t="s" s="353">
        <v>0</v>
      </c>
      <c r="V8" t="s" s="354">
        <v>0</v>
      </c>
      <c r="W8" t="s" s="355">
        <v>0</v>
      </c>
      <c r="X8" t="s" s="356">
        <v>0</v>
      </c>
      <c r="Y8" t="s" s="366">
        <v>0</v>
      </c>
      <c r="Z8" t="s" s="367">
        <v>0</v>
      </c>
      <c r="AA8" t="s" s="368">
        <v>0</v>
      </c>
      <c r="AB8" t="s" s="369">
        <v>0</v>
      </c>
      <c r="AC8" t="s" s="370">
        <v>8</v>
      </c>
      <c r="AD8" s="371"/>
      <c r="AE8" s="372"/>
      <c r="AF8" s="373"/>
      <c r="AG8" s="357"/>
      <c r="AH8" s="358"/>
      <c r="AI8" s="359"/>
      <c r="AJ8" s="360"/>
      <c r="AK8" s="361"/>
      <c r="AL8" s="362"/>
      <c r="AM8" s="363"/>
      <c r="AN8" s="364"/>
      <c r="AO8" s="365"/>
    </row>
    <row r="9" ht="41.0" customHeight="true">
      <c r="A9" t="s" s="390">
        <v>9</v>
      </c>
      <c r="B9" t="s" s="391">
        <v>10</v>
      </c>
      <c r="C9" t="s" s="392">
        <v>11</v>
      </c>
      <c r="D9" t="s" s="393">
        <v>12</v>
      </c>
      <c r="E9" t="s" s="394">
        <v>13</v>
      </c>
      <c r="F9" t="s" s="395">
        <v>14</v>
      </c>
      <c r="G9" t="s" s="396">
        <v>15</v>
      </c>
      <c r="H9" t="s" s="397">
        <v>16</v>
      </c>
      <c r="I9" t="s" s="476">
        <v>17</v>
      </c>
      <c r="J9" t="s" s="477">
        <v>18</v>
      </c>
      <c r="K9" t="s" s="400">
        <v>19</v>
      </c>
      <c r="L9" t="s" s="401">
        <v>20</v>
      </c>
      <c r="M9" t="s" s="402">
        <v>21</v>
      </c>
      <c r="N9" t="s" s="403">
        <v>22</v>
      </c>
      <c r="O9" t="s" s="404">
        <v>23</v>
      </c>
      <c r="P9" t="s" s="405">
        <v>24</v>
      </c>
      <c r="Q9" t="s" s="406">
        <v>25</v>
      </c>
      <c r="R9" t="s" s="407">
        <v>26</v>
      </c>
      <c r="S9" t="s" s="408">
        <v>27</v>
      </c>
      <c r="T9" t="s" s="409">
        <v>28</v>
      </c>
      <c r="U9" t="s" s="410">
        <v>29</v>
      </c>
      <c r="V9" t="s" s="411">
        <v>30</v>
      </c>
      <c r="W9" t="s" s="412">
        <v>31</v>
      </c>
      <c r="X9" t="s" s="413">
        <v>32</v>
      </c>
      <c r="Y9" t="s" s="414">
        <v>33</v>
      </c>
      <c r="Z9" t="s" s="415">
        <v>34</v>
      </c>
      <c r="AA9" t="s" s="416">
        <v>35</v>
      </c>
      <c r="AB9" t="s" s="417">
        <v>36</v>
      </c>
      <c r="AC9" t="s" s="418">
        <v>37</v>
      </c>
      <c r="AD9" t="s" s="419">
        <v>38</v>
      </c>
      <c r="AE9" t="s" s="420">
        <v>39</v>
      </c>
      <c r="AF9" t="s" s="421">
        <v>40</v>
      </c>
      <c r="AG9" t="s" s="422">
        <v>41</v>
      </c>
      <c r="AH9" t="s" s="423">
        <v>42</v>
      </c>
      <c r="AI9" t="s" s="424">
        <v>43</v>
      </c>
      <c r="AJ9" t="s" s="425">
        <v>44</v>
      </c>
      <c r="AK9" t="s" s="426">
        <v>45</v>
      </c>
      <c r="AL9" t="s" s="427">
        <v>46</v>
      </c>
      <c r="AM9" t="s" s="428">
        <v>47</v>
      </c>
      <c r="AN9" t="s" s="429">
        <v>48</v>
      </c>
      <c r="AO9" t="s" s="430">
        <v>49</v>
      </c>
    </row>
    <row r="10">
      <c r="A10" t="s" s="431">
        <v>0</v>
      </c>
      <c r="B10" t="s" s="432">
        <v>0</v>
      </c>
      <c r="C10" t="s" s="433">
        <v>0</v>
      </c>
      <c r="D10" t="s" s="434">
        <v>0</v>
      </c>
      <c r="E10" t="s" s="435">
        <v>0</v>
      </c>
      <c r="F10" t="s" s="436">
        <v>0</v>
      </c>
      <c r="G10" t="s" s="437">
        <v>0</v>
      </c>
      <c r="H10" t="s" s="438">
        <v>0</v>
      </c>
      <c r="I10" t="s" s="478">
        <v>0</v>
      </c>
      <c r="J10" t="s" s="479">
        <v>0</v>
      </c>
      <c r="K10" t="s" s="441">
        <v>0</v>
      </c>
      <c r="L10" t="s" s="442">
        <v>0</v>
      </c>
      <c r="M10" t="s" s="443">
        <v>0</v>
      </c>
      <c r="N10" t="s" s="444">
        <v>0</v>
      </c>
      <c r="O10" t="s" s="445">
        <v>0</v>
      </c>
      <c r="P10" t="s" s="446">
        <v>0</v>
      </c>
      <c r="Q10" t="s" s="447">
        <v>0</v>
      </c>
      <c r="R10" t="s" s="448">
        <v>0</v>
      </c>
      <c r="S10" t="s" s="449">
        <v>0</v>
      </c>
      <c r="T10" t="s" s="450">
        <v>0</v>
      </c>
      <c r="U10" t="s" s="451">
        <v>0</v>
      </c>
      <c r="V10" t="s" s="452">
        <v>0</v>
      </c>
      <c r="W10" t="s" s="453">
        <v>0</v>
      </c>
      <c r="X10" t="s" s="454">
        <v>0</v>
      </c>
      <c r="Y10" t="n" s="455">
        <v>1.5</v>
      </c>
      <c r="Z10" t="n" s="456">
        <v>1.5</v>
      </c>
      <c r="AA10" t="n" s="457">
        <v>2.0</v>
      </c>
      <c r="AB10" t="n" s="458">
        <v>2.0</v>
      </c>
      <c r="AC10" t="n" s="459">
        <v>3.0</v>
      </c>
      <c r="AD10" t="n" s="460">
        <v>3.0</v>
      </c>
      <c r="AE10" t="s" s="461">
        <v>50</v>
      </c>
      <c r="AF10" t="s" s="462">
        <v>50</v>
      </c>
      <c r="AG10" s="463"/>
      <c r="AH10" s="464"/>
      <c r="AI10" s="465"/>
      <c r="AJ10" s="466"/>
      <c r="AK10" s="467"/>
      <c r="AL10" s="468"/>
      <c r="AM10" s="469"/>
      <c r="AN10" s="470"/>
      <c r="AO10" s="471"/>
    </row>
    <row r="11">
      <c r="A11" t="s" s="165">
        <v>51</v>
      </c>
      <c r="B11" t="s" s="166">
        <v>52</v>
      </c>
      <c r="C11" t="s" s="167">
        <v>53</v>
      </c>
      <c r="D11" t="s" s="168">
        <v>54</v>
      </c>
      <c r="E11" t="s" s="169">
        <v>55</v>
      </c>
      <c r="F11" t="s" s="329">
        <v>56</v>
      </c>
      <c r="G11" t="s" s="171">
        <v>57</v>
      </c>
      <c r="H11" t="s" s="172">
        <v>58</v>
      </c>
      <c r="I11" t="n" s="480">
        <v>43491.0</v>
      </c>
      <c r="J11" t="n" s="481">
        <v>43550.0</v>
      </c>
      <c r="K11" t="s" s="175">
        <v>0</v>
      </c>
      <c r="L11" t="n" s="176">
        <v>0.0</v>
      </c>
      <c r="M11" t="n" s="177">
        <v>0.0</v>
      </c>
      <c r="N11" t="n" s="178">
        <v>0.0</v>
      </c>
      <c r="O11" t="n" s="179">
        <f>M11*N11</f>
      </c>
      <c r="P11" t="n" s="180">
        <v>0.0</v>
      </c>
      <c r="Q11" t="n" s="181">
        <v>0.0</v>
      </c>
      <c r="R11" t="n" s="182">
        <f>P11*Q11</f>
      </c>
      <c r="S11" t="n" s="183">
        <f>L11+O11+R11</f>
      </c>
      <c r="T11" t="n" s="184">
        <v>0.0</v>
      </c>
      <c r="U11" t="n" s="185">
        <v>0.0</v>
      </c>
      <c r="V11" t="n" s="186">
        <v>0.0</v>
      </c>
      <c r="W11" t="n" s="187">
        <v>1174.2</v>
      </c>
      <c r="X11" t="n" s="188">
        <f>s11+t11+u11+w11</f>
      </c>
      <c r="Y11" t="n" s="189">
        <v>0.0</v>
      </c>
      <c r="Z11" t="n" s="190">
        <v>0.0</v>
      </c>
      <c r="AA11" t="n" s="191">
        <v>0.0</v>
      </c>
      <c r="AB11" t="n" s="192">
        <v>0.0</v>
      </c>
      <c r="AC11" t="n" s="193">
        <v>0.0</v>
      </c>
      <c r="AD11" t="n" s="194">
        <v>0.0</v>
      </c>
      <c r="AE11" t="n" s="195">
        <f>y11+aa11+ac11</f>
      </c>
      <c r="AF11" t="n" s="196">
        <f>z11+ab11+ad11</f>
      </c>
      <c r="AG11" t="n" s="197">
        <v>154.0</v>
      </c>
      <c r="AH11" t="n" s="198">
        <v>20.15</v>
      </c>
      <c r="AI11" t="n" s="199">
        <v>2.3</v>
      </c>
      <c r="AJ11" t="n" s="200">
        <f>x11+af11+ag11+ah11+ai11</f>
      </c>
      <c r="AK11" t="n" s="201">
        <f>ROUND((l11+t11+af11+ag11+ah11+ai11+w11)*0.05,2)</f>
      </c>
      <c r="AL11" t="n" s="202">
        <f>aj11+ak11</f>
      </c>
      <c r="AM11" t="n" s="203">
        <f>67.53*0.06</f>
      </c>
      <c r="AN11" t="n" s="204">
        <f>al11+am11</f>
      </c>
      <c r="AO11" t="s" s="205">
        <v>0</v>
      </c>
    </row>
    <row r="12">
      <c r="A12" t="s" s="206">
        <v>59</v>
      </c>
      <c r="B12" t="s" s="207">
        <v>60</v>
      </c>
      <c r="C12" t="s" s="208">
        <v>61</v>
      </c>
      <c r="D12" t="s" s="209">
        <v>62</v>
      </c>
      <c r="E12" t="s" s="210">
        <v>63</v>
      </c>
      <c r="F12" t="s" s="330">
        <v>64</v>
      </c>
      <c r="G12" t="s" s="212">
        <v>57</v>
      </c>
      <c r="H12" t="s" s="213">
        <v>58</v>
      </c>
      <c r="I12" t="n" s="482">
        <v>43510.0</v>
      </c>
      <c r="J12" t="n" s="483">
        <v>43522.0</v>
      </c>
      <c r="K12" t="s" s="216">
        <v>0</v>
      </c>
      <c r="L12" t="n" s="217">
        <v>0.0</v>
      </c>
      <c r="M12" t="n" s="218">
        <v>0.0</v>
      </c>
      <c r="N12" t="n" s="219">
        <v>115.0</v>
      </c>
      <c r="O12" t="n" s="220">
        <f>M12*N12</f>
      </c>
      <c r="P12" t="n" s="221">
        <v>0.0</v>
      </c>
      <c r="Q12" t="n" s="222">
        <v>0.0</v>
      </c>
      <c r="R12" t="n" s="223">
        <f>P12*Q12</f>
      </c>
      <c r="S12" t="n" s="224">
        <f>L12+O12+R12</f>
      </c>
      <c r="T12" t="n" s="225">
        <v>0.0</v>
      </c>
      <c r="U12" t="n" s="226">
        <v>0.0</v>
      </c>
      <c r="V12" t="n" s="227">
        <v>0.0</v>
      </c>
      <c r="W12" t="n" s="228">
        <v>163.37</v>
      </c>
      <c r="X12" t="n" s="229">
        <f>s12+t12+u12+w12</f>
      </c>
      <c r="Y12" t="n" s="230">
        <v>0.0</v>
      </c>
      <c r="Z12" t="n" s="231">
        <v>0.0</v>
      </c>
      <c r="AA12" t="n" s="232">
        <v>0.0</v>
      </c>
      <c r="AB12" t="n" s="233">
        <v>0.0</v>
      </c>
      <c r="AC12" t="n" s="234">
        <v>0.0</v>
      </c>
      <c r="AD12" t="n" s="235">
        <v>0.0</v>
      </c>
      <c r="AE12" t="n" s="236">
        <f>y12+aa12+ac12</f>
      </c>
      <c r="AF12" t="n" s="237">
        <f>z12+ab12+ad12</f>
      </c>
      <c r="AG12" t="n" s="238">
        <v>24.0</v>
      </c>
      <c r="AH12" t="n" s="239">
        <v>2.95</v>
      </c>
      <c r="AI12" t="n" s="240">
        <v>0.35</v>
      </c>
      <c r="AJ12" t="n" s="241">
        <f>x12+af12+ag12+ah12+ai12</f>
      </c>
      <c r="AK12" t="n" s="242">
        <f>ROUND((l12+t12+ag12+ah12+ai12+w12)*0.05,2)</f>
      </c>
      <c r="AL12" t="n" s="243">
        <f>aj12+ak12</f>
      </c>
      <c r="AM12" t="n" s="244">
        <f>9.53*0.06</f>
      </c>
      <c r="AN12" t="n" s="245">
        <f>al12+am12</f>
      </c>
      <c r="AO12" t="s" s="246">
        <v>0</v>
      </c>
    </row>
    <row r="13">
      <c r="A13" t="s" s="247">
        <v>65</v>
      </c>
      <c r="B13" t="s" s="248">
        <v>66</v>
      </c>
      <c r="C13" t="s" s="249">
        <v>67</v>
      </c>
      <c r="D13" t="s" s="250">
        <v>68</v>
      </c>
      <c r="E13" t="s" s="251">
        <v>55</v>
      </c>
      <c r="F13" t="s" s="331">
        <v>69</v>
      </c>
      <c r="G13" t="s" s="253">
        <v>70</v>
      </c>
      <c r="H13" t="s" s="254">
        <v>71</v>
      </c>
      <c r="I13" t="n" s="484">
        <v>43525.0</v>
      </c>
      <c r="J13" t="n" s="485">
        <v>43570.0</v>
      </c>
      <c r="K13" t="s" s="257">
        <v>0</v>
      </c>
      <c r="L13" t="n" s="258">
        <v>500.0</v>
      </c>
      <c r="M13" t="n" s="259">
        <v>0.0</v>
      </c>
      <c r="N13" t="n" s="260">
        <v>0.0</v>
      </c>
      <c r="O13" t="n" s="261">
        <f>M13*N13</f>
      </c>
      <c r="P13" t="n" s="262">
        <v>0.0</v>
      </c>
      <c r="Q13" t="n" s="263">
        <v>0.0</v>
      </c>
      <c r="R13" t="n" s="264">
        <f>P13*Q13</f>
      </c>
      <c r="S13" t="n" s="265">
        <f>L13+O13+R13</f>
      </c>
      <c r="T13" t="n" s="266">
        <v>0.0</v>
      </c>
      <c r="U13" t="n" s="267">
        <v>0.0</v>
      </c>
      <c r="V13" t="n" s="268">
        <v>0.0</v>
      </c>
      <c r="W13" t="n" s="269">
        <v>1500.0</v>
      </c>
      <c r="X13" t="n" s="270">
        <f>s13+t13+u13+w13</f>
      </c>
      <c r="Y13" t="n" s="271">
        <v>0.0</v>
      </c>
      <c r="Z13" t="n" s="272">
        <v>0.0</v>
      </c>
      <c r="AA13" t="n" s="273">
        <v>8.0</v>
      </c>
      <c r="AB13" t="n" s="274">
        <v>76.96</v>
      </c>
      <c r="AC13" t="n" s="275">
        <v>0.0</v>
      </c>
      <c r="AD13" t="n" s="276">
        <v>0.0</v>
      </c>
      <c r="AE13" t="n" s="277">
        <f>y13+aa13+ac13</f>
      </c>
      <c r="AF13" t="n" s="278">
        <f>z13+ab13+ad13</f>
      </c>
      <c r="AG13" t="n" s="279">
        <v>260.0</v>
      </c>
      <c r="AH13" t="n" s="280">
        <v>35.85</v>
      </c>
      <c r="AI13" t="n" s="281">
        <v>4.1</v>
      </c>
      <c r="AJ13" t="n" s="282">
        <f>x13+af13+ag13+ah13+ai13</f>
      </c>
      <c r="AK13" t="n" s="283">
        <f>ROUND((l13+t13+af13+ag13+ah13+ai13+w13)*0.05,2)</f>
      </c>
      <c r="AL13" t="n" s="284">
        <f>aj13+ak13</f>
      </c>
      <c r="AM13" t="n" s="285">
        <f>118.85*0.06</f>
      </c>
      <c r="AN13" t="n" s="286">
        <f>al13+am13</f>
      </c>
      <c r="AO13" t="s" s="287">
        <v>0</v>
      </c>
    </row>
    <row r="14">
      <c r="A14" t="s" s="288">
        <v>72</v>
      </c>
      <c r="B14" t="s" s="289">
        <v>73</v>
      </c>
      <c r="C14" t="s" s="290">
        <v>74</v>
      </c>
      <c r="D14" t="s" s="291">
        <v>75</v>
      </c>
      <c r="E14" t="s" s="292">
        <v>55</v>
      </c>
      <c r="F14" t="s" s="332">
        <v>76</v>
      </c>
      <c r="G14" t="s" s="294">
        <v>70</v>
      </c>
      <c r="H14" t="s" s="295">
        <v>71</v>
      </c>
      <c r="I14" t="n" s="486">
        <v>43532.0</v>
      </c>
      <c r="J14" t="n" s="487">
        <v>43585.0</v>
      </c>
      <c r="K14" t="s" s="298">
        <v>0</v>
      </c>
      <c r="L14" t="n" s="299">
        <v>1000.0</v>
      </c>
      <c r="M14" t="n" s="300">
        <v>0.0</v>
      </c>
      <c r="N14" t="n" s="301">
        <v>0.0</v>
      </c>
      <c r="O14" t="n" s="302">
        <f>M14*N14</f>
      </c>
      <c r="P14" t="n" s="303">
        <v>0.0</v>
      </c>
      <c r="Q14" t="n" s="304">
        <v>0.0</v>
      </c>
      <c r="R14" t="n" s="305">
        <f>P14*Q14</f>
      </c>
      <c r="S14" t="n" s="306">
        <f>L14+O14+R14</f>
      </c>
      <c r="T14" t="n" s="307">
        <v>774.19</v>
      </c>
      <c r="U14" t="n" s="308">
        <v>0.0</v>
      </c>
      <c r="V14" t="n" s="309">
        <v>0.0</v>
      </c>
      <c r="W14" t="n" s="310">
        <v>77.42</v>
      </c>
      <c r="X14" t="n" s="311">
        <f>s14+t14+u14+w14</f>
      </c>
      <c r="Y14" t="n" s="312">
        <v>0.0</v>
      </c>
      <c r="Z14" t="n" s="313">
        <v>0.0</v>
      </c>
      <c r="AA14" t="n" s="314">
        <v>8.0</v>
      </c>
      <c r="AB14" t="n" s="315">
        <v>76.96</v>
      </c>
      <c r="AC14" t="n" s="316">
        <v>0.0</v>
      </c>
      <c r="AD14" t="n" s="317">
        <v>0.0</v>
      </c>
      <c r="AE14" t="n" s="318">
        <f>y14+aa14+ac14</f>
      </c>
      <c r="AF14" t="n" s="319">
        <f>z14+ab14+ad14</f>
      </c>
      <c r="AG14" t="n" s="320">
        <v>242.0</v>
      </c>
      <c r="AH14" t="n" s="321">
        <v>34.15</v>
      </c>
      <c r="AI14" t="n" s="322">
        <v>3.9</v>
      </c>
      <c r="AJ14" t="n" s="323">
        <f>x14+af14+ag14+ah14+ai14</f>
      </c>
      <c r="AK14" t="n" s="324">
        <f>ROUND((l14+t14+af14+ag14+ah14+ai14+w14)*0.05,2)</f>
      </c>
      <c r="AL14" t="n" s="325">
        <f>aj14+ak14</f>
      </c>
      <c r="AM14" t="n" s="326">
        <f>110.43*0.06</f>
      </c>
      <c r="AN14" t="n" s="327">
        <f>al14+am14</f>
      </c>
      <c r="AO14" t="s" s="328">
        <v>0</v>
      </c>
    </row>
    <row r="15">
      <c r="L15" s="109"/>
      <c r="M15" s="110"/>
      <c r="N15" s="111"/>
      <c r="O15" s="112"/>
      <c r="P15" s="113"/>
      <c r="Q15" s="114"/>
      <c r="R15" s="115"/>
      <c r="S15" s="116"/>
      <c r="T15" s="117"/>
      <c r="U15" s="118"/>
      <c r="V15" s="119"/>
      <c r="W15" s="120"/>
      <c r="X15" s="121"/>
      <c r="Y15" s="122"/>
      <c r="Z15" s="123"/>
      <c r="AA15" s="124"/>
      <c r="AB15" s="125"/>
      <c r="AC15" s="126"/>
      <c r="AD15" s="127"/>
      <c r="AE15" s="128"/>
      <c r="AF15" s="129"/>
      <c r="AG15" s="130"/>
      <c r="AH15" s="131"/>
      <c r="AI15" s="132"/>
      <c r="AJ15" s="133"/>
      <c r="AK15" s="134"/>
      <c r="AL15" s="135"/>
    </row>
    <row r="16"/>
    <row r="17">
      <c r="A17" t="s">
        <v>0</v>
      </c>
      <c r="B17" t="s">
        <v>77</v>
      </c>
      <c r="C17">
        <f>COUNTA(A11:A14)</f>
      </c>
      <c r="L17" s="136">
        <f>SUM(l11:l14)</f>
      </c>
      <c r="M17" s="137">
        <f>SUM(m11:m14)</f>
      </c>
      <c r="N17" s="138"/>
      <c r="O17" s="139">
        <f>SUM(o11:o14)</f>
      </c>
      <c r="P17" s="140">
        <f>SUM(p11:p14)</f>
      </c>
      <c r="Q17" s="141"/>
      <c r="R17" s="142">
        <f>SUM(r11:r14)</f>
      </c>
      <c r="S17" s="143">
        <f>SUM(s11:s14)</f>
      </c>
      <c r="T17" s="144">
        <f>SUM(t11:t14)</f>
      </c>
      <c r="U17" s="145">
        <f>SUM(u11:u14)</f>
      </c>
      <c r="V17" s="146">
        <f>SUM(v11:v14)</f>
      </c>
      <c r="W17" s="147">
        <f>SUM(w11:w14)</f>
      </c>
      <c r="X17" s="148">
        <f>SUM(x11:x14)</f>
      </c>
      <c r="Y17" s="149">
        <f>SUM(y11:y14)</f>
      </c>
      <c r="Z17" s="150">
        <f>SUM(z11:z14)</f>
      </c>
      <c r="AA17" s="151">
        <f>SUM(aa11:aa14)</f>
      </c>
      <c r="AB17" s="152">
        <f>SUM(ab11:ab14)</f>
      </c>
      <c r="AC17" s="153">
        <f>SUM(ac11:ac14)</f>
      </c>
      <c r="AD17" s="154">
        <f>SUM(ad11:ad14)</f>
      </c>
      <c r="AE17" s="155">
        <f>SUM(ae11:ae14)</f>
      </c>
      <c r="AF17" s="156">
        <f>SUM(af11:af14)</f>
      </c>
      <c r="AG17" s="157">
        <f>SUM(ag11:ag14)</f>
      </c>
      <c r="AH17" s="158">
        <f>SUM(ah11:ah14)</f>
      </c>
      <c r="AI17" s="159">
        <f>SUM(ai11:ai14)</f>
      </c>
      <c r="AJ17" s="160">
        <f>SUM(aj11:aj14)</f>
      </c>
      <c r="AK17" s="161">
        <f>SUM(ak11:ak14)</f>
      </c>
      <c r="AL17" s="162">
        <f>SUM(al11:al14)</f>
      </c>
      <c r="AM17" s="163">
        <f>SUM(am11:am14)</f>
      </c>
      <c r="AN17" s="164">
        <f>SUM(an11:an14)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488">
        <v>0</v>
      </c>
      <c r="B1" t="s" s="489">
        <v>1</v>
      </c>
      <c r="Y1" t="s" s="490">
        <v>6</v>
      </c>
      <c r="Z1" t="n" s="491">
        <v>2019.0</v>
      </c>
    </row>
    <row r="2" ht="15.0" customHeight="true">
      <c r="A2" t="s" s="492">
        <v>0</v>
      </c>
      <c r="B2" t="s" s="493">
        <v>2</v>
      </c>
      <c r="Y2" t="s" s="494">
        <v>7</v>
      </c>
      <c r="Z2" t="n" s="495">
        <v>2019.0</v>
      </c>
    </row>
    <row r="3" ht="15.0" customHeight="true">
      <c r="A3" t="s" s="496">
        <v>0</v>
      </c>
      <c r="B3" t="s" s="497">
        <v>3</v>
      </c>
    </row>
    <row r="4" ht="15.0" customHeight="true">
      <c r="A4" t="s" s="498">
        <v>0</v>
      </c>
      <c r="B4" t="s" s="499">
        <v>4</v>
      </c>
    </row>
    <row r="5" ht="15.0" customHeight="true">
      <c r="A5" t="s" s="500">
        <v>0</v>
      </c>
      <c r="B5" t="s" s="501">
        <v>5</v>
      </c>
    </row>
    <row r="6" ht="15.0" customHeight="true"/>
    <row r="7" ht="15.0" customHeight="true"/>
    <row r="8" ht="28.0" customHeight="true">
      <c r="A8" t="s" s="502">
        <v>0</v>
      </c>
      <c r="B8" t="s" s="503">
        <v>0</v>
      </c>
      <c r="C8" t="s" s="504">
        <v>0</v>
      </c>
      <c r="D8" t="s" s="505">
        <v>0</v>
      </c>
      <c r="E8" t="s" s="506">
        <v>0</v>
      </c>
      <c r="F8" t="s" s="507">
        <v>0</v>
      </c>
      <c r="G8" t="s" s="508">
        <v>0</v>
      </c>
      <c r="H8" t="s" s="509">
        <v>0</v>
      </c>
      <c r="I8" t="s" s="510">
        <v>0</v>
      </c>
      <c r="J8" t="s" s="511">
        <v>0</v>
      </c>
      <c r="K8" t="s" s="512">
        <v>0</v>
      </c>
      <c r="L8" t="s" s="513">
        <v>0</v>
      </c>
      <c r="M8" t="s" s="514">
        <v>0</v>
      </c>
      <c r="N8" t="s" s="515">
        <v>0</v>
      </c>
      <c r="O8" t="s" s="516">
        <v>0</v>
      </c>
      <c r="P8" t="s" s="517">
        <v>0</v>
      </c>
      <c r="Q8" t="s" s="518">
        <v>0</v>
      </c>
      <c r="R8" t="s" s="519">
        <v>0</v>
      </c>
      <c r="S8" t="s" s="520">
        <v>0</v>
      </c>
      <c r="T8" t="s" s="521">
        <v>0</v>
      </c>
      <c r="U8" t="s" s="522">
        <v>0</v>
      </c>
      <c r="V8" t="s" s="523">
        <v>0</v>
      </c>
      <c r="W8" t="s" s="524">
        <v>0</v>
      </c>
      <c r="X8" t="s" s="525">
        <v>0</v>
      </c>
      <c r="Y8" t="s" s="526">
        <v>0</v>
      </c>
      <c r="Z8" t="s" s="527">
        <v>0</v>
      </c>
      <c r="AA8" t="s" s="528">
        <v>0</v>
      </c>
      <c r="AB8" t="s" s="529">
        <v>0</v>
      </c>
      <c r="AC8" t="s" s="530">
        <v>8</v>
      </c>
      <c r="AD8" t="s" s="531">
        <v>0</v>
      </c>
      <c r="AE8" t="s" s="532">
        <v>0</v>
      </c>
      <c r="AF8" t="s" s="533">
        <v>0</v>
      </c>
      <c r="AG8" t="s" s="534">
        <v>0</v>
      </c>
      <c r="AH8" t="s" s="535">
        <v>0</v>
      </c>
      <c r="AI8" t="s" s="536">
        <v>0</v>
      </c>
      <c r="AJ8" t="s" s="537">
        <v>0</v>
      </c>
      <c r="AK8" t="s" s="538">
        <v>0</v>
      </c>
      <c r="AL8" t="s" s="539">
        <v>0</v>
      </c>
      <c r="AM8" t="s" s="540">
        <v>0</v>
      </c>
      <c r="AN8" t="s" s="541">
        <v>0</v>
      </c>
      <c r="AO8" t="s" s="542">
        <v>0</v>
      </c>
    </row>
    <row r="9" ht="41.0" customHeight="true">
      <c r="A9" t="s" s="543">
        <v>9</v>
      </c>
      <c r="B9" t="s" s="544">
        <v>10</v>
      </c>
      <c r="C9" t="s" s="545">
        <v>11</v>
      </c>
      <c r="D9" t="s" s="546">
        <v>12</v>
      </c>
      <c r="E9" t="s" s="547">
        <v>13</v>
      </c>
      <c r="F9" t="s" s="548">
        <v>14</v>
      </c>
      <c r="G9" t="s" s="549">
        <v>15</v>
      </c>
      <c r="H9" t="s" s="550">
        <v>16</v>
      </c>
      <c r="I9" t="s" s="551">
        <v>17</v>
      </c>
      <c r="J9" t="s" s="552">
        <v>18</v>
      </c>
      <c r="K9" t="s" s="553">
        <v>19</v>
      </c>
      <c r="L9" t="s" s="554">
        <v>20</v>
      </c>
      <c r="M9" t="s" s="555">
        <v>21</v>
      </c>
      <c r="N9" t="s" s="556">
        <v>22</v>
      </c>
      <c r="O9" t="s" s="557">
        <v>23</v>
      </c>
      <c r="P9" t="s" s="558">
        <v>24</v>
      </c>
      <c r="Q9" t="s" s="559">
        <v>25</v>
      </c>
      <c r="R9" t="s" s="560">
        <v>26</v>
      </c>
      <c r="S9" t="s" s="561">
        <v>27</v>
      </c>
      <c r="T9" t="s" s="562">
        <v>28</v>
      </c>
      <c r="U9" t="s" s="563">
        <v>29</v>
      </c>
      <c r="V9" t="s" s="564">
        <v>30</v>
      </c>
      <c r="W9" t="s" s="565">
        <v>31</v>
      </c>
      <c r="X9" t="s" s="566">
        <v>32</v>
      </c>
      <c r="Y9" t="s" s="567">
        <v>33</v>
      </c>
      <c r="Z9" t="s" s="568">
        <v>34</v>
      </c>
      <c r="AA9" t="s" s="569">
        <v>35</v>
      </c>
      <c r="AB9" t="s" s="570">
        <v>36</v>
      </c>
      <c r="AC9" t="s" s="571">
        <v>37</v>
      </c>
      <c r="AD9" t="s" s="572">
        <v>38</v>
      </c>
      <c r="AE9" t="s" s="573">
        <v>39</v>
      </c>
      <c r="AF9" t="s" s="574">
        <v>40</v>
      </c>
      <c r="AG9" t="s" s="575">
        <v>41</v>
      </c>
      <c r="AH9" t="s" s="576">
        <v>42</v>
      </c>
      <c r="AI9" t="s" s="577">
        <v>43</v>
      </c>
      <c r="AJ9" t="s" s="578">
        <v>44</v>
      </c>
      <c r="AK9" t="s" s="579">
        <v>45</v>
      </c>
      <c r="AL9" t="s" s="580">
        <v>46</v>
      </c>
      <c r="AM9" t="s" s="581">
        <v>47</v>
      </c>
      <c r="AN9" t="s" s="582">
        <v>48</v>
      </c>
      <c r="AO9" t="s" s="583">
        <v>49</v>
      </c>
    </row>
    <row r="10" ht="15.0" customHeight="true">
      <c r="A10" t="s" s="584">
        <v>0</v>
      </c>
      <c r="B10" t="s" s="585">
        <v>0</v>
      </c>
      <c r="C10" t="s" s="586">
        <v>0</v>
      </c>
      <c r="D10" t="s" s="587">
        <v>0</v>
      </c>
      <c r="E10" t="s" s="588">
        <v>0</v>
      </c>
      <c r="F10" t="s" s="589">
        <v>0</v>
      </c>
      <c r="G10" t="s" s="590">
        <v>0</v>
      </c>
      <c r="H10" t="s" s="591">
        <v>0</v>
      </c>
      <c r="I10" t="s" s="592">
        <v>0</v>
      </c>
      <c r="J10" t="s" s="593">
        <v>0</v>
      </c>
      <c r="K10" t="s" s="594">
        <v>0</v>
      </c>
      <c r="L10" t="s" s="595">
        <v>0</v>
      </c>
      <c r="M10" t="s" s="596">
        <v>0</v>
      </c>
      <c r="N10" t="s" s="597">
        <v>0</v>
      </c>
      <c r="O10" t="s" s="598">
        <v>0</v>
      </c>
      <c r="P10" t="s" s="599">
        <v>0</v>
      </c>
      <c r="Q10" t="s" s="600">
        <v>0</v>
      </c>
      <c r="R10" t="s" s="601">
        <v>0</v>
      </c>
      <c r="S10" t="s" s="602">
        <v>0</v>
      </c>
      <c r="T10" t="s" s="603">
        <v>0</v>
      </c>
      <c r="U10" t="s" s="604">
        <v>0</v>
      </c>
      <c r="V10" t="s" s="605">
        <v>0</v>
      </c>
      <c r="W10" t="s" s="606">
        <v>0</v>
      </c>
      <c r="X10" t="s" s="607">
        <v>0</v>
      </c>
      <c r="Y10" t="n" s="608">
        <v>1.5</v>
      </c>
      <c r="Z10" t="n" s="609">
        <v>1.5</v>
      </c>
      <c r="AA10" t="n" s="610">
        <v>2.0</v>
      </c>
      <c r="AB10" t="n" s="611">
        <v>2.0</v>
      </c>
      <c r="AC10" t="n" s="612">
        <v>3.0</v>
      </c>
      <c r="AD10" t="n" s="613">
        <v>3.0</v>
      </c>
      <c r="AE10" t="s" s="614">
        <v>50</v>
      </c>
      <c r="AF10" t="s" s="615">
        <v>50</v>
      </c>
      <c r="AG10" t="s" s="616">
        <v>0</v>
      </c>
      <c r="AH10" t="s" s="617">
        <v>0</v>
      </c>
      <c r="AI10" t="s" s="618">
        <v>0</v>
      </c>
      <c r="AJ10" t="s" s="619">
        <v>0</v>
      </c>
      <c r="AK10" t="s" s="620">
        <v>0</v>
      </c>
      <c r="AL10" t="s" s="621">
        <v>0</v>
      </c>
      <c r="AM10" t="s" s="622">
        <v>0</v>
      </c>
      <c r="AN10" t="s" s="623">
        <v>0</v>
      </c>
      <c r="AO10" t="s" s="624">
        <v>0</v>
      </c>
    </row>
    <row r="11" ht="15.0" customHeight="true">
      <c r="A11" t="s" s="625">
        <v>51</v>
      </c>
      <c r="B11" t="s" s="626">
        <v>52</v>
      </c>
      <c r="C11" t="s" s="627">
        <v>53</v>
      </c>
      <c r="D11" t="s" s="628">
        <v>54</v>
      </c>
      <c r="E11" t="s" s="629">
        <v>55</v>
      </c>
      <c r="F11" t="s" s="630">
        <v>56</v>
      </c>
      <c r="G11" t="s" s="631">
        <v>57</v>
      </c>
      <c r="H11" t="s" s="632">
        <v>58</v>
      </c>
      <c r="I11" t="n" s="633">
        <v>43491.0</v>
      </c>
      <c r="J11" t="n" s="634">
        <v>43550.0</v>
      </c>
      <c r="K11" t="s" s="635">
        <v>0</v>
      </c>
      <c r="L11" t="n" s="636">
        <v>0.0</v>
      </c>
      <c r="M11" t="n" s="637">
        <v>0.0</v>
      </c>
      <c r="N11" t="n" s="638">
        <v>0.0</v>
      </c>
      <c r="O11" s="639">
        <f>M11*N11</f>
      </c>
      <c r="P11" t="n" s="640">
        <v>0.0</v>
      </c>
      <c r="Q11" t="n" s="641">
        <v>0.0</v>
      </c>
      <c r="R11" s="642">
        <f>P11*Q11</f>
      </c>
      <c r="S11" t="n" s="643">
        <v>0.0</v>
      </c>
      <c r="T11" t="n" s="644">
        <v>0.0</v>
      </c>
      <c r="U11" t="n" s="645">
        <v>0.0</v>
      </c>
      <c r="V11" s="646">
        <f>L11+O11+R11</f>
      </c>
      <c r="W11" t="n" s="647">
        <v>1174.2</v>
      </c>
      <c r="X11" s="648">
        <f>s11+t11+u11+w11</f>
      </c>
      <c r="Y11" t="n" s="649">
        <v>0.0</v>
      </c>
      <c r="Z11" t="n" s="650">
        <v>0.0</v>
      </c>
      <c r="AA11" t="n" s="651">
        <v>0.0</v>
      </c>
      <c r="AB11" t="n" s="652">
        <v>0.0</v>
      </c>
      <c r="AC11" t="n" s="653">
        <v>0.0</v>
      </c>
      <c r="AD11" t="n" s="654">
        <v>0.0</v>
      </c>
      <c r="AE11" s="655">
        <f>y11+aa11+ac11</f>
      </c>
      <c r="AF11" s="656">
        <f>z11+ab11+ad11</f>
      </c>
      <c r="AG11" t="n" s="657">
        <v>154.0</v>
      </c>
      <c r="AH11" t="n" s="658">
        <v>20.15</v>
      </c>
      <c r="AI11" t="n" s="659">
        <v>2.3</v>
      </c>
      <c r="AJ11" s="660">
        <f>x11+af11+ag11+ah11+ai11</f>
      </c>
      <c r="AK11" s="661">
        <f>ROUND((l11+t11+af11+ag11+ah11+ai11+w11)*0.05,2)</f>
      </c>
      <c r="AL11" s="662">
        <f>aj11+ak11</f>
      </c>
      <c r="AM11" s="663">
        <f>67.53*0.06</f>
      </c>
      <c r="AN11" s="664">
        <f>al11+am11</f>
      </c>
      <c r="AO11" t="s" s="665">
        <v>0</v>
      </c>
    </row>
    <row r="12" ht="15.0" customHeight="true">
      <c r="A12" t="s" s="666">
        <v>59</v>
      </c>
      <c r="B12" t="s" s="667">
        <v>60</v>
      </c>
      <c r="C12" t="s" s="668">
        <v>61</v>
      </c>
      <c r="D12" t="s" s="669">
        <v>62</v>
      </c>
      <c r="E12" t="s" s="670">
        <v>63</v>
      </c>
      <c r="F12" t="s" s="671">
        <v>64</v>
      </c>
      <c r="G12" t="s" s="672">
        <v>57</v>
      </c>
      <c r="H12" t="s" s="673">
        <v>58</v>
      </c>
      <c r="I12" t="n" s="674">
        <v>43510.0</v>
      </c>
      <c r="J12" t="n" s="675">
        <v>43522.0</v>
      </c>
      <c r="K12" t="s" s="676">
        <v>0</v>
      </c>
      <c r="L12" t="n" s="677">
        <v>0.0</v>
      </c>
      <c r="M12" t="n" s="678">
        <v>0.0</v>
      </c>
      <c r="N12" t="n" s="679">
        <v>115.0</v>
      </c>
      <c r="O12" s="680">
        <f>M12*N12</f>
      </c>
      <c r="P12" t="n" s="681">
        <v>0.0</v>
      </c>
      <c r="Q12" t="n" s="682">
        <v>0.0</v>
      </c>
      <c r="R12" s="683">
        <f>P12*Q12</f>
      </c>
      <c r="S12" t="n" s="684">
        <v>0.0</v>
      </c>
      <c r="T12" t="n" s="685">
        <v>0.0</v>
      </c>
      <c r="U12" t="n" s="686">
        <v>0.0</v>
      </c>
      <c r="V12" s="687">
        <f>L12+O12+R12</f>
      </c>
      <c r="W12" t="n" s="688">
        <v>163.37</v>
      </c>
      <c r="X12" s="689">
        <f>s12+t12+u12+w12</f>
      </c>
      <c r="Y12" t="n" s="690">
        <v>0.0</v>
      </c>
      <c r="Z12" t="n" s="691">
        <v>0.0</v>
      </c>
      <c r="AA12" t="n" s="692">
        <v>0.0</v>
      </c>
      <c r="AB12" t="n" s="693">
        <v>0.0</v>
      </c>
      <c r="AC12" t="n" s="694">
        <v>0.0</v>
      </c>
      <c r="AD12" t="n" s="695">
        <v>0.0</v>
      </c>
      <c r="AE12" s="696">
        <f>y12+aa12+ac12</f>
      </c>
      <c r="AF12" s="697">
        <f>z12+ab12+ad12</f>
      </c>
      <c r="AG12" t="n" s="698">
        <v>24.0</v>
      </c>
      <c r="AH12" t="n" s="699">
        <v>2.95</v>
      </c>
      <c r="AI12" t="n" s="700">
        <v>0.35</v>
      </c>
      <c r="AJ12" s="701">
        <f>x12+af12+ag12+ah12+ai12</f>
      </c>
      <c r="AK12" s="702">
        <f>ROUND((l12+t12+ag12+ah12+ai12+w12)*0.05,2)</f>
      </c>
      <c r="AL12" s="703">
        <f>aj12+ak12</f>
      </c>
      <c r="AM12" s="704">
        <f>9.53*0.06</f>
      </c>
      <c r="AN12" s="705">
        <f>al12+am12</f>
      </c>
      <c r="AO12" t="s" s="706">
        <v>0</v>
      </c>
    </row>
    <row r="13" ht="15.0" customHeight="true">
      <c r="L13" t="s" s="707">
        <v>0</v>
      </c>
      <c r="M13" t="s" s="708">
        <v>0</v>
      </c>
      <c r="N13" t="s" s="709">
        <v>0</v>
      </c>
      <c r="O13" t="s" s="710">
        <v>0</v>
      </c>
      <c r="P13" t="s" s="711">
        <v>0</v>
      </c>
      <c r="Q13" t="s" s="712">
        <v>0</v>
      </c>
      <c r="R13" t="s" s="713">
        <v>0</v>
      </c>
      <c r="S13" t="s" s="714">
        <v>0</v>
      </c>
      <c r="T13" t="s" s="715">
        <v>0</v>
      </c>
      <c r="U13" t="s" s="716">
        <v>0</v>
      </c>
      <c r="V13" t="s" s="717">
        <v>0</v>
      </c>
      <c r="W13" t="s" s="718">
        <v>0</v>
      </c>
      <c r="X13" t="s" s="719">
        <v>0</v>
      </c>
      <c r="Y13" t="s" s="720">
        <v>0</v>
      </c>
      <c r="Z13" t="s" s="721">
        <v>0</v>
      </c>
      <c r="AA13" t="s" s="722">
        <v>0</v>
      </c>
      <c r="AB13" t="s" s="723">
        <v>0</v>
      </c>
      <c r="AC13" t="s" s="724">
        <v>0</v>
      </c>
      <c r="AD13" t="s" s="725">
        <v>0</v>
      </c>
      <c r="AE13" t="s" s="726">
        <v>0</v>
      </c>
      <c r="AF13" t="s" s="727">
        <v>0</v>
      </c>
      <c r="AG13" t="s" s="728">
        <v>0</v>
      </c>
      <c r="AH13" t="s" s="729">
        <v>0</v>
      </c>
      <c r="AI13" t="s" s="730">
        <v>0</v>
      </c>
      <c r="AJ13" t="s" s="731">
        <v>0</v>
      </c>
      <c r="AK13" t="s" s="732">
        <v>0</v>
      </c>
      <c r="AL13" t="s" s="733">
        <v>0</v>
      </c>
    </row>
    <row r="14" ht="15.0" customHeight="true"/>
    <row r="15" ht="15.0" customHeight="true">
      <c r="A15" t="s" s="734">
        <v>0</v>
      </c>
      <c r="B15" t="s" s="735">
        <v>77</v>
      </c>
      <c r="C15" s="736">
        <f>COUNTA(A11:A12)</f>
      </c>
      <c r="L15" s="737">
        <f>SUM(l11:l12)</f>
      </c>
      <c r="M15" s="738">
        <f>SUM(m11:m12)</f>
      </c>
      <c r="N15" t="s" s="739">
        <v>0</v>
      </c>
      <c r="O15" s="740">
        <f>SUM(o11:o12)</f>
      </c>
      <c r="P15" s="741">
        <f>SUM(p11:p12)</f>
      </c>
      <c r="Q15" t="s" s="742">
        <v>0</v>
      </c>
      <c r="R15" s="743">
        <f>SUM(r11:r12)</f>
      </c>
      <c r="S15" s="744">
        <f>SUM(s11:s12)</f>
      </c>
      <c r="T15" s="745">
        <f>SUM(t11:t12)</f>
      </c>
      <c r="U15" s="746">
        <f>SUM(u11:u12)</f>
      </c>
      <c r="V15" s="747">
        <f>SUM(v11:v12)</f>
      </c>
      <c r="W15" s="748">
        <f>SUM(w11:w12)</f>
      </c>
      <c r="X15" s="749">
        <f>SUM(x11:x12)</f>
      </c>
      <c r="Y15" s="750">
        <f>SUM(y11:y12)</f>
      </c>
      <c r="Z15" s="751">
        <f>SUM(z11:z12)</f>
      </c>
      <c r="AA15" s="752">
        <f>SUM(aa11:aa12)</f>
      </c>
      <c r="AB15" s="753">
        <f>SUM(ab11:ab12)</f>
      </c>
      <c r="AC15" s="754">
        <f>SUM(ac11:ac12)</f>
      </c>
      <c r="AD15" s="755">
        <f>SUM(ad11:ad12)</f>
      </c>
      <c r="AE15" s="756">
        <f>SUM(ae11:ae12)</f>
      </c>
      <c r="AF15" s="757">
        <f>SUM(af11:af12)</f>
      </c>
      <c r="AG15" s="758">
        <f>SUM(ag11:ag12)</f>
      </c>
      <c r="AH15" s="759">
        <f>SUM(ah11:ah12)</f>
      </c>
      <c r="AI15" s="760">
        <f>SUM(ai11:ai12)</f>
      </c>
      <c r="AJ15" s="761">
        <f>SUM(aj11:aj12)</f>
      </c>
      <c r="AK15" s="762">
        <f>SUM(ak11:ak12)</f>
      </c>
      <c r="AL15" s="763">
        <f>SUM(al11:al12)</f>
      </c>
      <c r="AM15" s="764">
        <f>SUM(am11:am12)</f>
      </c>
      <c r="AN15" s="765">
        <f>SUM(an11:an12)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766">
        <v>0</v>
      </c>
      <c r="B1" t="s" s="767">
        <v>1</v>
      </c>
      <c r="Y1" t="s" s="768">
        <v>6</v>
      </c>
      <c r="Z1" t="n" s="769">
        <v>2019.0</v>
      </c>
    </row>
    <row r="2" ht="15.0" customHeight="true">
      <c r="A2" t="s" s="770">
        <v>0</v>
      </c>
      <c r="B2" t="s" s="771">
        <v>2</v>
      </c>
      <c r="Y2" t="s" s="772">
        <v>7</v>
      </c>
      <c r="Z2" t="n" s="773">
        <v>2019.0</v>
      </c>
    </row>
    <row r="3" ht="15.0" customHeight="true">
      <c r="A3" t="s" s="774">
        <v>0</v>
      </c>
      <c r="B3" t="s" s="775">
        <v>3</v>
      </c>
    </row>
    <row r="4" ht="15.0" customHeight="true">
      <c r="A4" t="s" s="776">
        <v>0</v>
      </c>
      <c r="B4" t="s" s="777">
        <v>4</v>
      </c>
    </row>
    <row r="5" ht="15.0" customHeight="true">
      <c r="A5" t="s" s="778">
        <v>0</v>
      </c>
      <c r="B5" t="s" s="779">
        <v>5</v>
      </c>
    </row>
    <row r="6" ht="15.0" customHeight="true"/>
    <row r="7" ht="15.0" customHeight="true"/>
    <row r="8" ht="28.0" customHeight="true">
      <c r="A8" t="s" s="780">
        <v>0</v>
      </c>
      <c r="B8" t="s" s="781">
        <v>0</v>
      </c>
      <c r="C8" t="s" s="782">
        <v>0</v>
      </c>
      <c r="D8" t="s" s="783">
        <v>0</v>
      </c>
      <c r="E8" t="s" s="784">
        <v>0</v>
      </c>
      <c r="F8" t="s" s="785">
        <v>0</v>
      </c>
      <c r="G8" t="s" s="786">
        <v>0</v>
      </c>
      <c r="H8" t="s" s="787">
        <v>0</v>
      </c>
      <c r="I8" t="s" s="788">
        <v>0</v>
      </c>
      <c r="J8" t="s" s="789">
        <v>0</v>
      </c>
      <c r="K8" t="s" s="790">
        <v>0</v>
      </c>
      <c r="L8" t="s" s="791">
        <v>0</v>
      </c>
      <c r="M8" t="s" s="792">
        <v>0</v>
      </c>
      <c r="N8" t="s" s="793">
        <v>0</v>
      </c>
      <c r="O8" t="s" s="794">
        <v>0</v>
      </c>
      <c r="P8" t="s" s="795">
        <v>0</v>
      </c>
      <c r="Q8" t="s" s="796">
        <v>0</v>
      </c>
      <c r="R8" t="s" s="797">
        <v>0</v>
      </c>
      <c r="S8" t="s" s="798">
        <v>0</v>
      </c>
      <c r="T8" t="s" s="799">
        <v>0</v>
      </c>
      <c r="U8" t="s" s="800">
        <v>0</v>
      </c>
      <c r="V8" t="s" s="801">
        <v>0</v>
      </c>
      <c r="W8" t="s" s="802">
        <v>0</v>
      </c>
      <c r="X8" t="s" s="803">
        <v>0</v>
      </c>
      <c r="Y8" t="s" s="804">
        <v>0</v>
      </c>
      <c r="Z8" t="s" s="805">
        <v>0</v>
      </c>
      <c r="AA8" t="s" s="806">
        <v>0</v>
      </c>
      <c r="AB8" t="s" s="807">
        <v>0</v>
      </c>
      <c r="AC8" t="s" s="808">
        <v>8</v>
      </c>
      <c r="AD8" t="s" s="809">
        <v>0</v>
      </c>
      <c r="AE8" t="s" s="810">
        <v>0</v>
      </c>
      <c r="AF8" t="s" s="811">
        <v>0</v>
      </c>
      <c r="AG8" t="s" s="812">
        <v>0</v>
      </c>
      <c r="AH8" t="s" s="813">
        <v>0</v>
      </c>
      <c r="AI8" t="s" s="814">
        <v>0</v>
      </c>
      <c r="AJ8" t="s" s="815">
        <v>0</v>
      </c>
      <c r="AK8" t="s" s="816">
        <v>0</v>
      </c>
      <c r="AL8" t="s" s="817">
        <v>0</v>
      </c>
      <c r="AM8" t="s" s="818">
        <v>0</v>
      </c>
      <c r="AN8" t="s" s="819">
        <v>0</v>
      </c>
      <c r="AO8" t="s" s="820">
        <v>0</v>
      </c>
    </row>
    <row r="9" ht="41.0" customHeight="true">
      <c r="A9" t="s" s="821">
        <v>9</v>
      </c>
      <c r="B9" t="s" s="822">
        <v>10</v>
      </c>
      <c r="C9" t="s" s="823">
        <v>11</v>
      </c>
      <c r="D9" t="s" s="824">
        <v>12</v>
      </c>
      <c r="E9" t="s" s="825">
        <v>13</v>
      </c>
      <c r="F9" t="s" s="826">
        <v>14</v>
      </c>
      <c r="G9" t="s" s="827">
        <v>15</v>
      </c>
      <c r="H9" t="s" s="828">
        <v>16</v>
      </c>
      <c r="I9" t="s" s="829">
        <v>17</v>
      </c>
      <c r="J9" t="s" s="830">
        <v>18</v>
      </c>
      <c r="K9" t="s" s="831">
        <v>19</v>
      </c>
      <c r="L9" t="s" s="832">
        <v>20</v>
      </c>
      <c r="M9" t="s" s="833">
        <v>21</v>
      </c>
      <c r="N9" t="s" s="834">
        <v>22</v>
      </c>
      <c r="O9" t="s" s="835">
        <v>23</v>
      </c>
      <c r="P9" t="s" s="836">
        <v>24</v>
      </c>
      <c r="Q9" t="s" s="837">
        <v>25</v>
      </c>
      <c r="R9" t="s" s="838">
        <v>26</v>
      </c>
      <c r="S9" t="s" s="839">
        <v>27</v>
      </c>
      <c r="T9" t="s" s="840">
        <v>28</v>
      </c>
      <c r="U9" t="s" s="841">
        <v>29</v>
      </c>
      <c r="V9" t="s" s="842">
        <v>30</v>
      </c>
      <c r="W9" t="s" s="843">
        <v>31</v>
      </c>
      <c r="X9" t="s" s="844">
        <v>32</v>
      </c>
      <c r="Y9" t="s" s="845">
        <v>33</v>
      </c>
      <c r="Z9" t="s" s="846">
        <v>34</v>
      </c>
      <c r="AA9" t="s" s="847">
        <v>35</v>
      </c>
      <c r="AB9" t="s" s="848">
        <v>36</v>
      </c>
      <c r="AC9" t="s" s="849">
        <v>37</v>
      </c>
      <c r="AD9" t="s" s="850">
        <v>38</v>
      </c>
      <c r="AE9" t="s" s="851">
        <v>39</v>
      </c>
      <c r="AF9" t="s" s="852">
        <v>40</v>
      </c>
      <c r="AG9" t="s" s="853">
        <v>41</v>
      </c>
      <c r="AH9" t="s" s="854">
        <v>42</v>
      </c>
      <c r="AI9" t="s" s="855">
        <v>43</v>
      </c>
      <c r="AJ9" t="s" s="856">
        <v>44</v>
      </c>
      <c r="AK9" t="s" s="857">
        <v>45</v>
      </c>
      <c r="AL9" t="s" s="858">
        <v>46</v>
      </c>
      <c r="AM9" t="s" s="859">
        <v>47</v>
      </c>
      <c r="AN9" t="s" s="860">
        <v>48</v>
      </c>
      <c r="AO9" t="s" s="861">
        <v>49</v>
      </c>
    </row>
    <row r="10" ht="15.0" customHeight="true">
      <c r="A10" t="s" s="862">
        <v>0</v>
      </c>
      <c r="B10" t="s" s="863">
        <v>0</v>
      </c>
      <c r="C10" t="s" s="864">
        <v>0</v>
      </c>
      <c r="D10" t="s" s="865">
        <v>0</v>
      </c>
      <c r="E10" t="s" s="866">
        <v>0</v>
      </c>
      <c r="F10" t="s" s="867">
        <v>0</v>
      </c>
      <c r="G10" t="s" s="868">
        <v>0</v>
      </c>
      <c r="H10" t="s" s="869">
        <v>0</v>
      </c>
      <c r="I10" t="s" s="870">
        <v>0</v>
      </c>
      <c r="J10" t="s" s="871">
        <v>0</v>
      </c>
      <c r="K10" t="s" s="872">
        <v>0</v>
      </c>
      <c r="L10" t="s" s="873">
        <v>0</v>
      </c>
      <c r="M10" t="s" s="874">
        <v>0</v>
      </c>
      <c r="N10" t="s" s="875">
        <v>0</v>
      </c>
      <c r="O10" t="s" s="876">
        <v>0</v>
      </c>
      <c r="P10" t="s" s="877">
        <v>0</v>
      </c>
      <c r="Q10" t="s" s="878">
        <v>0</v>
      </c>
      <c r="R10" t="s" s="879">
        <v>0</v>
      </c>
      <c r="S10" t="s" s="880">
        <v>0</v>
      </c>
      <c r="T10" t="s" s="881">
        <v>0</v>
      </c>
      <c r="U10" t="s" s="882">
        <v>0</v>
      </c>
      <c r="V10" t="s" s="883">
        <v>0</v>
      </c>
      <c r="W10" t="s" s="884">
        <v>0</v>
      </c>
      <c r="X10" t="s" s="885">
        <v>0</v>
      </c>
      <c r="Y10" t="n" s="886">
        <v>1.5</v>
      </c>
      <c r="Z10" t="n" s="887">
        <v>1.5</v>
      </c>
      <c r="AA10" t="n" s="888">
        <v>2.0</v>
      </c>
      <c r="AB10" t="n" s="889">
        <v>2.0</v>
      </c>
      <c r="AC10" t="n" s="890">
        <v>3.0</v>
      </c>
      <c r="AD10" t="n" s="891">
        <v>3.0</v>
      </c>
      <c r="AE10" t="s" s="892">
        <v>50</v>
      </c>
      <c r="AF10" t="s" s="893">
        <v>50</v>
      </c>
      <c r="AG10" t="s" s="894">
        <v>0</v>
      </c>
      <c r="AH10" t="s" s="895">
        <v>0</v>
      </c>
      <c r="AI10" t="s" s="896">
        <v>0</v>
      </c>
      <c r="AJ10" t="s" s="897">
        <v>0</v>
      </c>
      <c r="AK10" t="s" s="898">
        <v>0</v>
      </c>
      <c r="AL10" t="s" s="899">
        <v>0</v>
      </c>
      <c r="AM10" t="s" s="900">
        <v>0</v>
      </c>
      <c r="AN10" t="s" s="901">
        <v>0</v>
      </c>
      <c r="AO10" t="s" s="902">
        <v>0</v>
      </c>
    </row>
    <row r="11" ht="15.0" customHeight="true">
      <c r="A11" t="s" s="903">
        <v>65</v>
      </c>
      <c r="B11" t="s" s="904">
        <v>66</v>
      </c>
      <c r="C11" t="s" s="905">
        <v>67</v>
      </c>
      <c r="D11" t="s" s="906">
        <v>68</v>
      </c>
      <c r="E11" t="s" s="907">
        <v>55</v>
      </c>
      <c r="F11" t="s" s="908">
        <v>69</v>
      </c>
      <c r="G11" t="s" s="909">
        <v>70</v>
      </c>
      <c r="H11" t="s" s="910">
        <v>71</v>
      </c>
      <c r="I11" t="n" s="911">
        <v>43525.0</v>
      </c>
      <c r="J11" t="n" s="912">
        <v>43570.0</v>
      </c>
      <c r="K11" t="s" s="913">
        <v>0</v>
      </c>
      <c r="L11" t="n" s="914">
        <v>500.0</v>
      </c>
      <c r="M11" t="n" s="915">
        <v>0.0</v>
      </c>
      <c r="N11" t="n" s="916">
        <v>0.0</v>
      </c>
      <c r="O11" s="917">
        <f>M11*N11</f>
      </c>
      <c r="P11" t="n" s="918">
        <v>0.0</v>
      </c>
      <c r="Q11" t="n" s="919">
        <v>0.0</v>
      </c>
      <c r="R11" s="920">
        <f>P11*Q11</f>
      </c>
      <c r="S11" t="n" s="921">
        <v>500.0</v>
      </c>
      <c r="T11" t="n" s="922">
        <v>0.0</v>
      </c>
      <c r="U11" t="n" s="923">
        <v>0.0</v>
      </c>
      <c r="V11" s="924">
        <f>L11+O11+R11</f>
      </c>
      <c r="W11" t="n" s="925">
        <v>1500.0</v>
      </c>
      <c r="X11" s="926">
        <f>s11+t11+u11+w11</f>
      </c>
      <c r="Y11" t="n" s="927">
        <v>0.0</v>
      </c>
      <c r="Z11" t="n" s="928">
        <v>0.0</v>
      </c>
      <c r="AA11" t="n" s="929">
        <v>8.0</v>
      </c>
      <c r="AB11" t="n" s="930">
        <v>76.96</v>
      </c>
      <c r="AC11" t="n" s="931">
        <v>0.0</v>
      </c>
      <c r="AD11" t="n" s="932">
        <v>0.0</v>
      </c>
      <c r="AE11" s="933">
        <f>y11+aa11+ac11</f>
      </c>
      <c r="AF11" s="934">
        <f>z11+ab11+ad11</f>
      </c>
      <c r="AG11" t="n" s="935">
        <v>260.0</v>
      </c>
      <c r="AH11" t="n" s="936">
        <v>35.85</v>
      </c>
      <c r="AI11" t="n" s="937">
        <v>4.1</v>
      </c>
      <c r="AJ11" s="938">
        <f>x11+af11+ag11+ah11+ai11</f>
      </c>
      <c r="AK11" s="939">
        <f>ROUND((l11+t11+af11+ag11+ah11+ai11+w11)*0.05,2)</f>
      </c>
      <c r="AL11" s="940">
        <f>aj11+ak11</f>
      </c>
      <c r="AM11" s="941">
        <f>118.85*0.06</f>
      </c>
      <c r="AN11" s="942">
        <f>al11+am11</f>
      </c>
      <c r="AO11" t="s" s="943">
        <v>0</v>
      </c>
    </row>
    <row r="12" ht="15.0" customHeight="true">
      <c r="A12" t="s" s="944">
        <v>72</v>
      </c>
      <c r="B12" t="s" s="945">
        <v>73</v>
      </c>
      <c r="C12" t="s" s="946">
        <v>74</v>
      </c>
      <c r="D12" t="s" s="947">
        <v>75</v>
      </c>
      <c r="E12" t="s" s="948">
        <v>55</v>
      </c>
      <c r="F12" t="s" s="949">
        <v>76</v>
      </c>
      <c r="G12" t="s" s="950">
        <v>70</v>
      </c>
      <c r="H12" t="s" s="951">
        <v>71</v>
      </c>
      <c r="I12" t="n" s="952">
        <v>43532.0</v>
      </c>
      <c r="J12" t="n" s="953">
        <v>43585.0</v>
      </c>
      <c r="K12" t="s" s="954">
        <v>0</v>
      </c>
      <c r="L12" t="n" s="955">
        <v>1000.0</v>
      </c>
      <c r="M12" t="n" s="956">
        <v>0.0</v>
      </c>
      <c r="N12" t="n" s="957">
        <v>0.0</v>
      </c>
      <c r="O12" s="958">
        <f>M12*N12</f>
      </c>
      <c r="P12" t="n" s="959">
        <v>0.0</v>
      </c>
      <c r="Q12" t="n" s="960">
        <v>0.0</v>
      </c>
      <c r="R12" s="961">
        <f>P12*Q12</f>
      </c>
      <c r="S12" t="n" s="962">
        <v>1000.0</v>
      </c>
      <c r="T12" t="n" s="963">
        <v>774.19</v>
      </c>
      <c r="U12" t="n" s="964">
        <v>0.0</v>
      </c>
      <c r="V12" s="965">
        <f>L12+O12+R12</f>
      </c>
      <c r="W12" t="n" s="966">
        <v>77.42</v>
      </c>
      <c r="X12" s="967">
        <f>s12+t12+u12+w12</f>
      </c>
      <c r="Y12" t="n" s="968">
        <v>0.0</v>
      </c>
      <c r="Z12" t="n" s="969">
        <v>0.0</v>
      </c>
      <c r="AA12" t="n" s="970">
        <v>8.0</v>
      </c>
      <c r="AB12" t="n" s="971">
        <v>76.96</v>
      </c>
      <c r="AC12" t="n" s="972">
        <v>0.0</v>
      </c>
      <c r="AD12" t="n" s="973">
        <v>0.0</v>
      </c>
      <c r="AE12" s="974">
        <f>y12+aa12+ac12</f>
      </c>
      <c r="AF12" s="975">
        <f>z12+ab12+ad12</f>
      </c>
      <c r="AG12" t="n" s="976">
        <v>242.0</v>
      </c>
      <c r="AH12" t="n" s="977">
        <v>34.15</v>
      </c>
      <c r="AI12" t="n" s="978">
        <v>3.9</v>
      </c>
      <c r="AJ12" s="979">
        <f>x12+af12+ag12+ah12+ai12</f>
      </c>
      <c r="AK12" s="980">
        <f>ROUND((l12+t12+af12+ag12+ah12+ai12+w12)*0.05,2)</f>
      </c>
      <c r="AL12" s="981">
        <f>aj12+ak12</f>
      </c>
      <c r="AM12" s="982">
        <f>110.43*0.06</f>
      </c>
      <c r="AN12" s="983">
        <f>al12+am12</f>
      </c>
      <c r="AO12" t="s" s="984">
        <v>0</v>
      </c>
    </row>
    <row r="13" ht="15.0" customHeight="true">
      <c r="L13" t="s" s="985">
        <v>0</v>
      </c>
      <c r="M13" t="s" s="986">
        <v>0</v>
      </c>
      <c r="N13" t="s" s="987">
        <v>0</v>
      </c>
      <c r="O13" t="s" s="988">
        <v>0</v>
      </c>
      <c r="P13" t="s" s="989">
        <v>0</v>
      </c>
      <c r="Q13" t="s" s="990">
        <v>0</v>
      </c>
      <c r="R13" t="s" s="991">
        <v>0</v>
      </c>
      <c r="S13" t="s" s="992">
        <v>0</v>
      </c>
      <c r="T13" t="s" s="993">
        <v>0</v>
      </c>
      <c r="U13" t="s" s="994">
        <v>0</v>
      </c>
      <c r="V13" t="s" s="995">
        <v>0</v>
      </c>
      <c r="W13" t="s" s="996">
        <v>0</v>
      </c>
      <c r="X13" t="s" s="997">
        <v>0</v>
      </c>
      <c r="Y13" t="s" s="998">
        <v>0</v>
      </c>
      <c r="Z13" t="s" s="999">
        <v>0</v>
      </c>
      <c r="AA13" t="s" s="1000">
        <v>0</v>
      </c>
      <c r="AB13" t="s" s="1001">
        <v>0</v>
      </c>
      <c r="AC13" t="s" s="1002">
        <v>0</v>
      </c>
      <c r="AD13" t="s" s="1003">
        <v>0</v>
      </c>
      <c r="AE13" t="s" s="1004">
        <v>0</v>
      </c>
      <c r="AF13" t="s" s="1005">
        <v>0</v>
      </c>
      <c r="AG13" t="s" s="1006">
        <v>0</v>
      </c>
      <c r="AH13" t="s" s="1007">
        <v>0</v>
      </c>
      <c r="AI13" t="s" s="1008">
        <v>0</v>
      </c>
      <c r="AJ13" t="s" s="1009">
        <v>0</v>
      </c>
      <c r="AK13" t="s" s="1010">
        <v>0</v>
      </c>
      <c r="AL13" t="s" s="1011">
        <v>0</v>
      </c>
    </row>
    <row r="14" ht="15.0" customHeight="true"/>
    <row r="15" ht="15.0" customHeight="true">
      <c r="A15" t="s" s="1012">
        <v>0</v>
      </c>
      <c r="B15" t="s" s="1013">
        <v>77</v>
      </c>
      <c r="C15" s="1014">
        <f>COUNTA(A11:A12)</f>
      </c>
      <c r="L15" s="1015">
        <f>SUM(l11:l12)</f>
      </c>
      <c r="M15" s="1016">
        <f>SUM(m11:m12)</f>
      </c>
      <c r="N15" t="s" s="1017">
        <v>0</v>
      </c>
      <c r="O15" s="1018">
        <f>SUM(o11:o12)</f>
      </c>
      <c r="P15" s="1019">
        <f>SUM(p11:p12)</f>
      </c>
      <c r="Q15" t="s" s="1020">
        <v>0</v>
      </c>
      <c r="R15" s="1021">
        <f>SUM(r11:r12)</f>
      </c>
      <c r="S15" s="1022">
        <f>SUM(s11:s12)</f>
      </c>
      <c r="T15" s="1023">
        <f>SUM(t11:t12)</f>
      </c>
      <c r="U15" s="1024">
        <f>SUM(u11:u12)</f>
      </c>
      <c r="V15" s="1025">
        <f>SUM(v11:v12)</f>
      </c>
      <c r="W15" s="1026">
        <f>SUM(w11:w12)</f>
      </c>
      <c r="X15" s="1027">
        <f>SUM(x11:x12)</f>
      </c>
      <c r="Y15" s="1028">
        <f>SUM(y11:y12)</f>
      </c>
      <c r="Z15" s="1029">
        <f>SUM(z11:z12)</f>
      </c>
      <c r="AA15" s="1030">
        <f>SUM(aa11:aa12)</f>
      </c>
      <c r="AB15" s="1031">
        <f>SUM(ab11:ab12)</f>
      </c>
      <c r="AC15" s="1032">
        <f>SUM(ac11:ac12)</f>
      </c>
      <c r="AD15" s="1033">
        <f>SUM(ad11:ad12)</f>
      </c>
      <c r="AE15" s="1034">
        <f>SUM(ae11:ae12)</f>
      </c>
      <c r="AF15" s="1035">
        <f>SUM(af11:af12)</f>
      </c>
      <c r="AG15" s="1036">
        <f>SUM(ag11:ag12)</f>
      </c>
      <c r="AH15" s="1037">
        <f>SUM(ah11:ah12)</f>
      </c>
      <c r="AI15" s="1038">
        <f>SUM(ai11:ai12)</f>
      </c>
      <c r="AJ15" s="1039">
        <f>SUM(aj11:aj12)</f>
      </c>
      <c r="AK15" s="1040">
        <f>SUM(ak11:ak12)</f>
      </c>
      <c r="AL15" s="1041">
        <f>SUM(al11:al12)</f>
      </c>
      <c r="AM15" s="1042">
        <f>SUM(am11:am12)</f>
      </c>
      <c r="AN15" s="1043">
        <f>SUM(an11:an12)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2019-04-23T16:33:00Z</dcterms:created>
  <dc:creator>Apache POI</dc:creator>
</coreProperties>
</file>