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<sst xmlns="http://schemas.openxmlformats.org/spreadsheetml/2006/main" count="260" uniqueCount="80">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</sst>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541">
        <v>6</v>
      </c>
      <c r="Z1" t="n" s="542">
        <v>2019.0</v>
      </c>
    </row>
    <row r="2">
      <c r="A2" t="s">
        <v>0</v>
      </c>
      <c r="B2" t="s">
        <v>2</v>
      </c>
      <c r="Y2" t="s" s="543">
        <v>7</v>
      </c>
      <c r="Z2" t="n" s="54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402">
        <v>0</v>
      </c>
      <c r="B8" t="s" s="403">
        <v>0</v>
      </c>
      <c r="C8" t="s" s="404">
        <v>0</v>
      </c>
      <c r="D8" t="s" s="405">
        <v>0</v>
      </c>
      <c r="E8" t="s" s="406">
        <v>0</v>
      </c>
      <c r="F8" t="s" s="407">
        <v>0</v>
      </c>
      <c r="G8" t="s" s="408">
        <v>0</v>
      </c>
      <c r="H8" t="s" s="409">
        <v>0</v>
      </c>
      <c r="I8" t="s" s="410">
        <v>0</v>
      </c>
      <c r="J8" t="s" s="411">
        <v>0</v>
      </c>
      <c r="K8" t="s" s="412">
        <v>0</v>
      </c>
      <c r="L8" t="s" s="413">
        <v>0</v>
      </c>
      <c r="M8" t="s" s="414">
        <v>0</v>
      </c>
      <c r="N8" t="s" s="415">
        <v>0</v>
      </c>
      <c r="O8" t="s" s="416">
        <v>0</v>
      </c>
      <c r="P8" t="s" s="417">
        <v>0</v>
      </c>
      <c r="Q8" t="s" s="418">
        <v>0</v>
      </c>
      <c r="R8" t="s" s="419">
        <v>0</v>
      </c>
      <c r="S8" t="s" s="420">
        <v>0</v>
      </c>
      <c r="T8" t="s" s="421">
        <v>0</v>
      </c>
      <c r="U8" t="s" s="422">
        <v>0</v>
      </c>
      <c r="V8" t="s" s="423">
        <v>0</v>
      </c>
      <c r="W8" t="s" s="424">
        <v>0</v>
      </c>
      <c r="X8" t="s" s="425">
        <v>0</v>
      </c>
      <c r="Y8" t="s" s="435">
        <v>0</v>
      </c>
      <c r="Z8" t="s" s="436">
        <v>0</v>
      </c>
      <c r="AA8" t="s" s="437">
        <v>0</v>
      </c>
      <c r="AB8" t="s" s="438">
        <v>0</v>
      </c>
      <c r="AC8" t="s" s="439">
        <v>8</v>
      </c>
      <c r="AD8" s="440"/>
      <c r="AE8" s="441"/>
      <c r="AF8" s="442"/>
      <c r="AG8" s="426"/>
      <c r="AH8" s="427"/>
      <c r="AI8" s="428"/>
      <c r="AJ8" s="429"/>
      <c r="AK8" s="430"/>
      <c r="AL8" s="431"/>
      <c r="AM8" s="432"/>
      <c r="AN8" s="433"/>
      <c r="AO8" s="434"/>
    </row>
    <row r="9" ht="41.0" customHeight="true">
      <c r="A9" t="s" s="459">
        <v>9</v>
      </c>
      <c r="B9" t="s" s="460">
        <v>10</v>
      </c>
      <c r="C9" t="s" s="461">
        <v>11</v>
      </c>
      <c r="D9" t="s" s="462">
        <v>12</v>
      </c>
      <c r="E9" t="s" s="463">
        <v>13</v>
      </c>
      <c r="F9" t="s" s="464">
        <v>14</v>
      </c>
      <c r="G9" t="s" s="465">
        <v>15</v>
      </c>
      <c r="H9" t="s" s="466">
        <v>16</v>
      </c>
      <c r="I9" t="s" s="545">
        <v>17</v>
      </c>
      <c r="J9" t="s" s="546">
        <v>18</v>
      </c>
      <c r="K9" t="s" s="469">
        <v>19</v>
      </c>
      <c r="L9" t="s" s="470">
        <v>20</v>
      </c>
      <c r="M9" t="s" s="471">
        <v>21</v>
      </c>
      <c r="N9" t="s" s="472">
        <v>22</v>
      </c>
      <c r="O9" t="s" s="473">
        <v>23</v>
      </c>
      <c r="P9" t="s" s="474">
        <v>24</v>
      </c>
      <c r="Q9" t="s" s="475">
        <v>25</v>
      </c>
      <c r="R9" t="s" s="476">
        <v>26</v>
      </c>
      <c r="S9" t="s" s="477">
        <v>27</v>
      </c>
      <c r="T9" t="s" s="478">
        <v>28</v>
      </c>
      <c r="U9" t="s" s="479">
        <v>29</v>
      </c>
      <c r="V9" t="s" s="480">
        <v>30</v>
      </c>
      <c r="W9" t="s" s="481">
        <v>31</v>
      </c>
      <c r="X9" t="s" s="482">
        <v>32</v>
      </c>
      <c r="Y9" t="s" s="483">
        <v>33</v>
      </c>
      <c r="Z9" t="s" s="484">
        <v>34</v>
      </c>
      <c r="AA9" t="s" s="485">
        <v>35</v>
      </c>
      <c r="AB9" t="s" s="486">
        <v>36</v>
      </c>
      <c r="AC9" t="s" s="487">
        <v>37</v>
      </c>
      <c r="AD9" t="s" s="488">
        <v>38</v>
      </c>
      <c r="AE9" t="s" s="489">
        <v>39</v>
      </c>
      <c r="AF9" t="s" s="490">
        <v>40</v>
      </c>
      <c r="AG9" t="s" s="491">
        <v>41</v>
      </c>
      <c r="AH9" t="s" s="492">
        <v>42</v>
      </c>
      <c r="AI9" t="s" s="493">
        <v>43</v>
      </c>
      <c r="AJ9" t="s" s="494">
        <v>44</v>
      </c>
      <c r="AK9" t="s" s="495">
        <v>45</v>
      </c>
      <c r="AL9" t="s" s="496">
        <v>46</v>
      </c>
      <c r="AM9" t="s" s="497">
        <v>47</v>
      </c>
      <c r="AN9" t="s" s="498">
        <v>48</v>
      </c>
      <c r="AO9" t="s" s="499">
        <v>49</v>
      </c>
    </row>
    <row r="10">
      <c r="A10" t="s" s="500">
        <v>0</v>
      </c>
      <c r="B10" t="s" s="501">
        <v>0</v>
      </c>
      <c r="C10" t="s" s="502">
        <v>0</v>
      </c>
      <c r="D10" t="s" s="503">
        <v>0</v>
      </c>
      <c r="E10" t="s" s="504">
        <v>0</v>
      </c>
      <c r="F10" t="s" s="505">
        <v>0</v>
      </c>
      <c r="G10" t="s" s="506">
        <v>0</v>
      </c>
      <c r="H10" t="s" s="507">
        <v>0</v>
      </c>
      <c r="I10" t="s" s="547">
        <v>0</v>
      </c>
      <c r="J10" t="s" s="548">
        <v>0</v>
      </c>
      <c r="K10" t="s" s="510">
        <v>0</v>
      </c>
      <c r="L10" t="s" s="511">
        <v>0</v>
      </c>
      <c r="M10" t="s" s="512">
        <v>0</v>
      </c>
      <c r="N10" t="s" s="513">
        <v>0</v>
      </c>
      <c r="O10" t="s" s="514">
        <v>0</v>
      </c>
      <c r="P10" t="s" s="515">
        <v>0</v>
      </c>
      <c r="Q10" t="s" s="516">
        <v>0</v>
      </c>
      <c r="R10" t="s" s="517">
        <v>0</v>
      </c>
      <c r="S10" t="s" s="518">
        <v>0</v>
      </c>
      <c r="T10" t="s" s="519">
        <v>0</v>
      </c>
      <c r="U10" t="s" s="520">
        <v>0</v>
      </c>
      <c r="V10" t="s" s="521">
        <v>0</v>
      </c>
      <c r="W10" t="s" s="522">
        <v>0</v>
      </c>
      <c r="X10" t="s" s="523">
        <v>0</v>
      </c>
      <c r="Y10" t="n" s="524">
        <v>1.5</v>
      </c>
      <c r="Z10" t="n" s="525">
        <v>1.5</v>
      </c>
      <c r="AA10" t="n" s="526">
        <v>2.0</v>
      </c>
      <c r="AB10" t="n" s="527">
        <v>2.0</v>
      </c>
      <c r="AC10" t="n" s="528">
        <v>3.0</v>
      </c>
      <c r="AD10" t="n" s="529">
        <v>3.0</v>
      </c>
      <c r="AE10" t="s" s="530">
        <v>50</v>
      </c>
      <c r="AF10" t="s" s="531">
        <v>50</v>
      </c>
      <c r="AG10" s="532"/>
      <c r="AH10" s="533"/>
      <c r="AI10" s="534"/>
      <c r="AJ10" s="535"/>
      <c r="AK10" s="536"/>
      <c r="AL10" s="537"/>
      <c r="AM10" s="538"/>
      <c r="AN10" s="539"/>
      <c r="AO10" s="540"/>
    </row>
    <row r="11">
      <c r="A11" t="s" s="192">
        <v>51</v>
      </c>
      <c r="B11" t="s" s="193">
        <v>52</v>
      </c>
      <c r="C11" t="s" s="194">
        <v>53</v>
      </c>
      <c r="D11" t="s" s="195">
        <v>54</v>
      </c>
      <c r="E11" t="s" s="196">
        <v>0</v>
      </c>
      <c r="F11" t="s" s="397">
        <v>0</v>
      </c>
      <c r="G11" t="s" s="198">
        <v>55</v>
      </c>
      <c r="H11" t="s" s="199">
        <v>0</v>
      </c>
      <c r="I11" t="n" s="549">
        <v>43733.0</v>
      </c>
      <c r="J11" t="n" s="550">
        <v>43805.0</v>
      </c>
      <c r="K11" t="s" s="202">
        <v>0</v>
      </c>
      <c r="L11" t="n" s="203">
        <v>1560.0</v>
      </c>
      <c r="M11" t="n" s="204">
        <v>0.0</v>
      </c>
      <c r="N11" t="n" s="205">
        <v>0.0</v>
      </c>
      <c r="O11" t="n" s="206">
        <f>M11*N11</f>
      </c>
      <c r="P11" t="n" s="207">
        <v>0.0</v>
      </c>
      <c r="Q11" t="n" s="208">
        <v>0.0</v>
      </c>
      <c r="R11" t="n" s="209">
        <f>P11*Q11</f>
      </c>
      <c r="S11" t="n" s="210">
        <f>L11+O11+R11</f>
      </c>
      <c r="T11" t="n" s="211">
        <v>0.0</v>
      </c>
      <c r="U11" t="n" s="212">
        <v>0.0</v>
      </c>
      <c r="V11" t="n" s="213">
        <v>0.0</v>
      </c>
      <c r="W11" t="n" s="214">
        <v>0.0</v>
      </c>
      <c r="X11" t="n" s="215">
        <f>s11+t11+u11+w11</f>
      </c>
      <c r="Y11" t="n" s="216">
        <v>0.0</v>
      </c>
      <c r="Z11" t="n" s="217">
        <v>0.0</v>
      </c>
      <c r="AA11" t="n" s="218">
        <v>0.0</v>
      </c>
      <c r="AB11" t="n" s="219">
        <v>0.0</v>
      </c>
      <c r="AC11" t="n" s="220">
        <v>0.0</v>
      </c>
      <c r="AD11" t="n" s="221">
        <v>0.0</v>
      </c>
      <c r="AE11" t="n" s="222">
        <f>y11+aa11+ac11</f>
      </c>
      <c r="AF11" t="n" s="223">
        <f>z11+ab11+ad11</f>
      </c>
      <c r="AG11" t="n" s="224">
        <v>203.0</v>
      </c>
      <c r="AH11" t="n" s="225">
        <v>27.15</v>
      </c>
      <c r="AI11" t="n" s="226">
        <v>3.1</v>
      </c>
      <c r="AJ11" t="n" s="227">
        <f>x11+af11+ag11+ah11+ai11</f>
      </c>
      <c r="AK11" t="n" s="228">
        <f>ROUND((l11+t11+af11+ag11+ah11+ai11+w11)*0.05,2)</f>
      </c>
      <c r="AL11" t="n" s="229">
        <f>aj11+ak11</f>
      </c>
      <c r="AM11" t="n" s="230">
        <f>74.67*0.06</f>
      </c>
      <c r="AN11" t="n" s="231">
        <f>al11+am11</f>
      </c>
      <c r="AO11" t="s" s="232">
        <v>0</v>
      </c>
    </row>
    <row r="12">
      <c r="A12" t="s" s="233">
        <v>56</v>
      </c>
      <c r="B12" t="s" s="234">
        <v>57</v>
      </c>
      <c r="C12" t="s" s="235">
        <v>58</v>
      </c>
      <c r="D12" t="s" s="236">
        <v>59</v>
      </c>
      <c r="E12" t="s" s="237">
        <v>60</v>
      </c>
      <c r="F12" t="s" s="398">
        <v>61</v>
      </c>
      <c r="G12" t="s" s="239">
        <v>62</v>
      </c>
      <c r="H12" t="s" s="240">
        <v>63</v>
      </c>
      <c r="I12" t="n" s="551">
        <v>43709.0</v>
      </c>
      <c r="J12" t="n" s="552">
        <v>43738.0</v>
      </c>
      <c r="K12" t="s" s="243">
        <v>0</v>
      </c>
      <c r="L12" t="n" s="244">
        <v>0.0</v>
      </c>
      <c r="M12" t="n" s="245">
        <v>6.0</v>
      </c>
      <c r="N12" t="n" s="246">
        <v>115.0</v>
      </c>
      <c r="O12" t="n" s="247">
        <f>M12*N12</f>
      </c>
      <c r="P12" t="n" s="248">
        <v>0.0</v>
      </c>
      <c r="Q12" t="n" s="249">
        <v>0.0</v>
      </c>
      <c r="R12" t="n" s="250">
        <f>P12*Q12</f>
      </c>
      <c r="S12" t="n" s="251">
        <f>L12+O12+R12</f>
      </c>
      <c r="T12" t="n" s="252">
        <v>0.0</v>
      </c>
      <c r="U12" t="n" s="253">
        <v>0.0</v>
      </c>
      <c r="V12" t="n" s="254">
        <v>0.0</v>
      </c>
      <c r="W12" t="n" s="255">
        <v>362.76</v>
      </c>
      <c r="X12" t="n" s="256">
        <f>s12+t12+u12+w12</f>
      </c>
      <c r="Y12" t="n" s="257">
        <v>0.0</v>
      </c>
      <c r="Z12" t="n" s="258">
        <v>0.0</v>
      </c>
      <c r="AA12" t="n" s="259">
        <v>0.0</v>
      </c>
      <c r="AB12" t="n" s="260">
        <v>0.0</v>
      </c>
      <c r="AC12" t="n" s="261">
        <v>0.0</v>
      </c>
      <c r="AD12" t="n" s="262">
        <v>0.0</v>
      </c>
      <c r="AE12" t="n" s="263">
        <f>y12+aa12+ac12</f>
      </c>
      <c r="AF12" t="n" s="264">
        <f>z12+ab12+ad12</f>
      </c>
      <c r="AG12" t="n" s="265">
        <v>49.0</v>
      </c>
      <c r="AH12" t="n" s="266">
        <v>7.0</v>
      </c>
      <c r="AI12" t="n" s="267">
        <v>0.8</v>
      </c>
      <c r="AJ12" t="n" s="268">
        <f>x12+af12+ag12+ah12+ai12</f>
      </c>
      <c r="AK12" t="n" s="269">
        <f>ROUND((l12+t12+ag12+ah12+ai12+w12)*0.05,2)</f>
      </c>
      <c r="AL12" t="n" s="270">
        <f>aj12+ak12</f>
      </c>
      <c r="AM12" t="n" s="271">
        <f>20.98*0.06</f>
      </c>
      <c r="AN12" t="n" s="272">
        <f>al12+am12</f>
      </c>
      <c r="AO12" t="s" s="273">
        <v>0</v>
      </c>
    </row>
    <row r="13">
      <c r="A13" t="s" s="274">
        <v>64</v>
      </c>
      <c r="B13" t="s" s="275">
        <v>65</v>
      </c>
      <c r="C13" t="s" s="276">
        <v>66</v>
      </c>
      <c r="D13" t="s" s="277">
        <v>67</v>
      </c>
      <c r="E13" t="s" s="278">
        <v>60</v>
      </c>
      <c r="F13" t="s" s="399">
        <v>68</v>
      </c>
      <c r="G13" t="s" s="280">
        <v>62</v>
      </c>
      <c r="H13" t="s" s="281">
        <v>63</v>
      </c>
      <c r="I13" t="n" s="553">
        <v>43705.0</v>
      </c>
      <c r="J13" t="n" s="554">
        <v>43709.0</v>
      </c>
      <c r="K13" t="s" s="284">
        <v>0</v>
      </c>
      <c r="L13" t="n" s="285">
        <v>0.0</v>
      </c>
      <c r="M13" t="n" s="286">
        <v>31.0</v>
      </c>
      <c r="N13" t="n" s="287">
        <v>115.0</v>
      </c>
      <c r="O13" t="n" s="288">
        <f>M13*N13</f>
      </c>
      <c r="P13" t="n" s="289">
        <v>0.0</v>
      </c>
      <c r="Q13" t="n" s="290">
        <v>0.0</v>
      </c>
      <c r="R13" t="n" s="291">
        <f>P13*Q13</f>
      </c>
      <c r="S13" t="n" s="292">
        <f>L13+O13+R13</f>
      </c>
      <c r="T13" t="n" s="293">
        <v>0.0</v>
      </c>
      <c r="U13" t="n" s="294">
        <v>0.0</v>
      </c>
      <c r="V13" t="n" s="295">
        <v>0.0</v>
      </c>
      <c r="W13" t="n" s="296">
        <v>427.97</v>
      </c>
      <c r="X13" t="n" s="297">
        <f>s13+t13+u13+w13</f>
      </c>
      <c r="Y13" t="n" s="298">
        <v>0.0</v>
      </c>
      <c r="Z13" t="n" s="299">
        <v>0.0</v>
      </c>
      <c r="AA13" t="n" s="300">
        <v>0.0</v>
      </c>
      <c r="AB13" t="n" s="301">
        <v>0.0</v>
      </c>
      <c r="AC13" t="n" s="302">
        <v>0.0</v>
      </c>
      <c r="AD13" t="n" s="303">
        <v>0.0</v>
      </c>
      <c r="AE13" t="n" s="304">
        <f>y13+aa13+ac13</f>
      </c>
      <c r="AF13" t="n" s="305">
        <f>z13+ab13+ad13</f>
      </c>
      <c r="AG13" t="n" s="306">
        <v>58.0</v>
      </c>
      <c r="AH13" t="n" s="307">
        <v>7.85</v>
      </c>
      <c r="AI13" t="n" s="308">
        <v>0.9</v>
      </c>
      <c r="AJ13" t="n" s="309">
        <f>x13+af13+ag13+ah13+ai13</f>
      </c>
      <c r="AK13" t="n" s="310">
        <f>ROUND((l13+t13+ag13+ah13+ai13+w13)*0.05,2)</f>
      </c>
      <c r="AL13" t="n" s="311">
        <f>aj13+ak13</f>
      </c>
      <c r="AM13" t="n" s="312">
        <f>0*0.06</f>
      </c>
      <c r="AN13" t="n" s="313">
        <f>al13+am13</f>
      </c>
      <c r="AO13" t="s" s="314">
        <v>0</v>
      </c>
    </row>
    <row r="14">
      <c r="A14" t="s" s="315">
        <v>69</v>
      </c>
      <c r="B14" t="s" s="316">
        <v>70</v>
      </c>
      <c r="C14" t="s" s="317">
        <v>71</v>
      </c>
      <c r="D14" t="s" s="318">
        <v>72</v>
      </c>
      <c r="E14" t="s" s="319">
        <v>60</v>
      </c>
      <c r="F14" t="s" s="400">
        <v>73</v>
      </c>
      <c r="G14" t="s" s="321">
        <v>62</v>
      </c>
      <c r="H14" t="s" s="322">
        <v>63</v>
      </c>
      <c r="I14" t="n" s="555">
        <v>43725.0</v>
      </c>
      <c r="J14" t="n" s="556">
        <v>43730.0</v>
      </c>
      <c r="K14" t="s" s="325">
        <v>0</v>
      </c>
      <c r="L14" t="n" s="326">
        <v>0.0</v>
      </c>
      <c r="M14" t="n" s="327">
        <v>6.0</v>
      </c>
      <c r="N14" t="n" s="328">
        <v>115.0</v>
      </c>
      <c r="O14" t="n" s="329">
        <f>M14*N14</f>
      </c>
      <c r="P14" t="n" s="330">
        <v>0.0</v>
      </c>
      <c r="Q14" t="n" s="331">
        <v>0.0</v>
      </c>
      <c r="R14" t="n" s="332">
        <f>P14*Q14</f>
      </c>
      <c r="S14" t="n" s="333">
        <f>L14+O14+R14</f>
      </c>
      <c r="T14" t="n" s="334">
        <v>0.0</v>
      </c>
      <c r="U14" t="n" s="335">
        <v>0.0</v>
      </c>
      <c r="V14" t="n" s="336">
        <v>0.0</v>
      </c>
      <c r="W14" t="n" s="337">
        <v>160.89</v>
      </c>
      <c r="X14" t="n" s="338">
        <f>s14+t14+u14+w14</f>
      </c>
      <c r="Y14" t="n" s="339">
        <v>0.0</v>
      </c>
      <c r="Z14" t="n" s="340">
        <v>0.0</v>
      </c>
      <c r="AA14" t="n" s="341">
        <v>0.0</v>
      </c>
      <c r="AB14" t="n" s="342">
        <v>0.0</v>
      </c>
      <c r="AC14" t="n" s="343">
        <v>0.0</v>
      </c>
      <c r="AD14" t="n" s="344">
        <v>0.0</v>
      </c>
      <c r="AE14" t="n" s="345">
        <f>y14+aa14+ac14</f>
      </c>
      <c r="AF14" t="n" s="346">
        <f>z14+ab14+ad14</f>
      </c>
      <c r="AG14" t="n" s="347">
        <v>23.0</v>
      </c>
      <c r="AH14" t="n" s="348">
        <v>3.5</v>
      </c>
      <c r="AI14" t="n" s="349">
        <v>0.4</v>
      </c>
      <c r="AJ14" t="n" s="350">
        <f>x14+af14+ag14+ah14+ai14</f>
      </c>
      <c r="AK14" t="n" s="351">
        <f>ROUND((l14+t14+ag14+ah14+ai14+w14)*0.05,2)</f>
      </c>
      <c r="AL14" t="n" s="352">
        <f>aj14+ak14</f>
      </c>
      <c r="AM14" t="n" s="353">
        <f>9.39*0.06</f>
      </c>
      <c r="AN14" t="n" s="354">
        <f>al14+am14</f>
      </c>
      <c r="AO14" t="s" s="355">
        <v>0</v>
      </c>
    </row>
    <row r="15">
      <c r="A15" t="s" s="356">
        <v>74</v>
      </c>
      <c r="B15" t="s" s="357">
        <v>75</v>
      </c>
      <c r="C15" t="s" s="358">
        <v>76</v>
      </c>
      <c r="D15" t="s" s="359">
        <v>77</v>
      </c>
      <c r="E15" t="s" s="360">
        <v>60</v>
      </c>
      <c r="F15" t="s" s="401">
        <v>78</v>
      </c>
      <c r="G15" t="s" s="362">
        <v>62</v>
      </c>
      <c r="H15" t="s" s="363">
        <v>63</v>
      </c>
      <c r="I15" t="n" s="557">
        <v>43729.0</v>
      </c>
      <c r="J15" t="n" s="558">
        <v>43730.0</v>
      </c>
      <c r="K15" t="s" s="366">
        <v>0</v>
      </c>
      <c r="L15" t="n" s="367">
        <v>0.0</v>
      </c>
      <c r="M15" t="n" s="368">
        <v>2.0</v>
      </c>
      <c r="N15" t="n" s="369">
        <v>115.0</v>
      </c>
      <c r="O15" t="n" s="370">
        <f>M15*N15</f>
      </c>
      <c r="P15" t="n" s="371">
        <v>0.0</v>
      </c>
      <c r="Q15" t="n" s="372">
        <v>0.0</v>
      </c>
      <c r="R15" t="n" s="373">
        <f>P15*Q15</f>
      </c>
      <c r="S15" t="n" s="374">
        <f>L15+O15+R15</f>
      </c>
      <c r="T15" t="n" s="375">
        <v>0.0</v>
      </c>
      <c r="U15" t="n" s="376">
        <v>0.0</v>
      </c>
      <c r="V15" t="n" s="377">
        <v>0.0</v>
      </c>
      <c r="W15" t="n" s="378">
        <v>78.55</v>
      </c>
      <c r="X15" t="n" s="379">
        <f>s15+t15+u15+w15</f>
      </c>
      <c r="Y15" t="n" s="380">
        <v>0.0</v>
      </c>
      <c r="Z15" t="n" s="381">
        <v>0.0</v>
      </c>
      <c r="AA15" t="n" s="382">
        <v>0.0</v>
      </c>
      <c r="AB15" t="n" s="383">
        <v>0.0</v>
      </c>
      <c r="AC15" t="n" s="384">
        <v>0.0</v>
      </c>
      <c r="AD15" t="n" s="385">
        <v>0.0</v>
      </c>
      <c r="AE15" t="n" s="386">
        <f>y15+aa15+ac15</f>
      </c>
      <c r="AF15" t="n" s="387">
        <f>z15+ab15+ad15</f>
      </c>
      <c r="AG15" t="n" s="388">
        <v>11.0</v>
      </c>
      <c r="AH15" t="n" s="389">
        <v>1.4</v>
      </c>
      <c r="AI15" t="n" s="390">
        <v>0.15</v>
      </c>
      <c r="AJ15" t="n" s="391">
        <f>x15+af15+ag15+ah15+ai15</f>
      </c>
      <c r="AK15" t="n" s="392">
        <f>ROUND((l15+t15+ag15+ah15+ai15+w15)*0.05,2)</f>
      </c>
      <c r="AL15" t="n" s="393">
        <f>aj15+ak15</f>
      </c>
      <c r="AM15" t="n" s="394">
        <f>4.56*0.06</f>
      </c>
      <c r="AN15" t="n" s="395">
        <f>al15+am15</f>
      </c>
      <c r="AO15" t="s" s="396">
        <v>0</v>
      </c>
    </row>
    <row r="16">
      <c r="L16" s="136"/>
      <c r="M16" s="137"/>
      <c r="N16" s="138"/>
      <c r="O16" s="139"/>
      <c r="P16" s="140"/>
      <c r="Q16" s="141"/>
      <c r="R16" s="142"/>
      <c r="S16" s="143"/>
      <c r="T16" s="144"/>
      <c r="U16" s="145"/>
      <c r="V16" s="146"/>
      <c r="W16" s="147"/>
      <c r="X16" s="148"/>
      <c r="Y16" s="149"/>
      <c r="Z16" s="150"/>
      <c r="AA16" s="151"/>
      <c r="AB16" s="152"/>
      <c r="AC16" s="153"/>
      <c r="AD16" s="154"/>
      <c r="AE16" s="155"/>
      <c r="AF16" s="156"/>
      <c r="AG16" s="157"/>
      <c r="AH16" s="158"/>
      <c r="AI16" s="159"/>
      <c r="AJ16" s="160"/>
      <c r="AK16" s="161"/>
      <c r="AL16" s="162"/>
    </row>
    <row r="17"/>
    <row r="18">
      <c r="A18" t="s">
        <v>0</v>
      </c>
      <c r="B18" t="s">
        <v>79</v>
      </c>
      <c r="C18">
        <f>COUNTA(A11:A15)</f>
      </c>
      <c r="L18" s="163">
        <f>SUM(l11:l15)</f>
      </c>
      <c r="M18" s="164">
        <f>SUM(m11:m15)</f>
      </c>
      <c r="N18" s="165"/>
      <c r="O18" s="166">
        <f>SUM(o11:o15)</f>
      </c>
      <c r="P18" s="167">
        <f>SUM(p11:p15)</f>
      </c>
      <c r="Q18" s="168"/>
      <c r="R18" s="169">
        <f>SUM(r11:r15)</f>
      </c>
      <c r="S18" s="170">
        <f>SUM(s11:s15)</f>
      </c>
      <c r="T18" s="171">
        <f>SUM(t11:t15)</f>
      </c>
      <c r="U18" s="172">
        <f>SUM(u11:u15)</f>
      </c>
      <c r="V18" s="173">
        <f>SUM(v11:v15)</f>
      </c>
      <c r="W18" s="174">
        <f>SUM(w11:w15)</f>
      </c>
      <c r="X18" s="175">
        <f>SUM(x11:x15)</f>
      </c>
      <c r="Y18" s="176">
        <f>SUM(y11:y15)</f>
      </c>
      <c r="Z18" s="177">
        <f>SUM(z11:z15)</f>
      </c>
      <c r="AA18" s="178">
        <f>SUM(aa11:aa15)</f>
      </c>
      <c r="AB18" s="179">
        <f>SUM(ab11:ab15)</f>
      </c>
      <c r="AC18" s="180">
        <f>SUM(ac11:ac15)</f>
      </c>
      <c r="AD18" s="181">
        <f>SUM(ad11:ad15)</f>
      </c>
      <c r="AE18" s="182">
        <f>SUM(ae11:ae15)</f>
      </c>
      <c r="AF18" s="183">
        <f>SUM(af11:af15)</f>
      </c>
      <c r="AG18" s="184">
        <f>SUM(ag11:ag15)</f>
      </c>
      <c r="AH18" s="185">
        <f>SUM(ah11:ah15)</f>
      </c>
      <c r="AI18" s="186">
        <f>SUM(ai11:ai15)</f>
      </c>
      <c r="AJ18" s="187">
        <f>SUM(aj11:aj15)</f>
      </c>
      <c r="AK18" s="188">
        <f>SUM(ak11:ak15)</f>
      </c>
      <c r="AL18" s="189">
        <f>SUM(al11:al15)</f>
      </c>
      <c r="AM18" s="190">
        <f>SUM(am11:am15)</f>
      </c>
      <c r="AN18" s="191">
        <f>SUM(an11:an15)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2019-10-21T18:15:15Z</dcterms:created>
  <dc:creator>Apache POI</dc:creator>
</coreProperties>
</file>