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<sst xmlns="http://schemas.openxmlformats.org/spreadsheetml/2006/main" count="5089" uniqueCount="529">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</sst>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41944.0</v>
      </c>
      <c r="G8" t="s" s="7516">
        <v>0</v>
      </c>
      <c r="H8" t="n" s="3248">
        <v>1470.0</v>
      </c>
      <c r="I8" t="n" s="3249">
        <v>100.0</v>
      </c>
      <c r="J8" t="n" s="3250">
        <v>0.0</v>
      </c>
      <c r="K8" t="n" s="3251">
        <v>1000.0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8.0</v>
      </c>
      <c r="Q8" t="n" s="3257">
        <v>84.8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336.0</v>
      </c>
      <c r="AC8" t="n" s="3269">
        <v>46.35</v>
      </c>
      <c r="AD8" t="n" s="3270">
        <v>5.3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42700.0</v>
      </c>
      <c r="G9" t="s" s="7518">
        <v>0</v>
      </c>
      <c r="H9" t="n" s="3283">
        <v>1420.0</v>
      </c>
      <c r="I9" t="n" s="3284">
        <v>100.0</v>
      </c>
      <c r="J9" t="n" s="3285">
        <v>0.0</v>
      </c>
      <c r="K9" t="n" s="3286">
        <v>1200.0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2.0</v>
      </c>
      <c r="Q9" t="n" s="3292">
        <v>20.48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0.0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354.0</v>
      </c>
      <c r="AC9" t="n" s="3304">
        <v>48.15</v>
      </c>
      <c r="AD9" t="n" s="3305">
        <v>5.5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0</v>
      </c>
    </row>
    <row r="10">
      <c r="A10" t="s" s="3311">
        <v>51</v>
      </c>
      <c r="B10" t="s" s="3312">
        <v>52</v>
      </c>
      <c r="C10" t="s" s="3313">
        <v>53</v>
      </c>
      <c r="D10" t="s" s="3314">
        <v>54</v>
      </c>
      <c r="E10" t="s" s="3315">
        <v>46</v>
      </c>
      <c r="F10" t="n" s="7519">
        <v>41944.0</v>
      </c>
      <c r="G10" t="s" s="7520">
        <v>0</v>
      </c>
      <c r="H10" t="n" s="3318">
        <v>1350.0</v>
      </c>
      <c r="I10" t="n" s="3319">
        <v>100.0</v>
      </c>
      <c r="J10" t="n" s="3320">
        <v>0.0</v>
      </c>
      <c r="K10" t="n" s="3321">
        <v>1200.0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11.0</v>
      </c>
      <c r="Q10" t="n" s="3327">
        <v>107.14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0.0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346.0</v>
      </c>
      <c r="AC10" t="n" s="3339">
        <v>48.15</v>
      </c>
      <c r="AD10" t="n" s="3340">
        <v>5.5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55</v>
      </c>
      <c r="B11" t="s" s="3347">
        <v>56</v>
      </c>
      <c r="C11" t="s" s="3348">
        <v>57</v>
      </c>
      <c r="D11" t="s" s="3349">
        <v>58</v>
      </c>
      <c r="E11" t="s" s="3350">
        <v>46</v>
      </c>
      <c r="F11" t="n" s="7521">
        <v>41944.0</v>
      </c>
      <c r="G11" t="s" s="7522">
        <v>0</v>
      </c>
      <c r="H11" t="n" s="3353">
        <v>1280.0</v>
      </c>
      <c r="I11" t="n" s="3354">
        <v>100.0</v>
      </c>
      <c r="J11" t="n" s="3355">
        <v>0.0</v>
      </c>
      <c r="K11" t="n" s="3356">
        <v>170.0</v>
      </c>
      <c r="L11" t="n" s="3357">
        <v>0.0</v>
      </c>
      <c r="M11" t="n" s="3358">
        <v>0.0</v>
      </c>
      <c r="N11" t="n" s="3359">
        <v>0.0</v>
      </c>
      <c r="O11" t="n" s="3360">
        <v>0.0</v>
      </c>
      <c r="P11" t="n" s="3361">
        <v>0.0</v>
      </c>
      <c r="Q11" t="n" s="3362">
        <v>0.0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0.0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203.0</v>
      </c>
      <c r="AC11" t="n" s="3374">
        <v>27.15</v>
      </c>
      <c r="AD11" t="n" s="3375">
        <v>3.1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59</v>
      </c>
      <c r="B12" t="s" s="3382">
        <v>60</v>
      </c>
      <c r="C12" t="s" s="3383">
        <v>61</v>
      </c>
      <c r="D12" t="s" s="3384">
        <v>62</v>
      </c>
      <c r="E12" t="s" s="3385">
        <v>46</v>
      </c>
      <c r="F12" t="n" s="7523">
        <v>41944.0</v>
      </c>
      <c r="G12" t="s" s="7524">
        <v>0</v>
      </c>
      <c r="H12" t="n" s="3388">
        <v>1710.0</v>
      </c>
      <c r="I12" t="n" s="3389">
        <v>100.0</v>
      </c>
      <c r="J12" t="n" s="3390">
        <v>0.0</v>
      </c>
      <c r="K12" t="n" s="3391">
        <v>1000.0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0.0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367.0</v>
      </c>
      <c r="AC12" t="n" s="3409">
        <v>49.85</v>
      </c>
      <c r="AD12" t="n" s="3410">
        <v>5.7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63</v>
      </c>
      <c r="B13" t="s" s="3417">
        <v>64</v>
      </c>
      <c r="C13" t="s" s="3418">
        <v>65</v>
      </c>
      <c r="D13" t="s" s="3419">
        <v>66</v>
      </c>
      <c r="E13" t="s" s="3420">
        <v>46</v>
      </c>
      <c r="F13" t="n" s="7525">
        <v>41944.0</v>
      </c>
      <c r="G13" t="n" s="7526">
        <v>43805.0</v>
      </c>
      <c r="H13" t="n" s="3423">
        <v>1430.0</v>
      </c>
      <c r="I13" t="n" s="3424">
        <v>100.0</v>
      </c>
      <c r="J13" t="n" s="3425">
        <v>0.0</v>
      </c>
      <c r="K13" t="n" s="3426">
        <v>600.0</v>
      </c>
      <c r="L13" t="n" s="3427">
        <v>0.0</v>
      </c>
      <c r="M13" t="n" s="3428">
        <v>27.1</v>
      </c>
      <c r="N13" t="n" s="3429">
        <v>0.0</v>
      </c>
      <c r="O13" t="n" s="3430">
        <v>0.0</v>
      </c>
      <c r="P13" t="n" s="3431">
        <v>0.0</v>
      </c>
      <c r="Q13" t="n" s="3432">
        <v>0.0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0.0</v>
      </c>
      <c r="W13" t="n" s="3438">
        <f>q13+s13+u13+v13</f>
      </c>
      <c r="X13" t="n" s="3439">
        <v>0.0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279.0</v>
      </c>
      <c r="AC13" t="n" s="3444">
        <v>37.65</v>
      </c>
      <c r="AD13" t="n" s="3445">
        <v>4.3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0</v>
      </c>
    </row>
    <row r="14">
      <c r="A14" t="s" s="3451">
        <v>67</v>
      </c>
      <c r="B14" t="s" s="3452">
        <v>68</v>
      </c>
      <c r="C14" t="s" s="3453">
        <v>69</v>
      </c>
      <c r="D14" t="s" s="3454">
        <v>70</v>
      </c>
      <c r="E14" t="s" s="3455">
        <v>46</v>
      </c>
      <c r="F14" t="n" s="7527">
        <v>41944.0</v>
      </c>
      <c r="G14" t="s" s="7528">
        <v>0</v>
      </c>
      <c r="H14" t="n" s="3458">
        <v>1510.0</v>
      </c>
      <c r="I14" t="n" s="3459">
        <v>100.0</v>
      </c>
      <c r="J14" t="n" s="3460">
        <v>0.0</v>
      </c>
      <c r="K14" t="n" s="3461">
        <v>300.0</v>
      </c>
      <c r="L14" t="n" s="3462">
        <v>0.0</v>
      </c>
      <c r="M14" t="n" s="3463">
        <v>17.65</v>
      </c>
      <c r="N14" t="n" s="3464">
        <v>0.0</v>
      </c>
      <c r="O14" t="n" s="3465">
        <v>0.0</v>
      </c>
      <c r="P14" t="n" s="3466">
        <v>8.0</v>
      </c>
      <c r="Q14" t="n" s="3467">
        <v>87.12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250.0</v>
      </c>
      <c r="AC14" t="n" s="3479">
        <v>34.15</v>
      </c>
      <c r="AD14" t="n" s="3480">
        <v>3.9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71</v>
      </c>
      <c r="B15" t="s" s="3487">
        <v>72</v>
      </c>
      <c r="C15" t="s" s="3488">
        <v>73</v>
      </c>
      <c r="D15" t="s" s="3489">
        <v>74</v>
      </c>
      <c r="E15" t="s" s="3490">
        <v>46</v>
      </c>
      <c r="F15" t="n" s="7529">
        <v>42811.0</v>
      </c>
      <c r="G15" t="s" s="7530">
        <v>0</v>
      </c>
      <c r="H15" t="n" s="3493">
        <v>1390.0</v>
      </c>
      <c r="I15" t="n" s="3494">
        <v>100.0</v>
      </c>
      <c r="J15" t="n" s="3495">
        <v>0.0</v>
      </c>
      <c r="K15" t="n" s="3496">
        <v>250.0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5.0</v>
      </c>
      <c r="Q15" t="n" s="3502">
        <v>50.1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227.0</v>
      </c>
      <c r="AC15" t="n" s="3514">
        <v>30.65</v>
      </c>
      <c r="AD15" t="n" s="3515">
        <v>3.5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75</v>
      </c>
      <c r="B16" t="s" s="3522">
        <v>76</v>
      </c>
      <c r="C16" t="s" s="3523">
        <v>77</v>
      </c>
      <c r="D16" t="s" s="3524">
        <v>78</v>
      </c>
      <c r="E16" t="s" s="3525">
        <v>46</v>
      </c>
      <c r="F16" t="n" s="7531">
        <v>41944.0</v>
      </c>
      <c r="G16" t="s" s="7532">
        <v>0</v>
      </c>
      <c r="H16" t="n" s="3528">
        <v>1450.0</v>
      </c>
      <c r="I16" t="n" s="3529">
        <v>100.0</v>
      </c>
      <c r="J16" t="n" s="3530">
        <v>0.0</v>
      </c>
      <c r="K16" t="n" s="3531">
        <v>850.0</v>
      </c>
      <c r="L16" t="n" s="3532">
        <v>0.0</v>
      </c>
      <c r="M16" t="n" s="3533">
        <v>0.0</v>
      </c>
      <c r="N16" t="n" s="3534">
        <v>0.0</v>
      </c>
      <c r="O16" t="n" s="3535">
        <v>0.0</v>
      </c>
      <c r="P16" t="n" s="3536">
        <v>4.0</v>
      </c>
      <c r="Q16" t="n" s="3537">
        <v>41.84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312.0</v>
      </c>
      <c r="AC16" t="n" s="3549">
        <v>42.85</v>
      </c>
      <c r="AD16" t="n" s="3550">
        <v>4.9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79</v>
      </c>
      <c r="B17" t="s" s="3557">
        <v>80</v>
      </c>
      <c r="C17" t="s" s="3558">
        <v>81</v>
      </c>
      <c r="D17" t="s" s="3559">
        <v>82</v>
      </c>
      <c r="E17" t="s" s="3560">
        <v>46</v>
      </c>
      <c r="F17" t="n" s="7533">
        <v>43539.0</v>
      </c>
      <c r="G17" t="s" s="7534">
        <v>0</v>
      </c>
      <c r="H17" t="n" s="3563">
        <v>1450.0</v>
      </c>
      <c r="I17" t="n" s="3564">
        <v>100.0</v>
      </c>
      <c r="J17" t="n" s="3565">
        <v>0.0</v>
      </c>
      <c r="K17" t="n" s="3566">
        <v>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17.0</v>
      </c>
      <c r="Q17" t="n" s="3572">
        <v>177.82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203.0</v>
      </c>
      <c r="AC17" t="n" s="3584">
        <v>30.65</v>
      </c>
      <c r="AD17" t="n" s="3585">
        <v>3.5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83</v>
      </c>
      <c r="B18" t="s" s="3592">
        <v>84</v>
      </c>
      <c r="C18" t="s" s="3593">
        <v>85</v>
      </c>
      <c r="D18" t="s" s="3594">
        <v>86</v>
      </c>
      <c r="E18" t="s" s="3595">
        <v>46</v>
      </c>
      <c r="F18" t="n" s="7535">
        <v>42005.0</v>
      </c>
      <c r="G18" t="s" s="7536">
        <v>0</v>
      </c>
      <c r="H18" t="n" s="3598">
        <v>1620.0</v>
      </c>
      <c r="I18" t="n" s="3599">
        <v>100.0</v>
      </c>
      <c r="J18" t="n" s="3600">
        <v>0.0</v>
      </c>
      <c r="K18" t="n" s="3601">
        <v>300.0</v>
      </c>
      <c r="L18" t="n" s="3602">
        <v>0.0</v>
      </c>
      <c r="M18" t="n" s="3603">
        <v>40.0</v>
      </c>
      <c r="N18" t="n" s="3604">
        <v>0.0</v>
      </c>
      <c r="O18" t="n" s="3605">
        <v>0.0</v>
      </c>
      <c r="P18" t="n" s="3606">
        <v>6.5</v>
      </c>
      <c r="Q18" t="n" s="3607">
        <v>75.92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0.0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263.0</v>
      </c>
      <c r="AC18" t="n" s="3619">
        <v>35.85</v>
      </c>
      <c r="AD18" t="n" s="3620">
        <v>4.1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0</v>
      </c>
    </row>
    <row r="19">
      <c r="A19" t="s" s="3626">
        <v>87</v>
      </c>
      <c r="B19" t="s" s="3627">
        <v>88</v>
      </c>
      <c r="C19" t="s" s="3628">
        <v>89</v>
      </c>
      <c r="D19" t="s" s="3629">
        <v>90</v>
      </c>
      <c r="E19" t="s" s="3630">
        <v>46</v>
      </c>
      <c r="F19" t="n" s="7537">
        <v>41944.0</v>
      </c>
      <c r="G19" t="s" s="7538">
        <v>0</v>
      </c>
      <c r="H19" t="n" s="3633">
        <v>1650.0</v>
      </c>
      <c r="I19" t="n" s="3634">
        <v>100.0</v>
      </c>
      <c r="J19" t="n" s="3635">
        <v>0.0</v>
      </c>
      <c r="K19" t="n" s="3636">
        <v>300.0</v>
      </c>
      <c r="L19" t="n" s="3637">
        <v>0.0</v>
      </c>
      <c r="M19" t="n" s="3638">
        <v>10.0</v>
      </c>
      <c r="N19" t="n" s="3639">
        <v>0.0</v>
      </c>
      <c r="O19" t="n" s="3640">
        <v>0.0</v>
      </c>
      <c r="P19" t="n" s="3641">
        <v>5.0</v>
      </c>
      <c r="Q19" t="n" s="3642">
        <v>59.5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0.0</v>
      </c>
      <c r="W19" t="n" s="3648">
        <f>q19+s19+u19+v19</f>
      </c>
      <c r="X19" t="n" s="3649">
        <v>0.0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268.0</v>
      </c>
      <c r="AC19" t="n" s="3654">
        <v>37.65</v>
      </c>
      <c r="AD19" t="n" s="3655">
        <v>4.3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0</v>
      </c>
    </row>
    <row r="20">
      <c r="A20" t="s" s="3661">
        <v>91</v>
      </c>
      <c r="B20" t="s" s="3662">
        <v>92</v>
      </c>
      <c r="C20" t="s" s="3663">
        <v>93</v>
      </c>
      <c r="D20" t="s" s="3664">
        <v>94</v>
      </c>
      <c r="E20" t="s" s="3665">
        <v>46</v>
      </c>
      <c r="F20" t="n" s="7539">
        <v>41944.0</v>
      </c>
      <c r="G20" t="s" s="7540">
        <v>0</v>
      </c>
      <c r="H20" t="n" s="3668">
        <v>1340.0</v>
      </c>
      <c r="I20" t="n" s="3669">
        <v>100.0</v>
      </c>
      <c r="J20" t="n" s="3670">
        <v>0.0</v>
      </c>
      <c r="K20" t="n" s="3671">
        <v>1000.0</v>
      </c>
      <c r="L20" t="n" s="3672">
        <v>0.0</v>
      </c>
      <c r="M20" t="n" s="3673">
        <v>13.5</v>
      </c>
      <c r="N20" t="n" s="3674">
        <v>0.0</v>
      </c>
      <c r="O20" t="n" s="3675">
        <v>0.0</v>
      </c>
      <c r="P20" t="n" s="3676">
        <v>4.0</v>
      </c>
      <c r="Q20" t="n" s="3677">
        <v>38.64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0.0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318.0</v>
      </c>
      <c r="AC20" t="n" s="3689">
        <v>42.85</v>
      </c>
      <c r="AD20" t="n" s="3690">
        <v>4.9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95</v>
      </c>
      <c r="B21" t="s" s="3697">
        <v>96</v>
      </c>
      <c r="C21" t="s" s="3698">
        <v>97</v>
      </c>
      <c r="D21" t="s" s="3699">
        <v>98</v>
      </c>
      <c r="E21" t="s" s="3700">
        <v>46</v>
      </c>
      <c r="F21" t="n" s="7541">
        <v>41944.0</v>
      </c>
      <c r="G21" t="s" s="7542">
        <v>0</v>
      </c>
      <c r="H21" t="n" s="3703">
        <v>1440.0</v>
      </c>
      <c r="I21" t="n" s="3704">
        <v>100.0</v>
      </c>
      <c r="J21" t="n" s="3705">
        <v>0.0</v>
      </c>
      <c r="K21" t="n" s="3706">
        <v>1650.0</v>
      </c>
      <c r="L21" t="n" s="3707">
        <v>0.0</v>
      </c>
      <c r="M21" t="n" s="3708">
        <v>25.05</v>
      </c>
      <c r="N21" t="n" s="3709">
        <v>0.0</v>
      </c>
      <c r="O21" t="n" s="3710">
        <v>0.0</v>
      </c>
      <c r="P21" t="n" s="3711">
        <v>0.0</v>
      </c>
      <c r="Q21" t="n" s="3712">
        <v>0.0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0.0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416.0</v>
      </c>
      <c r="AC21" t="n" s="3724">
        <v>55.15</v>
      </c>
      <c r="AD21" t="n" s="3725">
        <v>6.3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99</v>
      </c>
      <c r="B22" t="s" s="3732">
        <v>100</v>
      </c>
      <c r="C22" t="s" s="3733">
        <v>101</v>
      </c>
      <c r="D22" t="s" s="3734">
        <v>102</v>
      </c>
      <c r="E22" t="s" s="3735">
        <v>46</v>
      </c>
      <c r="F22" t="n" s="7543">
        <v>41944.0</v>
      </c>
      <c r="G22" t="s" s="7544">
        <v>0</v>
      </c>
      <c r="H22" t="n" s="3738">
        <v>1370.0</v>
      </c>
      <c r="I22" t="n" s="3739">
        <v>100.0</v>
      </c>
      <c r="J22" t="n" s="3740">
        <v>0.0</v>
      </c>
      <c r="K22" t="n" s="3741">
        <v>1400.0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1.0</v>
      </c>
      <c r="Q22" t="n" s="3747">
        <v>9.88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0.0</v>
      </c>
      <c r="Z22" t="n" s="3756">
        <v>0.0</v>
      </c>
      <c r="AA22" t="n" s="3757">
        <f>h22+i22+j22+k22+l22+m22+n22+o22+w22+x22+y22+z22</f>
      </c>
      <c r="AB22" t="n" s="3758">
        <v>375.0</v>
      </c>
      <c r="AC22" t="n" s="3759">
        <v>49.85</v>
      </c>
      <c r="AD22" t="n" s="3760">
        <v>5.7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103</v>
      </c>
      <c r="B23" t="s" s="3767">
        <v>104</v>
      </c>
      <c r="C23" t="s" s="3768">
        <v>105</v>
      </c>
      <c r="D23" t="s" s="3769">
        <v>106</v>
      </c>
      <c r="E23" t="s" s="3770">
        <v>46</v>
      </c>
      <c r="F23" t="n" s="7545">
        <v>41944.0</v>
      </c>
      <c r="G23" t="s" s="7546">
        <v>0</v>
      </c>
      <c r="H23" t="n" s="3773">
        <v>1540.0</v>
      </c>
      <c r="I23" t="n" s="3774">
        <v>100.0</v>
      </c>
      <c r="J23" t="n" s="3775">
        <v>0.0</v>
      </c>
      <c r="K23" t="n" s="3776">
        <v>700.0</v>
      </c>
      <c r="L23" t="n" s="3777">
        <v>0.0</v>
      </c>
      <c r="M23" t="n" s="3778">
        <v>10.0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0.0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305.0</v>
      </c>
      <c r="AC23" t="n" s="3794">
        <v>41.15</v>
      </c>
      <c r="AD23" t="n" s="3795">
        <v>4.7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107</v>
      </c>
      <c r="B24" t="s" s="3802">
        <v>108</v>
      </c>
      <c r="C24" t="s" s="3803">
        <v>109</v>
      </c>
      <c r="D24" t="s" s="3804">
        <v>110</v>
      </c>
      <c r="E24" t="s" s="3805">
        <v>46</v>
      </c>
      <c r="F24" t="n" s="7547">
        <v>41944.0</v>
      </c>
      <c r="G24" t="s" s="7548">
        <v>0</v>
      </c>
      <c r="H24" t="n" s="3808">
        <v>1490.0</v>
      </c>
      <c r="I24" t="n" s="3809">
        <v>100.0</v>
      </c>
      <c r="J24" t="n" s="3810">
        <v>0.0</v>
      </c>
      <c r="K24" t="n" s="3811">
        <v>200.0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0.0</v>
      </c>
      <c r="Q24" t="n" s="3817">
        <v>0.0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0.0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234.0</v>
      </c>
      <c r="AC24" t="n" s="3829">
        <v>30.65</v>
      </c>
      <c r="AD24" t="n" s="3830">
        <v>3.5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111</v>
      </c>
      <c r="B25" t="s" s="3837">
        <v>112</v>
      </c>
      <c r="C25" t="s" s="3838">
        <v>113</v>
      </c>
      <c r="D25" t="s" s="3839">
        <v>114</v>
      </c>
      <c r="E25" t="s" s="3840">
        <v>46</v>
      </c>
      <c r="F25" t="n" s="7549">
        <v>43617.0</v>
      </c>
      <c r="G25" t="s" s="7550">
        <v>0</v>
      </c>
      <c r="H25" t="n" s="3843">
        <v>1400.0</v>
      </c>
      <c r="I25" t="n" s="3844">
        <v>100.0</v>
      </c>
      <c r="J25" t="n" s="3845">
        <v>0.0</v>
      </c>
      <c r="K25" t="n" s="3846">
        <v>450.0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1.0</v>
      </c>
      <c r="Q25" t="n" s="3852">
        <v>10.1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0.0</v>
      </c>
      <c r="W25" t="n" s="3858">
        <f>q25+s25+u25+v25</f>
      </c>
      <c r="X25" t="n" s="3859">
        <v>0.0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255.0</v>
      </c>
      <c r="AC25" t="n" s="3864">
        <v>34.15</v>
      </c>
      <c r="AD25" t="n" s="3865">
        <v>3.9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0</v>
      </c>
    </row>
    <row r="26">
      <c r="A26" t="s" s="3871">
        <v>115</v>
      </c>
      <c r="B26" t="s" s="3872">
        <v>116</v>
      </c>
      <c r="C26" t="s" s="3873">
        <v>117</v>
      </c>
      <c r="D26" t="s" s="3874">
        <v>118</v>
      </c>
      <c r="E26" t="s" s="3875">
        <v>46</v>
      </c>
      <c r="F26" t="n" s="7551">
        <v>42005.0</v>
      </c>
      <c r="G26" t="s" s="7552">
        <v>0</v>
      </c>
      <c r="H26" t="n" s="3878">
        <v>1950.0</v>
      </c>
      <c r="I26" t="n" s="3879">
        <v>100.0</v>
      </c>
      <c r="J26" t="n" s="3880">
        <v>0.0</v>
      </c>
      <c r="K26" t="n" s="3881">
        <v>300.0</v>
      </c>
      <c r="L26" t="n" s="3882">
        <v>0.0</v>
      </c>
      <c r="M26" t="n" s="3883">
        <v>35.9</v>
      </c>
      <c r="N26" t="n" s="3884">
        <v>0.0</v>
      </c>
      <c r="O26" t="n" s="3885">
        <v>0.0</v>
      </c>
      <c r="P26" t="n" s="3886">
        <v>0.0</v>
      </c>
      <c r="Q26" t="n" s="3887">
        <v>0.0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0.0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307.0</v>
      </c>
      <c r="AC26" t="n" s="3899">
        <v>41.15</v>
      </c>
      <c r="AD26" t="n" s="3900">
        <v>4.7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0</v>
      </c>
    </row>
    <row r="27">
      <c r="A27" t="s" s="3906">
        <v>119</v>
      </c>
      <c r="B27" t="s" s="3907">
        <v>120</v>
      </c>
      <c r="C27" t="s" s="3908">
        <v>121</v>
      </c>
      <c r="D27" t="s" s="3909">
        <v>122</v>
      </c>
      <c r="E27" t="s" s="3910">
        <v>46</v>
      </c>
      <c r="F27" t="n" s="7553">
        <v>42601.0</v>
      </c>
      <c r="G27" t="s" s="7554">
        <v>0</v>
      </c>
      <c r="H27" t="n" s="3913">
        <v>1460.0</v>
      </c>
      <c r="I27" t="n" s="3914">
        <v>100.0</v>
      </c>
      <c r="J27" t="n" s="3915">
        <v>0.0</v>
      </c>
      <c r="K27" t="n" s="3916">
        <v>0.0</v>
      </c>
      <c r="L27" t="n" s="3917">
        <v>0.0</v>
      </c>
      <c r="M27" t="n" s="3918">
        <v>10.0</v>
      </c>
      <c r="N27" t="n" s="3919">
        <v>0.0</v>
      </c>
      <c r="O27" t="n" s="3920">
        <v>0.0</v>
      </c>
      <c r="P27" t="n" s="3921">
        <v>0.0</v>
      </c>
      <c r="Q27" t="n" s="3922">
        <v>0.0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0.0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203.0</v>
      </c>
      <c r="AC27" t="n" s="3934">
        <v>27.15</v>
      </c>
      <c r="AD27" t="n" s="3935">
        <v>3.1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123</v>
      </c>
      <c r="B28" t="s" s="3942">
        <v>124</v>
      </c>
      <c r="C28" t="s" s="3943">
        <v>125</v>
      </c>
      <c r="D28" t="s" s="3944">
        <v>126</v>
      </c>
      <c r="E28" t="s" s="3945">
        <v>46</v>
      </c>
      <c r="F28" t="n" s="7555">
        <v>42656.0</v>
      </c>
      <c r="G28" t="s" s="7556">
        <v>0</v>
      </c>
      <c r="H28" t="n" s="3948">
        <v>1300.0</v>
      </c>
      <c r="I28" t="n" s="3949">
        <v>100.0</v>
      </c>
      <c r="J28" t="n" s="3950">
        <v>0.0</v>
      </c>
      <c r="K28" t="n" s="3951">
        <v>2000.0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0.0</v>
      </c>
      <c r="Q28" t="n" s="3957">
        <v>0.0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0.0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442.0</v>
      </c>
      <c r="AC28" t="n" s="3969">
        <v>58.65</v>
      </c>
      <c r="AD28" t="n" s="3970">
        <v>6.7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127</v>
      </c>
      <c r="B29" t="s" s="3977">
        <v>128</v>
      </c>
      <c r="C29" t="s" s="3978">
        <v>129</v>
      </c>
      <c r="D29" t="s" s="3979">
        <v>130</v>
      </c>
      <c r="E29" t="s" s="3980">
        <v>46</v>
      </c>
      <c r="F29" t="n" s="7557">
        <v>42678.0</v>
      </c>
      <c r="G29" t="s" s="7558">
        <v>0</v>
      </c>
      <c r="H29" t="n" s="3983">
        <v>1390.0</v>
      </c>
      <c r="I29" t="n" s="3984">
        <v>100.0</v>
      </c>
      <c r="J29" t="n" s="3985">
        <v>0.0</v>
      </c>
      <c r="K29" t="n" s="3986">
        <v>300.0</v>
      </c>
      <c r="L29" t="n" s="3987">
        <v>0.0</v>
      </c>
      <c r="M29" t="n" s="3988">
        <v>40.0</v>
      </c>
      <c r="N29" t="n" s="3989">
        <v>0.0</v>
      </c>
      <c r="O29" t="n" s="3990">
        <v>0.0</v>
      </c>
      <c r="P29" t="n" s="3991">
        <v>6.0</v>
      </c>
      <c r="Q29" t="n" s="3992">
        <v>60.12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0.0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234.0</v>
      </c>
      <c r="AC29" t="n" s="4004">
        <v>32.35</v>
      </c>
      <c r="AD29" t="n" s="4005">
        <v>3.7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131</v>
      </c>
      <c r="B30" t="s" s="4012">
        <v>132</v>
      </c>
      <c r="C30" t="s" s="4013">
        <v>133</v>
      </c>
      <c r="D30" t="s" s="4014">
        <v>134</v>
      </c>
      <c r="E30" t="s" s="4015">
        <v>46</v>
      </c>
      <c r="F30" t="n" s="7559">
        <v>43115.0</v>
      </c>
      <c r="G30" t="s" s="7560">
        <v>0</v>
      </c>
      <c r="H30" t="n" s="4018">
        <v>1230.0</v>
      </c>
      <c r="I30" t="n" s="4019">
        <v>100.0</v>
      </c>
      <c r="J30" t="n" s="4020">
        <v>0.0</v>
      </c>
      <c r="K30" t="n" s="4021">
        <v>300.0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0.0</v>
      </c>
      <c r="Q30" t="n" s="4027">
        <v>0.0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0.0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214.0</v>
      </c>
      <c r="AC30" t="n" s="4039">
        <v>28.85</v>
      </c>
      <c r="AD30" t="n" s="4040">
        <v>3.3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135</v>
      </c>
      <c r="B31" t="s" s="4047">
        <v>136</v>
      </c>
      <c r="C31" t="s" s="4048">
        <v>137</v>
      </c>
      <c r="D31" t="s" s="4049">
        <v>138</v>
      </c>
      <c r="E31" t="s" s="4050">
        <v>46</v>
      </c>
      <c r="F31" t="n" s="7561">
        <v>43132.0</v>
      </c>
      <c r="G31" t="s" s="7562">
        <v>0</v>
      </c>
      <c r="H31" t="n" s="4053">
        <v>1230.0</v>
      </c>
      <c r="I31" t="n" s="4054">
        <v>100.0</v>
      </c>
      <c r="J31" t="n" s="4055">
        <v>-12.9</v>
      </c>
      <c r="K31" t="n" s="4056">
        <v>0.0</v>
      </c>
      <c r="L31" t="n" s="4057">
        <v>0.0</v>
      </c>
      <c r="M31" t="n" s="4058">
        <v>0.0</v>
      </c>
      <c r="N31" t="n" s="4059">
        <v>0.0</v>
      </c>
      <c r="O31" t="n" s="4060">
        <v>0.0</v>
      </c>
      <c r="P31" t="n" s="4061">
        <v>0.0</v>
      </c>
      <c r="Q31" t="n" s="4062">
        <v>0.0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0.0</v>
      </c>
      <c r="W31" t="n" s="4068">
        <f>q31+s31+u31+v31</f>
      </c>
      <c r="X31" t="n" s="4069">
        <v>-158.72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151.0</v>
      </c>
      <c r="AC31" t="n" s="4074">
        <v>20.15</v>
      </c>
      <c r="AD31" t="n" s="4075">
        <v>2.3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139</v>
      </c>
    </row>
    <row r="32">
      <c r="A32" t="s" s="4081">
        <v>140</v>
      </c>
      <c r="B32" t="s" s="4082">
        <v>141</v>
      </c>
      <c r="C32" t="s" s="4083">
        <v>142</v>
      </c>
      <c r="D32" t="s" s="4084">
        <v>143</v>
      </c>
      <c r="E32" t="s" s="4085">
        <v>46</v>
      </c>
      <c r="F32" t="n" s="7563">
        <v>43160.0</v>
      </c>
      <c r="G32" t="s" s="7564">
        <v>0</v>
      </c>
      <c r="H32" t="n" s="4088">
        <v>1230.0</v>
      </c>
      <c r="I32" t="n" s="4089">
        <v>100.0</v>
      </c>
      <c r="J32" t="n" s="4090">
        <v>-3.23</v>
      </c>
      <c r="K32" t="n" s="4091">
        <v>200.0</v>
      </c>
      <c r="L32" t="n" s="4092">
        <v>0.0</v>
      </c>
      <c r="M32" t="n" s="4093">
        <v>18.89</v>
      </c>
      <c r="N32" t="n" s="4094">
        <v>0.0</v>
      </c>
      <c r="O32" t="n" s="4095">
        <v>0.0</v>
      </c>
      <c r="P32" t="n" s="4096">
        <v>0.0</v>
      </c>
      <c r="Q32" t="n" s="4097">
        <v>0.0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0.0</v>
      </c>
      <c r="W32" t="n" s="4103">
        <f>q32+s32+u32+v32</f>
      </c>
      <c r="X32" t="n" s="4104">
        <v>-39.68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195.0</v>
      </c>
      <c r="AC32" t="n" s="4109">
        <v>25.35</v>
      </c>
      <c r="AD32" t="n" s="4110">
        <v>2.9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144</v>
      </c>
    </row>
    <row r="33">
      <c r="A33" t="s" s="4116">
        <v>145</v>
      </c>
      <c r="B33" t="s" s="4117">
        <v>146</v>
      </c>
      <c r="C33" t="s" s="4118">
        <v>147</v>
      </c>
      <c r="D33" t="s" s="4119">
        <v>148</v>
      </c>
      <c r="E33" t="s" s="4120">
        <v>46</v>
      </c>
      <c r="F33" t="n" s="7565">
        <v>43539.0</v>
      </c>
      <c r="G33" t="s" s="7566">
        <v>0</v>
      </c>
      <c r="H33" t="n" s="4123">
        <v>1300.0</v>
      </c>
      <c r="I33" t="n" s="4124">
        <v>100.0</v>
      </c>
      <c r="J33" t="n" s="4125">
        <v>0.0</v>
      </c>
      <c r="K33" t="n" s="4126">
        <v>300.0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5.0</v>
      </c>
      <c r="Q33" t="n" s="4132">
        <v>46.9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0.0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221.0</v>
      </c>
      <c r="AC33" t="n" s="4144">
        <v>30.65</v>
      </c>
      <c r="AD33" t="n" s="4145">
        <v>3.5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149</v>
      </c>
      <c r="B34" t="s" s="4152">
        <v>150</v>
      </c>
      <c r="C34" t="s" s="4153">
        <v>151</v>
      </c>
      <c r="D34" t="s" s="4154">
        <v>152</v>
      </c>
      <c r="E34" t="s" s="4155">
        <v>46</v>
      </c>
      <c r="F34" t="n" s="7567">
        <v>43314.0</v>
      </c>
      <c r="G34" t="s" s="7568">
        <v>0</v>
      </c>
      <c r="H34" t="n" s="4158">
        <v>1400.0</v>
      </c>
      <c r="I34" t="n" s="4159">
        <v>100.0</v>
      </c>
      <c r="J34" t="n" s="4160">
        <v>0.0</v>
      </c>
      <c r="K34" t="n" s="4161">
        <v>1450.0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5.0</v>
      </c>
      <c r="Q34" t="n" s="4167">
        <v>50.5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0.0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385.0</v>
      </c>
      <c r="AC34" t="n" s="4179">
        <v>53.35</v>
      </c>
      <c r="AD34" t="n" s="4180">
        <v>6.1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153</v>
      </c>
      <c r="B35" t="s" s="4187">
        <v>154</v>
      </c>
      <c r="C35" t="s" s="4188">
        <v>155</v>
      </c>
      <c r="D35" t="s" s="4189">
        <v>156</v>
      </c>
      <c r="E35" t="s" s="4190">
        <v>46</v>
      </c>
      <c r="F35" t="n" s="7569">
        <v>43466.0</v>
      </c>
      <c r="G35" t="s" s="7570">
        <v>0</v>
      </c>
      <c r="H35" t="n" s="4193">
        <v>1300.0</v>
      </c>
      <c r="I35" t="n" s="4194">
        <v>100.0</v>
      </c>
      <c r="J35" t="n" s="4195">
        <v>0.0</v>
      </c>
      <c r="K35" t="n" s="4196">
        <v>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18.0</v>
      </c>
      <c r="Q35" t="n" s="4202">
        <v>168.84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0.0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182.0</v>
      </c>
      <c r="AC35" t="n" s="4214">
        <v>27.15</v>
      </c>
      <c r="AD35" t="n" s="4215">
        <v>3.1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157</v>
      </c>
      <c r="B36" t="s" s="4222">
        <v>158</v>
      </c>
      <c r="C36" t="s" s="4223">
        <v>159</v>
      </c>
      <c r="D36" t="s" s="4224">
        <v>160</v>
      </c>
      <c r="E36" t="s" s="4225">
        <v>46</v>
      </c>
      <c r="F36" t="n" s="7571">
        <v>43632.0</v>
      </c>
      <c r="G36" t="s" s="7572">
        <v>0</v>
      </c>
      <c r="H36" t="n" s="4228">
        <v>1300.0</v>
      </c>
      <c r="I36" t="n" s="4229">
        <v>100.0</v>
      </c>
      <c r="J36" t="n" s="4230">
        <v>0.0</v>
      </c>
      <c r="K36" t="n" s="4231">
        <v>600.0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1.0</v>
      </c>
      <c r="Q36" t="n" s="4237">
        <v>9.38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260.0</v>
      </c>
      <c r="AC36" t="n" s="4249">
        <v>35.85</v>
      </c>
      <c r="AD36" t="n" s="4250">
        <v>4.1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161</v>
      </c>
      <c r="B37" t="s" s="4257">
        <v>162</v>
      </c>
      <c r="C37" t="s" s="4258">
        <v>163</v>
      </c>
      <c r="D37" t="s" s="4259">
        <v>164</v>
      </c>
      <c r="E37" t="s" s="4260">
        <v>46</v>
      </c>
      <c r="F37" t="n" s="7573">
        <v>43539.0</v>
      </c>
      <c r="G37" t="s" s="7574">
        <v>0</v>
      </c>
      <c r="H37" t="n" s="4263">
        <v>1400.0</v>
      </c>
      <c r="I37" t="n" s="4264">
        <v>100.0</v>
      </c>
      <c r="J37" t="n" s="4265">
        <v>0.0</v>
      </c>
      <c r="K37" t="n" s="4266">
        <v>850.0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8.0</v>
      </c>
      <c r="Q37" t="n" s="4272">
        <v>80.8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0.0</v>
      </c>
      <c r="W37" t="n" s="4278">
        <f>q37+s37+u37+v37</f>
      </c>
      <c r="X37" t="n" s="4279">
        <v>0.0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307.0</v>
      </c>
      <c r="AC37" t="n" s="4284">
        <v>42.85</v>
      </c>
      <c r="AD37" t="n" s="4285">
        <v>4.9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0</v>
      </c>
    </row>
    <row r="38">
      <c r="A38" t="s" s="4291">
        <v>165</v>
      </c>
      <c r="B38" t="s" s="4292">
        <v>166</v>
      </c>
      <c r="C38" t="s" s="4293">
        <v>167</v>
      </c>
      <c r="D38" t="s" s="4294">
        <v>168</v>
      </c>
      <c r="E38" t="s" s="4295">
        <v>46</v>
      </c>
      <c r="F38" t="n" s="7575">
        <v>43539.0</v>
      </c>
      <c r="G38" t="n" s="7576">
        <v>43762.0</v>
      </c>
      <c r="H38" t="n" s="4298">
        <v>-270.97</v>
      </c>
      <c r="I38" t="n" s="4299">
        <v>0.0</v>
      </c>
      <c r="J38" t="n" s="4300">
        <v>-22.58</v>
      </c>
      <c r="K38" t="n" s="4301">
        <v>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5.0</v>
      </c>
      <c r="Q38" t="n" s="4307">
        <v>50.5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0.0</v>
      </c>
      <c r="W38" t="n" s="4313">
        <f>q38+s38+u38+v38</f>
      </c>
      <c r="X38" t="n" s="4314">
        <v>-45.16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-44.0</v>
      </c>
      <c r="AC38" t="n" s="4319">
        <v>-4.35</v>
      </c>
      <c r="AD38" t="n" s="4320">
        <v>-0.5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144</v>
      </c>
    </row>
    <row r="39">
      <c r="A39" t="s" s="4326">
        <v>169</v>
      </c>
      <c r="B39" t="s" s="4327">
        <v>170</v>
      </c>
      <c r="C39" t="s" s="4328">
        <v>171</v>
      </c>
      <c r="D39" t="s" s="4329">
        <v>172</v>
      </c>
      <c r="E39" t="s" s="4330">
        <v>46</v>
      </c>
      <c r="F39" t="n" s="7577">
        <v>43591.0</v>
      </c>
      <c r="G39" t="s" s="7578">
        <v>0</v>
      </c>
      <c r="H39" t="n" s="4333">
        <v>1300.0</v>
      </c>
      <c r="I39" t="n" s="4334">
        <v>100.0</v>
      </c>
      <c r="J39" t="n" s="4335">
        <v>0.0</v>
      </c>
      <c r="K39" t="n" s="4336">
        <v>800.0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9.0</v>
      </c>
      <c r="Q39" t="n" s="4342">
        <v>84.42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286.0</v>
      </c>
      <c r="AC39" t="n" s="4354">
        <v>39.35</v>
      </c>
      <c r="AD39" t="n" s="4355">
        <v>4.5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173</v>
      </c>
      <c r="B40" t="s" s="4362">
        <v>174</v>
      </c>
      <c r="C40" t="s" s="4363">
        <v>175</v>
      </c>
      <c r="D40" t="s" s="4364">
        <v>176</v>
      </c>
      <c r="E40" t="s" s="4365">
        <v>46</v>
      </c>
      <c r="F40" t="n" s="7579">
        <v>43631.0</v>
      </c>
      <c r="G40" t="s" s="7580">
        <v>0</v>
      </c>
      <c r="H40" t="n" s="4368">
        <v>1400.0</v>
      </c>
      <c r="I40" t="n" s="4369">
        <v>100.0</v>
      </c>
      <c r="J40" t="n" s="4370">
        <v>0.0</v>
      </c>
      <c r="K40" t="n" s="4371">
        <v>300.0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0.0</v>
      </c>
      <c r="Q40" t="n" s="4377">
        <v>0.0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234.0</v>
      </c>
      <c r="AC40" t="n" s="4389">
        <v>30.65</v>
      </c>
      <c r="AD40" t="n" s="4390">
        <v>3.5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177</v>
      </c>
      <c r="B41" t="s" s="4397">
        <v>178</v>
      </c>
      <c r="C41" t="s" s="4398">
        <v>179</v>
      </c>
      <c r="D41" t="s" s="4399">
        <v>180</v>
      </c>
      <c r="E41" t="s" s="4400">
        <v>46</v>
      </c>
      <c r="F41" t="n" s="7581">
        <v>43690.0</v>
      </c>
      <c r="G41" t="s" s="7582">
        <v>0</v>
      </c>
      <c r="H41" t="n" s="4403">
        <v>1500.0</v>
      </c>
      <c r="I41" t="n" s="4404">
        <v>100.0</v>
      </c>
      <c r="J41" t="n" s="4405">
        <v>0.0</v>
      </c>
      <c r="K41" t="n" s="4406">
        <v>1650.0</v>
      </c>
      <c r="L41" t="n" s="4407">
        <v>0.0</v>
      </c>
      <c r="M41" t="n" s="4408">
        <v>0.0</v>
      </c>
      <c r="N41" t="n" s="4409">
        <v>0.0</v>
      </c>
      <c r="O41" t="n" s="4410">
        <v>0.0</v>
      </c>
      <c r="P41" t="n" s="4411">
        <v>1.0</v>
      </c>
      <c r="Q41" t="n" s="4412">
        <v>10.82</v>
      </c>
      <c r="R41" t="n" s="4413">
        <v>0.0</v>
      </c>
      <c r="S41" t="n" s="4414">
        <v>0.0</v>
      </c>
      <c r="T41" t="n" s="4415">
        <v>0.0</v>
      </c>
      <c r="U41" t="n" s="4416">
        <v>0.0</v>
      </c>
      <c r="V41" t="n" s="4417">
        <v>0.0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424.0</v>
      </c>
      <c r="AC41" t="n" s="4424">
        <v>56.85</v>
      </c>
      <c r="AD41" t="n" s="4425">
        <v>6.5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181</v>
      </c>
      <c r="B42" t="s" s="4432">
        <v>182</v>
      </c>
      <c r="C42" t="s" s="4433">
        <v>183</v>
      </c>
      <c r="D42" t="s" s="4434">
        <v>184</v>
      </c>
      <c r="E42" t="s" s="4435">
        <v>46</v>
      </c>
      <c r="F42" t="n" s="7583">
        <v>43754.0</v>
      </c>
      <c r="G42" t="s" s="7584">
        <v>0</v>
      </c>
      <c r="H42" t="n" s="4438">
        <v>1400.0</v>
      </c>
      <c r="I42" t="n" s="4439">
        <v>100.0</v>
      </c>
      <c r="J42" t="n" s="4440">
        <v>0.0</v>
      </c>
      <c r="K42" t="n" s="4441">
        <v>300.0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0.0</v>
      </c>
      <c r="Q42" t="n" s="4447">
        <v>0.0</v>
      </c>
      <c r="R42" t="n" s="4448">
        <v>0.0</v>
      </c>
      <c r="S42" t="n" s="4449">
        <v>0.0</v>
      </c>
      <c r="T42" t="n" s="4450">
        <v>0.0</v>
      </c>
      <c r="U42" t="n" s="4451">
        <v>0.0</v>
      </c>
      <c r="V42" t="n" s="4452">
        <v>0.0</v>
      </c>
      <c r="W42" t="n" s="4453">
        <f>q42+s42+u42+v42</f>
      </c>
      <c r="X42" t="n" s="4454">
        <v>0.0</v>
      </c>
      <c r="Y42" t="n" s="4455">
        <v>722.58</v>
      </c>
      <c r="Z42" t="n" s="4456">
        <v>51.61</v>
      </c>
      <c r="AA42" t="n" s="4457">
        <f>h42+i42+j42+k42+l42+m42+n42+o42+w42+x42+y42+z42</f>
      </c>
      <c r="AB42" t="n" s="4458">
        <v>336.0</v>
      </c>
      <c r="AC42" t="n" s="4459">
        <v>44.65</v>
      </c>
      <c r="AD42" t="n" s="4460">
        <v>5.1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185</v>
      </c>
      <c r="B43" t="s" s="4467">
        <v>186</v>
      </c>
      <c r="C43" t="s" s="4468">
        <v>187</v>
      </c>
      <c r="D43" t="s" s="4469">
        <v>188</v>
      </c>
      <c r="E43" t="s" s="4470">
        <v>189</v>
      </c>
      <c r="F43" t="n" s="7585">
        <v>41944.0</v>
      </c>
      <c r="G43" t="s" s="7586">
        <v>0</v>
      </c>
      <c r="H43" t="n" s="4473">
        <v>1370.0</v>
      </c>
      <c r="I43" t="n" s="4474">
        <v>100.0</v>
      </c>
      <c r="J43" t="n" s="4475">
        <v>0.0</v>
      </c>
      <c r="K43" t="n" s="4476">
        <v>170.0</v>
      </c>
      <c r="L43" t="n" s="4477">
        <v>0.0</v>
      </c>
      <c r="M43" t="n" s="4478">
        <v>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0.0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214.0</v>
      </c>
      <c r="AC43" t="n" s="4494">
        <v>28.85</v>
      </c>
      <c r="AD43" t="n" s="4495">
        <v>3.3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190</v>
      </c>
      <c r="B44" t="s" s="4502">
        <v>191</v>
      </c>
      <c r="C44" t="s" s="4503">
        <v>192</v>
      </c>
      <c r="D44" t="s" s="4504">
        <v>193</v>
      </c>
      <c r="E44" t="s" s="4505">
        <v>189</v>
      </c>
      <c r="F44" t="n" s="7587">
        <v>41944.0</v>
      </c>
      <c r="G44" t="s" s="7588">
        <v>0</v>
      </c>
      <c r="H44" t="n" s="4508">
        <v>2110.0</v>
      </c>
      <c r="I44" t="n" s="4509">
        <v>100.0</v>
      </c>
      <c r="J44" t="n" s="4510">
        <v>0.0</v>
      </c>
      <c r="K44" t="n" s="4511">
        <v>0.0</v>
      </c>
      <c r="L44" t="n" s="4512">
        <v>0.0</v>
      </c>
      <c r="M44" t="n" s="4513">
        <v>0.0</v>
      </c>
      <c r="N44" t="n" s="4514">
        <v>0.0</v>
      </c>
      <c r="O44" t="n" s="4515">
        <v>0.0</v>
      </c>
      <c r="P44" t="n" s="4516">
        <v>6.0</v>
      </c>
      <c r="Q44" t="n" s="4517">
        <v>86.52</v>
      </c>
      <c r="R44" t="n" s="4518">
        <v>0.0</v>
      </c>
      <c r="S44" t="n" s="4519">
        <v>0.0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89.0</v>
      </c>
      <c r="AC44" t="n" s="4529">
        <v>28.1</v>
      </c>
      <c r="AD44" t="n" s="4530">
        <v>0.0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194</v>
      </c>
      <c r="B45" t="s" s="4537">
        <v>195</v>
      </c>
      <c r="C45" t="s" s="4538">
        <v>196</v>
      </c>
      <c r="D45" t="s" s="4539">
        <v>197</v>
      </c>
      <c r="E45" t="s" s="4540">
        <v>189</v>
      </c>
      <c r="F45" t="n" s="7589">
        <v>41944.0</v>
      </c>
      <c r="G45" t="s" s="7590">
        <v>0</v>
      </c>
      <c r="H45" t="n" s="4543">
        <v>1360.0</v>
      </c>
      <c r="I45" t="n" s="4544">
        <v>100.0</v>
      </c>
      <c r="J45" t="n" s="4545">
        <v>0.0</v>
      </c>
      <c r="K45" t="n" s="4546">
        <v>600.0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0.0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268.0</v>
      </c>
      <c r="AC45" t="n" s="4564">
        <v>37.65</v>
      </c>
      <c r="AD45" t="n" s="4565">
        <v>4.3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198</v>
      </c>
      <c r="B46" t="s" s="4572">
        <v>199</v>
      </c>
      <c r="C46" t="s" s="4573">
        <v>200</v>
      </c>
      <c r="D46" t="s" s="4574">
        <v>201</v>
      </c>
      <c r="E46" t="s" s="4575">
        <v>189</v>
      </c>
      <c r="F46" t="n" s="7591">
        <v>41944.0</v>
      </c>
      <c r="G46" t="n" s="7592">
        <v>43769.0</v>
      </c>
      <c r="H46" t="n" s="4578">
        <v>0.0</v>
      </c>
      <c r="I46" t="n" s="4579">
        <v>100.0</v>
      </c>
      <c r="J46" t="n" s="4580">
        <v>-3.33</v>
      </c>
      <c r="K46" t="n" s="4581">
        <v>200.0</v>
      </c>
      <c r="L46" t="n" s="4582">
        <v>0.0</v>
      </c>
      <c r="M46" t="n" s="4583">
        <v>0.0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0.0</v>
      </c>
      <c r="W46" t="n" s="4593">
        <f>q46+s46+u46+v46</f>
      </c>
      <c r="X46" t="n" s="4594">
        <v>-43.87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34.0</v>
      </c>
      <c r="AC46" t="n" s="4599">
        <v>4.35</v>
      </c>
      <c r="AD46" t="n" s="4600">
        <v>0.5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144</v>
      </c>
    </row>
    <row r="47">
      <c r="A47" t="s" s="4606">
        <v>202</v>
      </c>
      <c r="B47" t="s" s="4607">
        <v>203</v>
      </c>
      <c r="C47" t="s" s="4608">
        <v>204</v>
      </c>
      <c r="D47" t="s" s="4609">
        <v>205</v>
      </c>
      <c r="E47" t="s" s="4610">
        <v>189</v>
      </c>
      <c r="F47" t="n" s="7593">
        <v>41944.0</v>
      </c>
      <c r="G47" t="s" s="7594">
        <v>0</v>
      </c>
      <c r="H47" t="n" s="4613">
        <v>1390.0</v>
      </c>
      <c r="I47" t="n" s="4614">
        <v>100.0</v>
      </c>
      <c r="J47" t="n" s="4615">
        <v>0.0</v>
      </c>
      <c r="K47" t="n" s="4616">
        <v>1300.0</v>
      </c>
      <c r="L47" t="n" s="4617">
        <v>0.0</v>
      </c>
      <c r="M47" t="n" s="4618">
        <v>0.0</v>
      </c>
      <c r="N47" t="n" s="4619">
        <v>0.0</v>
      </c>
      <c r="O47" t="n" s="4620">
        <v>0.0</v>
      </c>
      <c r="P47" t="n" s="4621">
        <v>0.0</v>
      </c>
      <c r="Q47" t="n" s="4622">
        <v>0.0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0.0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364.0</v>
      </c>
      <c r="AC47" t="n" s="4634">
        <v>48.15</v>
      </c>
      <c r="AD47" t="n" s="4635">
        <v>5.5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206</v>
      </c>
      <c r="B48" t="s" s="4642">
        <v>207</v>
      </c>
      <c r="C48" t="s" s="4643">
        <v>208</v>
      </c>
      <c r="D48" t="s" s="4644">
        <v>209</v>
      </c>
      <c r="E48" t="s" s="4645">
        <v>189</v>
      </c>
      <c r="F48" t="n" s="7595">
        <v>41944.0</v>
      </c>
      <c r="G48" t="s" s="7596">
        <v>0</v>
      </c>
      <c r="H48" t="n" s="4648">
        <v>1540.0</v>
      </c>
      <c r="I48" t="n" s="4649">
        <v>100.0</v>
      </c>
      <c r="J48" t="n" s="4650">
        <v>0.0</v>
      </c>
      <c r="K48" t="n" s="4651">
        <v>1000.0</v>
      </c>
      <c r="L48" t="n" s="4652">
        <v>0.0</v>
      </c>
      <c r="M48" t="n" s="4653">
        <v>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0.0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344.0</v>
      </c>
      <c r="AC48" t="n" s="4669">
        <v>46.35</v>
      </c>
      <c r="AD48" t="n" s="4670">
        <v>5.3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210</v>
      </c>
      <c r="B49" t="s" s="4677">
        <v>211</v>
      </c>
      <c r="C49" t="s" s="4678">
        <v>212</v>
      </c>
      <c r="D49" t="s" s="4679">
        <v>213</v>
      </c>
      <c r="E49" t="s" s="4680">
        <v>189</v>
      </c>
      <c r="F49" t="n" s="7597">
        <v>41944.0</v>
      </c>
      <c r="G49" t="s" s="7598">
        <v>0</v>
      </c>
      <c r="H49" t="n" s="4683">
        <v>1460.0</v>
      </c>
      <c r="I49" t="n" s="4684">
        <v>100.0</v>
      </c>
      <c r="J49" t="n" s="4685">
        <v>0.0</v>
      </c>
      <c r="K49" t="n" s="4686">
        <v>800.0</v>
      </c>
      <c r="L49" t="n" s="4687">
        <v>0.0</v>
      </c>
      <c r="M49" t="n" s="4688">
        <v>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0.0</v>
      </c>
      <c r="W49" t="n" s="4698">
        <f>q49+s49+u49+v49</f>
      </c>
      <c r="X49" t="n" s="4699">
        <v>0.0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307.0</v>
      </c>
      <c r="AC49" t="n" s="4704">
        <v>41.15</v>
      </c>
      <c r="AD49" t="n" s="4705">
        <v>4.7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0</v>
      </c>
    </row>
    <row r="50">
      <c r="A50" t="s" s="4711">
        <v>214</v>
      </c>
      <c r="B50" t="s" s="4712">
        <v>215</v>
      </c>
      <c r="C50" t="s" s="4713">
        <v>216</v>
      </c>
      <c r="D50" t="s" s="4714">
        <v>217</v>
      </c>
      <c r="E50" t="s" s="4715">
        <v>189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200.0</v>
      </c>
      <c r="L50" t="n" s="4722">
        <v>0.0</v>
      </c>
      <c r="M50" t="n" s="4723">
        <v>0.0</v>
      </c>
      <c r="N50" t="n" s="4724">
        <v>0.0</v>
      </c>
      <c r="O50" t="n" s="4725">
        <v>0.0</v>
      </c>
      <c r="P50" t="n" s="4726">
        <v>0.0</v>
      </c>
      <c r="Q50" t="n" s="4727">
        <v>0.0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0.0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216.0</v>
      </c>
      <c r="AC50" t="n" s="4739">
        <v>28.85</v>
      </c>
      <c r="AD50" t="n" s="4740">
        <v>3.3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218</v>
      </c>
      <c r="B51" t="s" s="4747">
        <v>219</v>
      </c>
      <c r="C51" t="s" s="4748">
        <v>220</v>
      </c>
      <c r="D51" t="s" s="4749">
        <v>221</v>
      </c>
      <c r="E51" t="s" s="4750">
        <v>189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450.0</v>
      </c>
      <c r="L51" t="n" s="4757">
        <v>0.0</v>
      </c>
      <c r="M51" t="n" s="4758">
        <v>0.0</v>
      </c>
      <c r="N51" t="n" s="4759">
        <v>0.0</v>
      </c>
      <c r="O51" t="n" s="4760">
        <v>0.0</v>
      </c>
      <c r="P51" t="n" s="4761">
        <v>0.0</v>
      </c>
      <c r="Q51" t="n" s="4762">
        <v>0.0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0.0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237.0</v>
      </c>
      <c r="AC51" t="n" s="4774">
        <v>32.35</v>
      </c>
      <c r="AD51" t="n" s="4775">
        <v>3.7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222</v>
      </c>
      <c r="B52" t="s" s="4782">
        <v>223</v>
      </c>
      <c r="C52" t="s" s="4783">
        <v>224</v>
      </c>
      <c r="D52" t="s" s="4784">
        <v>225</v>
      </c>
      <c r="E52" t="s" s="4785">
        <v>189</v>
      </c>
      <c r="F52" t="n" s="7603">
        <v>43540.0</v>
      </c>
      <c r="G52" t="s" s="7604">
        <v>0</v>
      </c>
      <c r="H52" t="n" s="4788">
        <v>1200.0</v>
      </c>
      <c r="I52" t="n" s="4789">
        <v>100.0</v>
      </c>
      <c r="J52" t="n" s="4790">
        <v>0.0</v>
      </c>
      <c r="K52" t="n" s="4791">
        <v>0.0</v>
      </c>
      <c r="L52" t="n" s="4792">
        <v>0.0</v>
      </c>
      <c r="M52" t="n" s="4793">
        <v>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0.0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169.0</v>
      </c>
      <c r="AC52" t="n" s="4809">
        <v>21.85</v>
      </c>
      <c r="AD52" t="n" s="4810">
        <v>2.5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226</v>
      </c>
      <c r="B53" t="s" s="4817">
        <v>227</v>
      </c>
      <c r="C53" t="s" s="4818">
        <v>228</v>
      </c>
      <c r="D53" t="s" s="4819">
        <v>229</v>
      </c>
      <c r="E53" t="s" s="4820">
        <v>230</v>
      </c>
      <c r="F53" t="n" s="7605">
        <v>41944.0</v>
      </c>
      <c r="G53" t="s" s="7606">
        <v>0</v>
      </c>
      <c r="H53" t="n" s="4823">
        <v>1460.0</v>
      </c>
      <c r="I53" t="n" s="4824">
        <v>100.0</v>
      </c>
      <c r="J53" t="n" s="4825">
        <v>0.0</v>
      </c>
      <c r="K53" t="n" s="4826">
        <v>1158.0</v>
      </c>
      <c r="L53" t="n" s="4827">
        <v>0.0</v>
      </c>
      <c r="M53" t="n" s="4828">
        <v>0.0</v>
      </c>
      <c r="N53" t="n" s="4829">
        <v>0.0</v>
      </c>
      <c r="O53" t="n" s="4830">
        <v>0.0</v>
      </c>
      <c r="P53" t="n" s="4831">
        <v>0.0</v>
      </c>
      <c r="Q53" t="n" s="4832">
        <v>0.0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354.0</v>
      </c>
      <c r="AC53" t="n" s="4844">
        <v>48.15</v>
      </c>
      <c r="AD53" t="n" s="4845">
        <v>5.5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231</v>
      </c>
      <c r="B54" t="s" s="4852">
        <v>232</v>
      </c>
      <c r="C54" t="s" s="4853">
        <v>233</v>
      </c>
      <c r="D54" t="s" s="4854">
        <v>234</v>
      </c>
      <c r="E54" t="s" s="4855">
        <v>230</v>
      </c>
      <c r="F54" t="n" s="7607">
        <v>41944.0</v>
      </c>
      <c r="G54" t="s" s="7608">
        <v>0</v>
      </c>
      <c r="H54" t="n" s="4858">
        <v>1390.0</v>
      </c>
      <c r="I54" t="n" s="4859">
        <v>100.0</v>
      </c>
      <c r="J54" t="n" s="4860">
        <v>0.0</v>
      </c>
      <c r="K54" t="n" s="4861">
        <v>1000.0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8.0</v>
      </c>
      <c r="Q54" t="n" s="4867">
        <v>80.16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0.0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325.0</v>
      </c>
      <c r="AC54" t="n" s="4879">
        <v>44.65</v>
      </c>
      <c r="AD54" t="n" s="4880">
        <v>5.1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235</v>
      </c>
      <c r="B55" t="s" s="4887">
        <v>236</v>
      </c>
      <c r="C55" t="s" s="4888">
        <v>237</v>
      </c>
      <c r="D55" t="s" s="4889">
        <v>238</v>
      </c>
      <c r="E55" t="s" s="4890">
        <v>230</v>
      </c>
      <c r="F55" t="n" s="7609">
        <v>41944.0</v>
      </c>
      <c r="G55" t="s" s="7610">
        <v>0</v>
      </c>
      <c r="H55" t="n" s="4893">
        <v>1410.0</v>
      </c>
      <c r="I55" t="n" s="4894">
        <v>100.0</v>
      </c>
      <c r="J55" t="n" s="4895">
        <v>0.0</v>
      </c>
      <c r="K55" t="n" s="4896">
        <v>850.0</v>
      </c>
      <c r="L55" t="n" s="4897">
        <v>0.0</v>
      </c>
      <c r="M55" t="n" s="4898">
        <v>10.0</v>
      </c>
      <c r="N55" t="n" s="4899">
        <v>0.0</v>
      </c>
      <c r="O55" t="n" s="4900">
        <v>0.0</v>
      </c>
      <c r="P55" t="n" s="4901">
        <v>5.0</v>
      </c>
      <c r="Q55" t="n" s="4902">
        <v>50.85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0.0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307.0</v>
      </c>
      <c r="AC55" t="n" s="4914">
        <v>42.85</v>
      </c>
      <c r="AD55" t="n" s="4915">
        <v>4.9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239</v>
      </c>
      <c r="B56" t="s" s="4922">
        <v>240</v>
      </c>
      <c r="C56" t="s" s="4923">
        <v>241</v>
      </c>
      <c r="D56" t="s" s="4924">
        <v>242</v>
      </c>
      <c r="E56" t="s" s="4925">
        <v>230</v>
      </c>
      <c r="F56" t="n" s="7611">
        <v>41944.0</v>
      </c>
      <c r="G56" t="s" s="7612">
        <v>0</v>
      </c>
      <c r="H56" t="n" s="4928">
        <v>1390.0</v>
      </c>
      <c r="I56" t="n" s="4929">
        <v>100.0</v>
      </c>
      <c r="J56" t="n" s="4930">
        <v>0.0</v>
      </c>
      <c r="K56" t="n" s="4931">
        <v>1000.0</v>
      </c>
      <c r="L56" t="n" s="4932">
        <v>0.0</v>
      </c>
      <c r="M56" t="n" s="4933">
        <v>22.6</v>
      </c>
      <c r="N56" t="n" s="4934">
        <v>0.0</v>
      </c>
      <c r="O56" t="n" s="4935">
        <v>0.0</v>
      </c>
      <c r="P56" t="n" s="4936">
        <v>5.0</v>
      </c>
      <c r="Q56" t="n" s="4937">
        <v>50.1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325.0</v>
      </c>
      <c r="AC56" t="n" s="4949">
        <v>44.65</v>
      </c>
      <c r="AD56" t="n" s="4950">
        <v>5.1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243</v>
      </c>
      <c r="B57" t="s" s="4957">
        <v>244</v>
      </c>
      <c r="C57" t="s" s="4958">
        <v>245</v>
      </c>
      <c r="D57" t="s" s="4959">
        <v>246</v>
      </c>
      <c r="E57" t="s" s="4960">
        <v>230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1000.0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8.0</v>
      </c>
      <c r="Q57" t="n" s="4972">
        <v>77.92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0.0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320.0</v>
      </c>
      <c r="AC57" t="n" s="4984">
        <v>44.65</v>
      </c>
      <c r="AD57" t="n" s="4985">
        <v>5.1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247</v>
      </c>
      <c r="B58" t="s" s="4992">
        <v>248</v>
      </c>
      <c r="C58" t="s" s="4993">
        <v>249</v>
      </c>
      <c r="D58" t="s" s="4994">
        <v>250</v>
      </c>
      <c r="E58" t="s" s="4995">
        <v>230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0.0</v>
      </c>
      <c r="L58" t="n" s="5002">
        <v>0.0</v>
      </c>
      <c r="M58" t="n" s="5003">
        <v>22.0</v>
      </c>
      <c r="N58" t="n" s="5004">
        <v>0.0</v>
      </c>
      <c r="O58" t="n" s="5005">
        <v>0.0</v>
      </c>
      <c r="P58" t="n" s="5006">
        <v>7.0</v>
      </c>
      <c r="Q58" t="n" s="5007">
        <v>73.71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0.0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203.0</v>
      </c>
      <c r="AC58" t="n" s="5019">
        <v>28.85</v>
      </c>
      <c r="AD58" t="n" s="5020">
        <v>3.3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251</v>
      </c>
      <c r="B59" t="s" s="5027">
        <v>252</v>
      </c>
      <c r="C59" t="s" s="5028">
        <v>253</v>
      </c>
      <c r="D59" t="s" s="5029">
        <v>254</v>
      </c>
      <c r="E59" t="s" s="5030">
        <v>230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1000.0</v>
      </c>
      <c r="L59" t="n" s="5037">
        <v>0.0</v>
      </c>
      <c r="M59" t="n" s="5038">
        <v>20.98</v>
      </c>
      <c r="N59" t="n" s="5039">
        <v>0.0</v>
      </c>
      <c r="O59" t="n" s="5040">
        <v>0.0</v>
      </c>
      <c r="P59" t="n" s="5041">
        <v>8.0</v>
      </c>
      <c r="Q59" t="n" s="5042">
        <v>77.92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0.0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320.0</v>
      </c>
      <c r="AC59" t="n" s="5054">
        <v>44.65</v>
      </c>
      <c r="AD59" t="n" s="5055">
        <v>5.1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255</v>
      </c>
      <c r="B60" t="s" s="5062">
        <v>256</v>
      </c>
      <c r="C60" t="s" s="5063">
        <v>257</v>
      </c>
      <c r="D60" t="s" s="5064">
        <v>258</v>
      </c>
      <c r="E60" t="s" s="5065">
        <v>230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850.0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7.0</v>
      </c>
      <c r="Q60" t="n" s="5077">
        <v>66.64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0.0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297.0</v>
      </c>
      <c r="AC60" t="n" s="5089">
        <v>41.15</v>
      </c>
      <c r="AD60" t="n" s="5090">
        <v>4.7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259</v>
      </c>
      <c r="B61" t="s" s="5097">
        <v>260</v>
      </c>
      <c r="C61" t="s" s="5098">
        <v>261</v>
      </c>
      <c r="D61" t="s" s="5099">
        <v>262</v>
      </c>
      <c r="E61" t="s" s="5100">
        <v>230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1000.0</v>
      </c>
      <c r="L61" t="n" s="5107">
        <v>0.0</v>
      </c>
      <c r="M61" t="n" s="5108">
        <v>10.0</v>
      </c>
      <c r="N61" t="n" s="5109">
        <v>0.0</v>
      </c>
      <c r="O61" t="n" s="5110">
        <v>0.0</v>
      </c>
      <c r="P61" t="n" s="5111">
        <v>8.0</v>
      </c>
      <c r="Q61" t="n" s="5112">
        <v>76.16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0.0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315.0</v>
      </c>
      <c r="AC61" t="n" s="5124">
        <v>42.85</v>
      </c>
      <c r="AD61" t="n" s="5125">
        <v>4.9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263</v>
      </c>
      <c r="B62" t="s" s="5132">
        <v>264</v>
      </c>
      <c r="C62" t="s" s="5133">
        <v>265</v>
      </c>
      <c r="D62" t="s" s="5134">
        <v>266</v>
      </c>
      <c r="E62" t="s" s="5135">
        <v>230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419.35</v>
      </c>
      <c r="L62" t="n" s="5142">
        <v>0.0</v>
      </c>
      <c r="M62" t="n" s="5143">
        <v>0.0</v>
      </c>
      <c r="N62" t="n" s="5144">
        <v>0.0</v>
      </c>
      <c r="O62" t="n" s="5145">
        <v>0.0</v>
      </c>
      <c r="P62" t="n" s="5146">
        <v>5.0</v>
      </c>
      <c r="Q62" t="n" s="5147">
        <v>46.5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0.0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237.0</v>
      </c>
      <c r="AC62" t="n" s="5159">
        <v>32.35</v>
      </c>
      <c r="AD62" t="n" s="5160">
        <v>3.7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267</v>
      </c>
      <c r="B63" t="s" s="5167">
        <v>268</v>
      </c>
      <c r="C63" t="s" s="5168">
        <v>269</v>
      </c>
      <c r="D63" t="s" s="5169">
        <v>270</v>
      </c>
      <c r="E63" t="s" s="5170">
        <v>230</v>
      </c>
      <c r="F63" t="n" s="7625">
        <v>43269.0</v>
      </c>
      <c r="G63" t="s" s="7626">
        <v>0</v>
      </c>
      <c r="H63" t="n" s="5173">
        <v>1250.0</v>
      </c>
      <c r="I63" t="n" s="5174">
        <v>100.0</v>
      </c>
      <c r="J63" t="n" s="5175">
        <v>0.0</v>
      </c>
      <c r="K63" t="n" s="5176">
        <v>850.0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72.08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0.0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286.0</v>
      </c>
      <c r="AC63" t="n" s="5194">
        <v>39.35</v>
      </c>
      <c r="AD63" t="n" s="5195">
        <v>4.5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271</v>
      </c>
      <c r="B64" t="s" s="5202">
        <v>272</v>
      </c>
      <c r="C64" t="s" s="5203">
        <v>273</v>
      </c>
      <c r="D64" t="s" s="5204">
        <v>274</v>
      </c>
      <c r="E64" t="s" s="5205">
        <v>230</v>
      </c>
      <c r="F64" t="n" s="7627">
        <v>43269.0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250.0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4.0</v>
      </c>
      <c r="Q64" t="n" s="5217">
        <v>35.76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0.0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208.0</v>
      </c>
      <c r="AC64" t="n" s="5229">
        <v>28.85</v>
      </c>
      <c r="AD64" t="n" s="5230">
        <v>3.3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275</v>
      </c>
      <c r="B65" t="s" s="5237">
        <v>276</v>
      </c>
      <c r="C65" t="s" s="5238">
        <v>277</v>
      </c>
      <c r="D65" t="s" s="5239">
        <v>278</v>
      </c>
      <c r="E65" t="s" s="5240">
        <v>230</v>
      </c>
      <c r="F65" t="n" s="7629">
        <v>43323.0</v>
      </c>
      <c r="G65" t="s" s="7630">
        <v>0</v>
      </c>
      <c r="H65" t="n" s="5243">
        <v>1200.0</v>
      </c>
      <c r="I65" t="n" s="5244">
        <v>100.0</v>
      </c>
      <c r="J65" t="n" s="5245">
        <v>0.0</v>
      </c>
      <c r="K65" t="n" s="5246">
        <v>800.0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0.0</v>
      </c>
      <c r="Q65" t="n" s="5252">
        <v>0.0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0.0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273.0</v>
      </c>
      <c r="AC65" t="n" s="5264">
        <v>35.85</v>
      </c>
      <c r="AD65" t="n" s="5265">
        <v>4.1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279</v>
      </c>
      <c r="B66" t="s" s="5272">
        <v>280</v>
      </c>
      <c r="C66" t="s" s="5273">
        <v>281</v>
      </c>
      <c r="D66" t="s" s="5274">
        <v>282</v>
      </c>
      <c r="E66" t="s" s="5275">
        <v>230</v>
      </c>
      <c r="F66" t="n" s="7631">
        <v>43323.0</v>
      </c>
      <c r="G66" t="s" s="7632">
        <v>0</v>
      </c>
      <c r="H66" t="n" s="5278">
        <v>1500.0</v>
      </c>
      <c r="I66" t="n" s="5279">
        <v>100.0</v>
      </c>
      <c r="J66" t="n" s="5280">
        <v>0.0</v>
      </c>
      <c r="K66" t="n" s="5281">
        <v>300.0</v>
      </c>
      <c r="L66" t="n" s="5282">
        <v>0.0</v>
      </c>
      <c r="M66" t="n" s="5283">
        <v>10.0</v>
      </c>
      <c r="N66" t="n" s="5284">
        <v>0.0</v>
      </c>
      <c r="O66" t="n" s="5285">
        <v>0.0</v>
      </c>
      <c r="P66" t="n" s="5286">
        <v>3.0</v>
      </c>
      <c r="Q66" t="n" s="5287">
        <v>32.46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0.0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247.0</v>
      </c>
      <c r="AC66" t="n" s="5299">
        <v>34.15</v>
      </c>
      <c r="AD66" t="n" s="5300">
        <v>3.9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283</v>
      </c>
      <c r="B67" t="s" s="5307">
        <v>284</v>
      </c>
      <c r="C67" t="s" s="5308">
        <v>285</v>
      </c>
      <c r="D67" t="s" s="5309">
        <v>286</v>
      </c>
      <c r="E67" t="s" s="5310">
        <v>230</v>
      </c>
      <c r="F67" t="n" s="7633">
        <v>43539.0</v>
      </c>
      <c r="G67" t="s" s="7634">
        <v>0</v>
      </c>
      <c r="H67" t="n" s="5313">
        <v>1100.0</v>
      </c>
      <c r="I67" t="n" s="5314">
        <v>100.0</v>
      </c>
      <c r="J67" t="n" s="5315">
        <v>0.0</v>
      </c>
      <c r="K67" t="n" s="5316">
        <v>865.0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1.0</v>
      </c>
      <c r="Q67" t="n" s="5322">
        <v>7.93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271.0</v>
      </c>
      <c r="AC67" t="n" s="5334">
        <v>35.85</v>
      </c>
      <c r="AD67" t="n" s="5335">
        <v>4.1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287</v>
      </c>
      <c r="B68" t="s" s="5342">
        <v>288</v>
      </c>
      <c r="C68" t="s" s="5343">
        <v>289</v>
      </c>
      <c r="D68" t="s" s="5344">
        <v>290</v>
      </c>
      <c r="E68" t="s" s="5345">
        <v>230</v>
      </c>
      <c r="F68" t="n" s="7635">
        <v>43617.0</v>
      </c>
      <c r="G68" t="n" s="7636">
        <v>43756.0</v>
      </c>
      <c r="H68" t="n" s="5348">
        <v>0.0</v>
      </c>
      <c r="I68" t="n" s="5349">
        <v>0.0</v>
      </c>
      <c r="J68" t="n" s="5350">
        <v>0.0</v>
      </c>
      <c r="K68" t="n" s="5351">
        <v>493.54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0.0</v>
      </c>
      <c r="Q68" t="n" s="5357">
        <v>0.0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65.0</v>
      </c>
      <c r="AC68" t="n" s="5369">
        <v>7.85</v>
      </c>
      <c r="AD68" t="n" s="5370">
        <v>0.9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291</v>
      </c>
      <c r="B69" t="s" s="5377">
        <v>292</v>
      </c>
      <c r="C69" t="s" s="5378">
        <v>293</v>
      </c>
      <c r="D69" t="s" s="5379">
        <v>294</v>
      </c>
      <c r="E69" t="s" s="5380">
        <v>230</v>
      </c>
      <c r="F69" t="n" s="7637">
        <v>43661.0</v>
      </c>
      <c r="G69" t="s" s="7638">
        <v>0</v>
      </c>
      <c r="H69" t="n" s="5383">
        <v>1200.0</v>
      </c>
      <c r="I69" t="n" s="5384">
        <v>100.0</v>
      </c>
      <c r="J69" t="n" s="5385">
        <v>0.0</v>
      </c>
      <c r="K69" t="n" s="5386">
        <v>1158.0</v>
      </c>
      <c r="L69" t="n" s="5387">
        <v>0.0</v>
      </c>
      <c r="M69" t="n" s="5388">
        <v>20.0</v>
      </c>
      <c r="N69" t="n" s="5389">
        <v>0.0</v>
      </c>
      <c r="O69" t="n" s="5390">
        <v>0.0</v>
      </c>
      <c r="P69" t="n" s="5391">
        <v>3.0</v>
      </c>
      <c r="Q69" t="n" s="5392">
        <v>25.95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320.0</v>
      </c>
      <c r="AC69" t="n" s="5404">
        <v>42.85</v>
      </c>
      <c r="AD69" t="n" s="5405">
        <v>4.9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295</v>
      </c>
      <c r="B70" t="s" s="5412">
        <v>296</v>
      </c>
      <c r="C70" t="s" s="5413">
        <v>297</v>
      </c>
      <c r="D70" t="s" s="5414">
        <v>298</v>
      </c>
      <c r="E70" t="s" s="5415">
        <v>299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0.0</v>
      </c>
      <c r="L70" t="n" s="5422">
        <v>0.0</v>
      </c>
      <c r="M70" t="n" s="5423">
        <v>8.25</v>
      </c>
      <c r="N70" t="n" s="5424">
        <v>0.0</v>
      </c>
      <c r="O70" t="n" s="5425">
        <v>0.0</v>
      </c>
      <c r="P70" t="n" s="5426">
        <v>7.0</v>
      </c>
      <c r="Q70" t="n" s="5427">
        <v>71.68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0.0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198.0</v>
      </c>
      <c r="AC70" t="n" s="5439">
        <v>27.15</v>
      </c>
      <c r="AD70" t="n" s="5440">
        <v>3.1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300</v>
      </c>
      <c r="B71" t="s" s="5447">
        <v>301</v>
      </c>
      <c r="C71" t="s" s="5448">
        <v>302</v>
      </c>
      <c r="D71" t="s" s="5449">
        <v>303</v>
      </c>
      <c r="E71" t="s" s="5450">
        <v>299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170.0</v>
      </c>
      <c r="L71" t="n" s="5457">
        <v>0.0</v>
      </c>
      <c r="M71" t="n" s="5458">
        <v>80.0</v>
      </c>
      <c r="N71" t="n" s="5459">
        <v>0.0</v>
      </c>
      <c r="O71" t="n" s="5460">
        <v>0.0</v>
      </c>
      <c r="P71" t="n" s="5461">
        <v>0.0</v>
      </c>
      <c r="Q71" t="n" s="5462">
        <v>0.0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0.0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224.0</v>
      </c>
      <c r="AC71" t="n" s="5474">
        <v>30.65</v>
      </c>
      <c r="AD71" t="n" s="5475">
        <v>3.5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304</v>
      </c>
      <c r="B72" t="s" s="5482">
        <v>305</v>
      </c>
      <c r="C72" t="s" s="5483">
        <v>306</v>
      </c>
      <c r="D72" t="s" s="5484">
        <v>307</v>
      </c>
      <c r="E72" t="s" s="5485">
        <v>299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170.0</v>
      </c>
      <c r="L72" t="n" s="5492">
        <v>0.0</v>
      </c>
      <c r="M72" t="n" s="5493">
        <v>0.0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0.0</v>
      </c>
      <c r="S72" t="n" s="5499">
        <v>0.0</v>
      </c>
      <c r="T72" t="n" s="5500">
        <v>0.0</v>
      </c>
      <c r="U72" t="n" s="5501">
        <v>0.0</v>
      </c>
      <c r="V72" t="n" s="5502">
        <v>0.0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195.0</v>
      </c>
      <c r="AC72" t="n" s="5509">
        <v>27.15</v>
      </c>
      <c r="AD72" t="n" s="5510">
        <v>3.1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308</v>
      </c>
      <c r="B73" t="s" s="5517">
        <v>309</v>
      </c>
      <c r="C73" t="s" s="5518">
        <v>310</v>
      </c>
      <c r="D73" t="s" s="5519">
        <v>311</v>
      </c>
      <c r="E73" t="s" s="5520">
        <v>299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1200.0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10.0</v>
      </c>
      <c r="Q73" t="n" s="5532">
        <v>113.2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0.0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375.0</v>
      </c>
      <c r="AC73" t="n" s="5544">
        <v>51.65</v>
      </c>
      <c r="AD73" t="n" s="5545">
        <v>5.9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312</v>
      </c>
      <c r="B74" t="s" s="5552">
        <v>313</v>
      </c>
      <c r="C74" t="s" s="5553">
        <v>314</v>
      </c>
      <c r="D74" t="s" s="5554">
        <v>315</v>
      </c>
      <c r="E74" t="s" s="5555">
        <v>299</v>
      </c>
      <c r="F74" t="n" s="7647">
        <v>41944.0</v>
      </c>
      <c r="G74" t="s" s="7648">
        <v>0</v>
      </c>
      <c r="H74" t="n" s="5558">
        <v>1300.0</v>
      </c>
      <c r="I74" t="n" s="5559">
        <v>100.0</v>
      </c>
      <c r="J74" t="n" s="5560">
        <v>0.0</v>
      </c>
      <c r="K74" t="n" s="5561">
        <v>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7.0</v>
      </c>
      <c r="Q74" t="n" s="5567">
        <v>65.66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0.0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182.0</v>
      </c>
      <c r="AC74" t="n" s="5579">
        <v>25.35</v>
      </c>
      <c r="AD74" t="n" s="5580">
        <v>2.9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316</v>
      </c>
      <c r="B75" t="s" s="5587">
        <v>317</v>
      </c>
      <c r="C75" t="s" s="5588">
        <v>318</v>
      </c>
      <c r="D75" t="s" s="5589">
        <v>319</v>
      </c>
      <c r="E75" t="s" s="5590">
        <v>299</v>
      </c>
      <c r="F75" t="n" s="7649">
        <v>42005.0</v>
      </c>
      <c r="G75" t="s" s="7650">
        <v>0</v>
      </c>
      <c r="H75" t="n" s="5593">
        <v>1350.0</v>
      </c>
      <c r="I75" t="n" s="5594">
        <v>100.0</v>
      </c>
      <c r="J75" t="n" s="5595">
        <v>0.0</v>
      </c>
      <c r="K75" t="n" s="5596">
        <v>880.0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9.0</v>
      </c>
      <c r="Q75" t="n" s="5602">
        <v>87.66</v>
      </c>
      <c r="R75" t="n" s="5603">
        <v>0.0</v>
      </c>
      <c r="S75" t="n" s="5604">
        <v>0.0</v>
      </c>
      <c r="T75" t="n" s="5605">
        <v>0.0</v>
      </c>
      <c r="U75" t="n" s="5606">
        <v>0.0</v>
      </c>
      <c r="V75" t="n" s="5607">
        <v>0.0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305.0</v>
      </c>
      <c r="AC75" t="n" s="5614">
        <v>42.85</v>
      </c>
      <c r="AD75" t="n" s="5615">
        <v>4.9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320</v>
      </c>
      <c r="B76" t="s" s="5622">
        <v>321</v>
      </c>
      <c r="C76" t="s" s="5623">
        <v>322</v>
      </c>
      <c r="D76" t="s" s="5624">
        <v>323</v>
      </c>
      <c r="E76" t="s" s="5625">
        <v>299</v>
      </c>
      <c r="F76" t="n" s="7651">
        <v>41944.0</v>
      </c>
      <c r="G76" t="s" s="7652">
        <v>0</v>
      </c>
      <c r="H76" t="n" s="5628">
        <v>1280.0</v>
      </c>
      <c r="I76" t="n" s="5629">
        <v>100.0</v>
      </c>
      <c r="J76" t="n" s="5630">
        <v>0.0</v>
      </c>
      <c r="K76" t="n" s="5631">
        <v>1400.0</v>
      </c>
      <c r="L76" t="n" s="5632">
        <v>0.0</v>
      </c>
      <c r="M76" t="n" s="5633">
        <v>18.8</v>
      </c>
      <c r="N76" t="n" s="5634">
        <v>0.0</v>
      </c>
      <c r="O76" t="n" s="5635">
        <v>0.0</v>
      </c>
      <c r="P76" t="n" s="5636">
        <v>8.0</v>
      </c>
      <c r="Q76" t="n" s="5637">
        <v>73.84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0.0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362.0</v>
      </c>
      <c r="AC76" t="n" s="5649">
        <v>49.85</v>
      </c>
      <c r="AD76" t="n" s="5650">
        <v>5.7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324</v>
      </c>
      <c r="B77" t="s" s="5657">
        <v>325</v>
      </c>
      <c r="C77" t="s" s="5658">
        <v>326</v>
      </c>
      <c r="D77" t="s" s="5659">
        <v>327</v>
      </c>
      <c r="E77" t="s" s="5660">
        <v>299</v>
      </c>
      <c r="F77" t="n" s="7653">
        <v>41944.0</v>
      </c>
      <c r="G77" t="s" s="7654">
        <v>0</v>
      </c>
      <c r="H77" t="n" s="5663">
        <v>1970.0</v>
      </c>
      <c r="I77" t="n" s="5664">
        <v>100.0</v>
      </c>
      <c r="J77" t="n" s="5665">
        <v>0.0</v>
      </c>
      <c r="K77" t="n" s="5666">
        <v>100.0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6.0</v>
      </c>
      <c r="Q77" t="n" s="5672">
        <v>85.26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0.0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284.0</v>
      </c>
      <c r="AC77" t="n" s="5684">
        <v>39.35</v>
      </c>
      <c r="AD77" t="n" s="5685">
        <v>4.5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328</v>
      </c>
      <c r="B78" t="s" s="5692">
        <v>329</v>
      </c>
      <c r="C78" t="s" s="5693">
        <v>330</v>
      </c>
      <c r="D78" t="s" s="5694">
        <v>331</v>
      </c>
      <c r="E78" t="s" s="5695">
        <v>299</v>
      </c>
      <c r="F78" t="n" s="7655">
        <v>41944.0</v>
      </c>
      <c r="G78" t="s" s="7656">
        <v>0</v>
      </c>
      <c r="H78" t="n" s="5698">
        <v>1390.0</v>
      </c>
      <c r="I78" t="n" s="5699">
        <v>100.0</v>
      </c>
      <c r="J78" t="n" s="5700">
        <v>0.0</v>
      </c>
      <c r="K78" t="n" s="5701">
        <v>1000.0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9.0</v>
      </c>
      <c r="Q78" t="n" s="5707">
        <v>90.18</v>
      </c>
      <c r="R78" t="n" s="5708">
        <v>0.0</v>
      </c>
      <c r="S78" t="n" s="5709">
        <v>0.0</v>
      </c>
      <c r="T78" t="n" s="5710">
        <v>0.0</v>
      </c>
      <c r="U78" t="n" s="5711">
        <v>0.0</v>
      </c>
      <c r="V78" t="n" s="5712">
        <v>0.0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325.0</v>
      </c>
      <c r="AC78" t="n" s="5719">
        <v>44.65</v>
      </c>
      <c r="AD78" t="n" s="5720">
        <v>5.1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332</v>
      </c>
      <c r="B79" t="s" s="5727">
        <v>333</v>
      </c>
      <c r="C79" t="s" s="5728">
        <v>334</v>
      </c>
      <c r="D79" t="s" s="5729">
        <v>335</v>
      </c>
      <c r="E79" t="s" s="5730">
        <v>299</v>
      </c>
      <c r="F79" t="n" s="7657">
        <v>42139.0</v>
      </c>
      <c r="G79" t="s" s="7658">
        <v>0</v>
      </c>
      <c r="H79" t="n" s="5733">
        <v>1240.0</v>
      </c>
      <c r="I79" t="n" s="5734">
        <v>100.0</v>
      </c>
      <c r="J79" t="n" s="5735">
        <v>0.0</v>
      </c>
      <c r="K79" t="n" s="5736">
        <v>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8.0</v>
      </c>
      <c r="Q79" t="n" s="5742">
        <v>71.52</v>
      </c>
      <c r="R79" t="n" s="5743">
        <v>0.0</v>
      </c>
      <c r="S79" t="n" s="5744">
        <v>0.0</v>
      </c>
      <c r="T79" t="n" s="5745">
        <v>0.0</v>
      </c>
      <c r="U79" t="n" s="5746">
        <v>0.0</v>
      </c>
      <c r="V79" t="n" s="5747">
        <v>0.0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175.0</v>
      </c>
      <c r="AC79" t="n" s="5754">
        <v>25.35</v>
      </c>
      <c r="AD79" t="n" s="5755">
        <v>2.9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336</v>
      </c>
      <c r="B80" t="s" s="5762">
        <v>337</v>
      </c>
      <c r="C80" t="s" s="5763">
        <v>338</v>
      </c>
      <c r="D80" t="s" s="5764">
        <v>339</v>
      </c>
      <c r="E80" t="s" s="5765">
        <v>299</v>
      </c>
      <c r="F80" t="n" s="7659">
        <v>42993.0</v>
      </c>
      <c r="G80" t="s" s="7660">
        <v>0</v>
      </c>
      <c r="H80" t="n" s="5768">
        <v>1330.0</v>
      </c>
      <c r="I80" t="n" s="5769">
        <v>100.0</v>
      </c>
      <c r="J80" t="n" s="5770">
        <v>0.0</v>
      </c>
      <c r="K80" t="n" s="5771">
        <v>1400.0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8.0</v>
      </c>
      <c r="Q80" t="n" s="5777">
        <v>76.72</v>
      </c>
      <c r="R80" t="n" s="5778">
        <v>0.0</v>
      </c>
      <c r="S80" t="n" s="5779">
        <v>0.0</v>
      </c>
      <c r="T80" t="n" s="5780">
        <v>0.0</v>
      </c>
      <c r="U80" t="n" s="5781">
        <v>0.0</v>
      </c>
      <c r="V80" t="n" s="5782">
        <v>0.0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370.0</v>
      </c>
      <c r="AC80" t="n" s="5789">
        <v>51.65</v>
      </c>
      <c r="AD80" t="n" s="5790">
        <v>5.9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340</v>
      </c>
      <c r="B81" t="s" s="5797">
        <v>341</v>
      </c>
      <c r="C81" t="s" s="5798">
        <v>342</v>
      </c>
      <c r="D81" t="s" s="5799">
        <v>343</v>
      </c>
      <c r="E81" t="s" s="5800">
        <v>299</v>
      </c>
      <c r="F81" t="n" s="7661">
        <v>43252.0</v>
      </c>
      <c r="G81" t="s" s="7662">
        <v>0</v>
      </c>
      <c r="H81" t="n" s="5803">
        <v>1200.0</v>
      </c>
      <c r="I81" t="n" s="5804">
        <v>100.0</v>
      </c>
      <c r="J81" t="n" s="5805">
        <v>0.0</v>
      </c>
      <c r="K81" t="n" s="5806">
        <v>450.0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6.0</v>
      </c>
      <c r="Q81" t="n" s="5812">
        <v>51.9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0.0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229.0</v>
      </c>
      <c r="AC81" t="n" s="5824">
        <v>32.35</v>
      </c>
      <c r="AD81" t="n" s="5825">
        <v>3.7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344</v>
      </c>
      <c r="B82" t="s" s="5832">
        <v>345</v>
      </c>
      <c r="C82" t="s" s="5833">
        <v>346</v>
      </c>
      <c r="D82" t="s" s="5834">
        <v>347</v>
      </c>
      <c r="E82" t="s" s="5835">
        <v>299</v>
      </c>
      <c r="F82" t="n" s="7663">
        <v>43654.0</v>
      </c>
      <c r="G82" t="s" s="7664">
        <v>0</v>
      </c>
      <c r="H82" t="n" s="5838">
        <v>1200.0</v>
      </c>
      <c r="I82" t="n" s="5839">
        <v>100.0</v>
      </c>
      <c r="J82" t="n" s="5840">
        <v>-3.23</v>
      </c>
      <c r="K82" t="n" s="5841">
        <v>1080.0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0.0</v>
      </c>
      <c r="Q82" t="n" s="5847">
        <v>0.0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0.0</v>
      </c>
      <c r="W82" t="n" s="5853">
        <f>q82+s82+u82+v82</f>
      </c>
      <c r="X82" t="n" s="5854">
        <v>-38.71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305.0</v>
      </c>
      <c r="AC82" t="n" s="5859">
        <v>41.15</v>
      </c>
      <c r="AD82" t="n" s="5860">
        <v>4.7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144</v>
      </c>
    </row>
    <row r="83">
      <c r="A83" t="s" s="5866">
        <v>348</v>
      </c>
      <c r="B83" t="s" s="5867">
        <v>349</v>
      </c>
      <c r="C83" t="s" s="5868">
        <v>350</v>
      </c>
      <c r="D83" t="s" s="5869">
        <v>351</v>
      </c>
      <c r="E83" t="s" s="5870">
        <v>352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0.0</v>
      </c>
      <c r="L83" t="n" s="5877">
        <v>0.0</v>
      </c>
      <c r="M83" t="n" s="5878">
        <v>0.0</v>
      </c>
      <c r="N83" t="n" s="5879">
        <v>0.0</v>
      </c>
      <c r="O83" t="n" s="5880">
        <v>0.0</v>
      </c>
      <c r="P83" t="n" s="5881">
        <v>0.0</v>
      </c>
      <c r="Q83" t="n" s="5882">
        <v>0.0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0.0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221.0</v>
      </c>
      <c r="AC83" t="n" s="5894">
        <v>28.85</v>
      </c>
      <c r="AD83" t="n" s="5895">
        <v>3.3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353</v>
      </c>
      <c r="B84" t="s" s="5902">
        <v>354</v>
      </c>
      <c r="C84" t="s" s="5903">
        <v>355</v>
      </c>
      <c r="D84" t="s" s="5904">
        <v>356</v>
      </c>
      <c r="E84" t="s" s="5905">
        <v>352</v>
      </c>
      <c r="F84" t="n" s="7667">
        <v>43556.0</v>
      </c>
      <c r="G84" t="s" s="7668">
        <v>0</v>
      </c>
      <c r="H84" t="n" s="5908">
        <v>1300.0</v>
      </c>
      <c r="I84" t="n" s="5909">
        <v>100.0</v>
      </c>
      <c r="J84" t="n" s="5910">
        <v>0.0</v>
      </c>
      <c r="K84" t="n" s="5911">
        <v>170.0</v>
      </c>
      <c r="L84" t="n" s="5912">
        <v>0.0</v>
      </c>
      <c r="M84" t="n" s="5913">
        <v>191.1</v>
      </c>
      <c r="N84" t="n" s="5914">
        <v>0.0</v>
      </c>
      <c r="O84" t="n" s="5915">
        <v>0.0</v>
      </c>
      <c r="P84" t="n" s="5916">
        <v>0.0</v>
      </c>
      <c r="Q84" t="n" s="5917">
        <v>0.0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0.0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206.0</v>
      </c>
      <c r="AC84" t="n" s="5929">
        <v>27.15</v>
      </c>
      <c r="AD84" t="n" s="5930">
        <v>3.1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357</v>
      </c>
      <c r="B85" t="s" s="5937">
        <v>358</v>
      </c>
      <c r="C85" t="s" s="5938">
        <v>359</v>
      </c>
      <c r="D85" t="s" s="5939">
        <v>360</v>
      </c>
      <c r="E85" t="s" s="5940">
        <v>352</v>
      </c>
      <c r="F85" t="n" s="7669">
        <v>41944.0</v>
      </c>
      <c r="G85" t="s" s="7670">
        <v>0</v>
      </c>
      <c r="H85" t="n" s="5943">
        <v>1910.0</v>
      </c>
      <c r="I85" t="n" s="5944">
        <v>100.0</v>
      </c>
      <c r="J85" t="n" s="5945">
        <v>0.0</v>
      </c>
      <c r="K85" t="n" s="5946">
        <v>1646.35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8.0</v>
      </c>
      <c r="Q85" t="n" s="5952">
        <v>110.16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0.0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476.0</v>
      </c>
      <c r="AC85" t="n" s="5964">
        <v>65.65</v>
      </c>
      <c r="AD85" t="n" s="5965">
        <v>7.5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361</v>
      </c>
      <c r="B86" t="s" s="5972">
        <v>362</v>
      </c>
      <c r="C86" t="s" s="5973">
        <v>363</v>
      </c>
      <c r="D86" t="s" s="5974">
        <v>364</v>
      </c>
      <c r="E86" t="s" s="5975">
        <v>352</v>
      </c>
      <c r="F86" t="n" s="7671">
        <v>41944.0</v>
      </c>
      <c r="G86" t="s" s="7672">
        <v>0</v>
      </c>
      <c r="H86" t="n" s="5978">
        <v>1610.0</v>
      </c>
      <c r="I86" t="n" s="5979">
        <v>100.0</v>
      </c>
      <c r="J86" t="n" s="5980">
        <v>0.0</v>
      </c>
      <c r="K86" t="n" s="5981">
        <v>1850.0</v>
      </c>
      <c r="L86" t="n" s="5982">
        <v>0.0</v>
      </c>
      <c r="M86" t="n" s="5983">
        <v>0.0</v>
      </c>
      <c r="N86" t="n" s="5984">
        <v>0.0</v>
      </c>
      <c r="O86" t="n" s="5985">
        <v>0.0</v>
      </c>
      <c r="P86" t="n" s="5986">
        <v>0.0</v>
      </c>
      <c r="Q86" t="n" s="5987">
        <v>0.0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0.0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463.0</v>
      </c>
      <c r="AC86" t="n" s="5999">
        <v>62.15</v>
      </c>
      <c r="AD86" t="n" s="6000">
        <v>7.1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365</v>
      </c>
      <c r="B87" t="s" s="6007">
        <v>366</v>
      </c>
      <c r="C87" t="s" s="6008">
        <v>367</v>
      </c>
      <c r="D87" t="s" s="6009">
        <v>368</v>
      </c>
      <c r="E87" t="s" s="6010">
        <v>352</v>
      </c>
      <c r="F87" t="n" s="7673">
        <v>41944.0</v>
      </c>
      <c r="G87" t="s" s="7674">
        <v>0</v>
      </c>
      <c r="H87" t="n" s="6013">
        <v>1460.0</v>
      </c>
      <c r="I87" t="n" s="6014">
        <v>100.0</v>
      </c>
      <c r="J87" t="n" s="6015">
        <v>0.0</v>
      </c>
      <c r="K87" t="n" s="6016">
        <v>800.0</v>
      </c>
      <c r="L87" t="n" s="6017">
        <v>0.0</v>
      </c>
      <c r="M87" t="n" s="6018">
        <v>21.3</v>
      </c>
      <c r="N87" t="n" s="6019">
        <v>0.0</v>
      </c>
      <c r="O87" t="n" s="6020">
        <v>0.0</v>
      </c>
      <c r="P87" t="n" s="6021">
        <v>6.0</v>
      </c>
      <c r="Q87" t="n" s="6022">
        <v>63.18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0.0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307.0</v>
      </c>
      <c r="AC87" t="n" s="6034">
        <v>42.85</v>
      </c>
      <c r="AD87" t="n" s="6035">
        <v>4.9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369</v>
      </c>
      <c r="B88" t="s" s="6042">
        <v>370</v>
      </c>
      <c r="C88" t="s" s="6043">
        <v>371</v>
      </c>
      <c r="D88" t="s" s="6044">
        <v>372</v>
      </c>
      <c r="E88" t="s" s="6045">
        <v>352</v>
      </c>
      <c r="F88" t="n" s="7675">
        <v>42005.0</v>
      </c>
      <c r="G88" t="s" s="7676">
        <v>0</v>
      </c>
      <c r="H88" t="n" s="6048">
        <v>1930.0</v>
      </c>
      <c r="I88" t="n" s="6049">
        <v>100.0</v>
      </c>
      <c r="J88" t="n" s="6050">
        <v>0.0</v>
      </c>
      <c r="K88" t="n" s="6051">
        <v>2000.0</v>
      </c>
      <c r="L88" t="n" s="6052">
        <v>0.0</v>
      </c>
      <c r="M88" t="n" s="6053">
        <v>0.0</v>
      </c>
      <c r="N88" t="n" s="6054">
        <v>0.0</v>
      </c>
      <c r="O88" t="n" s="6055">
        <v>0.0</v>
      </c>
      <c r="P88" t="n" s="6056">
        <v>21.0</v>
      </c>
      <c r="Q88" t="n" s="6057">
        <v>292.32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0.0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526.0</v>
      </c>
      <c r="AC88" t="n" s="6069">
        <v>69.05</v>
      </c>
      <c r="AD88" t="n" s="6070">
        <v>7.9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373</v>
      </c>
      <c r="B89" t="s" s="6077">
        <v>374</v>
      </c>
      <c r="C89" t="s" s="6078">
        <v>375</v>
      </c>
      <c r="D89" t="s" s="6079">
        <v>376</v>
      </c>
      <c r="E89" t="s" s="6080">
        <v>352</v>
      </c>
      <c r="F89" t="n" s="7677">
        <v>41944.0</v>
      </c>
      <c r="G89" t="s" s="7678">
        <v>0</v>
      </c>
      <c r="H89" t="n" s="6083">
        <v>1660.0</v>
      </c>
      <c r="I89" t="n" s="6084">
        <v>100.0</v>
      </c>
      <c r="J89" t="n" s="6085">
        <v>0.0</v>
      </c>
      <c r="K89" t="n" s="6086">
        <v>0.0</v>
      </c>
      <c r="L89" t="n" s="6087">
        <v>0.0</v>
      </c>
      <c r="M89" t="n" s="6088">
        <v>10.0</v>
      </c>
      <c r="N89" t="n" s="6089">
        <v>0.0</v>
      </c>
      <c r="O89" t="n" s="6090">
        <v>0.0</v>
      </c>
      <c r="P89" t="n" s="6091">
        <v>4.0</v>
      </c>
      <c r="Q89" t="n" s="6092">
        <v>47.88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0.0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229.0</v>
      </c>
      <c r="AC89" t="n" s="6104">
        <v>32.35</v>
      </c>
      <c r="AD89" t="n" s="6105">
        <v>3.7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377</v>
      </c>
      <c r="B90" t="s" s="6112">
        <v>378</v>
      </c>
      <c r="C90" t="s" s="6113">
        <v>379</v>
      </c>
      <c r="D90" t="s" s="6114">
        <v>380</v>
      </c>
      <c r="E90" t="s" s="6115">
        <v>352</v>
      </c>
      <c r="F90" t="n" s="7679">
        <v>42905.0</v>
      </c>
      <c r="G90" t="s" s="7680">
        <v>0</v>
      </c>
      <c r="H90" t="n" s="6118">
        <v>1230.0</v>
      </c>
      <c r="I90" t="n" s="6119">
        <v>100.0</v>
      </c>
      <c r="J90" t="n" s="6120">
        <v>0.0</v>
      </c>
      <c r="K90" t="n" s="6121">
        <v>250.0</v>
      </c>
      <c r="L90" t="n" s="6122">
        <v>0.0</v>
      </c>
      <c r="M90" t="n" s="6123">
        <v>0.0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0.0</v>
      </c>
      <c r="W90" t="n" s="6133">
        <f>q90+s90+u90+v90</f>
      </c>
      <c r="X90" t="n" s="6134">
        <v>0.0</v>
      </c>
      <c r="Y90" t="n" s="6135">
        <v>0.0</v>
      </c>
      <c r="Z90" t="n" s="6136">
        <v>0.0</v>
      </c>
      <c r="AA90" t="n" s="6137">
        <f>h90+i90+j90+k90+l90+m90+n90+o90+w90+x90+y90+z90</f>
      </c>
      <c r="AB90" t="n" s="6138">
        <v>206.0</v>
      </c>
      <c r="AC90" t="n" s="6139">
        <v>27.15</v>
      </c>
      <c r="AD90" t="n" s="6140">
        <v>3.1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0</v>
      </c>
    </row>
    <row r="91">
      <c r="A91" t="s" s="6146">
        <v>381</v>
      </c>
      <c r="B91" t="s" s="6147">
        <v>382</v>
      </c>
      <c r="C91" t="s" s="6148">
        <v>383</v>
      </c>
      <c r="D91" t="s" s="6149">
        <v>384</v>
      </c>
      <c r="E91" t="s" s="6150">
        <v>352</v>
      </c>
      <c r="F91" t="n" s="7681">
        <v>43054.0</v>
      </c>
      <c r="G91" t="s" s="7682">
        <v>0</v>
      </c>
      <c r="H91" t="n" s="6153">
        <v>1370.0</v>
      </c>
      <c r="I91" t="n" s="6154">
        <v>100.0</v>
      </c>
      <c r="J91" t="n" s="6155">
        <v>0.0</v>
      </c>
      <c r="K91" t="n" s="6156">
        <v>800.0</v>
      </c>
      <c r="L91" t="n" s="6157">
        <v>0.0</v>
      </c>
      <c r="M91" t="n" s="6158">
        <v>25.0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297.0</v>
      </c>
      <c r="AC91" t="n" s="6174">
        <v>39.35</v>
      </c>
      <c r="AD91" t="n" s="6175">
        <v>4.5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385</v>
      </c>
      <c r="B92" t="s" s="6182">
        <v>386</v>
      </c>
      <c r="C92" t="s" s="6183">
        <v>387</v>
      </c>
      <c r="D92" t="s" s="6184">
        <v>388</v>
      </c>
      <c r="E92" t="s" s="6185">
        <v>352</v>
      </c>
      <c r="F92" t="n" s="7683">
        <v>43221.0</v>
      </c>
      <c r="G92" t="s" s="7684">
        <v>0</v>
      </c>
      <c r="H92" t="n" s="6188">
        <v>1800.0</v>
      </c>
      <c r="I92" t="n" s="6189">
        <v>100.0</v>
      </c>
      <c r="J92" t="n" s="6190">
        <v>0.0</v>
      </c>
      <c r="K92" t="n" s="6191">
        <v>200.0</v>
      </c>
      <c r="L92" t="n" s="6192">
        <v>0.0</v>
      </c>
      <c r="M92" t="n" s="6193">
        <v>17.75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0.0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273.0</v>
      </c>
      <c r="AC92" t="n" s="6209">
        <v>35.85</v>
      </c>
      <c r="AD92" t="n" s="6210">
        <v>4.1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389</v>
      </c>
      <c r="B93" t="s" s="6217">
        <v>390</v>
      </c>
      <c r="C93" t="s" s="6218">
        <v>391</v>
      </c>
      <c r="D93" t="s" s="6219">
        <v>392</v>
      </c>
      <c r="E93" t="s" s="6220">
        <v>352</v>
      </c>
      <c r="F93" t="n" s="7685">
        <v>43572.0</v>
      </c>
      <c r="G93" t="s" s="7686">
        <v>0</v>
      </c>
      <c r="H93" t="n" s="6223">
        <v>1100.0</v>
      </c>
      <c r="I93" t="n" s="6224">
        <v>100.0</v>
      </c>
      <c r="J93" t="n" s="6225">
        <v>0.0</v>
      </c>
      <c r="K93" t="n" s="6226">
        <v>650.0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242.0</v>
      </c>
      <c r="AC93" t="n" s="6244">
        <v>32.35</v>
      </c>
      <c r="AD93" t="n" s="6245">
        <v>3.7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0</v>
      </c>
    </row>
    <row r="94">
      <c r="A94" t="s" s="6251">
        <v>393</v>
      </c>
      <c r="B94" t="s" s="6252">
        <v>394</v>
      </c>
      <c r="C94" t="s" s="6253">
        <v>395</v>
      </c>
      <c r="D94" t="s" s="6254">
        <v>396</v>
      </c>
      <c r="E94" t="s" s="6255">
        <v>352</v>
      </c>
      <c r="F94" t="n" s="7687">
        <v>43671.0</v>
      </c>
      <c r="G94" t="n" s="7688">
        <v>43769.0</v>
      </c>
      <c r="H94" t="n" s="6258">
        <v>0.0</v>
      </c>
      <c r="I94" t="n" s="6259">
        <v>0.0</v>
      </c>
      <c r="J94" t="n" s="6260">
        <v>0.0</v>
      </c>
      <c r="K94" t="n" s="6261">
        <v>450.0</v>
      </c>
      <c r="L94" t="n" s="6262">
        <v>0.0</v>
      </c>
      <c r="M94" t="n" s="6263">
        <v>0.0</v>
      </c>
      <c r="N94" t="n" s="6264">
        <v>0.0</v>
      </c>
      <c r="O94" t="n" s="6265">
        <v>0.0</v>
      </c>
      <c r="P94" t="n" s="6266">
        <v>0.0</v>
      </c>
      <c r="Q94" t="n" s="6267">
        <v>0.0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0.0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60.0</v>
      </c>
      <c r="AC94" t="n" s="6279">
        <v>7.85</v>
      </c>
      <c r="AD94" t="n" s="6280">
        <v>0.9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397</v>
      </c>
      <c r="B95" t="s" s="6287">
        <v>398</v>
      </c>
      <c r="C95" t="s" s="6288">
        <v>399</v>
      </c>
      <c r="D95" t="s" s="6289">
        <v>400</v>
      </c>
      <c r="E95" t="s" s="6290">
        <v>352</v>
      </c>
      <c r="F95" t="n" s="7689">
        <v>43703.0</v>
      </c>
      <c r="G95" t="s" s="7690">
        <v>0</v>
      </c>
      <c r="H95" t="n" s="6293">
        <v>1200.0</v>
      </c>
      <c r="I95" t="n" s="6294">
        <v>100.0</v>
      </c>
      <c r="J95" t="n" s="6295">
        <v>0.0</v>
      </c>
      <c r="K95" t="n" s="6296">
        <v>170.0</v>
      </c>
      <c r="L95" t="n" s="6297">
        <v>0.0</v>
      </c>
      <c r="M95" t="n" s="6298">
        <v>0.0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193.0</v>
      </c>
      <c r="AC95" t="n" s="6314">
        <v>25.35</v>
      </c>
      <c r="AD95" t="n" s="6315">
        <v>2.9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401</v>
      </c>
      <c r="B96" t="s" s="6322">
        <v>402</v>
      </c>
      <c r="C96" t="s" s="6323">
        <v>403</v>
      </c>
      <c r="D96" t="s" s="6324">
        <v>404</v>
      </c>
      <c r="E96" t="s" s="6325">
        <v>405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450.0</v>
      </c>
      <c r="L96" t="n" s="6332">
        <v>0.0</v>
      </c>
      <c r="M96" t="n" s="6333">
        <v>10.0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0.0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292.0</v>
      </c>
      <c r="AC96" t="n" s="6349">
        <v>41.15</v>
      </c>
      <c r="AD96" t="n" s="6350">
        <v>4.7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406</v>
      </c>
      <c r="B97" t="s" s="6357">
        <v>407</v>
      </c>
      <c r="C97" t="s" s="6358">
        <v>408</v>
      </c>
      <c r="D97" t="s" s="6359">
        <v>409</v>
      </c>
      <c r="E97" t="s" s="6360">
        <v>405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654.0</v>
      </c>
      <c r="L97" t="n" s="6367">
        <v>0.0</v>
      </c>
      <c r="M97" t="n" s="6368">
        <v>10.0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0.0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276.0</v>
      </c>
      <c r="AC97" t="n" s="6384">
        <v>37.65</v>
      </c>
      <c r="AD97" t="n" s="6385">
        <v>4.3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410</v>
      </c>
      <c r="B98" t="s" s="6392">
        <v>411</v>
      </c>
      <c r="C98" t="s" s="6393">
        <v>412</v>
      </c>
      <c r="D98" t="s" s="6394">
        <v>413</v>
      </c>
      <c r="E98" t="s" s="6395">
        <v>405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300.0</v>
      </c>
      <c r="L98" t="n" s="6402">
        <v>0.0</v>
      </c>
      <c r="M98" t="n" s="6403">
        <v>15.9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0.0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279.0</v>
      </c>
      <c r="AC98" t="n" s="6419">
        <v>39.35</v>
      </c>
      <c r="AD98" t="n" s="6420">
        <v>4.5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414</v>
      </c>
      <c r="B99" t="s" s="6427">
        <v>415</v>
      </c>
      <c r="C99" t="s" s="6428">
        <v>416</v>
      </c>
      <c r="D99" t="s" s="6429">
        <v>417</v>
      </c>
      <c r="E99" t="s" s="6430">
        <v>405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217.0</v>
      </c>
      <c r="L99" t="n" s="6437">
        <v>0.0</v>
      </c>
      <c r="M99" t="n" s="6438">
        <v>10.0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0.0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219.0</v>
      </c>
      <c r="AC99" t="n" s="6454">
        <v>30.65</v>
      </c>
      <c r="AD99" t="n" s="6455">
        <v>3.5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418</v>
      </c>
      <c r="B100" t="s" s="6462">
        <v>419</v>
      </c>
      <c r="C100" t="s" s="6463">
        <v>420</v>
      </c>
      <c r="D100" t="s" s="6464">
        <v>421</v>
      </c>
      <c r="E100" t="s" s="6465">
        <v>405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200.0</v>
      </c>
      <c r="L100" t="n" s="6472">
        <v>0.0</v>
      </c>
      <c r="M100" t="n" s="6473">
        <v>18.27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0.0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221.0</v>
      </c>
      <c r="AC100" t="n" s="6489">
        <v>30.65</v>
      </c>
      <c r="AD100" t="n" s="6490">
        <v>3.5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422</v>
      </c>
      <c r="B101" t="s" s="6497">
        <v>423</v>
      </c>
      <c r="C101" t="s" s="6498">
        <v>424</v>
      </c>
      <c r="D101" t="s" s="6499">
        <v>425</v>
      </c>
      <c r="E101" t="s" s="6500">
        <v>405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1500.0</v>
      </c>
      <c r="L101" t="n" s="6507">
        <v>0.0</v>
      </c>
      <c r="M101" t="n" s="6508">
        <v>10.0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0.0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385.0</v>
      </c>
      <c r="AC101" t="n" s="6524">
        <v>53.35</v>
      </c>
      <c r="AD101" t="n" s="6525">
        <v>6.1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426</v>
      </c>
      <c r="B102" t="s" s="6532">
        <v>427</v>
      </c>
      <c r="C102" t="s" s="6533">
        <v>428</v>
      </c>
      <c r="D102" t="s" s="6534">
        <v>429</v>
      </c>
      <c r="E102" t="s" s="6535">
        <v>430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200.0</v>
      </c>
      <c r="L102" t="n" s="6542">
        <v>0.0</v>
      </c>
      <c r="M102" t="n" s="6543">
        <v>10.0</v>
      </c>
      <c r="N102" t="n" s="6544">
        <v>0.0</v>
      </c>
      <c r="O102" t="n" s="6545">
        <v>0.0</v>
      </c>
      <c r="P102" t="n" s="6546">
        <v>3.0</v>
      </c>
      <c r="Q102" t="n" s="6547">
        <v>24.66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188.0</v>
      </c>
      <c r="AC102" t="n" s="6559">
        <v>25.35</v>
      </c>
      <c r="AD102" t="n" s="6560">
        <v>2.9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431</v>
      </c>
      <c r="B103" t="s" s="6567">
        <v>432</v>
      </c>
      <c r="C103" t="s" s="6568">
        <v>433</v>
      </c>
      <c r="D103" t="s" s="6569">
        <v>434</v>
      </c>
      <c r="E103" t="s" s="6570">
        <v>430</v>
      </c>
      <c r="F103" t="n" s="7705">
        <v>41944.0</v>
      </c>
      <c r="G103" t="s" s="7706">
        <v>0</v>
      </c>
      <c r="H103" t="n" s="6573">
        <v>1300.0</v>
      </c>
      <c r="I103" t="n" s="6574">
        <v>100.0</v>
      </c>
      <c r="J103" t="n" s="6575">
        <v>0.0</v>
      </c>
      <c r="K103" t="n" s="6576">
        <v>100.0</v>
      </c>
      <c r="L103" t="n" s="6577">
        <v>0.0</v>
      </c>
      <c r="M103" t="n" s="6578">
        <v>25.0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0.0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195.0</v>
      </c>
      <c r="AC103" t="n" s="6594">
        <v>25.35</v>
      </c>
      <c r="AD103" t="n" s="6595">
        <v>2.9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0</v>
      </c>
    </row>
    <row r="104">
      <c r="A104" t="s" s="6601">
        <v>435</v>
      </c>
      <c r="B104" t="s" s="6602">
        <v>436</v>
      </c>
      <c r="C104" t="s" s="6603">
        <v>437</v>
      </c>
      <c r="D104" t="s" s="6604">
        <v>438</v>
      </c>
      <c r="E104" t="s" s="6605">
        <v>430</v>
      </c>
      <c r="F104" t="n" s="7707">
        <v>41944.0</v>
      </c>
      <c r="G104" t="s" s="7708">
        <v>0</v>
      </c>
      <c r="H104" t="n" s="6608">
        <v>1200.0</v>
      </c>
      <c r="I104" t="n" s="6609">
        <v>100.0</v>
      </c>
      <c r="J104" t="n" s="6610">
        <v>0.0</v>
      </c>
      <c r="K104" t="n" s="6611">
        <v>170.0</v>
      </c>
      <c r="L104" t="n" s="6612">
        <v>0.0</v>
      </c>
      <c r="M104" t="n" s="6613">
        <v>10.0</v>
      </c>
      <c r="N104" t="n" s="6614">
        <v>0.0</v>
      </c>
      <c r="O104" t="n" s="6615">
        <v>0.0</v>
      </c>
      <c r="P104" t="n" s="6616">
        <v>8.0</v>
      </c>
      <c r="Q104" t="n" s="6617">
        <v>69.2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0.0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193.0</v>
      </c>
      <c r="AC104" t="n" s="6629">
        <v>27.15</v>
      </c>
      <c r="AD104" t="n" s="6630">
        <v>3.1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439</v>
      </c>
      <c r="B105" t="s" s="6637">
        <v>440</v>
      </c>
      <c r="C105" t="s" s="6638">
        <v>441</v>
      </c>
      <c r="D105" t="s" s="6639">
        <v>442</v>
      </c>
      <c r="E105" t="s" s="6640">
        <v>430</v>
      </c>
      <c r="F105" t="n" s="7709">
        <v>41944.0</v>
      </c>
      <c r="G105" t="s" s="7710">
        <v>0</v>
      </c>
      <c r="H105" t="n" s="6643">
        <v>1180.0</v>
      </c>
      <c r="I105" t="n" s="6644">
        <v>100.0</v>
      </c>
      <c r="J105" t="n" s="6645">
        <v>0.0</v>
      </c>
      <c r="K105" t="n" s="6646">
        <v>200.0</v>
      </c>
      <c r="L105" t="n" s="6647">
        <v>0.0</v>
      </c>
      <c r="M105" t="n" s="6648">
        <v>21.1</v>
      </c>
      <c r="N105" t="n" s="6649">
        <v>0.0</v>
      </c>
      <c r="O105" t="n" s="6650">
        <v>0.0</v>
      </c>
      <c r="P105" t="n" s="6651">
        <v>3.0</v>
      </c>
      <c r="Q105" t="n" s="6652">
        <v>25.53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0.0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193.0</v>
      </c>
      <c r="AC105" t="n" s="6664">
        <v>27.15</v>
      </c>
      <c r="AD105" t="n" s="6665">
        <v>3.1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443</v>
      </c>
      <c r="B106" t="s" s="6672">
        <v>444</v>
      </c>
      <c r="C106" t="s" s="6673">
        <v>445</v>
      </c>
      <c r="D106" t="s" s="6674">
        <v>446</v>
      </c>
      <c r="E106" t="s" s="6675">
        <v>430</v>
      </c>
      <c r="F106" t="n" s="7711">
        <v>41944.0</v>
      </c>
      <c r="G106" t="s" s="7712">
        <v>0</v>
      </c>
      <c r="H106" t="n" s="6678">
        <v>3420.0</v>
      </c>
      <c r="I106" t="n" s="6679">
        <v>0.0</v>
      </c>
      <c r="J106" t="n" s="6680">
        <v>0.0</v>
      </c>
      <c r="K106" t="n" s="6681">
        <v>300.0</v>
      </c>
      <c r="L106" t="n" s="6682">
        <v>300.0</v>
      </c>
      <c r="M106" t="n" s="6683">
        <v>534.12</v>
      </c>
      <c r="N106" t="n" s="6684">
        <v>0.0</v>
      </c>
      <c r="O106" t="n" s="6685">
        <v>0.0</v>
      </c>
      <c r="P106" t="n" s="6686">
        <v>0.0</v>
      </c>
      <c r="Q106" t="n" s="6687">
        <v>0.0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0.0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523.0</v>
      </c>
      <c r="AC106" t="n" s="6699">
        <v>69.05</v>
      </c>
      <c r="AD106" t="n" s="6700">
        <v>7.9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447</v>
      </c>
      <c r="B107" t="s" s="6707">
        <v>448</v>
      </c>
      <c r="C107" t="s" s="6708">
        <v>449</v>
      </c>
      <c r="D107" t="s" s="6709">
        <v>450</v>
      </c>
      <c r="E107" t="s" s="6710">
        <v>430</v>
      </c>
      <c r="F107" t="n" s="7713">
        <v>41944.0</v>
      </c>
      <c r="G107" t="s" s="7714">
        <v>0</v>
      </c>
      <c r="H107" t="n" s="6713">
        <v>1200.0</v>
      </c>
      <c r="I107" t="n" s="6714">
        <v>100.0</v>
      </c>
      <c r="J107" t="n" s="6715">
        <v>0.0</v>
      </c>
      <c r="K107" t="n" s="6716">
        <v>0.0</v>
      </c>
      <c r="L107" t="n" s="6717">
        <v>0.0</v>
      </c>
      <c r="M107" t="n" s="6718">
        <v>0.0</v>
      </c>
      <c r="N107" t="n" s="6719">
        <v>0.0</v>
      </c>
      <c r="O107" t="n" s="6720">
        <v>0.0</v>
      </c>
      <c r="P107" t="n" s="6721">
        <v>8.0</v>
      </c>
      <c r="Q107" t="n" s="6722">
        <v>69.2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169.0</v>
      </c>
      <c r="AC107" t="n" s="6734">
        <v>23.65</v>
      </c>
      <c r="AD107" t="n" s="6735">
        <v>2.7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451</v>
      </c>
      <c r="B108" t="s" s="6742">
        <v>452</v>
      </c>
      <c r="C108" t="s" s="6743">
        <v>453</v>
      </c>
      <c r="D108" t="s" s="6744">
        <v>454</v>
      </c>
      <c r="E108" t="s" s="6745">
        <v>430</v>
      </c>
      <c r="F108" t="n" s="7715">
        <v>41944.0</v>
      </c>
      <c r="G108" t="s" s="7716">
        <v>0</v>
      </c>
      <c r="H108" t="n" s="6748">
        <v>1390.0</v>
      </c>
      <c r="I108" t="n" s="6749">
        <v>100.0</v>
      </c>
      <c r="J108" t="n" s="6750">
        <v>0.0</v>
      </c>
      <c r="K108" t="n" s="6751">
        <v>1850.0</v>
      </c>
      <c r="L108" t="n" s="6752">
        <v>0.0</v>
      </c>
      <c r="M108" t="n" s="6753">
        <v>31.0</v>
      </c>
      <c r="N108" t="n" s="6754">
        <v>0.0</v>
      </c>
      <c r="O108" t="n" s="6755">
        <v>0.0</v>
      </c>
      <c r="P108" t="n" s="6756">
        <v>0.0</v>
      </c>
      <c r="Q108" t="n" s="6757">
        <v>0.0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0.0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435.0</v>
      </c>
      <c r="AC108" t="n" s="6769">
        <v>58.65</v>
      </c>
      <c r="AD108" t="n" s="6770">
        <v>6.7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455</v>
      </c>
      <c r="B109" t="s" s="6777">
        <v>456</v>
      </c>
      <c r="C109" t="s" s="6778">
        <v>457</v>
      </c>
      <c r="D109" t="s" s="6779">
        <v>458</v>
      </c>
      <c r="E109" t="s" s="6780">
        <v>430</v>
      </c>
      <c r="F109" t="n" s="7717">
        <v>41944.0</v>
      </c>
      <c r="G109" t="s" s="7718">
        <v>0</v>
      </c>
      <c r="H109" t="n" s="6783">
        <v>1160.0</v>
      </c>
      <c r="I109" t="n" s="6784">
        <v>100.0</v>
      </c>
      <c r="J109" t="n" s="6785">
        <v>0.0</v>
      </c>
      <c r="K109" t="n" s="6786">
        <v>650.0</v>
      </c>
      <c r="L109" t="n" s="6787">
        <v>0.0</v>
      </c>
      <c r="M109" t="n" s="6788">
        <v>26.6</v>
      </c>
      <c r="N109" t="n" s="6789">
        <v>0.0</v>
      </c>
      <c r="O109" t="n" s="6790">
        <v>0.0</v>
      </c>
      <c r="P109" t="n" s="6791">
        <v>0.0</v>
      </c>
      <c r="Q109" t="n" s="6792">
        <v>0.0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0.0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250.0</v>
      </c>
      <c r="AC109" t="n" s="6804">
        <v>34.15</v>
      </c>
      <c r="AD109" t="n" s="6805">
        <v>3.9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459</v>
      </c>
      <c r="B110" t="s" s="6812">
        <v>460</v>
      </c>
      <c r="C110" t="s" s="6813">
        <v>461</v>
      </c>
      <c r="D110" t="s" s="6814">
        <v>462</v>
      </c>
      <c r="E110" t="s" s="6815">
        <v>430</v>
      </c>
      <c r="F110" t="n" s="7719">
        <v>41944.0</v>
      </c>
      <c r="G110" t="s" s="7720">
        <v>0</v>
      </c>
      <c r="H110" t="n" s="6818">
        <v>1130.0</v>
      </c>
      <c r="I110" t="n" s="6819">
        <v>100.0</v>
      </c>
      <c r="J110" t="n" s="6820">
        <v>0.0</v>
      </c>
      <c r="K110" t="n" s="6821">
        <v>0.0</v>
      </c>
      <c r="L110" t="n" s="6822">
        <v>0.0</v>
      </c>
      <c r="M110" t="n" s="6823">
        <v>10.0</v>
      </c>
      <c r="N110" t="n" s="6824">
        <v>0.0</v>
      </c>
      <c r="O110" t="n" s="6825">
        <v>0.0</v>
      </c>
      <c r="P110" t="n" s="6826">
        <v>8.0</v>
      </c>
      <c r="Q110" t="n" s="6827">
        <v>65.2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0.0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162.0</v>
      </c>
      <c r="AC110" t="n" s="6839">
        <v>21.85</v>
      </c>
      <c r="AD110" t="n" s="6840">
        <v>2.5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463</v>
      </c>
      <c r="B111" t="s" s="6847">
        <v>464</v>
      </c>
      <c r="C111" t="s" s="6848">
        <v>465</v>
      </c>
      <c r="D111" t="s" s="6849">
        <v>466</v>
      </c>
      <c r="E111" t="s" s="6850">
        <v>430</v>
      </c>
      <c r="F111" t="n" s="7721">
        <v>41944.0</v>
      </c>
      <c r="G111" t="s" s="7722">
        <v>0</v>
      </c>
      <c r="H111" t="n" s="6853">
        <v>1170.0</v>
      </c>
      <c r="I111" t="n" s="6854">
        <v>100.0</v>
      </c>
      <c r="J111" t="n" s="6855">
        <v>0.0</v>
      </c>
      <c r="K111" t="n" s="6856">
        <v>170.0</v>
      </c>
      <c r="L111" t="n" s="6857">
        <v>0.0</v>
      </c>
      <c r="M111" t="n" s="6858">
        <v>18.7</v>
      </c>
      <c r="N111" t="n" s="6859">
        <v>0.0</v>
      </c>
      <c r="O111" t="n" s="6860">
        <v>0.0</v>
      </c>
      <c r="P111" t="n" s="6861">
        <v>0.0</v>
      </c>
      <c r="Q111" t="n" s="6862">
        <v>0.0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0.0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188.0</v>
      </c>
      <c r="AC111" t="n" s="6874">
        <v>25.35</v>
      </c>
      <c r="AD111" t="n" s="6875">
        <v>2.9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467</v>
      </c>
      <c r="B112" t="s" s="6882">
        <v>468</v>
      </c>
      <c r="C112" t="s" s="6883">
        <v>469</v>
      </c>
      <c r="D112" t="s" s="6884">
        <v>470</v>
      </c>
      <c r="E112" t="s" s="6885">
        <v>430</v>
      </c>
      <c r="F112" t="n" s="7723">
        <v>42125.0</v>
      </c>
      <c r="G112" t="s" s="7724">
        <v>0</v>
      </c>
      <c r="H112" t="n" s="6888">
        <v>1150.0</v>
      </c>
      <c r="I112" t="n" s="6889">
        <v>100.0</v>
      </c>
      <c r="J112" t="n" s="6890">
        <v>0.0</v>
      </c>
      <c r="K112" t="n" s="6891">
        <v>450.0</v>
      </c>
      <c r="L112" t="n" s="6892">
        <v>0.0</v>
      </c>
      <c r="M112" t="n" s="6893">
        <v>10.0</v>
      </c>
      <c r="N112" t="n" s="6894">
        <v>0.0</v>
      </c>
      <c r="O112" t="n" s="6895">
        <v>0.0</v>
      </c>
      <c r="P112" t="n" s="6896">
        <v>2.0</v>
      </c>
      <c r="Q112" t="n" s="6897">
        <v>16.58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0.0</v>
      </c>
      <c r="W112" t="n" s="6903">
        <f>q112+s112+u112+v112</f>
      </c>
      <c r="X112" t="n" s="6904">
        <v>0.0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221.0</v>
      </c>
      <c r="AC112" t="n" s="6909">
        <v>30.65</v>
      </c>
      <c r="AD112" t="n" s="6910">
        <v>3.5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0</v>
      </c>
    </row>
    <row r="113">
      <c r="A113" t="s" s="6916">
        <v>471</v>
      </c>
      <c r="B113" t="s" s="6917">
        <v>472</v>
      </c>
      <c r="C113" t="s" s="6918">
        <v>473</v>
      </c>
      <c r="D113" t="s" s="6919">
        <v>474</v>
      </c>
      <c r="E113" t="s" s="6920">
        <v>430</v>
      </c>
      <c r="F113" t="n" s="7725">
        <v>42125.0</v>
      </c>
      <c r="G113" t="s" s="7726">
        <v>0</v>
      </c>
      <c r="H113" t="n" s="6923">
        <v>1590.0</v>
      </c>
      <c r="I113" t="n" s="6924">
        <v>100.0</v>
      </c>
      <c r="J113" t="n" s="6925">
        <v>0.0</v>
      </c>
      <c r="K113" t="n" s="6926">
        <v>0.0</v>
      </c>
      <c r="L113" t="n" s="6927">
        <v>0.0</v>
      </c>
      <c r="M113" t="n" s="6928">
        <v>10.0</v>
      </c>
      <c r="N113" t="n" s="6929">
        <v>0.0</v>
      </c>
      <c r="O113" t="n" s="6930">
        <v>0.0</v>
      </c>
      <c r="P113" t="n" s="6931">
        <v>3.0</v>
      </c>
      <c r="Q113" t="n" s="6932">
        <v>34.41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0.0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221.0</v>
      </c>
      <c r="AC113" t="n" s="6944">
        <v>30.65</v>
      </c>
      <c r="AD113" t="n" s="6945">
        <v>3.5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475</v>
      </c>
      <c r="B114" t="s" s="6952">
        <v>476</v>
      </c>
      <c r="C114" t="s" s="6953">
        <v>477</v>
      </c>
      <c r="D114" t="s" s="6954">
        <v>478</v>
      </c>
      <c r="E114" t="s" s="6955">
        <v>430</v>
      </c>
      <c r="F114" t="n" s="7727">
        <v>42658.0</v>
      </c>
      <c r="G114" t="s" s="7728">
        <v>0</v>
      </c>
      <c r="H114" t="n" s="6958">
        <v>1100.0</v>
      </c>
      <c r="I114" t="n" s="6959">
        <v>100.0</v>
      </c>
      <c r="J114" t="n" s="6960">
        <v>0.0</v>
      </c>
      <c r="K114" t="n" s="6961">
        <v>600.0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8.0</v>
      </c>
      <c r="Q114" t="n" s="6967">
        <v>63.44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0.0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234.0</v>
      </c>
      <c r="AC114" t="n" s="6979">
        <v>32.35</v>
      </c>
      <c r="AD114" t="n" s="6980">
        <v>3.7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479</v>
      </c>
      <c r="B115" t="s" s="6987">
        <v>480</v>
      </c>
      <c r="C115" t="s" s="6988">
        <v>481</v>
      </c>
      <c r="D115" t="s" s="6989">
        <v>482</v>
      </c>
      <c r="E115" t="s" s="6990">
        <v>430</v>
      </c>
      <c r="F115" t="n" s="7729">
        <v>43313.0</v>
      </c>
      <c r="G115" t="s" s="7730">
        <v>0</v>
      </c>
      <c r="H115" t="n" s="6993">
        <v>1300.0</v>
      </c>
      <c r="I115" t="n" s="6994">
        <v>100.0</v>
      </c>
      <c r="J115" t="n" s="6995">
        <v>0.0</v>
      </c>
      <c r="K115" t="n" s="6996">
        <v>1400.0</v>
      </c>
      <c r="L115" t="n" s="6997">
        <v>0.0</v>
      </c>
      <c r="M115" t="n" s="6998">
        <v>18.1</v>
      </c>
      <c r="N115" t="n" s="6999">
        <v>0.0</v>
      </c>
      <c r="O115" t="n" s="7000">
        <v>0.0</v>
      </c>
      <c r="P115" t="n" s="7001">
        <v>8.0</v>
      </c>
      <c r="Q115" t="n" s="7002">
        <v>75.04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364.0</v>
      </c>
      <c r="AC115" t="n" s="7014">
        <v>49.85</v>
      </c>
      <c r="AD115" t="n" s="7015">
        <v>5.7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483</v>
      </c>
      <c r="B116" t="s" s="7022">
        <v>484</v>
      </c>
      <c r="C116" t="s" s="7023">
        <v>485</v>
      </c>
      <c r="D116" t="s" s="7024">
        <v>486</v>
      </c>
      <c r="E116" t="s" s="7025">
        <v>430</v>
      </c>
      <c r="F116" t="n" s="7731">
        <v>43529.0</v>
      </c>
      <c r="G116" t="s" s="7732">
        <v>0</v>
      </c>
      <c r="H116" t="n" s="7028">
        <v>1400.0</v>
      </c>
      <c r="I116" t="n" s="7029">
        <v>100.0</v>
      </c>
      <c r="J116" t="n" s="7030">
        <v>0.0</v>
      </c>
      <c r="K116" t="n" s="7031">
        <v>850.0</v>
      </c>
      <c r="L116" t="n" s="7032">
        <v>0.0</v>
      </c>
      <c r="M116" t="n" s="7033">
        <v>20.8</v>
      </c>
      <c r="N116" t="n" s="7034">
        <v>0.0</v>
      </c>
      <c r="O116" t="n" s="7035">
        <v>0.0</v>
      </c>
      <c r="P116" t="n" s="7036">
        <v>8.0</v>
      </c>
      <c r="Q116" t="n" s="7037">
        <v>80.8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0.0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307.0</v>
      </c>
      <c r="AC116" t="n" s="7049">
        <v>42.85</v>
      </c>
      <c r="AD116" t="n" s="7050">
        <v>4.9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487</v>
      </c>
      <c r="B117" t="s" s="7057">
        <v>488</v>
      </c>
      <c r="C117" t="s" s="7058">
        <v>489</v>
      </c>
      <c r="D117" t="s" s="7059">
        <v>490</v>
      </c>
      <c r="E117" t="s" s="7060">
        <v>430</v>
      </c>
      <c r="F117" t="n" s="7733">
        <v>43572.0</v>
      </c>
      <c r="G117" t="s" s="7734">
        <v>0</v>
      </c>
      <c r="H117" t="n" s="7063">
        <v>1100.0</v>
      </c>
      <c r="I117" t="n" s="7064">
        <v>100.0</v>
      </c>
      <c r="J117" t="n" s="7065">
        <v>0.0</v>
      </c>
      <c r="K117" t="n" s="7066">
        <v>600.0</v>
      </c>
      <c r="L117" t="n" s="7067">
        <v>0.0</v>
      </c>
      <c r="M117" t="n" s="7068">
        <v>10.0</v>
      </c>
      <c r="N117" t="n" s="7069">
        <v>0.0</v>
      </c>
      <c r="O117" t="n" s="7070">
        <v>0.0</v>
      </c>
      <c r="P117" t="n" s="7071">
        <v>8.0</v>
      </c>
      <c r="Q117" t="n" s="7072">
        <v>63.44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234.0</v>
      </c>
      <c r="AC117" t="n" s="7084">
        <v>32.35</v>
      </c>
      <c r="AD117" t="n" s="7085">
        <v>3.7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491</v>
      </c>
      <c r="B118" t="s" s="7092">
        <v>492</v>
      </c>
      <c r="C118" t="s" s="7093">
        <v>493</v>
      </c>
      <c r="D118" t="s" s="7094">
        <v>494</v>
      </c>
      <c r="E118" t="s" s="7095">
        <v>495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170.0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0.0</v>
      </c>
      <c r="Q118" t="n" s="7107">
        <v>0.0</v>
      </c>
      <c r="R118" t="n" s="7108">
        <v>8.0</v>
      </c>
      <c r="S118" t="n" s="7109">
        <v>102.32</v>
      </c>
      <c r="T118" t="n" s="7110">
        <v>0.0</v>
      </c>
      <c r="U118" t="n" s="7111">
        <v>0.0</v>
      </c>
      <c r="V118" t="n" s="7112">
        <v>0.0</v>
      </c>
      <c r="W118" t="n" s="7113">
        <f>q118+s118+u118+v118</f>
      </c>
      <c r="X118" t="n" s="7114">
        <v>0.0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208.0</v>
      </c>
      <c r="AC118" t="n" s="7119">
        <v>30.65</v>
      </c>
      <c r="AD118" t="n" s="7120">
        <v>3.5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0</v>
      </c>
    </row>
    <row r="119">
      <c r="A119" t="s" s="7126">
        <v>496</v>
      </c>
      <c r="B119" t="s" s="7127">
        <v>497</v>
      </c>
      <c r="C119" t="s" s="7128">
        <v>498</v>
      </c>
      <c r="D119" t="s" s="7129">
        <v>499</v>
      </c>
      <c r="E119" t="s" s="7130">
        <v>495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1050.0</v>
      </c>
      <c r="L119" t="n" s="7137">
        <v>0.0</v>
      </c>
      <c r="M119" t="n" s="7138">
        <v>0.0</v>
      </c>
      <c r="N119" t="n" s="7139">
        <v>0.0</v>
      </c>
      <c r="O119" t="n" s="7140">
        <v>0.0</v>
      </c>
      <c r="P119" t="n" s="7141">
        <v>0.0</v>
      </c>
      <c r="Q119" t="n" s="7142">
        <v>0.0</v>
      </c>
      <c r="R119" t="n" s="7143">
        <v>8.0</v>
      </c>
      <c r="S119" t="n" s="7144">
        <v>93.04</v>
      </c>
      <c r="T119" t="n" s="7145">
        <v>0.0</v>
      </c>
      <c r="U119" t="n" s="7146">
        <v>0.0</v>
      </c>
      <c r="V119" t="n" s="7147">
        <v>0.0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307.0</v>
      </c>
      <c r="AC119" t="n" s="7154">
        <v>42.85</v>
      </c>
      <c r="AD119" t="n" s="7155">
        <v>4.9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500</v>
      </c>
      <c r="B120" t="s" s="7162">
        <v>501</v>
      </c>
      <c r="C120" t="s" s="7163">
        <v>502</v>
      </c>
      <c r="D120" t="s" s="7164">
        <v>503</v>
      </c>
      <c r="E120" t="s" s="7165">
        <v>495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100.0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0.0</v>
      </c>
      <c r="Q120" t="n" s="7177">
        <v>0.0</v>
      </c>
      <c r="R120" t="n" s="7178">
        <v>8.0</v>
      </c>
      <c r="S120" t="n" s="7179">
        <v>103.84</v>
      </c>
      <c r="T120" t="n" s="7180">
        <v>0.0</v>
      </c>
      <c r="U120" t="n" s="7181">
        <v>0.0</v>
      </c>
      <c r="V120" t="n" s="7182">
        <v>0.0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203.0</v>
      </c>
      <c r="AC120" t="n" s="7189">
        <v>28.85</v>
      </c>
      <c r="AD120" t="n" s="7190">
        <v>3.3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504</v>
      </c>
      <c r="B121" t="s" s="7197">
        <v>505</v>
      </c>
      <c r="C121" t="s" s="7198">
        <v>506</v>
      </c>
      <c r="D121" t="s" s="7199">
        <v>507</v>
      </c>
      <c r="E121" t="s" s="7200">
        <v>495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0.0</v>
      </c>
      <c r="L121" t="n" s="7207">
        <v>0.0</v>
      </c>
      <c r="M121" t="n" s="7208">
        <v>10.0</v>
      </c>
      <c r="N121" t="n" s="7209">
        <v>0.0</v>
      </c>
      <c r="O121" t="n" s="7210">
        <v>0.0</v>
      </c>
      <c r="P121" t="n" s="7211">
        <v>2.0</v>
      </c>
      <c r="Q121" t="n" s="7212">
        <v>21.92</v>
      </c>
      <c r="R121" t="n" s="7213">
        <v>8.0</v>
      </c>
      <c r="S121" t="n" s="7214">
        <v>116.96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211.0</v>
      </c>
      <c r="AC121" t="n" s="7224">
        <v>30.65</v>
      </c>
      <c r="AD121" t="n" s="7225">
        <v>3.5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508</v>
      </c>
      <c r="B122" t="s" s="7232">
        <v>509</v>
      </c>
      <c r="C122" t="s" s="7233">
        <v>510</v>
      </c>
      <c r="D122" t="s" s="7234">
        <v>511</v>
      </c>
      <c r="E122" t="s" s="7235">
        <v>495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-6.46</v>
      </c>
      <c r="K122" t="n" s="7241">
        <v>200.0</v>
      </c>
      <c r="L122" t="n" s="7242">
        <v>0.0</v>
      </c>
      <c r="M122" t="n" s="7243">
        <v>43.45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8.0</v>
      </c>
      <c r="S122" t="n" s="7249">
        <v>101.52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0.0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211.0</v>
      </c>
      <c r="AC122" t="n" s="7259">
        <v>30.65</v>
      </c>
      <c r="AD122" t="n" s="7260">
        <v>3.5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0</v>
      </c>
    </row>
    <row r="123">
      <c r="A123" t="s" s="7266">
        <v>512</v>
      </c>
      <c r="B123" t="s" s="7267">
        <v>513</v>
      </c>
      <c r="C123" t="s" s="7268">
        <v>514</v>
      </c>
      <c r="D123" t="s" s="7269">
        <v>515</v>
      </c>
      <c r="E123" t="s" s="7270">
        <v>495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450.0</v>
      </c>
      <c r="L123" t="n" s="7277">
        <v>0.0</v>
      </c>
      <c r="M123" t="n" s="7278">
        <v>0.0</v>
      </c>
      <c r="N123" t="n" s="7279">
        <v>0.0</v>
      </c>
      <c r="O123" t="n" s="7280">
        <v>0.0</v>
      </c>
      <c r="P123" t="n" s="7281">
        <v>1.0</v>
      </c>
      <c r="Q123" t="n" s="7282">
        <v>8.58</v>
      </c>
      <c r="R123" t="n" s="7283">
        <v>8.0</v>
      </c>
      <c r="S123" t="n" s="7284">
        <v>91.52</v>
      </c>
      <c r="T123" t="n" s="7285">
        <v>0.0</v>
      </c>
      <c r="U123" t="n" s="7286">
        <v>0.0</v>
      </c>
      <c r="V123" t="n" s="7287">
        <v>0.0</v>
      </c>
      <c r="W123" t="n" s="7288">
        <f>q123+s123+u123+v123</f>
      </c>
      <c r="X123" t="n" s="7289">
        <v>0.0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227.0</v>
      </c>
      <c r="AC123" t="n" s="7294">
        <v>32.35</v>
      </c>
      <c r="AD123" t="n" s="7295">
        <v>3.7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0</v>
      </c>
    </row>
    <row r="124">
      <c r="A124" t="s" s="7301">
        <v>516</v>
      </c>
      <c r="B124" t="s" s="7302">
        <v>517</v>
      </c>
      <c r="C124" t="s" s="7303">
        <v>518</v>
      </c>
      <c r="D124" t="s" s="7304">
        <v>519</v>
      </c>
      <c r="E124" t="s" s="7305">
        <v>495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1400.0</v>
      </c>
      <c r="L124" t="n" s="7312">
        <v>0.0</v>
      </c>
      <c r="M124" t="n" s="7313">
        <v>18.0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8.0</v>
      </c>
      <c r="S124" t="n" s="7319">
        <v>106.16</v>
      </c>
      <c r="T124" t="n" s="7320">
        <v>0.0</v>
      </c>
      <c r="U124" t="n" s="7321">
        <v>0.0</v>
      </c>
      <c r="V124" t="n" s="7322">
        <v>0.0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375.0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520</v>
      </c>
      <c r="B125" t="s" s="7337">
        <v>521</v>
      </c>
      <c r="C125" t="s" s="7338">
        <v>522</v>
      </c>
      <c r="D125" t="s" s="7339">
        <v>523</v>
      </c>
      <c r="E125" t="s" s="7340">
        <v>495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1000.0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0.0</v>
      </c>
      <c r="Q125" t="n" s="7352">
        <v>0.0</v>
      </c>
      <c r="R125" t="n" s="7353">
        <v>8.0</v>
      </c>
      <c r="S125" t="n" s="7354">
        <v>84.64</v>
      </c>
      <c r="T125" t="n" s="7355">
        <v>0.0</v>
      </c>
      <c r="U125" t="n" s="7356">
        <v>0.0</v>
      </c>
      <c r="V125" t="n" s="7357">
        <v>0.0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286.0</v>
      </c>
      <c r="AC125" t="n" s="7364">
        <v>39.35</v>
      </c>
      <c r="AD125" t="n" s="7365">
        <v>4.5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524</v>
      </c>
      <c r="B126" t="s" s="7372">
        <v>525</v>
      </c>
      <c r="C126" t="s" s="7373">
        <v>526</v>
      </c>
      <c r="D126" t="s" s="7374">
        <v>527</v>
      </c>
      <c r="E126" t="s" s="7375">
        <v>495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0.0</v>
      </c>
      <c r="L126" t="n" s="7382">
        <v>300.0</v>
      </c>
      <c r="M126" t="n" s="7383">
        <v>2319.61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510.0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528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41944.0</v>
      </c>
      <c r="G8" t="s" s="7865">
        <v>0</v>
      </c>
      <c r="H8" t="n" s="7866">
        <v>1470.0</v>
      </c>
      <c r="I8" t="n" s="7867">
        <v>100.0</v>
      </c>
      <c r="J8" t="n" s="7868">
        <v>0.0</v>
      </c>
      <c r="K8" t="n" s="7869">
        <v>1000.0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8.0</v>
      </c>
      <c r="Q8" t="n" s="7875">
        <v>84.8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336.0</v>
      </c>
      <c r="AC8" t="n" s="7887">
        <v>46.35</v>
      </c>
      <c r="AD8" t="n" s="7888">
        <v>5.3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42700.0</v>
      </c>
      <c r="G9" t="s" s="7900">
        <v>0</v>
      </c>
      <c r="H9" t="n" s="7901">
        <v>1420.0</v>
      </c>
      <c r="I9" t="n" s="7902">
        <v>100.0</v>
      </c>
      <c r="J9" t="n" s="7903">
        <v>0.0</v>
      </c>
      <c r="K9" t="n" s="7904">
        <v>1200.0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2.0</v>
      </c>
      <c r="Q9" t="n" s="7910">
        <v>20.48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0.0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354.0</v>
      </c>
      <c r="AC9" t="n" s="7922">
        <v>48.15</v>
      </c>
      <c r="AD9" t="n" s="7923">
        <v>5.5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0</v>
      </c>
    </row>
    <row r="10" ht="15.0" customHeight="true">
      <c r="A10" t="s" s="7929">
        <v>51</v>
      </c>
      <c r="B10" t="s" s="7930">
        <v>52</v>
      </c>
      <c r="C10" t="s" s="7931">
        <v>53</v>
      </c>
      <c r="D10" t="s" s="7932">
        <v>54</v>
      </c>
      <c r="E10" t="s" s="7933">
        <v>46</v>
      </c>
      <c r="F10" t="n" s="7934">
        <v>41944.0</v>
      </c>
      <c r="G10" t="s" s="7935">
        <v>0</v>
      </c>
      <c r="H10" t="n" s="7936">
        <v>1350.0</v>
      </c>
      <c r="I10" t="n" s="7937">
        <v>100.0</v>
      </c>
      <c r="J10" t="n" s="7938">
        <v>0.0</v>
      </c>
      <c r="K10" t="n" s="7939">
        <v>1200.0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11.0</v>
      </c>
      <c r="Q10" t="n" s="7945">
        <v>107.14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0.0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346.0</v>
      </c>
      <c r="AC10" t="n" s="7957">
        <v>48.15</v>
      </c>
      <c r="AD10" t="n" s="7958">
        <v>5.5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55</v>
      </c>
      <c r="B11" t="s" s="7965">
        <v>56</v>
      </c>
      <c r="C11" t="s" s="7966">
        <v>57</v>
      </c>
      <c r="D11" t="s" s="7967">
        <v>58</v>
      </c>
      <c r="E11" t="s" s="7968">
        <v>46</v>
      </c>
      <c r="F11" t="n" s="7969">
        <v>41944.0</v>
      </c>
      <c r="G11" t="s" s="7970">
        <v>0</v>
      </c>
      <c r="H11" t="n" s="7971">
        <v>1280.0</v>
      </c>
      <c r="I11" t="n" s="7972">
        <v>100.0</v>
      </c>
      <c r="J11" t="n" s="7973">
        <v>0.0</v>
      </c>
      <c r="K11" t="n" s="7974">
        <v>170.0</v>
      </c>
      <c r="L11" t="n" s="7975">
        <v>0.0</v>
      </c>
      <c r="M11" t="n" s="7976">
        <v>0.0</v>
      </c>
      <c r="N11" t="n" s="7977">
        <v>0.0</v>
      </c>
      <c r="O11" t="n" s="7978">
        <v>0.0</v>
      </c>
      <c r="P11" t="n" s="7979">
        <v>0.0</v>
      </c>
      <c r="Q11" t="n" s="7980">
        <v>0.0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0.0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203.0</v>
      </c>
      <c r="AC11" t="n" s="7992">
        <v>27.15</v>
      </c>
      <c r="AD11" t="n" s="7993">
        <v>3.1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59</v>
      </c>
      <c r="B12" t="s" s="8000">
        <v>60</v>
      </c>
      <c r="C12" t="s" s="8001">
        <v>61</v>
      </c>
      <c r="D12" t="s" s="8002">
        <v>62</v>
      </c>
      <c r="E12" t="s" s="8003">
        <v>46</v>
      </c>
      <c r="F12" t="n" s="8004">
        <v>41944.0</v>
      </c>
      <c r="G12" t="s" s="8005">
        <v>0</v>
      </c>
      <c r="H12" t="n" s="8006">
        <v>1710.0</v>
      </c>
      <c r="I12" t="n" s="8007">
        <v>100.0</v>
      </c>
      <c r="J12" t="n" s="8008">
        <v>0.0</v>
      </c>
      <c r="K12" t="n" s="8009">
        <v>1000.0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0.0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367.0</v>
      </c>
      <c r="AC12" t="n" s="8027">
        <v>49.85</v>
      </c>
      <c r="AD12" t="n" s="8028">
        <v>5.7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63</v>
      </c>
      <c r="B13" t="s" s="8035">
        <v>64</v>
      </c>
      <c r="C13" t="s" s="8036">
        <v>65</v>
      </c>
      <c r="D13" t="s" s="8037">
        <v>66</v>
      </c>
      <c r="E13" t="s" s="8038">
        <v>46</v>
      </c>
      <c r="F13" t="n" s="8039">
        <v>41944.0</v>
      </c>
      <c r="G13" t="n" s="8040">
        <v>43805.0</v>
      </c>
      <c r="H13" t="n" s="8041">
        <v>1430.0</v>
      </c>
      <c r="I13" t="n" s="8042">
        <v>100.0</v>
      </c>
      <c r="J13" t="n" s="8043">
        <v>0.0</v>
      </c>
      <c r="K13" t="n" s="8044">
        <v>600.0</v>
      </c>
      <c r="L13" t="n" s="8045">
        <v>0.0</v>
      </c>
      <c r="M13" t="n" s="8046">
        <v>27.1</v>
      </c>
      <c r="N13" t="n" s="8047">
        <v>0.0</v>
      </c>
      <c r="O13" t="n" s="8048">
        <v>0.0</v>
      </c>
      <c r="P13" t="n" s="8049">
        <v>0.0</v>
      </c>
      <c r="Q13" t="n" s="8050">
        <v>0.0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0.0</v>
      </c>
      <c r="W13" s="8056">
        <f>q13+s13+u13+v13</f>
      </c>
      <c r="X13" t="n" s="8057">
        <v>0.0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279.0</v>
      </c>
      <c r="AC13" t="n" s="8062">
        <v>37.65</v>
      </c>
      <c r="AD13" t="n" s="8063">
        <v>4.3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0</v>
      </c>
    </row>
    <row r="14" ht="15.0" customHeight="true">
      <c r="A14" t="s" s="8069">
        <v>67</v>
      </c>
      <c r="B14" t="s" s="8070">
        <v>68</v>
      </c>
      <c r="C14" t="s" s="8071">
        <v>69</v>
      </c>
      <c r="D14" t="s" s="8072">
        <v>70</v>
      </c>
      <c r="E14" t="s" s="8073">
        <v>46</v>
      </c>
      <c r="F14" t="n" s="8074">
        <v>41944.0</v>
      </c>
      <c r="G14" t="s" s="8075">
        <v>0</v>
      </c>
      <c r="H14" t="n" s="8076">
        <v>1510.0</v>
      </c>
      <c r="I14" t="n" s="8077">
        <v>100.0</v>
      </c>
      <c r="J14" t="n" s="8078">
        <v>0.0</v>
      </c>
      <c r="K14" t="n" s="8079">
        <v>300.0</v>
      </c>
      <c r="L14" t="n" s="8080">
        <v>0.0</v>
      </c>
      <c r="M14" t="n" s="8081">
        <v>17.65</v>
      </c>
      <c r="N14" t="n" s="8082">
        <v>0.0</v>
      </c>
      <c r="O14" t="n" s="8083">
        <v>0.0</v>
      </c>
      <c r="P14" t="n" s="8084">
        <v>8.0</v>
      </c>
      <c r="Q14" t="n" s="8085">
        <v>87.12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250.0</v>
      </c>
      <c r="AC14" t="n" s="8097">
        <v>34.15</v>
      </c>
      <c r="AD14" t="n" s="8098">
        <v>3.9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71</v>
      </c>
      <c r="B15" t="s" s="8105">
        <v>72</v>
      </c>
      <c r="C15" t="s" s="8106">
        <v>73</v>
      </c>
      <c r="D15" t="s" s="8107">
        <v>74</v>
      </c>
      <c r="E15" t="s" s="8108">
        <v>46</v>
      </c>
      <c r="F15" t="n" s="8109">
        <v>42811.0</v>
      </c>
      <c r="G15" t="s" s="8110">
        <v>0</v>
      </c>
      <c r="H15" t="n" s="8111">
        <v>1390.0</v>
      </c>
      <c r="I15" t="n" s="8112">
        <v>100.0</v>
      </c>
      <c r="J15" t="n" s="8113">
        <v>0.0</v>
      </c>
      <c r="K15" t="n" s="8114">
        <v>250.0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5.0</v>
      </c>
      <c r="Q15" t="n" s="8120">
        <v>50.1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227.0</v>
      </c>
      <c r="AC15" t="n" s="8132">
        <v>30.65</v>
      </c>
      <c r="AD15" t="n" s="8133">
        <v>3.5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75</v>
      </c>
      <c r="B16" t="s" s="8140">
        <v>76</v>
      </c>
      <c r="C16" t="s" s="8141">
        <v>77</v>
      </c>
      <c r="D16" t="s" s="8142">
        <v>78</v>
      </c>
      <c r="E16" t="s" s="8143">
        <v>46</v>
      </c>
      <c r="F16" t="n" s="8144">
        <v>41944.0</v>
      </c>
      <c r="G16" t="s" s="8145">
        <v>0</v>
      </c>
      <c r="H16" t="n" s="8146">
        <v>1450.0</v>
      </c>
      <c r="I16" t="n" s="8147">
        <v>100.0</v>
      </c>
      <c r="J16" t="n" s="8148">
        <v>0.0</v>
      </c>
      <c r="K16" t="n" s="8149">
        <v>850.0</v>
      </c>
      <c r="L16" t="n" s="8150">
        <v>0.0</v>
      </c>
      <c r="M16" t="n" s="8151">
        <v>0.0</v>
      </c>
      <c r="N16" t="n" s="8152">
        <v>0.0</v>
      </c>
      <c r="O16" t="n" s="8153">
        <v>0.0</v>
      </c>
      <c r="P16" t="n" s="8154">
        <v>4.0</v>
      </c>
      <c r="Q16" t="n" s="8155">
        <v>41.84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312.0</v>
      </c>
      <c r="AC16" t="n" s="8167">
        <v>42.85</v>
      </c>
      <c r="AD16" t="n" s="8168">
        <v>4.9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79</v>
      </c>
      <c r="B17" t="s" s="8175">
        <v>80</v>
      </c>
      <c r="C17" t="s" s="8176">
        <v>81</v>
      </c>
      <c r="D17" t="s" s="8177">
        <v>82</v>
      </c>
      <c r="E17" t="s" s="8178">
        <v>46</v>
      </c>
      <c r="F17" t="n" s="8179">
        <v>43539.0</v>
      </c>
      <c r="G17" t="s" s="8180">
        <v>0</v>
      </c>
      <c r="H17" t="n" s="8181">
        <v>1450.0</v>
      </c>
      <c r="I17" t="n" s="8182">
        <v>100.0</v>
      </c>
      <c r="J17" t="n" s="8183">
        <v>0.0</v>
      </c>
      <c r="K17" t="n" s="8184">
        <v>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17.0</v>
      </c>
      <c r="Q17" t="n" s="8190">
        <v>177.82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203.0</v>
      </c>
      <c r="AC17" t="n" s="8202">
        <v>30.65</v>
      </c>
      <c r="AD17" t="n" s="8203">
        <v>3.5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83</v>
      </c>
      <c r="B18" t="s" s="8210">
        <v>84</v>
      </c>
      <c r="C18" t="s" s="8211">
        <v>85</v>
      </c>
      <c r="D18" t="s" s="8212">
        <v>86</v>
      </c>
      <c r="E18" t="s" s="8213">
        <v>46</v>
      </c>
      <c r="F18" t="n" s="8214">
        <v>42005.0</v>
      </c>
      <c r="G18" t="s" s="8215">
        <v>0</v>
      </c>
      <c r="H18" t="n" s="8216">
        <v>1620.0</v>
      </c>
      <c r="I18" t="n" s="8217">
        <v>100.0</v>
      </c>
      <c r="J18" t="n" s="8218">
        <v>0.0</v>
      </c>
      <c r="K18" t="n" s="8219">
        <v>300.0</v>
      </c>
      <c r="L18" t="n" s="8220">
        <v>0.0</v>
      </c>
      <c r="M18" t="n" s="8221">
        <v>40.0</v>
      </c>
      <c r="N18" t="n" s="8222">
        <v>0.0</v>
      </c>
      <c r="O18" t="n" s="8223">
        <v>0.0</v>
      </c>
      <c r="P18" t="n" s="8224">
        <v>6.5</v>
      </c>
      <c r="Q18" t="n" s="8225">
        <v>75.92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0.0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263.0</v>
      </c>
      <c r="AC18" t="n" s="8237">
        <v>35.85</v>
      </c>
      <c r="AD18" t="n" s="8238">
        <v>4.1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0</v>
      </c>
    </row>
    <row r="19" ht="15.0" customHeight="true">
      <c r="A19" t="s" s="8244">
        <v>87</v>
      </c>
      <c r="B19" t="s" s="8245">
        <v>88</v>
      </c>
      <c r="C19" t="s" s="8246">
        <v>89</v>
      </c>
      <c r="D19" t="s" s="8247">
        <v>90</v>
      </c>
      <c r="E19" t="s" s="8248">
        <v>46</v>
      </c>
      <c r="F19" t="n" s="8249">
        <v>41944.0</v>
      </c>
      <c r="G19" t="s" s="8250">
        <v>0</v>
      </c>
      <c r="H19" t="n" s="8251">
        <v>1650.0</v>
      </c>
      <c r="I19" t="n" s="8252">
        <v>100.0</v>
      </c>
      <c r="J19" t="n" s="8253">
        <v>0.0</v>
      </c>
      <c r="K19" t="n" s="8254">
        <v>300.0</v>
      </c>
      <c r="L19" t="n" s="8255">
        <v>0.0</v>
      </c>
      <c r="M19" t="n" s="8256">
        <v>10.0</v>
      </c>
      <c r="N19" t="n" s="8257">
        <v>0.0</v>
      </c>
      <c r="O19" t="n" s="8258">
        <v>0.0</v>
      </c>
      <c r="P19" t="n" s="8259">
        <v>5.0</v>
      </c>
      <c r="Q19" t="n" s="8260">
        <v>59.5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0.0</v>
      </c>
      <c r="W19" s="8266">
        <f>q19+s19+u19+v19</f>
      </c>
      <c r="X19" t="n" s="8267">
        <v>0.0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268.0</v>
      </c>
      <c r="AC19" t="n" s="8272">
        <v>37.65</v>
      </c>
      <c r="AD19" t="n" s="8273">
        <v>4.3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0</v>
      </c>
    </row>
    <row r="20" ht="15.0" customHeight="true">
      <c r="A20" t="s" s="8279">
        <v>91</v>
      </c>
      <c r="B20" t="s" s="8280">
        <v>92</v>
      </c>
      <c r="C20" t="s" s="8281">
        <v>93</v>
      </c>
      <c r="D20" t="s" s="8282">
        <v>94</v>
      </c>
      <c r="E20" t="s" s="8283">
        <v>46</v>
      </c>
      <c r="F20" t="n" s="8284">
        <v>41944.0</v>
      </c>
      <c r="G20" t="s" s="8285">
        <v>0</v>
      </c>
      <c r="H20" t="n" s="8286">
        <v>1340.0</v>
      </c>
      <c r="I20" t="n" s="8287">
        <v>100.0</v>
      </c>
      <c r="J20" t="n" s="8288">
        <v>0.0</v>
      </c>
      <c r="K20" t="n" s="8289">
        <v>1000.0</v>
      </c>
      <c r="L20" t="n" s="8290">
        <v>0.0</v>
      </c>
      <c r="M20" t="n" s="8291">
        <v>13.5</v>
      </c>
      <c r="N20" t="n" s="8292">
        <v>0.0</v>
      </c>
      <c r="O20" t="n" s="8293">
        <v>0.0</v>
      </c>
      <c r="P20" t="n" s="8294">
        <v>4.0</v>
      </c>
      <c r="Q20" t="n" s="8295">
        <v>38.64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0.0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318.0</v>
      </c>
      <c r="AC20" t="n" s="8307">
        <v>42.85</v>
      </c>
      <c r="AD20" t="n" s="8308">
        <v>4.9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95</v>
      </c>
      <c r="B21" t="s" s="8315">
        <v>96</v>
      </c>
      <c r="C21" t="s" s="8316">
        <v>97</v>
      </c>
      <c r="D21" t="s" s="8317">
        <v>98</v>
      </c>
      <c r="E21" t="s" s="8318">
        <v>46</v>
      </c>
      <c r="F21" t="n" s="8319">
        <v>41944.0</v>
      </c>
      <c r="G21" t="s" s="8320">
        <v>0</v>
      </c>
      <c r="H21" t="n" s="8321">
        <v>1440.0</v>
      </c>
      <c r="I21" t="n" s="8322">
        <v>100.0</v>
      </c>
      <c r="J21" t="n" s="8323">
        <v>0.0</v>
      </c>
      <c r="K21" t="n" s="8324">
        <v>1650.0</v>
      </c>
      <c r="L21" t="n" s="8325">
        <v>0.0</v>
      </c>
      <c r="M21" t="n" s="8326">
        <v>25.05</v>
      </c>
      <c r="N21" t="n" s="8327">
        <v>0.0</v>
      </c>
      <c r="O21" t="n" s="8328">
        <v>0.0</v>
      </c>
      <c r="P21" t="n" s="8329">
        <v>0.0</v>
      </c>
      <c r="Q21" t="n" s="8330">
        <v>0.0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0.0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416.0</v>
      </c>
      <c r="AC21" t="n" s="8342">
        <v>55.15</v>
      </c>
      <c r="AD21" t="n" s="8343">
        <v>6.3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99</v>
      </c>
      <c r="B22" t="s" s="8350">
        <v>100</v>
      </c>
      <c r="C22" t="s" s="8351">
        <v>101</v>
      </c>
      <c r="D22" t="s" s="8352">
        <v>102</v>
      </c>
      <c r="E22" t="s" s="8353">
        <v>46</v>
      </c>
      <c r="F22" t="n" s="8354">
        <v>41944.0</v>
      </c>
      <c r="G22" t="s" s="8355">
        <v>0</v>
      </c>
      <c r="H22" t="n" s="8356">
        <v>1370.0</v>
      </c>
      <c r="I22" t="n" s="8357">
        <v>100.0</v>
      </c>
      <c r="J22" t="n" s="8358">
        <v>0.0</v>
      </c>
      <c r="K22" t="n" s="8359">
        <v>1400.0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1.0</v>
      </c>
      <c r="Q22" t="n" s="8365">
        <v>9.88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0.0</v>
      </c>
      <c r="Z22" t="n" s="8374">
        <v>0.0</v>
      </c>
      <c r="AA22" s="8375">
        <f>h22+i22+j22+k22+l22+m22+n22+o22+w22+x22+y22+z22</f>
      </c>
      <c r="AB22" t="n" s="8376">
        <v>375.0</v>
      </c>
      <c r="AC22" t="n" s="8377">
        <v>49.85</v>
      </c>
      <c r="AD22" t="n" s="8378">
        <v>5.7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103</v>
      </c>
      <c r="B23" t="s" s="8385">
        <v>104</v>
      </c>
      <c r="C23" t="s" s="8386">
        <v>105</v>
      </c>
      <c r="D23" t="s" s="8387">
        <v>106</v>
      </c>
      <c r="E23" t="s" s="8388">
        <v>46</v>
      </c>
      <c r="F23" t="n" s="8389">
        <v>41944.0</v>
      </c>
      <c r="G23" t="s" s="8390">
        <v>0</v>
      </c>
      <c r="H23" t="n" s="8391">
        <v>1540.0</v>
      </c>
      <c r="I23" t="n" s="8392">
        <v>100.0</v>
      </c>
      <c r="J23" t="n" s="8393">
        <v>0.0</v>
      </c>
      <c r="K23" t="n" s="8394">
        <v>700.0</v>
      </c>
      <c r="L23" t="n" s="8395">
        <v>0.0</v>
      </c>
      <c r="M23" t="n" s="8396">
        <v>10.0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0.0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305.0</v>
      </c>
      <c r="AC23" t="n" s="8412">
        <v>41.15</v>
      </c>
      <c r="AD23" t="n" s="8413">
        <v>4.7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107</v>
      </c>
      <c r="B24" t="s" s="8420">
        <v>108</v>
      </c>
      <c r="C24" t="s" s="8421">
        <v>109</v>
      </c>
      <c r="D24" t="s" s="8422">
        <v>110</v>
      </c>
      <c r="E24" t="s" s="8423">
        <v>46</v>
      </c>
      <c r="F24" t="n" s="8424">
        <v>41944.0</v>
      </c>
      <c r="G24" t="s" s="8425">
        <v>0</v>
      </c>
      <c r="H24" t="n" s="8426">
        <v>1490.0</v>
      </c>
      <c r="I24" t="n" s="8427">
        <v>100.0</v>
      </c>
      <c r="J24" t="n" s="8428">
        <v>0.0</v>
      </c>
      <c r="K24" t="n" s="8429">
        <v>200.0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0.0</v>
      </c>
      <c r="Q24" t="n" s="8435">
        <v>0.0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0.0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234.0</v>
      </c>
      <c r="AC24" t="n" s="8447">
        <v>30.65</v>
      </c>
      <c r="AD24" t="n" s="8448">
        <v>3.5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111</v>
      </c>
      <c r="B25" t="s" s="8455">
        <v>112</v>
      </c>
      <c r="C25" t="s" s="8456">
        <v>113</v>
      </c>
      <c r="D25" t="s" s="8457">
        <v>114</v>
      </c>
      <c r="E25" t="s" s="8458">
        <v>46</v>
      </c>
      <c r="F25" t="n" s="8459">
        <v>43617.0</v>
      </c>
      <c r="G25" t="s" s="8460">
        <v>0</v>
      </c>
      <c r="H25" t="n" s="8461">
        <v>1400.0</v>
      </c>
      <c r="I25" t="n" s="8462">
        <v>100.0</v>
      </c>
      <c r="J25" t="n" s="8463">
        <v>0.0</v>
      </c>
      <c r="K25" t="n" s="8464">
        <v>450.0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1.0</v>
      </c>
      <c r="Q25" t="n" s="8470">
        <v>10.1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0.0</v>
      </c>
      <c r="W25" s="8476">
        <f>q25+s25+u25+v25</f>
      </c>
      <c r="X25" t="n" s="8477">
        <v>0.0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255.0</v>
      </c>
      <c r="AC25" t="n" s="8482">
        <v>34.15</v>
      </c>
      <c r="AD25" t="n" s="8483">
        <v>3.9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0</v>
      </c>
    </row>
    <row r="26" ht="15.0" customHeight="true">
      <c r="A26" t="s" s="8489">
        <v>115</v>
      </c>
      <c r="B26" t="s" s="8490">
        <v>116</v>
      </c>
      <c r="C26" t="s" s="8491">
        <v>117</v>
      </c>
      <c r="D26" t="s" s="8492">
        <v>118</v>
      </c>
      <c r="E26" t="s" s="8493">
        <v>46</v>
      </c>
      <c r="F26" t="n" s="8494">
        <v>42005.0</v>
      </c>
      <c r="G26" t="s" s="8495">
        <v>0</v>
      </c>
      <c r="H26" t="n" s="8496">
        <v>1950.0</v>
      </c>
      <c r="I26" t="n" s="8497">
        <v>100.0</v>
      </c>
      <c r="J26" t="n" s="8498">
        <v>0.0</v>
      </c>
      <c r="K26" t="n" s="8499">
        <v>300.0</v>
      </c>
      <c r="L26" t="n" s="8500">
        <v>0.0</v>
      </c>
      <c r="M26" t="n" s="8501">
        <v>35.9</v>
      </c>
      <c r="N26" t="n" s="8502">
        <v>0.0</v>
      </c>
      <c r="O26" t="n" s="8503">
        <v>0.0</v>
      </c>
      <c r="P26" t="n" s="8504">
        <v>0.0</v>
      </c>
      <c r="Q26" t="n" s="8505">
        <v>0.0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0.0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307.0</v>
      </c>
      <c r="AC26" t="n" s="8517">
        <v>41.15</v>
      </c>
      <c r="AD26" t="n" s="8518">
        <v>4.7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0</v>
      </c>
    </row>
    <row r="27" ht="15.0" customHeight="true">
      <c r="A27" t="s" s="8524">
        <v>119</v>
      </c>
      <c r="B27" t="s" s="8525">
        <v>120</v>
      </c>
      <c r="C27" t="s" s="8526">
        <v>121</v>
      </c>
      <c r="D27" t="s" s="8527">
        <v>122</v>
      </c>
      <c r="E27" t="s" s="8528">
        <v>46</v>
      </c>
      <c r="F27" t="n" s="8529">
        <v>42601.0</v>
      </c>
      <c r="G27" t="s" s="8530">
        <v>0</v>
      </c>
      <c r="H27" t="n" s="8531">
        <v>1460.0</v>
      </c>
      <c r="I27" t="n" s="8532">
        <v>100.0</v>
      </c>
      <c r="J27" t="n" s="8533">
        <v>0.0</v>
      </c>
      <c r="K27" t="n" s="8534">
        <v>0.0</v>
      </c>
      <c r="L27" t="n" s="8535">
        <v>0.0</v>
      </c>
      <c r="M27" t="n" s="8536">
        <v>10.0</v>
      </c>
      <c r="N27" t="n" s="8537">
        <v>0.0</v>
      </c>
      <c r="O27" t="n" s="8538">
        <v>0.0</v>
      </c>
      <c r="P27" t="n" s="8539">
        <v>0.0</v>
      </c>
      <c r="Q27" t="n" s="8540">
        <v>0.0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0.0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203.0</v>
      </c>
      <c r="AC27" t="n" s="8552">
        <v>27.15</v>
      </c>
      <c r="AD27" t="n" s="8553">
        <v>3.1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123</v>
      </c>
      <c r="B28" t="s" s="8560">
        <v>124</v>
      </c>
      <c r="C28" t="s" s="8561">
        <v>125</v>
      </c>
      <c r="D28" t="s" s="8562">
        <v>126</v>
      </c>
      <c r="E28" t="s" s="8563">
        <v>46</v>
      </c>
      <c r="F28" t="n" s="8564">
        <v>42656.0</v>
      </c>
      <c r="G28" t="s" s="8565">
        <v>0</v>
      </c>
      <c r="H28" t="n" s="8566">
        <v>1300.0</v>
      </c>
      <c r="I28" t="n" s="8567">
        <v>100.0</v>
      </c>
      <c r="J28" t="n" s="8568">
        <v>0.0</v>
      </c>
      <c r="K28" t="n" s="8569">
        <v>2000.0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0.0</v>
      </c>
      <c r="Q28" t="n" s="8575">
        <v>0.0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0.0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442.0</v>
      </c>
      <c r="AC28" t="n" s="8587">
        <v>58.65</v>
      </c>
      <c r="AD28" t="n" s="8588">
        <v>6.7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127</v>
      </c>
      <c r="B29" t="s" s="8595">
        <v>128</v>
      </c>
      <c r="C29" t="s" s="8596">
        <v>129</v>
      </c>
      <c r="D29" t="s" s="8597">
        <v>130</v>
      </c>
      <c r="E29" t="s" s="8598">
        <v>46</v>
      </c>
      <c r="F29" t="n" s="8599">
        <v>42678.0</v>
      </c>
      <c r="G29" t="s" s="8600">
        <v>0</v>
      </c>
      <c r="H29" t="n" s="8601">
        <v>1390.0</v>
      </c>
      <c r="I29" t="n" s="8602">
        <v>100.0</v>
      </c>
      <c r="J29" t="n" s="8603">
        <v>0.0</v>
      </c>
      <c r="K29" t="n" s="8604">
        <v>300.0</v>
      </c>
      <c r="L29" t="n" s="8605">
        <v>0.0</v>
      </c>
      <c r="M29" t="n" s="8606">
        <v>40.0</v>
      </c>
      <c r="N29" t="n" s="8607">
        <v>0.0</v>
      </c>
      <c r="O29" t="n" s="8608">
        <v>0.0</v>
      </c>
      <c r="P29" t="n" s="8609">
        <v>6.0</v>
      </c>
      <c r="Q29" t="n" s="8610">
        <v>60.12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0.0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234.0</v>
      </c>
      <c r="AC29" t="n" s="8622">
        <v>32.35</v>
      </c>
      <c r="AD29" t="n" s="8623">
        <v>3.7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131</v>
      </c>
      <c r="B30" t="s" s="8630">
        <v>132</v>
      </c>
      <c r="C30" t="s" s="8631">
        <v>133</v>
      </c>
      <c r="D30" t="s" s="8632">
        <v>134</v>
      </c>
      <c r="E30" t="s" s="8633">
        <v>46</v>
      </c>
      <c r="F30" t="n" s="8634">
        <v>43115.0</v>
      </c>
      <c r="G30" t="s" s="8635">
        <v>0</v>
      </c>
      <c r="H30" t="n" s="8636">
        <v>1230.0</v>
      </c>
      <c r="I30" t="n" s="8637">
        <v>100.0</v>
      </c>
      <c r="J30" t="n" s="8638">
        <v>0.0</v>
      </c>
      <c r="K30" t="n" s="8639">
        <v>300.0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0.0</v>
      </c>
      <c r="Q30" t="n" s="8645">
        <v>0.0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0.0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214.0</v>
      </c>
      <c r="AC30" t="n" s="8657">
        <v>28.85</v>
      </c>
      <c r="AD30" t="n" s="8658">
        <v>3.3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135</v>
      </c>
      <c r="B31" t="s" s="8665">
        <v>136</v>
      </c>
      <c r="C31" t="s" s="8666">
        <v>137</v>
      </c>
      <c r="D31" t="s" s="8667">
        <v>138</v>
      </c>
      <c r="E31" t="s" s="8668">
        <v>46</v>
      </c>
      <c r="F31" t="n" s="8669">
        <v>43132.0</v>
      </c>
      <c r="G31" t="s" s="8670">
        <v>0</v>
      </c>
      <c r="H31" t="n" s="8671">
        <v>1230.0</v>
      </c>
      <c r="I31" t="n" s="8672">
        <v>100.0</v>
      </c>
      <c r="J31" t="n" s="8673">
        <v>-12.9</v>
      </c>
      <c r="K31" t="n" s="8674">
        <v>0.0</v>
      </c>
      <c r="L31" t="n" s="8675">
        <v>0.0</v>
      </c>
      <c r="M31" t="n" s="8676">
        <v>0.0</v>
      </c>
      <c r="N31" t="n" s="8677">
        <v>0.0</v>
      </c>
      <c r="O31" t="n" s="8678">
        <v>0.0</v>
      </c>
      <c r="P31" t="n" s="8679">
        <v>0.0</v>
      </c>
      <c r="Q31" t="n" s="8680">
        <v>0.0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0.0</v>
      </c>
      <c r="W31" s="8686">
        <f>q31+s31+u31+v31</f>
      </c>
      <c r="X31" t="n" s="8687">
        <v>-158.72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151.0</v>
      </c>
      <c r="AC31" t="n" s="8692">
        <v>20.15</v>
      </c>
      <c r="AD31" t="n" s="8693">
        <v>2.3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139</v>
      </c>
    </row>
    <row r="32" ht="15.0" customHeight="true">
      <c r="A32" t="s" s="8699">
        <v>140</v>
      </c>
      <c r="B32" t="s" s="8700">
        <v>141</v>
      </c>
      <c r="C32" t="s" s="8701">
        <v>142</v>
      </c>
      <c r="D32" t="s" s="8702">
        <v>143</v>
      </c>
      <c r="E32" t="s" s="8703">
        <v>46</v>
      </c>
      <c r="F32" t="n" s="8704">
        <v>43160.0</v>
      </c>
      <c r="G32" t="s" s="8705">
        <v>0</v>
      </c>
      <c r="H32" t="n" s="8706">
        <v>1230.0</v>
      </c>
      <c r="I32" t="n" s="8707">
        <v>100.0</v>
      </c>
      <c r="J32" t="n" s="8708">
        <v>-3.23</v>
      </c>
      <c r="K32" t="n" s="8709">
        <v>200.0</v>
      </c>
      <c r="L32" t="n" s="8710">
        <v>0.0</v>
      </c>
      <c r="M32" t="n" s="8711">
        <v>18.89</v>
      </c>
      <c r="N32" t="n" s="8712">
        <v>0.0</v>
      </c>
      <c r="O32" t="n" s="8713">
        <v>0.0</v>
      </c>
      <c r="P32" t="n" s="8714">
        <v>0.0</v>
      </c>
      <c r="Q32" t="n" s="8715">
        <v>0.0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0.0</v>
      </c>
      <c r="W32" s="8721">
        <f>q32+s32+u32+v32</f>
      </c>
      <c r="X32" t="n" s="8722">
        <v>-39.68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195.0</v>
      </c>
      <c r="AC32" t="n" s="8727">
        <v>25.35</v>
      </c>
      <c r="AD32" t="n" s="8728">
        <v>2.9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144</v>
      </c>
    </row>
    <row r="33" ht="15.0" customHeight="true">
      <c r="A33" t="s" s="8734">
        <v>145</v>
      </c>
      <c r="B33" t="s" s="8735">
        <v>146</v>
      </c>
      <c r="C33" t="s" s="8736">
        <v>147</v>
      </c>
      <c r="D33" t="s" s="8737">
        <v>148</v>
      </c>
      <c r="E33" t="s" s="8738">
        <v>46</v>
      </c>
      <c r="F33" t="n" s="8739">
        <v>43539.0</v>
      </c>
      <c r="G33" t="s" s="8740">
        <v>0</v>
      </c>
      <c r="H33" t="n" s="8741">
        <v>1300.0</v>
      </c>
      <c r="I33" t="n" s="8742">
        <v>100.0</v>
      </c>
      <c r="J33" t="n" s="8743">
        <v>0.0</v>
      </c>
      <c r="K33" t="n" s="8744">
        <v>300.0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5.0</v>
      </c>
      <c r="Q33" t="n" s="8750">
        <v>46.9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0.0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221.0</v>
      </c>
      <c r="AC33" t="n" s="8762">
        <v>30.65</v>
      </c>
      <c r="AD33" t="n" s="8763">
        <v>3.5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149</v>
      </c>
      <c r="B34" t="s" s="8770">
        <v>150</v>
      </c>
      <c r="C34" t="s" s="8771">
        <v>151</v>
      </c>
      <c r="D34" t="s" s="8772">
        <v>152</v>
      </c>
      <c r="E34" t="s" s="8773">
        <v>46</v>
      </c>
      <c r="F34" t="n" s="8774">
        <v>43314.0</v>
      </c>
      <c r="G34" t="s" s="8775">
        <v>0</v>
      </c>
      <c r="H34" t="n" s="8776">
        <v>1400.0</v>
      </c>
      <c r="I34" t="n" s="8777">
        <v>100.0</v>
      </c>
      <c r="J34" t="n" s="8778">
        <v>0.0</v>
      </c>
      <c r="K34" t="n" s="8779">
        <v>1450.0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5.0</v>
      </c>
      <c r="Q34" t="n" s="8785">
        <v>50.5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0.0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385.0</v>
      </c>
      <c r="AC34" t="n" s="8797">
        <v>53.35</v>
      </c>
      <c r="AD34" t="n" s="8798">
        <v>6.1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153</v>
      </c>
      <c r="B35" t="s" s="8805">
        <v>154</v>
      </c>
      <c r="C35" t="s" s="8806">
        <v>155</v>
      </c>
      <c r="D35" t="s" s="8807">
        <v>156</v>
      </c>
      <c r="E35" t="s" s="8808">
        <v>46</v>
      </c>
      <c r="F35" t="n" s="8809">
        <v>43466.0</v>
      </c>
      <c r="G35" t="s" s="8810">
        <v>0</v>
      </c>
      <c r="H35" t="n" s="8811">
        <v>1300.0</v>
      </c>
      <c r="I35" t="n" s="8812">
        <v>100.0</v>
      </c>
      <c r="J35" t="n" s="8813">
        <v>0.0</v>
      </c>
      <c r="K35" t="n" s="8814">
        <v>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18.0</v>
      </c>
      <c r="Q35" t="n" s="8820">
        <v>168.84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0.0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182.0</v>
      </c>
      <c r="AC35" t="n" s="8832">
        <v>27.15</v>
      </c>
      <c r="AD35" t="n" s="8833">
        <v>3.1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157</v>
      </c>
      <c r="B36" t="s" s="8840">
        <v>158</v>
      </c>
      <c r="C36" t="s" s="8841">
        <v>159</v>
      </c>
      <c r="D36" t="s" s="8842">
        <v>160</v>
      </c>
      <c r="E36" t="s" s="8843">
        <v>46</v>
      </c>
      <c r="F36" t="n" s="8844">
        <v>43632.0</v>
      </c>
      <c r="G36" t="s" s="8845">
        <v>0</v>
      </c>
      <c r="H36" t="n" s="8846">
        <v>1300.0</v>
      </c>
      <c r="I36" t="n" s="8847">
        <v>100.0</v>
      </c>
      <c r="J36" t="n" s="8848">
        <v>0.0</v>
      </c>
      <c r="K36" t="n" s="8849">
        <v>600.0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1.0</v>
      </c>
      <c r="Q36" t="n" s="8855">
        <v>9.38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260.0</v>
      </c>
      <c r="AC36" t="n" s="8867">
        <v>35.85</v>
      </c>
      <c r="AD36" t="n" s="8868">
        <v>4.1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161</v>
      </c>
      <c r="B37" t="s" s="8875">
        <v>162</v>
      </c>
      <c r="C37" t="s" s="8876">
        <v>163</v>
      </c>
      <c r="D37" t="s" s="8877">
        <v>164</v>
      </c>
      <c r="E37" t="s" s="8878">
        <v>46</v>
      </c>
      <c r="F37" t="n" s="8879">
        <v>43539.0</v>
      </c>
      <c r="G37" t="s" s="8880">
        <v>0</v>
      </c>
      <c r="H37" t="n" s="8881">
        <v>1400.0</v>
      </c>
      <c r="I37" t="n" s="8882">
        <v>100.0</v>
      </c>
      <c r="J37" t="n" s="8883">
        <v>0.0</v>
      </c>
      <c r="K37" t="n" s="8884">
        <v>850.0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8.0</v>
      </c>
      <c r="Q37" t="n" s="8890">
        <v>80.8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0.0</v>
      </c>
      <c r="W37" s="8896">
        <f>q37+s37+u37+v37</f>
      </c>
      <c r="X37" t="n" s="8897">
        <v>0.0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307.0</v>
      </c>
      <c r="AC37" t="n" s="8902">
        <v>42.85</v>
      </c>
      <c r="AD37" t="n" s="8903">
        <v>4.9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0</v>
      </c>
    </row>
    <row r="38" ht="15.0" customHeight="true">
      <c r="A38" t="s" s="8909">
        <v>165</v>
      </c>
      <c r="B38" t="s" s="8910">
        <v>166</v>
      </c>
      <c r="C38" t="s" s="8911">
        <v>167</v>
      </c>
      <c r="D38" t="s" s="8912">
        <v>168</v>
      </c>
      <c r="E38" t="s" s="8913">
        <v>46</v>
      </c>
      <c r="F38" t="n" s="8914">
        <v>43539.0</v>
      </c>
      <c r="G38" t="n" s="8915">
        <v>43762.0</v>
      </c>
      <c r="H38" t="n" s="8916">
        <v>-270.97</v>
      </c>
      <c r="I38" t="n" s="8917">
        <v>0.0</v>
      </c>
      <c r="J38" t="n" s="8918">
        <v>-22.58</v>
      </c>
      <c r="K38" t="n" s="8919">
        <v>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5.0</v>
      </c>
      <c r="Q38" t="n" s="8925">
        <v>50.5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0.0</v>
      </c>
      <c r="W38" s="8931">
        <f>q38+s38+u38+v38</f>
      </c>
      <c r="X38" t="n" s="8932">
        <v>-45.16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-44.0</v>
      </c>
      <c r="AC38" t="n" s="8937">
        <v>-4.35</v>
      </c>
      <c r="AD38" t="n" s="8938">
        <v>-0.5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144</v>
      </c>
    </row>
    <row r="39" ht="15.0" customHeight="true">
      <c r="A39" t="s" s="8944">
        <v>169</v>
      </c>
      <c r="B39" t="s" s="8945">
        <v>170</v>
      </c>
      <c r="C39" t="s" s="8946">
        <v>171</v>
      </c>
      <c r="D39" t="s" s="8947">
        <v>172</v>
      </c>
      <c r="E39" t="s" s="8948">
        <v>46</v>
      </c>
      <c r="F39" t="n" s="8949">
        <v>43591.0</v>
      </c>
      <c r="G39" t="s" s="8950">
        <v>0</v>
      </c>
      <c r="H39" t="n" s="8951">
        <v>1300.0</v>
      </c>
      <c r="I39" t="n" s="8952">
        <v>100.0</v>
      </c>
      <c r="J39" t="n" s="8953">
        <v>0.0</v>
      </c>
      <c r="K39" t="n" s="8954">
        <v>800.0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9.0</v>
      </c>
      <c r="Q39" t="n" s="8960">
        <v>84.42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286.0</v>
      </c>
      <c r="AC39" t="n" s="8972">
        <v>39.35</v>
      </c>
      <c r="AD39" t="n" s="8973">
        <v>4.5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173</v>
      </c>
      <c r="B40" t="s" s="8980">
        <v>174</v>
      </c>
      <c r="C40" t="s" s="8981">
        <v>175</v>
      </c>
      <c r="D40" t="s" s="8982">
        <v>176</v>
      </c>
      <c r="E40" t="s" s="8983">
        <v>46</v>
      </c>
      <c r="F40" t="n" s="8984">
        <v>43631.0</v>
      </c>
      <c r="G40" t="s" s="8985">
        <v>0</v>
      </c>
      <c r="H40" t="n" s="8986">
        <v>1400.0</v>
      </c>
      <c r="I40" t="n" s="8987">
        <v>100.0</v>
      </c>
      <c r="J40" t="n" s="8988">
        <v>0.0</v>
      </c>
      <c r="K40" t="n" s="8989">
        <v>300.0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0.0</v>
      </c>
      <c r="Q40" t="n" s="8995">
        <v>0.0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234.0</v>
      </c>
      <c r="AC40" t="n" s="9007">
        <v>30.65</v>
      </c>
      <c r="AD40" t="n" s="9008">
        <v>3.5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177</v>
      </c>
      <c r="B41" t="s" s="9015">
        <v>178</v>
      </c>
      <c r="C41" t="s" s="9016">
        <v>179</v>
      </c>
      <c r="D41" t="s" s="9017">
        <v>180</v>
      </c>
      <c r="E41" t="s" s="9018">
        <v>46</v>
      </c>
      <c r="F41" t="n" s="9019">
        <v>43690.0</v>
      </c>
      <c r="G41" t="s" s="9020">
        <v>0</v>
      </c>
      <c r="H41" t="n" s="9021">
        <v>1500.0</v>
      </c>
      <c r="I41" t="n" s="9022">
        <v>100.0</v>
      </c>
      <c r="J41" t="n" s="9023">
        <v>0.0</v>
      </c>
      <c r="K41" t="n" s="9024">
        <v>1650.0</v>
      </c>
      <c r="L41" t="n" s="9025">
        <v>0.0</v>
      </c>
      <c r="M41" t="n" s="9026">
        <v>0.0</v>
      </c>
      <c r="N41" t="n" s="9027">
        <v>0.0</v>
      </c>
      <c r="O41" t="n" s="9028">
        <v>0.0</v>
      </c>
      <c r="P41" t="n" s="9029">
        <v>1.0</v>
      </c>
      <c r="Q41" t="n" s="9030">
        <v>10.82</v>
      </c>
      <c r="R41" t="n" s="9031">
        <v>0.0</v>
      </c>
      <c r="S41" t="n" s="9032">
        <v>0.0</v>
      </c>
      <c r="T41" t="n" s="9033">
        <v>0.0</v>
      </c>
      <c r="U41" t="n" s="9034">
        <v>0.0</v>
      </c>
      <c r="V41" t="n" s="9035">
        <v>0.0</v>
      </c>
      <c r="W41" s="9036">
        <f>q41+s41+u41+v41</f>
      </c>
      <c r="X41" t="n" s="9037">
        <v>0.0</v>
      </c>
      <c r="Y41" t="n" s="9038">
        <v>0.0</v>
      </c>
      <c r="Z41" t="n" s="9039">
        <v>0.0</v>
      </c>
      <c r="AA41" s="9040">
        <f>h41+i41+j41+k41+l41+m41+n41+o41+w41+x41+y41+z41</f>
      </c>
      <c r="AB41" t="n" s="9041">
        <v>424.0</v>
      </c>
      <c r="AC41" t="n" s="9042">
        <v>56.85</v>
      </c>
      <c r="AD41" t="n" s="9043">
        <v>6.5</v>
      </c>
      <c r="AE41" t="n" s="9044">
        <v>80.0</v>
      </c>
      <c r="AF41" s="9045">
        <f>ROUND((aa41+ab41+ac41+ad41+ae41),2)</f>
      </c>
      <c r="AG41" s="9046">
        <f>ae41*0.06</f>
      </c>
      <c r="AH41" s="9047">
        <f>af41+ag41</f>
      </c>
      <c r="AI41" t="s" s="9048">
        <v>0</v>
      </c>
    </row>
    <row r="42" ht="15.0" customHeight="true">
      <c r="A42" t="s" s="9049">
        <v>181</v>
      </c>
      <c r="B42" t="s" s="9050">
        <v>182</v>
      </c>
      <c r="C42" t="s" s="9051">
        <v>183</v>
      </c>
      <c r="D42" t="s" s="9052">
        <v>184</v>
      </c>
      <c r="E42" t="s" s="9053">
        <v>46</v>
      </c>
      <c r="F42" t="n" s="9054">
        <v>43754.0</v>
      </c>
      <c r="G42" t="s" s="9055">
        <v>0</v>
      </c>
      <c r="H42" t="n" s="9056">
        <v>1400.0</v>
      </c>
      <c r="I42" t="n" s="9057">
        <v>100.0</v>
      </c>
      <c r="J42" t="n" s="9058">
        <v>0.0</v>
      </c>
      <c r="K42" t="n" s="9059">
        <v>300.0</v>
      </c>
      <c r="L42" t="n" s="9060">
        <v>0.0</v>
      </c>
      <c r="M42" t="n" s="9061">
        <v>0.0</v>
      </c>
      <c r="N42" t="n" s="9062">
        <v>0.0</v>
      </c>
      <c r="O42" t="n" s="9063">
        <v>0.0</v>
      </c>
      <c r="P42" t="n" s="9064">
        <v>0.0</v>
      </c>
      <c r="Q42" t="n" s="9065">
        <v>0.0</v>
      </c>
      <c r="R42" t="n" s="9066">
        <v>0.0</v>
      </c>
      <c r="S42" t="n" s="9067">
        <v>0.0</v>
      </c>
      <c r="T42" t="n" s="9068">
        <v>0.0</v>
      </c>
      <c r="U42" t="n" s="9069">
        <v>0.0</v>
      </c>
      <c r="V42" t="n" s="9070">
        <v>0.0</v>
      </c>
      <c r="W42" s="9071">
        <f>q42+s42+u42+v42</f>
      </c>
      <c r="X42" t="n" s="9072">
        <v>0.0</v>
      </c>
      <c r="Y42" t="n" s="9073">
        <v>722.58</v>
      </c>
      <c r="Z42" t="n" s="9074">
        <v>51.61</v>
      </c>
      <c r="AA42" s="9075">
        <f>h42+i42+j42+k42+l42+m42+n42+o42+w42+x42+y42+z42</f>
      </c>
      <c r="AB42" t="n" s="9076">
        <v>336.0</v>
      </c>
      <c r="AC42" t="n" s="9077">
        <v>44.65</v>
      </c>
      <c r="AD42" t="n" s="9078">
        <v>5.1</v>
      </c>
      <c r="AE42" t="n" s="9079">
        <v>80.0</v>
      </c>
      <c r="AF42" s="9080">
        <f>ROUND((aa42+ab42+ac42+ad42+ae42),2)</f>
      </c>
      <c r="AG42" s="9081">
        <f>ae42*0.06</f>
      </c>
      <c r="AH42" s="9082">
        <f>af42+ag42</f>
      </c>
      <c r="AI42" t="s" s="9083">
        <v>0</v>
      </c>
    </row>
    <row r="43" ht="15.0" customHeight="true">
      <c r="A43" t="s" s="9084">
        <v>0</v>
      </c>
      <c r="B43" t="s" s="9085">
        <v>0</v>
      </c>
      <c r="C43" t="s" s="9086">
        <v>0</v>
      </c>
      <c r="D43" t="s" s="9087">
        <v>0</v>
      </c>
      <c r="E43" t="s" s="9088">
        <v>0</v>
      </c>
      <c r="F43" t="s" s="9089">
        <v>0</v>
      </c>
      <c r="G43" t="s" s="9090">
        <v>0</v>
      </c>
      <c r="H43" s="9091">
        <f>SUM(h8:h42)</f>
      </c>
      <c r="I43" s="9092">
        <f>SUM(i8:i42)</f>
      </c>
      <c r="J43" s="9093">
        <f>SUM(j8:j42)</f>
      </c>
      <c r="K43" s="9094">
        <f>SUM(k8:k42)</f>
      </c>
      <c r="L43" s="9095">
        <f>SUM(l8:l42)</f>
      </c>
      <c r="M43" s="9096">
        <f>SUM(m8:m42)</f>
      </c>
      <c r="N43" s="9097">
        <f>SUM(n8:n42)</f>
      </c>
      <c r="O43" s="9098">
        <f>SUM(o8:o42)</f>
      </c>
      <c r="P43" s="9099">
        <f>SUM(p8:p42)</f>
      </c>
      <c r="Q43" s="9100">
        <f>SUM(q8:q42)</f>
      </c>
      <c r="R43" s="9101">
        <f>SUM(r8:r42)</f>
      </c>
      <c r="S43" s="9102">
        <f>SUM(s8:s42)</f>
      </c>
      <c r="T43" s="9103">
        <f>SUM(t8:t42)</f>
      </c>
      <c r="U43" s="9104">
        <f>SUM(u8:u42)</f>
      </c>
      <c r="V43" s="9105">
        <f>SUM(v8:v42)</f>
      </c>
      <c r="W43" s="9106">
        <f>SUM(w8:w42)</f>
      </c>
      <c r="X43" s="9107">
        <f>SUM(x8:x42)</f>
      </c>
      <c r="Y43" s="9108">
        <f>SUM(y8:y42)</f>
      </c>
      <c r="Z43" s="9109">
        <f>SUM(z8:z42)</f>
      </c>
      <c r="AA43" s="9110">
        <f>SUM(aa8:aa42)</f>
      </c>
      <c r="AB43" s="9111">
        <f>SUM(ab8:ab42)</f>
      </c>
      <c r="AC43" s="9112">
        <f>SUM(ac8:ac42)</f>
      </c>
      <c r="AD43" s="9113">
        <f>SUM(ad8:ad42)</f>
      </c>
      <c r="AE43" s="9114">
        <f>SUM(ae8:ae42)</f>
      </c>
      <c r="AF43" s="9115">
        <f>SUM(af8:af42)</f>
      </c>
      <c r="AG43" s="9116">
        <f>SUM(ag8:ag42)</f>
      </c>
      <c r="AH43" s="9117">
        <f>SUM(ah8:ah42)</f>
      </c>
      <c r="AI43" t="s" s="9118">
        <v>0</v>
      </c>
    </row>
    <row r="44" ht="15.0" customHeight="true"/>
    <row r="45" ht="15.0" customHeight="true">
      <c r="A45" t="s" s="9119">
        <v>0</v>
      </c>
      <c r="B45" t="s" s="9120">
        <v>0</v>
      </c>
      <c r="C45" t="s" s="9121">
        <v>528</v>
      </c>
    </row>
    <row r="46" ht="15.0" customHeight="true">
      <c r="C46" s="9122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23">
        <v>0</v>
      </c>
      <c r="B1" t="s" s="9124">
        <v>0</v>
      </c>
      <c r="C1" t="s" s="9125">
        <v>1</v>
      </c>
    </row>
    <row r="2" ht="15.0" customHeight="true">
      <c r="A2" t="s" s="9126">
        <v>0</v>
      </c>
      <c r="B2" t="s" s="9127">
        <v>0</v>
      </c>
      <c r="C2" t="s" s="9128">
        <v>2</v>
      </c>
    </row>
    <row r="3" ht="15.0" customHeight="true">
      <c r="A3" t="s" s="9129">
        <v>0</v>
      </c>
      <c r="B3" t="s" s="9130">
        <v>0</v>
      </c>
      <c r="C3" t="s" s="9131">
        <v>3</v>
      </c>
    </row>
    <row r="4" ht="15.0" customHeight="true">
      <c r="A4" t="s" s="9132">
        <v>0</v>
      </c>
      <c r="B4" t="s" s="9133">
        <v>0</v>
      </c>
      <c r="C4" t="s" s="9134">
        <v>4</v>
      </c>
      <c r="D4" t="s" s="9135">
        <v>0</v>
      </c>
      <c r="E4" t="s" s="9136">
        <v>0</v>
      </c>
      <c r="F4" t="s" s="9137">
        <v>0</v>
      </c>
      <c r="G4" t="s" s="9138">
        <v>0</v>
      </c>
      <c r="H4" t="s" s="9139">
        <v>0</v>
      </c>
      <c r="I4" t="s" s="9140">
        <v>0</v>
      </c>
      <c r="J4" t="s" s="9141">
        <v>0</v>
      </c>
      <c r="K4" t="s" s="9142">
        <v>0</v>
      </c>
      <c r="L4" t="s" s="9143">
        <v>0</v>
      </c>
      <c r="M4" t="s" s="9144">
        <v>0</v>
      </c>
      <c r="N4" t="s" s="9145">
        <v>0</v>
      </c>
      <c r="O4" t="s" s="9146">
        <v>0</v>
      </c>
      <c r="P4" t="s" s="9147">
        <v>0</v>
      </c>
      <c r="Q4" t="s" s="9148">
        <v>0</v>
      </c>
      <c r="R4" t="s" s="9149">
        <v>0</v>
      </c>
      <c r="S4" t="s" s="9150">
        <v>0</v>
      </c>
      <c r="T4" t="s" s="9151">
        <v>0</v>
      </c>
      <c r="U4" t="s" s="9152">
        <v>0</v>
      </c>
      <c r="V4" t="s" s="9153">
        <v>0</v>
      </c>
      <c r="W4" t="s" s="9154">
        <v>0</v>
      </c>
      <c r="X4" t="s" s="9155">
        <v>0</v>
      </c>
      <c r="Y4" t="s" s="9156">
        <v>0</v>
      </c>
      <c r="Z4" t="s" s="9157">
        <v>0</v>
      </c>
      <c r="AA4" t="s" s="9158">
        <v>0</v>
      </c>
      <c r="AB4" t="s" s="9159">
        <v>0</v>
      </c>
      <c r="AC4" t="s" s="9160">
        <v>5</v>
      </c>
      <c r="AD4" t="n" s="9161">
        <v>2019.0</v>
      </c>
    </row>
    <row r="5" ht="15.0" customHeight="true">
      <c r="A5" t="s" s="9162">
        <v>0</v>
      </c>
      <c r="B5" t="s" s="9163">
        <v>0</v>
      </c>
      <c r="C5" t="s" s="9164">
        <v>0</v>
      </c>
      <c r="D5" t="s" s="9165">
        <v>0</v>
      </c>
      <c r="E5" t="s" s="9166">
        <v>0</v>
      </c>
      <c r="F5" t="s" s="9167">
        <v>0</v>
      </c>
      <c r="G5" t="s" s="9168">
        <v>0</v>
      </c>
      <c r="H5" t="s" s="9169">
        <v>0</v>
      </c>
      <c r="I5" t="s" s="9170">
        <v>0</v>
      </c>
      <c r="J5" t="s" s="9171">
        <v>0</v>
      </c>
      <c r="K5" t="s" s="9172">
        <v>0</v>
      </c>
      <c r="L5" t="s" s="9173">
        <v>0</v>
      </c>
      <c r="M5" t="s" s="9174">
        <v>0</v>
      </c>
      <c r="N5" t="s" s="9175">
        <v>0</v>
      </c>
      <c r="O5" t="s" s="9176">
        <v>0</v>
      </c>
      <c r="P5" t="s" s="9177">
        <v>0</v>
      </c>
      <c r="Q5" t="s" s="9178">
        <v>0</v>
      </c>
      <c r="R5" t="s" s="9179">
        <v>0</v>
      </c>
      <c r="S5" t="s" s="9180">
        <v>0</v>
      </c>
      <c r="T5" t="s" s="9181">
        <v>0</v>
      </c>
      <c r="U5" t="s" s="9182">
        <v>0</v>
      </c>
      <c r="V5" t="s" s="9183">
        <v>0</v>
      </c>
      <c r="W5" t="s" s="9184">
        <v>0</v>
      </c>
      <c r="X5" t="s" s="9185">
        <v>0</v>
      </c>
      <c r="Y5" t="s" s="9186">
        <v>0</v>
      </c>
      <c r="Z5" t="s" s="9187">
        <v>0</v>
      </c>
      <c r="AA5" t="s" s="9188">
        <v>0</v>
      </c>
      <c r="AB5" t="s" s="9189">
        <v>0</v>
      </c>
      <c r="AC5" t="s" s="9190">
        <v>6</v>
      </c>
      <c r="AD5" t="n" s="9191">
        <v>2019.0</v>
      </c>
    </row>
    <row r="6" ht="15.0" customHeight="true"/>
    <row r="7" ht="35.0" customHeight="true">
      <c r="A7" t="s" s="9192">
        <v>7</v>
      </c>
      <c r="B7" t="s" s="9193">
        <v>8</v>
      </c>
      <c r="C7" t="s" s="9194">
        <v>9</v>
      </c>
      <c r="D7" t="s" s="9195">
        <v>10</v>
      </c>
      <c r="E7" t="s" s="9196">
        <v>11</v>
      </c>
      <c r="F7" t="s" s="9197">
        <v>12</v>
      </c>
      <c r="G7" t="s" s="9198">
        <v>13</v>
      </c>
      <c r="H7" t="s" s="9199">
        <v>14</v>
      </c>
      <c r="I7" t="s" s="9200">
        <v>15</v>
      </c>
      <c r="J7" t="s" s="9201">
        <v>16</v>
      </c>
      <c r="K7" t="s" s="9202">
        <v>17</v>
      </c>
      <c r="L7" t="s" s="9203">
        <v>18</v>
      </c>
      <c r="M7" t="s" s="9204">
        <v>19</v>
      </c>
      <c r="N7" t="s" s="9205">
        <v>20</v>
      </c>
      <c r="O7" t="s" s="9206">
        <v>21</v>
      </c>
      <c r="P7" t="s" s="9207">
        <v>22</v>
      </c>
      <c r="Q7" t="s" s="9208">
        <v>23</v>
      </c>
      <c r="R7" t="s" s="9209">
        <v>24</v>
      </c>
      <c r="S7" t="s" s="9210">
        <v>25</v>
      </c>
      <c r="T7" t="s" s="9211">
        <v>26</v>
      </c>
      <c r="U7" t="s" s="9212">
        <v>27</v>
      </c>
      <c r="V7" t="s" s="9213">
        <v>28</v>
      </c>
      <c r="W7" t="s" s="9214">
        <v>29</v>
      </c>
      <c r="X7" t="s" s="9215">
        <v>30</v>
      </c>
      <c r="Y7" t="s" s="9216">
        <v>31</v>
      </c>
      <c r="Z7" t="s" s="9217">
        <v>32</v>
      </c>
      <c r="AA7" t="s" s="9218">
        <v>33</v>
      </c>
      <c r="AB7" t="s" s="9219">
        <v>34</v>
      </c>
      <c r="AC7" t="s" s="9220">
        <v>35</v>
      </c>
      <c r="AD7" t="s" s="9221">
        <v>36</v>
      </c>
      <c r="AE7" t="s" s="9222">
        <v>37</v>
      </c>
      <c r="AF7" t="s" s="9223">
        <v>38</v>
      </c>
      <c r="AG7" t="s" s="9224">
        <v>39</v>
      </c>
      <c r="AH7" t="s" s="9225">
        <v>40</v>
      </c>
      <c r="AI7" t="s" s="9226">
        <v>41</v>
      </c>
    </row>
    <row r="8" ht="15.0" customHeight="true">
      <c r="A8" t="s" s="9227">
        <v>185</v>
      </c>
      <c r="B8" t="s" s="9228">
        <v>186</v>
      </c>
      <c r="C8" t="s" s="9229">
        <v>187</v>
      </c>
      <c r="D8" t="s" s="9230">
        <v>188</v>
      </c>
      <c r="E8" t="s" s="9231">
        <v>189</v>
      </c>
      <c r="F8" t="n" s="9232">
        <v>41944.0</v>
      </c>
      <c r="G8" t="s" s="9233">
        <v>0</v>
      </c>
      <c r="H8" t="n" s="9234">
        <v>1370.0</v>
      </c>
      <c r="I8" t="n" s="9235">
        <v>100.0</v>
      </c>
      <c r="J8" t="n" s="9236">
        <v>0.0</v>
      </c>
      <c r="K8" t="n" s="9237">
        <v>170.0</v>
      </c>
      <c r="L8" t="n" s="9238">
        <v>0.0</v>
      </c>
      <c r="M8" t="n" s="9239">
        <v>0.0</v>
      </c>
      <c r="N8" t="n" s="9240">
        <v>0.0</v>
      </c>
      <c r="O8" t="n" s="9241">
        <v>0.0</v>
      </c>
      <c r="P8" t="n" s="9242">
        <v>0.0</v>
      </c>
      <c r="Q8" t="n" s="9243">
        <v>0.0</v>
      </c>
      <c r="R8" t="n" s="9244">
        <v>0.0</v>
      </c>
      <c r="S8" t="n" s="9245">
        <v>0.0</v>
      </c>
      <c r="T8" t="n" s="9246">
        <v>0.0</v>
      </c>
      <c r="U8" t="n" s="9247">
        <v>0.0</v>
      </c>
      <c r="V8" t="n" s="9248">
        <v>0.0</v>
      </c>
      <c r="W8" s="9249">
        <f>q8+s8+u8+v8</f>
      </c>
      <c r="X8" t="n" s="9250">
        <v>0.0</v>
      </c>
      <c r="Y8" t="n" s="9251">
        <v>0.0</v>
      </c>
      <c r="Z8" t="n" s="9252">
        <v>0.0</v>
      </c>
      <c r="AA8" s="9253">
        <f>h8+i8+j8+k8+l8+m8+n8+o8+w8+x8+y8+z8</f>
      </c>
      <c r="AB8" t="n" s="9254">
        <v>214.0</v>
      </c>
      <c r="AC8" t="n" s="9255">
        <v>28.85</v>
      </c>
      <c r="AD8" t="n" s="9256">
        <v>3.3</v>
      </c>
      <c r="AE8" t="n" s="9257">
        <v>80.0</v>
      </c>
      <c r="AF8" s="9258">
        <f>ROUND((aa8+ab8+ac8+ad8+ae8),2)</f>
      </c>
      <c r="AG8" s="9259">
        <f>ae8*0.06</f>
      </c>
      <c r="AH8" s="9260">
        <f>af8+ag8</f>
      </c>
      <c r="AI8" t="s" s="9261">
        <v>0</v>
      </c>
    </row>
    <row r="9" ht="15.0" customHeight="true">
      <c r="A9" t="s" s="9262">
        <v>190</v>
      </c>
      <c r="B9" t="s" s="9263">
        <v>191</v>
      </c>
      <c r="C9" t="s" s="9264">
        <v>192</v>
      </c>
      <c r="D9" t="s" s="9265">
        <v>193</v>
      </c>
      <c r="E9" t="s" s="9266">
        <v>189</v>
      </c>
      <c r="F9" t="n" s="9267">
        <v>41944.0</v>
      </c>
      <c r="G9" t="s" s="9268">
        <v>0</v>
      </c>
      <c r="H9" t="n" s="9269">
        <v>2110.0</v>
      </c>
      <c r="I9" t="n" s="9270">
        <v>100.0</v>
      </c>
      <c r="J9" t="n" s="9271">
        <v>0.0</v>
      </c>
      <c r="K9" t="n" s="9272">
        <v>0.0</v>
      </c>
      <c r="L9" t="n" s="9273">
        <v>0.0</v>
      </c>
      <c r="M9" t="n" s="9274">
        <v>0.0</v>
      </c>
      <c r="N9" t="n" s="9275">
        <v>0.0</v>
      </c>
      <c r="O9" t="n" s="9276">
        <v>0.0</v>
      </c>
      <c r="P9" t="n" s="9277">
        <v>6.0</v>
      </c>
      <c r="Q9" t="n" s="9278">
        <v>86.52</v>
      </c>
      <c r="R9" t="n" s="9279">
        <v>0.0</v>
      </c>
      <c r="S9" t="n" s="9280">
        <v>0.0</v>
      </c>
      <c r="T9" t="n" s="9281">
        <v>0.0</v>
      </c>
      <c r="U9" t="n" s="9282">
        <v>0.0</v>
      </c>
      <c r="V9" t="n" s="9283">
        <v>0.0</v>
      </c>
      <c r="W9" s="9284">
        <f>q9+s9+u9+v9</f>
      </c>
      <c r="X9" t="n" s="9285">
        <v>0.0</v>
      </c>
      <c r="Y9" t="n" s="9286">
        <v>0.0</v>
      </c>
      <c r="Z9" t="n" s="9287">
        <v>0.0</v>
      </c>
      <c r="AA9" s="9288">
        <f>h9+i9+j9+k9+l9+m9+n9+o9+w9+x9+y9+z9</f>
      </c>
      <c r="AB9" t="n" s="9289">
        <v>89.0</v>
      </c>
      <c r="AC9" t="n" s="9290">
        <v>28.1</v>
      </c>
      <c r="AD9" t="n" s="9291">
        <v>0.0</v>
      </c>
      <c r="AE9" t="n" s="9292">
        <v>80.0</v>
      </c>
      <c r="AF9" s="9293">
        <f>ROUND((aa9+ab9+ac9+ad9+ae9),2)</f>
      </c>
      <c r="AG9" s="9294">
        <f>ae9*0.06</f>
      </c>
      <c r="AH9" s="9295">
        <f>af9+ag9</f>
      </c>
      <c r="AI9" t="s" s="9296">
        <v>0</v>
      </c>
    </row>
    <row r="10" ht="15.0" customHeight="true">
      <c r="A10" t="s" s="9297">
        <v>194</v>
      </c>
      <c r="B10" t="s" s="9298">
        <v>195</v>
      </c>
      <c r="C10" t="s" s="9299">
        <v>196</v>
      </c>
      <c r="D10" t="s" s="9300">
        <v>197</v>
      </c>
      <c r="E10" t="s" s="9301">
        <v>189</v>
      </c>
      <c r="F10" t="n" s="9302">
        <v>41944.0</v>
      </c>
      <c r="G10" t="s" s="9303">
        <v>0</v>
      </c>
      <c r="H10" t="n" s="9304">
        <v>1360.0</v>
      </c>
      <c r="I10" t="n" s="9305">
        <v>100.0</v>
      </c>
      <c r="J10" t="n" s="9306">
        <v>0.0</v>
      </c>
      <c r="K10" t="n" s="9307">
        <v>600.0</v>
      </c>
      <c r="L10" t="n" s="9308">
        <v>0.0</v>
      </c>
      <c r="M10" t="n" s="9309">
        <v>0.0</v>
      </c>
      <c r="N10" t="n" s="9310">
        <v>0.0</v>
      </c>
      <c r="O10" t="n" s="9311">
        <v>0.0</v>
      </c>
      <c r="P10" t="n" s="9312">
        <v>0.0</v>
      </c>
      <c r="Q10" t="n" s="9313">
        <v>0.0</v>
      </c>
      <c r="R10" t="n" s="9314">
        <v>0.0</v>
      </c>
      <c r="S10" t="n" s="9315">
        <v>0.0</v>
      </c>
      <c r="T10" t="n" s="9316">
        <v>0.0</v>
      </c>
      <c r="U10" t="n" s="9317">
        <v>0.0</v>
      </c>
      <c r="V10" t="n" s="9318">
        <v>0.0</v>
      </c>
      <c r="W10" s="9319">
        <f>q10+s10+u10+v10</f>
      </c>
      <c r="X10" t="n" s="9320">
        <v>0.0</v>
      </c>
      <c r="Y10" t="n" s="9321">
        <v>0.0</v>
      </c>
      <c r="Z10" t="n" s="9322">
        <v>0.0</v>
      </c>
      <c r="AA10" s="9323">
        <f>h10+i10+j10+k10+l10+m10+n10+o10+w10+x10+y10+z10</f>
      </c>
      <c r="AB10" t="n" s="9324">
        <v>268.0</v>
      </c>
      <c r="AC10" t="n" s="9325">
        <v>37.65</v>
      </c>
      <c r="AD10" t="n" s="9326">
        <v>4.3</v>
      </c>
      <c r="AE10" t="n" s="9327">
        <v>80.0</v>
      </c>
      <c r="AF10" s="9328">
        <f>ROUND((aa10+ab10+ac10+ad10+ae10),2)</f>
      </c>
      <c r="AG10" s="9329">
        <f>ae10*0.06</f>
      </c>
      <c r="AH10" s="9330">
        <f>af10+ag10</f>
      </c>
      <c r="AI10" t="s" s="9331">
        <v>0</v>
      </c>
    </row>
    <row r="11" ht="15.0" customHeight="true">
      <c r="A11" t="s" s="9332">
        <v>198</v>
      </c>
      <c r="B11" t="s" s="9333">
        <v>199</v>
      </c>
      <c r="C11" t="s" s="9334">
        <v>200</v>
      </c>
      <c r="D11" t="s" s="9335">
        <v>201</v>
      </c>
      <c r="E11" t="s" s="9336">
        <v>189</v>
      </c>
      <c r="F11" t="n" s="9337">
        <v>41944.0</v>
      </c>
      <c r="G11" t="n" s="9338">
        <v>43769.0</v>
      </c>
      <c r="H11" t="n" s="9339">
        <v>0.0</v>
      </c>
      <c r="I11" t="n" s="9340">
        <v>100.0</v>
      </c>
      <c r="J11" t="n" s="9341">
        <v>-3.33</v>
      </c>
      <c r="K11" t="n" s="9342">
        <v>200.0</v>
      </c>
      <c r="L11" t="n" s="9343">
        <v>0.0</v>
      </c>
      <c r="M11" t="n" s="9344">
        <v>0.0</v>
      </c>
      <c r="N11" t="n" s="9345">
        <v>0.0</v>
      </c>
      <c r="O11" t="n" s="9346">
        <v>0.0</v>
      </c>
      <c r="P11" t="n" s="9347">
        <v>0.0</v>
      </c>
      <c r="Q11" t="n" s="9348">
        <v>0.0</v>
      </c>
      <c r="R11" t="n" s="9349">
        <v>0.0</v>
      </c>
      <c r="S11" t="n" s="9350">
        <v>0.0</v>
      </c>
      <c r="T11" t="n" s="9351">
        <v>0.0</v>
      </c>
      <c r="U11" t="n" s="9352">
        <v>0.0</v>
      </c>
      <c r="V11" t="n" s="9353">
        <v>0.0</v>
      </c>
      <c r="W11" s="9354">
        <f>q11+s11+u11+v11</f>
      </c>
      <c r="X11" t="n" s="9355">
        <v>-43.87</v>
      </c>
      <c r="Y11" t="n" s="9356">
        <v>0.0</v>
      </c>
      <c r="Z11" t="n" s="9357">
        <v>0.0</v>
      </c>
      <c r="AA11" s="9358">
        <f>h11+i11+j11+k11+l11+m11+n11+o11+w11+x11+y11+z11</f>
      </c>
      <c r="AB11" t="n" s="9359">
        <v>34.0</v>
      </c>
      <c r="AC11" t="n" s="9360">
        <v>4.35</v>
      </c>
      <c r="AD11" t="n" s="9361">
        <v>0.5</v>
      </c>
      <c r="AE11" t="n" s="9362">
        <v>80.0</v>
      </c>
      <c r="AF11" s="9363">
        <f>ROUND((aa11+ab11+ac11+ad11+ae11),2)</f>
      </c>
      <c r="AG11" s="9364">
        <f>ae11*0.06</f>
      </c>
      <c r="AH11" s="9365">
        <f>af11+ag11</f>
      </c>
      <c r="AI11" t="s" s="9366">
        <v>144</v>
      </c>
    </row>
    <row r="12" ht="15.0" customHeight="true">
      <c r="A12" t="s" s="9367">
        <v>202</v>
      </c>
      <c r="B12" t="s" s="9368">
        <v>203</v>
      </c>
      <c r="C12" t="s" s="9369">
        <v>204</v>
      </c>
      <c r="D12" t="s" s="9370">
        <v>205</v>
      </c>
      <c r="E12" t="s" s="9371">
        <v>189</v>
      </c>
      <c r="F12" t="n" s="9372">
        <v>41944.0</v>
      </c>
      <c r="G12" t="s" s="9373">
        <v>0</v>
      </c>
      <c r="H12" t="n" s="9374">
        <v>1390.0</v>
      </c>
      <c r="I12" t="n" s="9375">
        <v>100.0</v>
      </c>
      <c r="J12" t="n" s="9376">
        <v>0.0</v>
      </c>
      <c r="K12" t="n" s="9377">
        <v>1300.0</v>
      </c>
      <c r="L12" t="n" s="9378">
        <v>0.0</v>
      </c>
      <c r="M12" t="n" s="9379">
        <v>0.0</v>
      </c>
      <c r="N12" t="n" s="9380">
        <v>0.0</v>
      </c>
      <c r="O12" t="n" s="9381">
        <v>0.0</v>
      </c>
      <c r="P12" t="n" s="9382">
        <v>0.0</v>
      </c>
      <c r="Q12" t="n" s="9383">
        <v>0.0</v>
      </c>
      <c r="R12" t="n" s="9384">
        <v>0.0</v>
      </c>
      <c r="S12" t="n" s="9385">
        <v>0.0</v>
      </c>
      <c r="T12" t="n" s="9386">
        <v>0.0</v>
      </c>
      <c r="U12" t="n" s="9387">
        <v>0.0</v>
      </c>
      <c r="V12" t="n" s="9388">
        <v>0.0</v>
      </c>
      <c r="W12" s="9389">
        <f>q12+s12+u12+v12</f>
      </c>
      <c r="X12" t="n" s="9390">
        <v>0.0</v>
      </c>
      <c r="Y12" t="n" s="9391">
        <v>0.0</v>
      </c>
      <c r="Z12" t="n" s="9392">
        <v>0.0</v>
      </c>
      <c r="AA12" s="9393">
        <f>h12+i12+j12+k12+l12+m12+n12+o12+w12+x12+y12+z12</f>
      </c>
      <c r="AB12" t="n" s="9394">
        <v>364.0</v>
      </c>
      <c r="AC12" t="n" s="9395">
        <v>48.15</v>
      </c>
      <c r="AD12" t="n" s="9396">
        <v>5.5</v>
      </c>
      <c r="AE12" t="n" s="9397">
        <v>80.0</v>
      </c>
      <c r="AF12" s="9398">
        <f>ROUND((aa12+ab12+ac12+ad12+ae12),2)</f>
      </c>
      <c r="AG12" s="9399">
        <f>ae12*0.06</f>
      </c>
      <c r="AH12" s="9400">
        <f>af12+ag12</f>
      </c>
      <c r="AI12" t="s" s="9401">
        <v>0</v>
      </c>
    </row>
    <row r="13" ht="15.0" customHeight="true">
      <c r="A13" t="s" s="9402">
        <v>206</v>
      </c>
      <c r="B13" t="s" s="9403">
        <v>207</v>
      </c>
      <c r="C13" t="s" s="9404">
        <v>208</v>
      </c>
      <c r="D13" t="s" s="9405">
        <v>209</v>
      </c>
      <c r="E13" t="s" s="9406">
        <v>189</v>
      </c>
      <c r="F13" t="n" s="9407">
        <v>41944.0</v>
      </c>
      <c r="G13" t="s" s="9408">
        <v>0</v>
      </c>
      <c r="H13" t="n" s="9409">
        <v>1540.0</v>
      </c>
      <c r="I13" t="n" s="9410">
        <v>100.0</v>
      </c>
      <c r="J13" t="n" s="9411">
        <v>0.0</v>
      </c>
      <c r="K13" t="n" s="9412">
        <v>1000.0</v>
      </c>
      <c r="L13" t="n" s="9413">
        <v>0.0</v>
      </c>
      <c r="M13" t="n" s="9414">
        <v>0.0</v>
      </c>
      <c r="N13" t="n" s="9415">
        <v>0.0</v>
      </c>
      <c r="O13" t="n" s="9416">
        <v>0.0</v>
      </c>
      <c r="P13" t="n" s="9417">
        <v>0.0</v>
      </c>
      <c r="Q13" t="n" s="9418">
        <v>0.0</v>
      </c>
      <c r="R13" t="n" s="9419">
        <v>0.0</v>
      </c>
      <c r="S13" t="n" s="9420">
        <v>0.0</v>
      </c>
      <c r="T13" t="n" s="9421">
        <v>0.0</v>
      </c>
      <c r="U13" t="n" s="9422">
        <v>0.0</v>
      </c>
      <c r="V13" t="n" s="9423">
        <v>0.0</v>
      </c>
      <c r="W13" s="9424">
        <f>q13+s13+u13+v13</f>
      </c>
      <c r="X13" t="n" s="9425">
        <v>0.0</v>
      </c>
      <c r="Y13" t="n" s="9426">
        <v>0.0</v>
      </c>
      <c r="Z13" t="n" s="9427">
        <v>0.0</v>
      </c>
      <c r="AA13" s="9428">
        <f>h13+i13+j13+k13+l13+m13+n13+o13+w13+x13+y13+z13</f>
      </c>
      <c r="AB13" t="n" s="9429">
        <v>344.0</v>
      </c>
      <c r="AC13" t="n" s="9430">
        <v>46.35</v>
      </c>
      <c r="AD13" t="n" s="9431">
        <v>5.3</v>
      </c>
      <c r="AE13" t="n" s="9432">
        <v>80.0</v>
      </c>
      <c r="AF13" s="9433">
        <f>ROUND((aa13+ab13+ac13+ad13+ae13),2)</f>
      </c>
      <c r="AG13" s="9434">
        <f>ae13*0.06</f>
      </c>
      <c r="AH13" s="9435">
        <f>af13+ag13</f>
      </c>
      <c r="AI13" t="s" s="9436">
        <v>0</v>
      </c>
    </row>
    <row r="14" ht="15.0" customHeight="true">
      <c r="A14" t="s" s="9437">
        <v>210</v>
      </c>
      <c r="B14" t="s" s="9438">
        <v>211</v>
      </c>
      <c r="C14" t="s" s="9439">
        <v>212</v>
      </c>
      <c r="D14" t="s" s="9440">
        <v>213</v>
      </c>
      <c r="E14" t="s" s="9441">
        <v>189</v>
      </c>
      <c r="F14" t="n" s="9442">
        <v>41944.0</v>
      </c>
      <c r="G14" t="s" s="9443">
        <v>0</v>
      </c>
      <c r="H14" t="n" s="9444">
        <v>1460.0</v>
      </c>
      <c r="I14" t="n" s="9445">
        <v>100.0</v>
      </c>
      <c r="J14" t="n" s="9446">
        <v>0.0</v>
      </c>
      <c r="K14" t="n" s="9447">
        <v>800.0</v>
      </c>
      <c r="L14" t="n" s="9448">
        <v>0.0</v>
      </c>
      <c r="M14" t="n" s="9449">
        <v>0.0</v>
      </c>
      <c r="N14" t="n" s="9450">
        <v>0.0</v>
      </c>
      <c r="O14" t="n" s="9451">
        <v>0.0</v>
      </c>
      <c r="P14" t="n" s="9452">
        <v>0.0</v>
      </c>
      <c r="Q14" t="n" s="9453">
        <v>0.0</v>
      </c>
      <c r="R14" t="n" s="9454">
        <v>0.0</v>
      </c>
      <c r="S14" t="n" s="9455">
        <v>0.0</v>
      </c>
      <c r="T14" t="n" s="9456">
        <v>0.0</v>
      </c>
      <c r="U14" t="n" s="9457">
        <v>0.0</v>
      </c>
      <c r="V14" t="n" s="9458">
        <v>0.0</v>
      </c>
      <c r="W14" s="9459">
        <f>q14+s14+u14+v14</f>
      </c>
      <c r="X14" t="n" s="9460">
        <v>0.0</v>
      </c>
      <c r="Y14" t="n" s="9461">
        <v>0.0</v>
      </c>
      <c r="Z14" t="n" s="9462">
        <v>0.0</v>
      </c>
      <c r="AA14" s="9463">
        <f>h14+i14+j14+k14+l14+m14+n14+o14+w14+x14+y14+z14</f>
      </c>
      <c r="AB14" t="n" s="9464">
        <v>307.0</v>
      </c>
      <c r="AC14" t="n" s="9465">
        <v>41.15</v>
      </c>
      <c r="AD14" t="n" s="9466">
        <v>4.7</v>
      </c>
      <c r="AE14" t="n" s="9467">
        <v>80.0</v>
      </c>
      <c r="AF14" s="9468">
        <f>ROUND((aa14+ab14+ac14+ad14+ae14),2)</f>
      </c>
      <c r="AG14" s="9469">
        <f>ae14*0.06</f>
      </c>
      <c r="AH14" s="9470">
        <f>af14+ag14</f>
      </c>
      <c r="AI14" t="s" s="9471">
        <v>0</v>
      </c>
    </row>
    <row r="15" ht="15.0" customHeight="true">
      <c r="A15" t="s" s="9472">
        <v>214</v>
      </c>
      <c r="B15" t="s" s="9473">
        <v>215</v>
      </c>
      <c r="C15" t="s" s="9474">
        <v>216</v>
      </c>
      <c r="D15" t="s" s="9475">
        <v>217</v>
      </c>
      <c r="E15" t="s" s="9476">
        <v>189</v>
      </c>
      <c r="F15" t="n" s="9477">
        <v>42767.0</v>
      </c>
      <c r="G15" t="s" s="9478">
        <v>0</v>
      </c>
      <c r="H15" t="n" s="9479">
        <v>1350.0</v>
      </c>
      <c r="I15" t="n" s="9480">
        <v>100.0</v>
      </c>
      <c r="J15" t="n" s="9481">
        <v>0.0</v>
      </c>
      <c r="K15" t="n" s="9482">
        <v>200.0</v>
      </c>
      <c r="L15" t="n" s="9483">
        <v>0.0</v>
      </c>
      <c r="M15" t="n" s="9484">
        <v>0.0</v>
      </c>
      <c r="N15" t="n" s="9485">
        <v>0.0</v>
      </c>
      <c r="O15" t="n" s="9486">
        <v>0.0</v>
      </c>
      <c r="P15" t="n" s="9487">
        <v>0.0</v>
      </c>
      <c r="Q15" t="n" s="9488">
        <v>0.0</v>
      </c>
      <c r="R15" t="n" s="9489">
        <v>0.0</v>
      </c>
      <c r="S15" t="n" s="9490">
        <v>0.0</v>
      </c>
      <c r="T15" t="n" s="9491">
        <v>0.0</v>
      </c>
      <c r="U15" t="n" s="9492">
        <v>0.0</v>
      </c>
      <c r="V15" t="n" s="9493">
        <v>0.0</v>
      </c>
      <c r="W15" s="9494">
        <f>q15+s15+u15+v15</f>
      </c>
      <c r="X15" t="n" s="9495">
        <v>0.0</v>
      </c>
      <c r="Y15" t="n" s="9496">
        <v>0.0</v>
      </c>
      <c r="Z15" t="n" s="9497">
        <v>0.0</v>
      </c>
      <c r="AA15" s="9498">
        <f>h15+i15+j15+k15+l15+m15+n15+o15+w15+x15+y15+z15</f>
      </c>
      <c r="AB15" t="n" s="9499">
        <v>216.0</v>
      </c>
      <c r="AC15" t="n" s="9500">
        <v>28.85</v>
      </c>
      <c r="AD15" t="n" s="9501">
        <v>3.3</v>
      </c>
      <c r="AE15" t="n" s="9502">
        <v>80.0</v>
      </c>
      <c r="AF15" s="9503">
        <f>ROUND((aa15+ab15+ac15+ad15+ae15),2)</f>
      </c>
      <c r="AG15" s="9504">
        <f>ae15*0.06</f>
      </c>
      <c r="AH15" s="9505">
        <f>af15+ag15</f>
      </c>
      <c r="AI15" t="s" s="9506">
        <v>0</v>
      </c>
    </row>
    <row r="16" ht="15.0" customHeight="true">
      <c r="A16" t="s" s="9507">
        <v>218</v>
      </c>
      <c r="B16" t="s" s="9508">
        <v>219</v>
      </c>
      <c r="C16" t="s" s="9509">
        <v>220</v>
      </c>
      <c r="D16" t="s" s="9510">
        <v>221</v>
      </c>
      <c r="E16" t="s" s="9511">
        <v>189</v>
      </c>
      <c r="F16" t="n" s="9512">
        <v>42990.0</v>
      </c>
      <c r="G16" t="s" s="9513">
        <v>0</v>
      </c>
      <c r="H16" t="n" s="9514">
        <v>1260.0</v>
      </c>
      <c r="I16" t="n" s="9515">
        <v>100.0</v>
      </c>
      <c r="J16" t="n" s="9516">
        <v>0.0</v>
      </c>
      <c r="K16" t="n" s="9517">
        <v>450.0</v>
      </c>
      <c r="L16" t="n" s="9518">
        <v>0.0</v>
      </c>
      <c r="M16" t="n" s="9519">
        <v>0.0</v>
      </c>
      <c r="N16" t="n" s="9520">
        <v>0.0</v>
      </c>
      <c r="O16" t="n" s="9521">
        <v>0.0</v>
      </c>
      <c r="P16" t="n" s="9522">
        <v>0.0</v>
      </c>
      <c r="Q16" t="n" s="9523">
        <v>0.0</v>
      </c>
      <c r="R16" t="n" s="9524">
        <v>0.0</v>
      </c>
      <c r="S16" t="n" s="9525">
        <v>0.0</v>
      </c>
      <c r="T16" t="n" s="9526">
        <v>0.0</v>
      </c>
      <c r="U16" t="n" s="9527">
        <v>0.0</v>
      </c>
      <c r="V16" t="n" s="9528">
        <v>0.0</v>
      </c>
      <c r="W16" s="9529">
        <f>q16+s16+u16+v16</f>
      </c>
      <c r="X16" t="n" s="9530">
        <v>0.0</v>
      </c>
      <c r="Y16" t="n" s="9531">
        <v>0.0</v>
      </c>
      <c r="Z16" t="n" s="9532">
        <v>0.0</v>
      </c>
      <c r="AA16" s="9533">
        <f>h16+i16+j16+k16+l16+m16+n16+o16+w16+x16+y16+z16</f>
      </c>
      <c r="AB16" t="n" s="9534">
        <v>237.0</v>
      </c>
      <c r="AC16" t="n" s="9535">
        <v>32.35</v>
      </c>
      <c r="AD16" t="n" s="9536">
        <v>3.7</v>
      </c>
      <c r="AE16" t="n" s="9537">
        <v>80.0</v>
      </c>
      <c r="AF16" s="9538">
        <f>ROUND((aa16+ab16+ac16+ad16+ae16),2)</f>
      </c>
      <c r="AG16" s="9539">
        <f>ae16*0.06</f>
      </c>
      <c r="AH16" s="9540">
        <f>af16+ag16</f>
      </c>
      <c r="AI16" t="s" s="9541">
        <v>0</v>
      </c>
    </row>
    <row r="17" ht="15.0" customHeight="true">
      <c r="A17" t="s" s="9542">
        <v>222</v>
      </c>
      <c r="B17" t="s" s="9543">
        <v>223</v>
      </c>
      <c r="C17" t="s" s="9544">
        <v>224</v>
      </c>
      <c r="D17" t="s" s="9545">
        <v>225</v>
      </c>
      <c r="E17" t="s" s="9546">
        <v>189</v>
      </c>
      <c r="F17" t="n" s="9547">
        <v>43540.0</v>
      </c>
      <c r="G17" t="s" s="9548">
        <v>0</v>
      </c>
      <c r="H17" t="n" s="9549">
        <v>1200.0</v>
      </c>
      <c r="I17" t="n" s="9550">
        <v>100.0</v>
      </c>
      <c r="J17" t="n" s="9551">
        <v>0.0</v>
      </c>
      <c r="K17" t="n" s="9552">
        <v>0.0</v>
      </c>
      <c r="L17" t="n" s="9553">
        <v>0.0</v>
      </c>
      <c r="M17" t="n" s="9554">
        <v>0.0</v>
      </c>
      <c r="N17" t="n" s="9555">
        <v>0.0</v>
      </c>
      <c r="O17" t="n" s="9556">
        <v>0.0</v>
      </c>
      <c r="P17" t="n" s="9557">
        <v>0.0</v>
      </c>
      <c r="Q17" t="n" s="9558">
        <v>0.0</v>
      </c>
      <c r="R17" t="n" s="9559">
        <v>0.0</v>
      </c>
      <c r="S17" t="n" s="9560">
        <v>0.0</v>
      </c>
      <c r="T17" t="n" s="9561">
        <v>0.0</v>
      </c>
      <c r="U17" t="n" s="9562">
        <v>0.0</v>
      </c>
      <c r="V17" t="n" s="9563">
        <v>0.0</v>
      </c>
      <c r="W17" s="9564">
        <f>q17+s17+u17+v17</f>
      </c>
      <c r="X17" t="n" s="9565">
        <v>0.0</v>
      </c>
      <c r="Y17" t="n" s="9566">
        <v>0.0</v>
      </c>
      <c r="Z17" t="n" s="9567">
        <v>0.0</v>
      </c>
      <c r="AA17" s="9568">
        <f>h17+i17+j17+k17+l17+m17+n17+o17+w17+x17+y17+z17</f>
      </c>
      <c r="AB17" t="n" s="9569">
        <v>169.0</v>
      </c>
      <c r="AC17" t="n" s="9570">
        <v>21.85</v>
      </c>
      <c r="AD17" t="n" s="9571">
        <v>2.5</v>
      </c>
      <c r="AE17" t="n" s="9572">
        <v>80.0</v>
      </c>
      <c r="AF17" s="9573">
        <f>ROUND((aa17+ab17+ac17+ad17+ae17),2)</f>
      </c>
      <c r="AG17" s="9574">
        <f>ae17*0.06</f>
      </c>
      <c r="AH17" s="9575">
        <f>af17+ag17</f>
      </c>
      <c r="AI17" t="s" s="9576">
        <v>0</v>
      </c>
    </row>
    <row r="18" ht="15.0" customHeight="true">
      <c r="A18" t="s" s="9577">
        <v>0</v>
      </c>
      <c r="B18" t="s" s="9578">
        <v>0</v>
      </c>
      <c r="C18" t="s" s="9579">
        <v>0</v>
      </c>
      <c r="D18" t="s" s="9580">
        <v>0</v>
      </c>
      <c r="E18" t="s" s="9581">
        <v>0</v>
      </c>
      <c r="F18" t="s" s="9582">
        <v>0</v>
      </c>
      <c r="G18" t="s" s="9583">
        <v>0</v>
      </c>
      <c r="H18" s="9584">
        <f>SUM(h8:h17)</f>
      </c>
      <c r="I18" s="9585">
        <f>SUM(i8:i17)</f>
      </c>
      <c r="J18" s="9586">
        <f>SUM(j8:j17)</f>
      </c>
      <c r="K18" s="9587">
        <f>SUM(k8:k17)</f>
      </c>
      <c r="L18" s="9588">
        <f>SUM(l8:l17)</f>
      </c>
      <c r="M18" s="9589">
        <f>SUM(m8:m17)</f>
      </c>
      <c r="N18" s="9590">
        <f>SUM(n8:n17)</f>
      </c>
      <c r="O18" s="9591">
        <f>SUM(o8:o17)</f>
      </c>
      <c r="P18" s="9592">
        <f>SUM(p8:p17)</f>
      </c>
      <c r="Q18" s="9593">
        <f>SUM(q8:q17)</f>
      </c>
      <c r="R18" s="9594">
        <f>SUM(r8:r17)</f>
      </c>
      <c r="S18" s="9595">
        <f>SUM(s8:s17)</f>
      </c>
      <c r="T18" s="9596">
        <f>SUM(t8:t17)</f>
      </c>
      <c r="U18" s="9597">
        <f>SUM(u8:u17)</f>
      </c>
      <c r="V18" s="9598">
        <f>SUM(v8:v17)</f>
      </c>
      <c r="W18" s="9599">
        <f>SUM(w8:w17)</f>
      </c>
      <c r="X18" s="9600">
        <f>SUM(x8:x17)</f>
      </c>
      <c r="Y18" s="9601">
        <f>SUM(y8:y17)</f>
      </c>
      <c r="Z18" s="9602">
        <f>SUM(z8:z17)</f>
      </c>
      <c r="AA18" s="9603">
        <f>SUM(aa8:aa17)</f>
      </c>
      <c r="AB18" s="9604">
        <f>SUM(ab8:ab17)</f>
      </c>
      <c r="AC18" s="9605">
        <f>SUM(ac8:ac17)</f>
      </c>
      <c r="AD18" s="9606">
        <f>SUM(ad8:ad17)</f>
      </c>
      <c r="AE18" s="9607">
        <f>SUM(ae8:ae17)</f>
      </c>
      <c r="AF18" s="9608">
        <f>SUM(af8:af17)</f>
      </c>
      <c r="AG18" s="9609">
        <f>SUM(ag8:ag17)</f>
      </c>
      <c r="AH18" s="9610">
        <f>SUM(ah8:ah17)</f>
      </c>
      <c r="AI18" t="s" s="9611">
        <v>0</v>
      </c>
    </row>
    <row r="19" ht="15.0" customHeight="true"/>
    <row r="20" ht="15.0" customHeight="true">
      <c r="A20" t="s" s="9612">
        <v>0</v>
      </c>
      <c r="B20" t="s" s="9613">
        <v>0</v>
      </c>
      <c r="C20" t="s" s="9614">
        <v>528</v>
      </c>
    </row>
    <row r="21" ht="15.0" customHeight="true">
      <c r="C21" s="9615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16">
        <v>0</v>
      </c>
      <c r="B1" t="s" s="9617">
        <v>0</v>
      </c>
      <c r="C1" t="s" s="9618">
        <v>1</v>
      </c>
    </row>
    <row r="2" ht="15.0" customHeight="true">
      <c r="A2" t="s" s="9619">
        <v>0</v>
      </c>
      <c r="B2" t="s" s="9620">
        <v>0</v>
      </c>
      <c r="C2" t="s" s="9621">
        <v>2</v>
      </c>
    </row>
    <row r="3" ht="15.0" customHeight="true">
      <c r="A3" t="s" s="9622">
        <v>0</v>
      </c>
      <c r="B3" t="s" s="9623">
        <v>0</v>
      </c>
      <c r="C3" t="s" s="9624">
        <v>3</v>
      </c>
    </row>
    <row r="4" ht="15.0" customHeight="true">
      <c r="A4" t="s" s="9625">
        <v>0</v>
      </c>
      <c r="B4" t="s" s="9626">
        <v>0</v>
      </c>
      <c r="C4" t="s" s="9627">
        <v>4</v>
      </c>
      <c r="D4" t="s" s="9628">
        <v>0</v>
      </c>
      <c r="E4" t="s" s="9629">
        <v>0</v>
      </c>
      <c r="F4" t="s" s="9630">
        <v>0</v>
      </c>
      <c r="G4" t="s" s="9631">
        <v>0</v>
      </c>
      <c r="H4" t="s" s="9632">
        <v>0</v>
      </c>
      <c r="I4" t="s" s="9633">
        <v>0</v>
      </c>
      <c r="J4" t="s" s="9634">
        <v>0</v>
      </c>
      <c r="K4" t="s" s="9635">
        <v>0</v>
      </c>
      <c r="L4" t="s" s="9636">
        <v>0</v>
      </c>
      <c r="M4" t="s" s="9637">
        <v>0</v>
      </c>
      <c r="N4" t="s" s="9638">
        <v>0</v>
      </c>
      <c r="O4" t="s" s="9639">
        <v>0</v>
      </c>
      <c r="P4" t="s" s="9640">
        <v>0</v>
      </c>
      <c r="Q4" t="s" s="9641">
        <v>0</v>
      </c>
      <c r="R4" t="s" s="9642">
        <v>0</v>
      </c>
      <c r="S4" t="s" s="9643">
        <v>0</v>
      </c>
      <c r="T4" t="s" s="9644">
        <v>0</v>
      </c>
      <c r="U4" t="s" s="9645">
        <v>0</v>
      </c>
      <c r="V4" t="s" s="9646">
        <v>0</v>
      </c>
      <c r="W4" t="s" s="9647">
        <v>0</v>
      </c>
      <c r="X4" t="s" s="9648">
        <v>0</v>
      </c>
      <c r="Y4" t="s" s="9649">
        <v>0</v>
      </c>
      <c r="Z4" t="s" s="9650">
        <v>0</v>
      </c>
      <c r="AA4" t="s" s="9651">
        <v>0</v>
      </c>
      <c r="AB4" t="s" s="9652">
        <v>0</v>
      </c>
      <c r="AC4" t="s" s="9653">
        <v>5</v>
      </c>
      <c r="AD4" t="n" s="9654">
        <v>2019.0</v>
      </c>
    </row>
    <row r="5" ht="15.0" customHeight="true">
      <c r="A5" t="s" s="9655">
        <v>0</v>
      </c>
      <c r="B5" t="s" s="9656">
        <v>0</v>
      </c>
      <c r="C5" t="s" s="9657">
        <v>0</v>
      </c>
      <c r="D5" t="s" s="9658">
        <v>0</v>
      </c>
      <c r="E5" t="s" s="9659">
        <v>0</v>
      </c>
      <c r="F5" t="s" s="9660">
        <v>0</v>
      </c>
      <c r="G5" t="s" s="9661">
        <v>0</v>
      </c>
      <c r="H5" t="s" s="9662">
        <v>0</v>
      </c>
      <c r="I5" t="s" s="9663">
        <v>0</v>
      </c>
      <c r="J5" t="s" s="9664">
        <v>0</v>
      </c>
      <c r="K5" t="s" s="9665">
        <v>0</v>
      </c>
      <c r="L5" t="s" s="9666">
        <v>0</v>
      </c>
      <c r="M5" t="s" s="9667">
        <v>0</v>
      </c>
      <c r="N5" t="s" s="9668">
        <v>0</v>
      </c>
      <c r="O5" t="s" s="9669">
        <v>0</v>
      </c>
      <c r="P5" t="s" s="9670">
        <v>0</v>
      </c>
      <c r="Q5" t="s" s="9671">
        <v>0</v>
      </c>
      <c r="R5" t="s" s="9672">
        <v>0</v>
      </c>
      <c r="S5" t="s" s="9673">
        <v>0</v>
      </c>
      <c r="T5" t="s" s="9674">
        <v>0</v>
      </c>
      <c r="U5" t="s" s="9675">
        <v>0</v>
      </c>
      <c r="V5" t="s" s="9676">
        <v>0</v>
      </c>
      <c r="W5" t="s" s="9677">
        <v>0</v>
      </c>
      <c r="X5" t="s" s="9678">
        <v>0</v>
      </c>
      <c r="Y5" t="s" s="9679">
        <v>0</v>
      </c>
      <c r="Z5" t="s" s="9680">
        <v>0</v>
      </c>
      <c r="AA5" t="s" s="9681">
        <v>0</v>
      </c>
      <c r="AB5" t="s" s="9682">
        <v>0</v>
      </c>
      <c r="AC5" t="s" s="9683">
        <v>6</v>
      </c>
      <c r="AD5" t="n" s="9684">
        <v>2019.0</v>
      </c>
    </row>
    <row r="6" ht="15.0" customHeight="true"/>
    <row r="7" ht="35.0" customHeight="true">
      <c r="A7" t="s" s="9685">
        <v>7</v>
      </c>
      <c r="B7" t="s" s="9686">
        <v>8</v>
      </c>
      <c r="C7" t="s" s="9687">
        <v>9</v>
      </c>
      <c r="D7" t="s" s="9688">
        <v>10</v>
      </c>
      <c r="E7" t="s" s="9689">
        <v>11</v>
      </c>
      <c r="F7" t="s" s="9690">
        <v>12</v>
      </c>
      <c r="G7" t="s" s="9691">
        <v>13</v>
      </c>
      <c r="H7" t="s" s="9692">
        <v>14</v>
      </c>
      <c r="I7" t="s" s="9693">
        <v>15</v>
      </c>
      <c r="J7" t="s" s="9694">
        <v>16</v>
      </c>
      <c r="K7" t="s" s="9695">
        <v>17</v>
      </c>
      <c r="L7" t="s" s="9696">
        <v>18</v>
      </c>
      <c r="M7" t="s" s="9697">
        <v>19</v>
      </c>
      <c r="N7" t="s" s="9698">
        <v>20</v>
      </c>
      <c r="O7" t="s" s="9699">
        <v>21</v>
      </c>
      <c r="P7" t="s" s="9700">
        <v>22</v>
      </c>
      <c r="Q7" t="s" s="9701">
        <v>23</v>
      </c>
      <c r="R7" t="s" s="9702">
        <v>24</v>
      </c>
      <c r="S7" t="s" s="9703">
        <v>25</v>
      </c>
      <c r="T7" t="s" s="9704">
        <v>26</v>
      </c>
      <c r="U7" t="s" s="9705">
        <v>27</v>
      </c>
      <c r="V7" t="s" s="9706">
        <v>28</v>
      </c>
      <c r="W7" t="s" s="9707">
        <v>29</v>
      </c>
      <c r="X7" t="s" s="9708">
        <v>30</v>
      </c>
      <c r="Y7" t="s" s="9709">
        <v>31</v>
      </c>
      <c r="Z7" t="s" s="9710">
        <v>32</v>
      </c>
      <c r="AA7" t="s" s="9711">
        <v>33</v>
      </c>
      <c r="AB7" t="s" s="9712">
        <v>34</v>
      </c>
      <c r="AC7" t="s" s="9713">
        <v>35</v>
      </c>
      <c r="AD7" t="s" s="9714">
        <v>36</v>
      </c>
      <c r="AE7" t="s" s="9715">
        <v>37</v>
      </c>
      <c r="AF7" t="s" s="9716">
        <v>38</v>
      </c>
      <c r="AG7" t="s" s="9717">
        <v>39</v>
      </c>
      <c r="AH7" t="s" s="9718">
        <v>40</v>
      </c>
      <c r="AI7" t="s" s="9719">
        <v>41</v>
      </c>
    </row>
    <row r="8" ht="15.0" customHeight="true">
      <c r="A8" t="s" s="9720">
        <v>226</v>
      </c>
      <c r="B8" t="s" s="9721">
        <v>227</v>
      </c>
      <c r="C8" t="s" s="9722">
        <v>228</v>
      </c>
      <c r="D8" t="s" s="9723">
        <v>229</v>
      </c>
      <c r="E8" t="s" s="9724">
        <v>230</v>
      </c>
      <c r="F8" t="n" s="9725">
        <v>41944.0</v>
      </c>
      <c r="G8" t="s" s="9726">
        <v>0</v>
      </c>
      <c r="H8" t="n" s="9727">
        <v>1460.0</v>
      </c>
      <c r="I8" t="n" s="9728">
        <v>100.0</v>
      </c>
      <c r="J8" t="n" s="9729">
        <v>0.0</v>
      </c>
      <c r="K8" t="n" s="9730">
        <v>1158.0</v>
      </c>
      <c r="L8" t="n" s="9731">
        <v>0.0</v>
      </c>
      <c r="M8" t="n" s="9732">
        <v>0.0</v>
      </c>
      <c r="N8" t="n" s="9733">
        <v>0.0</v>
      </c>
      <c r="O8" t="n" s="9734">
        <v>0.0</v>
      </c>
      <c r="P8" t="n" s="9735">
        <v>0.0</v>
      </c>
      <c r="Q8" t="n" s="9736">
        <v>0.0</v>
      </c>
      <c r="R8" t="n" s="9737">
        <v>0.0</v>
      </c>
      <c r="S8" t="n" s="9738">
        <v>0.0</v>
      </c>
      <c r="T8" t="n" s="9739">
        <v>0.0</v>
      </c>
      <c r="U8" t="n" s="9740">
        <v>0.0</v>
      </c>
      <c r="V8" t="n" s="9741">
        <v>0.0</v>
      </c>
      <c r="W8" s="9742">
        <f>q8+s8+u8+v8</f>
      </c>
      <c r="X8" t="n" s="9743">
        <v>0.0</v>
      </c>
      <c r="Y8" t="n" s="9744">
        <v>0.0</v>
      </c>
      <c r="Z8" t="n" s="9745">
        <v>0.0</v>
      </c>
      <c r="AA8" s="9746">
        <f>h8+i8+j8+k8+l8+m8+n8+o8+w8+x8+y8+z8</f>
      </c>
      <c r="AB8" t="n" s="9747">
        <v>354.0</v>
      </c>
      <c r="AC8" t="n" s="9748">
        <v>48.15</v>
      </c>
      <c r="AD8" t="n" s="9749">
        <v>5.5</v>
      </c>
      <c r="AE8" t="n" s="9750">
        <v>80.0</v>
      </c>
      <c r="AF8" s="9751">
        <f>ROUND((aa8+ab8+ac8+ad8+ae8),2)</f>
      </c>
      <c r="AG8" s="9752">
        <f>ae8*0.06</f>
      </c>
      <c r="AH8" s="9753">
        <f>af8+ag8</f>
      </c>
      <c r="AI8" t="s" s="9754">
        <v>0</v>
      </c>
    </row>
    <row r="9" ht="15.0" customHeight="true">
      <c r="A9" t="s" s="9755">
        <v>231</v>
      </c>
      <c r="B9" t="s" s="9756">
        <v>232</v>
      </c>
      <c r="C9" t="s" s="9757">
        <v>233</v>
      </c>
      <c r="D9" t="s" s="9758">
        <v>234</v>
      </c>
      <c r="E9" t="s" s="9759">
        <v>230</v>
      </c>
      <c r="F9" t="n" s="9760">
        <v>41944.0</v>
      </c>
      <c r="G9" t="s" s="9761">
        <v>0</v>
      </c>
      <c r="H9" t="n" s="9762">
        <v>1390.0</v>
      </c>
      <c r="I9" t="n" s="9763">
        <v>100.0</v>
      </c>
      <c r="J9" t="n" s="9764">
        <v>0.0</v>
      </c>
      <c r="K9" t="n" s="9765">
        <v>1000.0</v>
      </c>
      <c r="L9" t="n" s="9766">
        <v>0.0</v>
      </c>
      <c r="M9" t="n" s="9767">
        <v>10.0</v>
      </c>
      <c r="N9" t="n" s="9768">
        <v>0.0</v>
      </c>
      <c r="O9" t="n" s="9769">
        <v>0.0</v>
      </c>
      <c r="P9" t="n" s="9770">
        <v>8.0</v>
      </c>
      <c r="Q9" t="n" s="9771">
        <v>80.16</v>
      </c>
      <c r="R9" t="n" s="9772">
        <v>0.0</v>
      </c>
      <c r="S9" t="n" s="9773">
        <v>0.0</v>
      </c>
      <c r="T9" t="n" s="9774">
        <v>0.0</v>
      </c>
      <c r="U9" t="n" s="9775">
        <v>0.0</v>
      </c>
      <c r="V9" t="n" s="9776">
        <v>0.0</v>
      </c>
      <c r="W9" s="9777">
        <f>q9+s9+u9+v9</f>
      </c>
      <c r="X9" t="n" s="9778">
        <v>0.0</v>
      </c>
      <c r="Y9" t="n" s="9779">
        <v>0.0</v>
      </c>
      <c r="Z9" t="n" s="9780">
        <v>0.0</v>
      </c>
      <c r="AA9" s="9781">
        <f>h9+i9+j9+k9+l9+m9+n9+o9+w9+x9+y9+z9</f>
      </c>
      <c r="AB9" t="n" s="9782">
        <v>325.0</v>
      </c>
      <c r="AC9" t="n" s="9783">
        <v>44.65</v>
      </c>
      <c r="AD9" t="n" s="9784">
        <v>5.1</v>
      </c>
      <c r="AE9" t="n" s="9785">
        <v>80.0</v>
      </c>
      <c r="AF9" s="9786">
        <f>ROUND((aa9+ab9+ac9+ad9+ae9),2)</f>
      </c>
      <c r="AG9" s="9787">
        <f>ae9*0.06</f>
      </c>
      <c r="AH9" s="9788">
        <f>af9+ag9</f>
      </c>
      <c r="AI9" t="s" s="9789">
        <v>0</v>
      </c>
    </row>
    <row r="10" ht="15.0" customHeight="true">
      <c r="A10" t="s" s="9790">
        <v>235</v>
      </c>
      <c r="B10" t="s" s="9791">
        <v>236</v>
      </c>
      <c r="C10" t="s" s="9792">
        <v>237</v>
      </c>
      <c r="D10" t="s" s="9793">
        <v>238</v>
      </c>
      <c r="E10" t="s" s="9794">
        <v>230</v>
      </c>
      <c r="F10" t="n" s="9795">
        <v>41944.0</v>
      </c>
      <c r="G10" t="s" s="9796">
        <v>0</v>
      </c>
      <c r="H10" t="n" s="9797">
        <v>1410.0</v>
      </c>
      <c r="I10" t="n" s="9798">
        <v>100.0</v>
      </c>
      <c r="J10" t="n" s="9799">
        <v>0.0</v>
      </c>
      <c r="K10" t="n" s="9800">
        <v>850.0</v>
      </c>
      <c r="L10" t="n" s="9801">
        <v>0.0</v>
      </c>
      <c r="M10" t="n" s="9802">
        <v>10.0</v>
      </c>
      <c r="N10" t="n" s="9803">
        <v>0.0</v>
      </c>
      <c r="O10" t="n" s="9804">
        <v>0.0</v>
      </c>
      <c r="P10" t="n" s="9805">
        <v>5.0</v>
      </c>
      <c r="Q10" t="n" s="9806">
        <v>50.85</v>
      </c>
      <c r="R10" t="n" s="9807">
        <v>0.0</v>
      </c>
      <c r="S10" t="n" s="9808">
        <v>0.0</v>
      </c>
      <c r="T10" t="n" s="9809">
        <v>0.0</v>
      </c>
      <c r="U10" t="n" s="9810">
        <v>0.0</v>
      </c>
      <c r="V10" t="n" s="9811">
        <v>0.0</v>
      </c>
      <c r="W10" s="9812">
        <f>q10+s10+u10+v10</f>
      </c>
      <c r="X10" t="n" s="9813">
        <v>0.0</v>
      </c>
      <c r="Y10" t="n" s="9814">
        <v>0.0</v>
      </c>
      <c r="Z10" t="n" s="9815">
        <v>0.0</v>
      </c>
      <c r="AA10" s="9816">
        <f>h10+i10+j10+k10+l10+m10+n10+o10+w10+x10+y10+z10</f>
      </c>
      <c r="AB10" t="n" s="9817">
        <v>307.0</v>
      </c>
      <c r="AC10" t="n" s="9818">
        <v>42.85</v>
      </c>
      <c r="AD10" t="n" s="9819">
        <v>4.9</v>
      </c>
      <c r="AE10" t="n" s="9820">
        <v>80.0</v>
      </c>
      <c r="AF10" s="9821">
        <f>ROUND((aa10+ab10+ac10+ad10+ae10),2)</f>
      </c>
      <c r="AG10" s="9822">
        <f>ae10*0.06</f>
      </c>
      <c r="AH10" s="9823">
        <f>af10+ag10</f>
      </c>
      <c r="AI10" t="s" s="9824">
        <v>0</v>
      </c>
    </row>
    <row r="11" ht="15.0" customHeight="true">
      <c r="A11" t="s" s="9825">
        <v>239</v>
      </c>
      <c r="B11" t="s" s="9826">
        <v>240</v>
      </c>
      <c r="C11" t="s" s="9827">
        <v>241</v>
      </c>
      <c r="D11" t="s" s="9828">
        <v>242</v>
      </c>
      <c r="E11" t="s" s="9829">
        <v>230</v>
      </c>
      <c r="F11" t="n" s="9830">
        <v>41944.0</v>
      </c>
      <c r="G11" t="s" s="9831">
        <v>0</v>
      </c>
      <c r="H11" t="n" s="9832">
        <v>1390.0</v>
      </c>
      <c r="I11" t="n" s="9833">
        <v>100.0</v>
      </c>
      <c r="J11" t="n" s="9834">
        <v>0.0</v>
      </c>
      <c r="K11" t="n" s="9835">
        <v>1000.0</v>
      </c>
      <c r="L11" t="n" s="9836">
        <v>0.0</v>
      </c>
      <c r="M11" t="n" s="9837">
        <v>22.6</v>
      </c>
      <c r="N11" t="n" s="9838">
        <v>0.0</v>
      </c>
      <c r="O11" t="n" s="9839">
        <v>0.0</v>
      </c>
      <c r="P11" t="n" s="9840">
        <v>5.0</v>
      </c>
      <c r="Q11" t="n" s="9841">
        <v>50.1</v>
      </c>
      <c r="R11" t="n" s="9842">
        <v>0.0</v>
      </c>
      <c r="S11" t="n" s="9843">
        <v>0.0</v>
      </c>
      <c r="T11" t="n" s="9844">
        <v>0.0</v>
      </c>
      <c r="U11" t="n" s="9845">
        <v>0.0</v>
      </c>
      <c r="V11" t="n" s="9846">
        <v>0.0</v>
      </c>
      <c r="W11" s="9847">
        <f>q11+s11+u11+v11</f>
      </c>
      <c r="X11" t="n" s="9848">
        <v>0.0</v>
      </c>
      <c r="Y11" t="n" s="9849">
        <v>0.0</v>
      </c>
      <c r="Z11" t="n" s="9850">
        <v>0.0</v>
      </c>
      <c r="AA11" s="9851">
        <f>h11+i11+j11+k11+l11+m11+n11+o11+w11+x11+y11+z11</f>
      </c>
      <c r="AB11" t="n" s="9852">
        <v>325.0</v>
      </c>
      <c r="AC11" t="n" s="9853">
        <v>44.65</v>
      </c>
      <c r="AD11" t="n" s="9854">
        <v>5.1</v>
      </c>
      <c r="AE11" t="n" s="9855">
        <v>80.0</v>
      </c>
      <c r="AF11" s="9856">
        <f>ROUND((aa11+ab11+ac11+ad11+ae11),2)</f>
      </c>
      <c r="AG11" s="9857">
        <f>ae11*0.06</f>
      </c>
      <c r="AH11" s="9858">
        <f>af11+ag11</f>
      </c>
      <c r="AI11" t="s" s="9859">
        <v>0</v>
      </c>
    </row>
    <row r="12" ht="15.0" customHeight="true">
      <c r="A12" t="s" s="9860">
        <v>243</v>
      </c>
      <c r="B12" t="s" s="9861">
        <v>244</v>
      </c>
      <c r="C12" t="s" s="9862">
        <v>245</v>
      </c>
      <c r="D12" t="s" s="9863">
        <v>246</v>
      </c>
      <c r="E12" t="s" s="9864">
        <v>230</v>
      </c>
      <c r="F12" t="n" s="9865">
        <v>42179.0</v>
      </c>
      <c r="G12" t="s" s="9866">
        <v>0</v>
      </c>
      <c r="H12" t="n" s="9867">
        <v>1350.0</v>
      </c>
      <c r="I12" t="n" s="9868">
        <v>100.0</v>
      </c>
      <c r="J12" t="n" s="9869">
        <v>0.0</v>
      </c>
      <c r="K12" t="n" s="9870">
        <v>1000.0</v>
      </c>
      <c r="L12" t="n" s="9871">
        <v>0.0</v>
      </c>
      <c r="M12" t="n" s="9872">
        <v>10.0</v>
      </c>
      <c r="N12" t="n" s="9873">
        <v>0.0</v>
      </c>
      <c r="O12" t="n" s="9874">
        <v>0.0</v>
      </c>
      <c r="P12" t="n" s="9875">
        <v>8.0</v>
      </c>
      <c r="Q12" t="n" s="9876">
        <v>77.92</v>
      </c>
      <c r="R12" t="n" s="9877">
        <v>0.0</v>
      </c>
      <c r="S12" t="n" s="9878">
        <v>0.0</v>
      </c>
      <c r="T12" t="n" s="9879">
        <v>0.0</v>
      </c>
      <c r="U12" t="n" s="9880">
        <v>0.0</v>
      </c>
      <c r="V12" t="n" s="9881">
        <v>0.0</v>
      </c>
      <c r="W12" s="9882">
        <f>q12+s12+u12+v12</f>
      </c>
      <c r="X12" t="n" s="9883">
        <v>0.0</v>
      </c>
      <c r="Y12" t="n" s="9884">
        <v>0.0</v>
      </c>
      <c r="Z12" t="n" s="9885">
        <v>0.0</v>
      </c>
      <c r="AA12" s="9886">
        <f>h12+i12+j12+k12+l12+m12+n12+o12+w12+x12+y12+z12</f>
      </c>
      <c r="AB12" t="n" s="9887">
        <v>320.0</v>
      </c>
      <c r="AC12" t="n" s="9888">
        <v>44.65</v>
      </c>
      <c r="AD12" t="n" s="9889">
        <v>5.1</v>
      </c>
      <c r="AE12" t="n" s="9890">
        <v>80.0</v>
      </c>
      <c r="AF12" s="9891">
        <f>ROUND((aa12+ab12+ac12+ad12+ae12),2)</f>
      </c>
      <c r="AG12" s="9892">
        <f>ae12*0.06</f>
      </c>
      <c r="AH12" s="9893">
        <f>af12+ag12</f>
      </c>
      <c r="AI12" t="s" s="9894">
        <v>0</v>
      </c>
    </row>
    <row r="13" ht="15.0" customHeight="true">
      <c r="A13" t="s" s="9895">
        <v>247</v>
      </c>
      <c r="B13" t="s" s="9896">
        <v>248</v>
      </c>
      <c r="C13" t="s" s="9897">
        <v>249</v>
      </c>
      <c r="D13" t="s" s="9898">
        <v>250</v>
      </c>
      <c r="E13" t="s" s="9899">
        <v>230</v>
      </c>
      <c r="F13" t="n" s="9900">
        <v>42488.0</v>
      </c>
      <c r="G13" t="s" s="9901">
        <v>0</v>
      </c>
      <c r="H13" t="n" s="9902">
        <v>1460.0</v>
      </c>
      <c r="I13" t="n" s="9903">
        <v>100.0</v>
      </c>
      <c r="J13" t="n" s="9904">
        <v>0.0</v>
      </c>
      <c r="K13" t="n" s="9905">
        <v>0.0</v>
      </c>
      <c r="L13" t="n" s="9906">
        <v>0.0</v>
      </c>
      <c r="M13" t="n" s="9907">
        <v>22.0</v>
      </c>
      <c r="N13" t="n" s="9908">
        <v>0.0</v>
      </c>
      <c r="O13" t="n" s="9909">
        <v>0.0</v>
      </c>
      <c r="P13" t="n" s="9910">
        <v>7.0</v>
      </c>
      <c r="Q13" t="n" s="9911">
        <v>73.71</v>
      </c>
      <c r="R13" t="n" s="9912">
        <v>0.0</v>
      </c>
      <c r="S13" t="n" s="9913">
        <v>0.0</v>
      </c>
      <c r="T13" t="n" s="9914">
        <v>0.0</v>
      </c>
      <c r="U13" t="n" s="9915">
        <v>0.0</v>
      </c>
      <c r="V13" t="n" s="9916">
        <v>0.0</v>
      </c>
      <c r="W13" s="9917">
        <f>q13+s13+u13+v13</f>
      </c>
      <c r="X13" t="n" s="9918">
        <v>0.0</v>
      </c>
      <c r="Y13" t="n" s="9919">
        <v>0.0</v>
      </c>
      <c r="Z13" t="n" s="9920">
        <v>0.0</v>
      </c>
      <c r="AA13" s="9921">
        <f>h13+i13+j13+k13+l13+m13+n13+o13+w13+x13+y13+z13</f>
      </c>
      <c r="AB13" t="n" s="9922">
        <v>203.0</v>
      </c>
      <c r="AC13" t="n" s="9923">
        <v>28.85</v>
      </c>
      <c r="AD13" t="n" s="9924">
        <v>3.3</v>
      </c>
      <c r="AE13" t="n" s="9925">
        <v>80.0</v>
      </c>
      <c r="AF13" s="9926">
        <f>ROUND((aa13+ab13+ac13+ad13+ae13),2)</f>
      </c>
      <c r="AG13" s="9927">
        <f>ae13*0.06</f>
      </c>
      <c r="AH13" s="9928">
        <f>af13+ag13</f>
      </c>
      <c r="AI13" t="s" s="9929">
        <v>0</v>
      </c>
    </row>
    <row r="14" ht="15.0" customHeight="true">
      <c r="A14" t="s" s="9930">
        <v>251</v>
      </c>
      <c r="B14" t="s" s="9931">
        <v>252</v>
      </c>
      <c r="C14" t="s" s="9932">
        <v>253</v>
      </c>
      <c r="D14" t="s" s="9933">
        <v>254</v>
      </c>
      <c r="E14" t="s" s="9934">
        <v>230</v>
      </c>
      <c r="F14" t="n" s="9935">
        <v>42583.0</v>
      </c>
      <c r="G14" t="s" s="9936">
        <v>0</v>
      </c>
      <c r="H14" t="n" s="9937">
        <v>1350.0</v>
      </c>
      <c r="I14" t="n" s="9938">
        <v>100.0</v>
      </c>
      <c r="J14" t="n" s="9939">
        <v>0.0</v>
      </c>
      <c r="K14" t="n" s="9940">
        <v>1000.0</v>
      </c>
      <c r="L14" t="n" s="9941">
        <v>0.0</v>
      </c>
      <c r="M14" t="n" s="9942">
        <v>20.98</v>
      </c>
      <c r="N14" t="n" s="9943">
        <v>0.0</v>
      </c>
      <c r="O14" t="n" s="9944">
        <v>0.0</v>
      </c>
      <c r="P14" t="n" s="9945">
        <v>8.0</v>
      </c>
      <c r="Q14" t="n" s="9946">
        <v>77.92</v>
      </c>
      <c r="R14" t="n" s="9947">
        <v>0.0</v>
      </c>
      <c r="S14" t="n" s="9948">
        <v>0.0</v>
      </c>
      <c r="T14" t="n" s="9949">
        <v>0.0</v>
      </c>
      <c r="U14" t="n" s="9950">
        <v>0.0</v>
      </c>
      <c r="V14" t="n" s="9951">
        <v>0.0</v>
      </c>
      <c r="W14" s="9952">
        <f>q14+s14+u14+v14</f>
      </c>
      <c r="X14" t="n" s="9953">
        <v>0.0</v>
      </c>
      <c r="Y14" t="n" s="9954">
        <v>0.0</v>
      </c>
      <c r="Z14" t="n" s="9955">
        <v>0.0</v>
      </c>
      <c r="AA14" s="9956">
        <f>h14+i14+j14+k14+l14+m14+n14+o14+w14+x14+y14+z14</f>
      </c>
      <c r="AB14" t="n" s="9957">
        <v>320.0</v>
      </c>
      <c r="AC14" t="n" s="9958">
        <v>44.65</v>
      </c>
      <c r="AD14" t="n" s="9959">
        <v>5.1</v>
      </c>
      <c r="AE14" t="n" s="9960">
        <v>80.0</v>
      </c>
      <c r="AF14" s="9961">
        <f>ROUND((aa14+ab14+ac14+ad14+ae14),2)</f>
      </c>
      <c r="AG14" s="9962">
        <f>ae14*0.06</f>
      </c>
      <c r="AH14" s="9963">
        <f>af14+ag14</f>
      </c>
      <c r="AI14" t="s" s="9964">
        <v>0</v>
      </c>
    </row>
    <row r="15" ht="15.0" customHeight="true">
      <c r="A15" t="s" s="9965">
        <v>255</v>
      </c>
      <c r="B15" t="s" s="9966">
        <v>256</v>
      </c>
      <c r="C15" t="s" s="9967">
        <v>257</v>
      </c>
      <c r="D15" t="s" s="9968">
        <v>258</v>
      </c>
      <c r="E15" t="s" s="9969">
        <v>230</v>
      </c>
      <c r="F15" t="n" s="9970">
        <v>42761.0</v>
      </c>
      <c r="G15" t="s" s="9971">
        <v>0</v>
      </c>
      <c r="H15" t="n" s="9972">
        <v>1320.0</v>
      </c>
      <c r="I15" t="n" s="9973">
        <v>100.0</v>
      </c>
      <c r="J15" t="n" s="9974">
        <v>0.0</v>
      </c>
      <c r="K15" t="n" s="9975">
        <v>850.0</v>
      </c>
      <c r="L15" t="n" s="9976">
        <v>0.0</v>
      </c>
      <c r="M15" t="n" s="9977">
        <v>0.0</v>
      </c>
      <c r="N15" t="n" s="9978">
        <v>0.0</v>
      </c>
      <c r="O15" t="n" s="9979">
        <v>0.0</v>
      </c>
      <c r="P15" t="n" s="9980">
        <v>7.0</v>
      </c>
      <c r="Q15" t="n" s="9981">
        <v>66.64</v>
      </c>
      <c r="R15" t="n" s="9982">
        <v>0.0</v>
      </c>
      <c r="S15" t="n" s="9983">
        <v>0.0</v>
      </c>
      <c r="T15" t="n" s="9984">
        <v>0.0</v>
      </c>
      <c r="U15" t="n" s="9985">
        <v>0.0</v>
      </c>
      <c r="V15" t="n" s="9986">
        <v>0.0</v>
      </c>
      <c r="W15" s="9987">
        <f>q15+s15+u15+v15</f>
      </c>
      <c r="X15" t="n" s="9988">
        <v>0.0</v>
      </c>
      <c r="Y15" t="n" s="9989">
        <v>0.0</v>
      </c>
      <c r="Z15" t="n" s="9990">
        <v>0.0</v>
      </c>
      <c r="AA15" s="9991">
        <f>h15+i15+j15+k15+l15+m15+n15+o15+w15+x15+y15+z15</f>
      </c>
      <c r="AB15" t="n" s="9992">
        <v>297.0</v>
      </c>
      <c r="AC15" t="n" s="9993">
        <v>41.15</v>
      </c>
      <c r="AD15" t="n" s="9994">
        <v>4.7</v>
      </c>
      <c r="AE15" t="n" s="9995">
        <v>80.0</v>
      </c>
      <c r="AF15" s="9996">
        <f>ROUND((aa15+ab15+ac15+ad15+ae15),2)</f>
      </c>
      <c r="AG15" s="9997">
        <f>ae15*0.06</f>
      </c>
      <c r="AH15" s="9998">
        <f>af15+ag15</f>
      </c>
      <c r="AI15" t="s" s="9999">
        <v>0</v>
      </c>
    </row>
    <row r="16" ht="15.0" customHeight="true">
      <c r="A16" t="s" s="10000">
        <v>259</v>
      </c>
      <c r="B16" t="s" s="10001">
        <v>260</v>
      </c>
      <c r="C16" t="s" s="10002">
        <v>261</v>
      </c>
      <c r="D16" t="s" s="10003">
        <v>262</v>
      </c>
      <c r="E16" t="s" s="10004">
        <v>230</v>
      </c>
      <c r="F16" t="n" s="10005">
        <v>42781.0</v>
      </c>
      <c r="G16" t="s" s="10006">
        <v>0</v>
      </c>
      <c r="H16" t="n" s="10007">
        <v>1320.0</v>
      </c>
      <c r="I16" t="n" s="10008">
        <v>100.0</v>
      </c>
      <c r="J16" t="n" s="10009">
        <v>0.0</v>
      </c>
      <c r="K16" t="n" s="10010">
        <v>1000.0</v>
      </c>
      <c r="L16" t="n" s="10011">
        <v>0.0</v>
      </c>
      <c r="M16" t="n" s="10012">
        <v>10.0</v>
      </c>
      <c r="N16" t="n" s="10013">
        <v>0.0</v>
      </c>
      <c r="O16" t="n" s="10014">
        <v>0.0</v>
      </c>
      <c r="P16" t="n" s="10015">
        <v>8.0</v>
      </c>
      <c r="Q16" t="n" s="10016">
        <v>76.16</v>
      </c>
      <c r="R16" t="n" s="10017">
        <v>0.0</v>
      </c>
      <c r="S16" t="n" s="10018">
        <v>0.0</v>
      </c>
      <c r="T16" t="n" s="10019">
        <v>0.0</v>
      </c>
      <c r="U16" t="n" s="10020">
        <v>0.0</v>
      </c>
      <c r="V16" t="n" s="10021">
        <v>0.0</v>
      </c>
      <c r="W16" s="10022">
        <f>q16+s16+u16+v16</f>
      </c>
      <c r="X16" t="n" s="10023">
        <v>0.0</v>
      </c>
      <c r="Y16" t="n" s="10024">
        <v>0.0</v>
      </c>
      <c r="Z16" t="n" s="10025">
        <v>0.0</v>
      </c>
      <c r="AA16" s="10026">
        <f>h16+i16+j16+k16+l16+m16+n16+o16+w16+x16+y16+z16</f>
      </c>
      <c r="AB16" t="n" s="10027">
        <v>315.0</v>
      </c>
      <c r="AC16" t="n" s="10028">
        <v>42.85</v>
      </c>
      <c r="AD16" t="n" s="10029">
        <v>4.9</v>
      </c>
      <c r="AE16" t="n" s="10030">
        <v>80.0</v>
      </c>
      <c r="AF16" s="10031">
        <f>ROUND((aa16+ab16+ac16+ad16+ae16),2)</f>
      </c>
      <c r="AG16" s="10032">
        <f>ae16*0.06</f>
      </c>
      <c r="AH16" s="10033">
        <f>af16+ag16</f>
      </c>
      <c r="AI16" t="s" s="10034">
        <v>0</v>
      </c>
    </row>
    <row r="17" ht="15.0" customHeight="true">
      <c r="A17" t="s" s="10035">
        <v>263</v>
      </c>
      <c r="B17" t="s" s="10036">
        <v>264</v>
      </c>
      <c r="C17" t="s" s="10037">
        <v>265</v>
      </c>
      <c r="D17" t="s" s="10038">
        <v>266</v>
      </c>
      <c r="E17" t="s" s="10039">
        <v>230</v>
      </c>
      <c r="F17" t="n" s="10040">
        <v>43101.0</v>
      </c>
      <c r="G17" t="s" s="10041">
        <v>0</v>
      </c>
      <c r="H17" t="n" s="10042">
        <v>1290.0</v>
      </c>
      <c r="I17" t="n" s="10043">
        <v>100.0</v>
      </c>
      <c r="J17" t="n" s="10044">
        <v>0.0</v>
      </c>
      <c r="K17" t="n" s="10045">
        <v>419.35</v>
      </c>
      <c r="L17" t="n" s="10046">
        <v>0.0</v>
      </c>
      <c r="M17" t="n" s="10047">
        <v>0.0</v>
      </c>
      <c r="N17" t="n" s="10048">
        <v>0.0</v>
      </c>
      <c r="O17" t="n" s="10049">
        <v>0.0</v>
      </c>
      <c r="P17" t="n" s="10050">
        <v>5.0</v>
      </c>
      <c r="Q17" t="n" s="10051">
        <v>46.5</v>
      </c>
      <c r="R17" t="n" s="10052">
        <v>0.0</v>
      </c>
      <c r="S17" t="n" s="10053">
        <v>0.0</v>
      </c>
      <c r="T17" t="n" s="10054">
        <v>0.0</v>
      </c>
      <c r="U17" t="n" s="10055">
        <v>0.0</v>
      </c>
      <c r="V17" t="n" s="10056">
        <v>0.0</v>
      </c>
      <c r="W17" s="10057">
        <f>q17+s17+u17+v17</f>
      </c>
      <c r="X17" t="n" s="10058">
        <v>0.0</v>
      </c>
      <c r="Y17" t="n" s="10059">
        <v>0.0</v>
      </c>
      <c r="Z17" t="n" s="10060">
        <v>0.0</v>
      </c>
      <c r="AA17" s="10061">
        <f>h17+i17+j17+k17+l17+m17+n17+o17+w17+x17+y17+z17</f>
      </c>
      <c r="AB17" t="n" s="10062">
        <v>237.0</v>
      </c>
      <c r="AC17" t="n" s="10063">
        <v>32.35</v>
      </c>
      <c r="AD17" t="n" s="10064">
        <v>3.7</v>
      </c>
      <c r="AE17" t="n" s="10065">
        <v>80.0</v>
      </c>
      <c r="AF17" s="10066">
        <f>ROUND((aa17+ab17+ac17+ad17+ae17),2)</f>
      </c>
      <c r="AG17" s="10067">
        <f>ae17*0.06</f>
      </c>
      <c r="AH17" s="10068">
        <f>af17+ag17</f>
      </c>
      <c r="AI17" t="s" s="10069">
        <v>0</v>
      </c>
    </row>
    <row r="18" ht="15.0" customHeight="true">
      <c r="A18" t="s" s="10070">
        <v>267</v>
      </c>
      <c r="B18" t="s" s="10071">
        <v>268</v>
      </c>
      <c r="C18" t="s" s="10072">
        <v>269</v>
      </c>
      <c r="D18" t="s" s="10073">
        <v>270</v>
      </c>
      <c r="E18" t="s" s="10074">
        <v>230</v>
      </c>
      <c r="F18" t="n" s="10075">
        <v>43269.0</v>
      </c>
      <c r="G18" t="s" s="10076">
        <v>0</v>
      </c>
      <c r="H18" t="n" s="10077">
        <v>1250.0</v>
      </c>
      <c r="I18" t="n" s="10078">
        <v>100.0</v>
      </c>
      <c r="J18" t="n" s="10079">
        <v>0.0</v>
      </c>
      <c r="K18" t="n" s="10080">
        <v>850.0</v>
      </c>
      <c r="L18" t="n" s="10081">
        <v>0.0</v>
      </c>
      <c r="M18" t="n" s="10082">
        <v>0.0</v>
      </c>
      <c r="N18" t="n" s="10083">
        <v>0.0</v>
      </c>
      <c r="O18" t="n" s="10084">
        <v>0.0</v>
      </c>
      <c r="P18" t="n" s="10085">
        <v>8.0</v>
      </c>
      <c r="Q18" t="n" s="10086">
        <v>72.08</v>
      </c>
      <c r="R18" t="n" s="10087">
        <v>0.0</v>
      </c>
      <c r="S18" t="n" s="10088">
        <v>0.0</v>
      </c>
      <c r="T18" t="n" s="10089">
        <v>0.0</v>
      </c>
      <c r="U18" t="n" s="10090">
        <v>0.0</v>
      </c>
      <c r="V18" t="n" s="10091">
        <v>0.0</v>
      </c>
      <c r="W18" s="10092">
        <f>q18+s18+u18+v18</f>
      </c>
      <c r="X18" t="n" s="10093">
        <v>0.0</v>
      </c>
      <c r="Y18" t="n" s="10094">
        <v>0.0</v>
      </c>
      <c r="Z18" t="n" s="10095">
        <v>0.0</v>
      </c>
      <c r="AA18" s="10096">
        <f>h18+i18+j18+k18+l18+m18+n18+o18+w18+x18+y18+z18</f>
      </c>
      <c r="AB18" t="n" s="10097">
        <v>286.0</v>
      </c>
      <c r="AC18" t="n" s="10098">
        <v>39.35</v>
      </c>
      <c r="AD18" t="n" s="10099">
        <v>4.5</v>
      </c>
      <c r="AE18" t="n" s="10100">
        <v>80.0</v>
      </c>
      <c r="AF18" s="10101">
        <f>ROUND((aa18+ab18+ac18+ad18+ae18),2)</f>
      </c>
      <c r="AG18" s="10102">
        <f>ae18*0.06</f>
      </c>
      <c r="AH18" s="10103">
        <f>af18+ag18</f>
      </c>
      <c r="AI18" t="s" s="10104">
        <v>0</v>
      </c>
    </row>
    <row r="19" ht="15.0" customHeight="true">
      <c r="A19" t="s" s="10105">
        <v>271</v>
      </c>
      <c r="B19" t="s" s="10106">
        <v>272</v>
      </c>
      <c r="C19" t="s" s="10107">
        <v>273</v>
      </c>
      <c r="D19" t="s" s="10108">
        <v>274</v>
      </c>
      <c r="E19" t="s" s="10109">
        <v>230</v>
      </c>
      <c r="F19" t="n" s="10110">
        <v>43269.0</v>
      </c>
      <c r="G19" t="s" s="10111">
        <v>0</v>
      </c>
      <c r="H19" t="n" s="10112">
        <v>1240.0</v>
      </c>
      <c r="I19" t="n" s="10113">
        <v>100.0</v>
      </c>
      <c r="J19" t="n" s="10114">
        <v>0.0</v>
      </c>
      <c r="K19" t="n" s="10115">
        <v>250.0</v>
      </c>
      <c r="L19" t="n" s="10116">
        <v>0.0</v>
      </c>
      <c r="M19" t="n" s="10117">
        <v>0.0</v>
      </c>
      <c r="N19" t="n" s="10118">
        <v>0.0</v>
      </c>
      <c r="O19" t="n" s="10119">
        <v>0.0</v>
      </c>
      <c r="P19" t="n" s="10120">
        <v>4.0</v>
      </c>
      <c r="Q19" t="n" s="10121">
        <v>35.76</v>
      </c>
      <c r="R19" t="n" s="10122">
        <v>0.0</v>
      </c>
      <c r="S19" t="n" s="10123">
        <v>0.0</v>
      </c>
      <c r="T19" t="n" s="10124">
        <v>0.0</v>
      </c>
      <c r="U19" t="n" s="10125">
        <v>0.0</v>
      </c>
      <c r="V19" t="n" s="10126">
        <v>0.0</v>
      </c>
      <c r="W19" s="10127">
        <f>q19+s19+u19+v19</f>
      </c>
      <c r="X19" t="n" s="10128">
        <v>0.0</v>
      </c>
      <c r="Y19" t="n" s="10129">
        <v>0.0</v>
      </c>
      <c r="Z19" t="n" s="10130">
        <v>0.0</v>
      </c>
      <c r="AA19" s="10131">
        <f>h19+i19+j19+k19+l19+m19+n19+o19+w19+x19+y19+z19</f>
      </c>
      <c r="AB19" t="n" s="10132">
        <v>208.0</v>
      </c>
      <c r="AC19" t="n" s="10133">
        <v>28.85</v>
      </c>
      <c r="AD19" t="n" s="10134">
        <v>3.3</v>
      </c>
      <c r="AE19" t="n" s="10135">
        <v>80.0</v>
      </c>
      <c r="AF19" s="10136">
        <f>ROUND((aa19+ab19+ac19+ad19+ae19),2)</f>
      </c>
      <c r="AG19" s="10137">
        <f>ae19*0.06</f>
      </c>
      <c r="AH19" s="10138">
        <f>af19+ag19</f>
      </c>
      <c r="AI19" t="s" s="10139">
        <v>0</v>
      </c>
    </row>
    <row r="20" ht="15.0" customHeight="true">
      <c r="A20" t="s" s="10140">
        <v>275</v>
      </c>
      <c r="B20" t="s" s="10141">
        <v>276</v>
      </c>
      <c r="C20" t="s" s="10142">
        <v>277</v>
      </c>
      <c r="D20" t="s" s="10143">
        <v>278</v>
      </c>
      <c r="E20" t="s" s="10144">
        <v>230</v>
      </c>
      <c r="F20" t="n" s="10145">
        <v>43323.0</v>
      </c>
      <c r="G20" t="s" s="10146">
        <v>0</v>
      </c>
      <c r="H20" t="n" s="10147">
        <v>1200.0</v>
      </c>
      <c r="I20" t="n" s="10148">
        <v>100.0</v>
      </c>
      <c r="J20" t="n" s="10149">
        <v>0.0</v>
      </c>
      <c r="K20" t="n" s="10150">
        <v>800.0</v>
      </c>
      <c r="L20" t="n" s="10151">
        <v>0.0</v>
      </c>
      <c r="M20" t="n" s="10152">
        <v>0.0</v>
      </c>
      <c r="N20" t="n" s="10153">
        <v>0.0</v>
      </c>
      <c r="O20" t="n" s="10154">
        <v>0.0</v>
      </c>
      <c r="P20" t="n" s="10155">
        <v>0.0</v>
      </c>
      <c r="Q20" t="n" s="10156">
        <v>0.0</v>
      </c>
      <c r="R20" t="n" s="10157">
        <v>0.0</v>
      </c>
      <c r="S20" t="n" s="10158">
        <v>0.0</v>
      </c>
      <c r="T20" t="n" s="10159">
        <v>0.0</v>
      </c>
      <c r="U20" t="n" s="10160">
        <v>0.0</v>
      </c>
      <c r="V20" t="n" s="10161">
        <v>0.0</v>
      </c>
      <c r="W20" s="10162">
        <f>q20+s20+u20+v20</f>
      </c>
      <c r="X20" t="n" s="10163">
        <v>0.0</v>
      </c>
      <c r="Y20" t="n" s="10164">
        <v>0.0</v>
      </c>
      <c r="Z20" t="n" s="10165">
        <v>0.0</v>
      </c>
      <c r="AA20" s="10166">
        <f>h20+i20+j20+k20+l20+m20+n20+o20+w20+x20+y20+z20</f>
      </c>
      <c r="AB20" t="n" s="10167">
        <v>273.0</v>
      </c>
      <c r="AC20" t="n" s="10168">
        <v>35.85</v>
      </c>
      <c r="AD20" t="n" s="10169">
        <v>4.1</v>
      </c>
      <c r="AE20" t="n" s="10170">
        <v>80.0</v>
      </c>
      <c r="AF20" s="10171">
        <f>ROUND((aa20+ab20+ac20+ad20+ae20),2)</f>
      </c>
      <c r="AG20" s="10172">
        <f>ae20*0.06</f>
      </c>
      <c r="AH20" s="10173">
        <f>af20+ag20</f>
      </c>
      <c r="AI20" t="s" s="10174">
        <v>0</v>
      </c>
    </row>
    <row r="21" ht="15.0" customHeight="true">
      <c r="A21" t="s" s="10175">
        <v>279</v>
      </c>
      <c r="B21" t="s" s="10176">
        <v>280</v>
      </c>
      <c r="C21" t="s" s="10177">
        <v>281</v>
      </c>
      <c r="D21" t="s" s="10178">
        <v>282</v>
      </c>
      <c r="E21" t="s" s="10179">
        <v>230</v>
      </c>
      <c r="F21" t="n" s="10180">
        <v>43323.0</v>
      </c>
      <c r="G21" t="s" s="10181">
        <v>0</v>
      </c>
      <c r="H21" t="n" s="10182">
        <v>1500.0</v>
      </c>
      <c r="I21" t="n" s="10183">
        <v>100.0</v>
      </c>
      <c r="J21" t="n" s="10184">
        <v>0.0</v>
      </c>
      <c r="K21" t="n" s="10185">
        <v>300.0</v>
      </c>
      <c r="L21" t="n" s="10186">
        <v>0.0</v>
      </c>
      <c r="M21" t="n" s="10187">
        <v>10.0</v>
      </c>
      <c r="N21" t="n" s="10188">
        <v>0.0</v>
      </c>
      <c r="O21" t="n" s="10189">
        <v>0.0</v>
      </c>
      <c r="P21" t="n" s="10190">
        <v>3.0</v>
      </c>
      <c r="Q21" t="n" s="10191">
        <v>32.46</v>
      </c>
      <c r="R21" t="n" s="10192">
        <v>0.0</v>
      </c>
      <c r="S21" t="n" s="10193">
        <v>0.0</v>
      </c>
      <c r="T21" t="n" s="10194">
        <v>0.0</v>
      </c>
      <c r="U21" t="n" s="10195">
        <v>0.0</v>
      </c>
      <c r="V21" t="n" s="10196">
        <v>0.0</v>
      </c>
      <c r="W21" s="10197">
        <f>q21+s21+u21+v21</f>
      </c>
      <c r="X21" t="n" s="10198">
        <v>0.0</v>
      </c>
      <c r="Y21" t="n" s="10199">
        <v>0.0</v>
      </c>
      <c r="Z21" t="n" s="10200">
        <v>0.0</v>
      </c>
      <c r="AA21" s="10201">
        <f>h21+i21+j21+k21+l21+m21+n21+o21+w21+x21+y21+z21</f>
      </c>
      <c r="AB21" t="n" s="10202">
        <v>247.0</v>
      </c>
      <c r="AC21" t="n" s="10203">
        <v>34.15</v>
      </c>
      <c r="AD21" t="n" s="10204">
        <v>3.9</v>
      </c>
      <c r="AE21" t="n" s="10205">
        <v>80.0</v>
      </c>
      <c r="AF21" s="10206">
        <f>ROUND((aa21+ab21+ac21+ad21+ae21),2)</f>
      </c>
      <c r="AG21" s="10207">
        <f>ae21*0.06</f>
      </c>
      <c r="AH21" s="10208">
        <f>af21+ag21</f>
      </c>
      <c r="AI21" t="s" s="10209">
        <v>0</v>
      </c>
    </row>
    <row r="22" ht="15.0" customHeight="true">
      <c r="A22" t="s" s="10210">
        <v>283</v>
      </c>
      <c r="B22" t="s" s="10211">
        <v>284</v>
      </c>
      <c r="C22" t="s" s="10212">
        <v>285</v>
      </c>
      <c r="D22" t="s" s="10213">
        <v>286</v>
      </c>
      <c r="E22" t="s" s="10214">
        <v>230</v>
      </c>
      <c r="F22" t="n" s="10215">
        <v>43539.0</v>
      </c>
      <c r="G22" t="s" s="10216">
        <v>0</v>
      </c>
      <c r="H22" t="n" s="10217">
        <v>1100.0</v>
      </c>
      <c r="I22" t="n" s="10218">
        <v>100.0</v>
      </c>
      <c r="J22" t="n" s="10219">
        <v>0.0</v>
      </c>
      <c r="K22" t="n" s="10220">
        <v>865.0</v>
      </c>
      <c r="L22" t="n" s="10221">
        <v>0.0</v>
      </c>
      <c r="M22" t="n" s="10222">
        <v>0.0</v>
      </c>
      <c r="N22" t="n" s="10223">
        <v>0.0</v>
      </c>
      <c r="O22" t="n" s="10224">
        <v>0.0</v>
      </c>
      <c r="P22" t="n" s="10225">
        <v>1.0</v>
      </c>
      <c r="Q22" t="n" s="10226">
        <v>7.93</v>
      </c>
      <c r="R22" t="n" s="10227">
        <v>0.0</v>
      </c>
      <c r="S22" t="n" s="10228">
        <v>0.0</v>
      </c>
      <c r="T22" t="n" s="10229">
        <v>0.0</v>
      </c>
      <c r="U22" t="n" s="10230">
        <v>0.0</v>
      </c>
      <c r="V22" t="n" s="10231">
        <v>0.0</v>
      </c>
      <c r="W22" s="10232">
        <f>q22+s22+u22+v22</f>
      </c>
      <c r="X22" t="n" s="10233">
        <v>0.0</v>
      </c>
      <c r="Y22" t="n" s="10234">
        <v>0.0</v>
      </c>
      <c r="Z22" t="n" s="10235">
        <v>0.0</v>
      </c>
      <c r="AA22" s="10236">
        <f>h22+i22+j22+k22+l22+m22+n22+o22+w22+x22+y22+z22</f>
      </c>
      <c r="AB22" t="n" s="10237">
        <v>271.0</v>
      </c>
      <c r="AC22" t="n" s="10238">
        <v>35.85</v>
      </c>
      <c r="AD22" t="n" s="10239">
        <v>4.1</v>
      </c>
      <c r="AE22" t="n" s="10240">
        <v>80.0</v>
      </c>
      <c r="AF22" s="10241">
        <f>ROUND((aa22+ab22+ac22+ad22+ae22),2)</f>
      </c>
      <c r="AG22" s="10242">
        <f>ae22*0.06</f>
      </c>
      <c r="AH22" s="10243">
        <f>af22+ag22</f>
      </c>
      <c r="AI22" t="s" s="10244">
        <v>0</v>
      </c>
    </row>
    <row r="23" ht="15.0" customHeight="true">
      <c r="A23" t="s" s="10245">
        <v>287</v>
      </c>
      <c r="B23" t="s" s="10246">
        <v>288</v>
      </c>
      <c r="C23" t="s" s="10247">
        <v>289</v>
      </c>
      <c r="D23" t="s" s="10248">
        <v>290</v>
      </c>
      <c r="E23" t="s" s="10249">
        <v>230</v>
      </c>
      <c r="F23" t="n" s="10250">
        <v>43617.0</v>
      </c>
      <c r="G23" t="n" s="10251">
        <v>43756.0</v>
      </c>
      <c r="H23" t="n" s="10252">
        <v>0.0</v>
      </c>
      <c r="I23" t="n" s="10253">
        <v>0.0</v>
      </c>
      <c r="J23" t="n" s="10254">
        <v>0.0</v>
      </c>
      <c r="K23" t="n" s="10255">
        <v>493.54</v>
      </c>
      <c r="L23" t="n" s="10256">
        <v>0.0</v>
      </c>
      <c r="M23" t="n" s="10257">
        <v>0.0</v>
      </c>
      <c r="N23" t="n" s="10258">
        <v>0.0</v>
      </c>
      <c r="O23" t="n" s="10259">
        <v>0.0</v>
      </c>
      <c r="P23" t="n" s="10260">
        <v>0.0</v>
      </c>
      <c r="Q23" t="n" s="10261">
        <v>0.0</v>
      </c>
      <c r="R23" t="n" s="10262">
        <v>0.0</v>
      </c>
      <c r="S23" t="n" s="10263">
        <v>0.0</v>
      </c>
      <c r="T23" t="n" s="10264">
        <v>0.0</v>
      </c>
      <c r="U23" t="n" s="10265">
        <v>0.0</v>
      </c>
      <c r="V23" t="n" s="10266">
        <v>0.0</v>
      </c>
      <c r="W23" s="10267">
        <f>q23+s23+u23+v23</f>
      </c>
      <c r="X23" t="n" s="10268">
        <v>0.0</v>
      </c>
      <c r="Y23" t="n" s="10269">
        <v>0.0</v>
      </c>
      <c r="Z23" t="n" s="10270">
        <v>0.0</v>
      </c>
      <c r="AA23" s="10271">
        <f>h23+i23+j23+k23+l23+m23+n23+o23+w23+x23+y23+z23</f>
      </c>
      <c r="AB23" t="n" s="10272">
        <v>65.0</v>
      </c>
      <c r="AC23" t="n" s="10273">
        <v>7.85</v>
      </c>
      <c r="AD23" t="n" s="10274">
        <v>0.9</v>
      </c>
      <c r="AE23" t="n" s="10275">
        <v>80.0</v>
      </c>
      <c r="AF23" s="10276">
        <f>ROUND((aa23+ab23+ac23+ad23+ae23),2)</f>
      </c>
      <c r="AG23" s="10277">
        <f>ae23*0.06</f>
      </c>
      <c r="AH23" s="10278">
        <f>af23+ag23</f>
      </c>
      <c r="AI23" t="s" s="10279">
        <v>0</v>
      </c>
    </row>
    <row r="24" ht="15.0" customHeight="true">
      <c r="A24" t="s" s="10280">
        <v>291</v>
      </c>
      <c r="B24" t="s" s="10281">
        <v>292</v>
      </c>
      <c r="C24" t="s" s="10282">
        <v>293</v>
      </c>
      <c r="D24" t="s" s="10283">
        <v>294</v>
      </c>
      <c r="E24" t="s" s="10284">
        <v>230</v>
      </c>
      <c r="F24" t="n" s="10285">
        <v>43661.0</v>
      </c>
      <c r="G24" t="s" s="10286">
        <v>0</v>
      </c>
      <c r="H24" t="n" s="10287">
        <v>1200.0</v>
      </c>
      <c r="I24" t="n" s="10288">
        <v>100.0</v>
      </c>
      <c r="J24" t="n" s="10289">
        <v>0.0</v>
      </c>
      <c r="K24" t="n" s="10290">
        <v>1158.0</v>
      </c>
      <c r="L24" t="n" s="10291">
        <v>0.0</v>
      </c>
      <c r="M24" t="n" s="10292">
        <v>20.0</v>
      </c>
      <c r="N24" t="n" s="10293">
        <v>0.0</v>
      </c>
      <c r="O24" t="n" s="10294">
        <v>0.0</v>
      </c>
      <c r="P24" t="n" s="10295">
        <v>3.0</v>
      </c>
      <c r="Q24" t="n" s="10296">
        <v>25.95</v>
      </c>
      <c r="R24" t="n" s="10297">
        <v>0.0</v>
      </c>
      <c r="S24" t="n" s="10298">
        <v>0.0</v>
      </c>
      <c r="T24" t="n" s="10299">
        <v>0.0</v>
      </c>
      <c r="U24" t="n" s="10300">
        <v>0.0</v>
      </c>
      <c r="V24" t="n" s="10301">
        <v>0.0</v>
      </c>
      <c r="W24" s="10302">
        <f>q24+s24+u24+v24</f>
      </c>
      <c r="X24" t="n" s="10303">
        <v>0.0</v>
      </c>
      <c r="Y24" t="n" s="10304">
        <v>0.0</v>
      </c>
      <c r="Z24" t="n" s="10305">
        <v>0.0</v>
      </c>
      <c r="AA24" s="10306">
        <f>h24+i24+j24+k24+l24+m24+n24+o24+w24+x24+y24+z24</f>
      </c>
      <c r="AB24" t="n" s="10307">
        <v>320.0</v>
      </c>
      <c r="AC24" t="n" s="10308">
        <v>42.85</v>
      </c>
      <c r="AD24" t="n" s="10309">
        <v>4.9</v>
      </c>
      <c r="AE24" t="n" s="10310">
        <v>80.0</v>
      </c>
      <c r="AF24" s="10311">
        <f>ROUND((aa24+ab24+ac24+ad24+ae24),2)</f>
      </c>
      <c r="AG24" s="10312">
        <f>ae24*0.06</f>
      </c>
      <c r="AH24" s="10313">
        <f>af24+ag24</f>
      </c>
      <c r="AI24" t="s" s="10314">
        <v>0</v>
      </c>
    </row>
    <row r="25" ht="15.0" customHeight="true">
      <c r="A25" t="s" s="10315">
        <v>0</v>
      </c>
      <c r="B25" t="s" s="10316">
        <v>0</v>
      </c>
      <c r="C25" t="s" s="10317">
        <v>0</v>
      </c>
      <c r="D25" t="s" s="10318">
        <v>0</v>
      </c>
      <c r="E25" t="s" s="10319">
        <v>0</v>
      </c>
      <c r="F25" t="s" s="10320">
        <v>0</v>
      </c>
      <c r="G25" t="s" s="10321">
        <v>0</v>
      </c>
      <c r="H25" s="10322">
        <f>SUM(h8:h24)</f>
      </c>
      <c r="I25" s="10323">
        <f>SUM(i8:i24)</f>
      </c>
      <c r="J25" s="10324">
        <f>SUM(j8:j24)</f>
      </c>
      <c r="K25" s="10325">
        <f>SUM(k8:k24)</f>
      </c>
      <c r="L25" s="10326">
        <f>SUM(l8:l24)</f>
      </c>
      <c r="M25" s="10327">
        <f>SUM(m8:m24)</f>
      </c>
      <c r="N25" s="10328">
        <f>SUM(n8:n24)</f>
      </c>
      <c r="O25" s="10329">
        <f>SUM(o8:o24)</f>
      </c>
      <c r="P25" s="10330">
        <f>SUM(p8:p24)</f>
      </c>
      <c r="Q25" s="10331">
        <f>SUM(q8:q24)</f>
      </c>
      <c r="R25" s="10332">
        <f>SUM(r8:r24)</f>
      </c>
      <c r="S25" s="10333">
        <f>SUM(s8:s24)</f>
      </c>
      <c r="T25" s="10334">
        <f>SUM(t8:t24)</f>
      </c>
      <c r="U25" s="10335">
        <f>SUM(u8:u24)</f>
      </c>
      <c r="V25" s="10336">
        <f>SUM(v8:v24)</f>
      </c>
      <c r="W25" s="10337">
        <f>SUM(w8:w24)</f>
      </c>
      <c r="X25" s="10338">
        <f>SUM(x8:x24)</f>
      </c>
      <c r="Y25" s="10339">
        <f>SUM(y8:y24)</f>
      </c>
      <c r="Z25" s="10340">
        <f>SUM(z8:z24)</f>
      </c>
      <c r="AA25" s="10341">
        <f>SUM(aa8:aa24)</f>
      </c>
      <c r="AB25" s="10342">
        <f>SUM(ab8:ab24)</f>
      </c>
      <c r="AC25" s="10343">
        <f>SUM(ac8:ac24)</f>
      </c>
      <c r="AD25" s="10344">
        <f>SUM(ad8:ad24)</f>
      </c>
      <c r="AE25" s="10345">
        <f>SUM(ae8:ae24)</f>
      </c>
      <c r="AF25" s="10346">
        <f>SUM(af8:af24)</f>
      </c>
      <c r="AG25" s="10347">
        <f>SUM(ag8:ag24)</f>
      </c>
      <c r="AH25" s="10348">
        <f>SUM(ah8:ah24)</f>
      </c>
      <c r="AI25" t="s" s="10349">
        <v>0</v>
      </c>
    </row>
    <row r="26" ht="15.0" customHeight="true"/>
    <row r="27" ht="15.0" customHeight="true">
      <c r="A27" t="s" s="10350">
        <v>0</v>
      </c>
      <c r="B27" t="s" s="10351">
        <v>0</v>
      </c>
      <c r="C27" t="s" s="10352">
        <v>528</v>
      </c>
    </row>
    <row r="28" ht="15.0" customHeight="true">
      <c r="C28" s="1035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295</v>
      </c>
      <c r="B8" t="s" s="10459">
        <v>296</v>
      </c>
      <c r="C8" t="s" s="10460">
        <v>297</v>
      </c>
      <c r="D8" t="s" s="10461">
        <v>298</v>
      </c>
      <c r="E8" t="s" s="10462">
        <v>299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0.0</v>
      </c>
      <c r="L8" t="n" s="10469">
        <v>0.0</v>
      </c>
      <c r="M8" t="n" s="10470">
        <v>8.25</v>
      </c>
      <c r="N8" t="n" s="10471">
        <v>0.0</v>
      </c>
      <c r="O8" t="n" s="10472">
        <v>0.0</v>
      </c>
      <c r="P8" t="n" s="10473">
        <v>7.0</v>
      </c>
      <c r="Q8" t="n" s="10474">
        <v>71.68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0.0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198.0</v>
      </c>
      <c r="AC8" t="n" s="10486">
        <v>27.15</v>
      </c>
      <c r="AD8" t="n" s="10487">
        <v>3.1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300</v>
      </c>
      <c r="B9" t="s" s="10494">
        <v>301</v>
      </c>
      <c r="C9" t="s" s="10495">
        <v>302</v>
      </c>
      <c r="D9" t="s" s="10496">
        <v>303</v>
      </c>
      <c r="E9" t="s" s="10497">
        <v>299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170.0</v>
      </c>
      <c r="L9" t="n" s="10504">
        <v>0.0</v>
      </c>
      <c r="M9" t="n" s="10505">
        <v>80.0</v>
      </c>
      <c r="N9" t="n" s="10506">
        <v>0.0</v>
      </c>
      <c r="O9" t="n" s="10507">
        <v>0.0</v>
      </c>
      <c r="P9" t="n" s="10508">
        <v>0.0</v>
      </c>
      <c r="Q9" t="n" s="10509">
        <v>0.0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0.0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224.0</v>
      </c>
      <c r="AC9" t="n" s="10521">
        <v>30.65</v>
      </c>
      <c r="AD9" t="n" s="10522">
        <v>3.5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304</v>
      </c>
      <c r="B10" t="s" s="10529">
        <v>305</v>
      </c>
      <c r="C10" t="s" s="10530">
        <v>306</v>
      </c>
      <c r="D10" t="s" s="10531">
        <v>307</v>
      </c>
      <c r="E10" t="s" s="10532">
        <v>299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170.0</v>
      </c>
      <c r="L10" t="n" s="10539">
        <v>0.0</v>
      </c>
      <c r="M10" t="n" s="10540">
        <v>0.0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0.0</v>
      </c>
      <c r="S10" t="n" s="10546">
        <v>0.0</v>
      </c>
      <c r="T10" t="n" s="10547">
        <v>0.0</v>
      </c>
      <c r="U10" t="n" s="10548">
        <v>0.0</v>
      </c>
      <c r="V10" t="n" s="10549">
        <v>0.0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195.0</v>
      </c>
      <c r="AC10" t="n" s="10556">
        <v>27.15</v>
      </c>
      <c r="AD10" t="n" s="10557">
        <v>3.1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308</v>
      </c>
      <c r="B11" t="s" s="10564">
        <v>309</v>
      </c>
      <c r="C11" t="s" s="10565">
        <v>310</v>
      </c>
      <c r="D11" t="s" s="10566">
        <v>311</v>
      </c>
      <c r="E11" t="s" s="10567">
        <v>299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1200.0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10.0</v>
      </c>
      <c r="Q11" t="n" s="10579">
        <v>113.2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0.0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375.0</v>
      </c>
      <c r="AC11" t="n" s="10591">
        <v>51.65</v>
      </c>
      <c r="AD11" t="n" s="10592">
        <v>5.9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312</v>
      </c>
      <c r="B12" t="s" s="10599">
        <v>313</v>
      </c>
      <c r="C12" t="s" s="10600">
        <v>314</v>
      </c>
      <c r="D12" t="s" s="10601">
        <v>315</v>
      </c>
      <c r="E12" t="s" s="10602">
        <v>299</v>
      </c>
      <c r="F12" t="n" s="10603">
        <v>41944.0</v>
      </c>
      <c r="G12" t="s" s="10604">
        <v>0</v>
      </c>
      <c r="H12" t="n" s="10605">
        <v>1300.0</v>
      </c>
      <c r="I12" t="n" s="10606">
        <v>100.0</v>
      </c>
      <c r="J12" t="n" s="10607">
        <v>0.0</v>
      </c>
      <c r="K12" t="n" s="10608">
        <v>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7.0</v>
      </c>
      <c r="Q12" t="n" s="10614">
        <v>65.66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0.0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182.0</v>
      </c>
      <c r="AC12" t="n" s="10626">
        <v>25.35</v>
      </c>
      <c r="AD12" t="n" s="10627">
        <v>2.9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316</v>
      </c>
      <c r="B13" t="s" s="10634">
        <v>317</v>
      </c>
      <c r="C13" t="s" s="10635">
        <v>318</v>
      </c>
      <c r="D13" t="s" s="10636">
        <v>319</v>
      </c>
      <c r="E13" t="s" s="10637">
        <v>299</v>
      </c>
      <c r="F13" t="n" s="10638">
        <v>42005.0</v>
      </c>
      <c r="G13" t="s" s="10639">
        <v>0</v>
      </c>
      <c r="H13" t="n" s="10640">
        <v>1350.0</v>
      </c>
      <c r="I13" t="n" s="10641">
        <v>100.0</v>
      </c>
      <c r="J13" t="n" s="10642">
        <v>0.0</v>
      </c>
      <c r="K13" t="n" s="10643">
        <v>880.0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9.0</v>
      </c>
      <c r="Q13" t="n" s="10649">
        <v>87.66</v>
      </c>
      <c r="R13" t="n" s="10650">
        <v>0.0</v>
      </c>
      <c r="S13" t="n" s="10651">
        <v>0.0</v>
      </c>
      <c r="T13" t="n" s="10652">
        <v>0.0</v>
      </c>
      <c r="U13" t="n" s="10653">
        <v>0.0</v>
      </c>
      <c r="V13" t="n" s="10654">
        <v>0.0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305.0</v>
      </c>
      <c r="AC13" t="n" s="10661">
        <v>42.85</v>
      </c>
      <c r="AD13" t="n" s="10662">
        <v>4.9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320</v>
      </c>
      <c r="B14" t="s" s="10669">
        <v>321</v>
      </c>
      <c r="C14" t="s" s="10670">
        <v>322</v>
      </c>
      <c r="D14" t="s" s="10671">
        <v>323</v>
      </c>
      <c r="E14" t="s" s="10672">
        <v>299</v>
      </c>
      <c r="F14" t="n" s="10673">
        <v>41944.0</v>
      </c>
      <c r="G14" t="s" s="10674">
        <v>0</v>
      </c>
      <c r="H14" t="n" s="10675">
        <v>1280.0</v>
      </c>
      <c r="I14" t="n" s="10676">
        <v>100.0</v>
      </c>
      <c r="J14" t="n" s="10677">
        <v>0.0</v>
      </c>
      <c r="K14" t="n" s="10678">
        <v>1400.0</v>
      </c>
      <c r="L14" t="n" s="10679">
        <v>0.0</v>
      </c>
      <c r="M14" t="n" s="10680">
        <v>18.8</v>
      </c>
      <c r="N14" t="n" s="10681">
        <v>0.0</v>
      </c>
      <c r="O14" t="n" s="10682">
        <v>0.0</v>
      </c>
      <c r="P14" t="n" s="10683">
        <v>8.0</v>
      </c>
      <c r="Q14" t="n" s="10684">
        <v>73.84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0.0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362.0</v>
      </c>
      <c r="AC14" t="n" s="10696">
        <v>49.85</v>
      </c>
      <c r="AD14" t="n" s="10697">
        <v>5.7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324</v>
      </c>
      <c r="B15" t="s" s="10704">
        <v>325</v>
      </c>
      <c r="C15" t="s" s="10705">
        <v>326</v>
      </c>
      <c r="D15" t="s" s="10706">
        <v>327</v>
      </c>
      <c r="E15" t="s" s="10707">
        <v>299</v>
      </c>
      <c r="F15" t="n" s="10708">
        <v>41944.0</v>
      </c>
      <c r="G15" t="s" s="10709">
        <v>0</v>
      </c>
      <c r="H15" t="n" s="10710">
        <v>1970.0</v>
      </c>
      <c r="I15" t="n" s="10711">
        <v>100.0</v>
      </c>
      <c r="J15" t="n" s="10712">
        <v>0.0</v>
      </c>
      <c r="K15" t="n" s="10713">
        <v>100.0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6.0</v>
      </c>
      <c r="Q15" t="n" s="10719">
        <v>85.26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0.0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284.0</v>
      </c>
      <c r="AC15" t="n" s="10731">
        <v>39.35</v>
      </c>
      <c r="AD15" t="n" s="10732">
        <v>4.5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328</v>
      </c>
      <c r="B16" t="s" s="10739">
        <v>329</v>
      </c>
      <c r="C16" t="s" s="10740">
        <v>330</v>
      </c>
      <c r="D16" t="s" s="10741">
        <v>331</v>
      </c>
      <c r="E16" t="s" s="10742">
        <v>299</v>
      </c>
      <c r="F16" t="n" s="10743">
        <v>41944.0</v>
      </c>
      <c r="G16" t="s" s="10744">
        <v>0</v>
      </c>
      <c r="H16" t="n" s="10745">
        <v>1390.0</v>
      </c>
      <c r="I16" t="n" s="10746">
        <v>100.0</v>
      </c>
      <c r="J16" t="n" s="10747">
        <v>0.0</v>
      </c>
      <c r="K16" t="n" s="10748">
        <v>1000.0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9.0</v>
      </c>
      <c r="Q16" t="n" s="10754">
        <v>90.18</v>
      </c>
      <c r="R16" t="n" s="10755">
        <v>0.0</v>
      </c>
      <c r="S16" t="n" s="10756">
        <v>0.0</v>
      </c>
      <c r="T16" t="n" s="10757">
        <v>0.0</v>
      </c>
      <c r="U16" t="n" s="10758">
        <v>0.0</v>
      </c>
      <c r="V16" t="n" s="10759">
        <v>0.0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325.0</v>
      </c>
      <c r="AC16" t="n" s="10766">
        <v>44.65</v>
      </c>
      <c r="AD16" t="n" s="10767">
        <v>5.1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332</v>
      </c>
      <c r="B17" t="s" s="10774">
        <v>333</v>
      </c>
      <c r="C17" t="s" s="10775">
        <v>334</v>
      </c>
      <c r="D17" t="s" s="10776">
        <v>335</v>
      </c>
      <c r="E17" t="s" s="10777">
        <v>299</v>
      </c>
      <c r="F17" t="n" s="10778">
        <v>42139.0</v>
      </c>
      <c r="G17" t="s" s="10779">
        <v>0</v>
      </c>
      <c r="H17" t="n" s="10780">
        <v>1240.0</v>
      </c>
      <c r="I17" t="n" s="10781">
        <v>100.0</v>
      </c>
      <c r="J17" t="n" s="10782">
        <v>0.0</v>
      </c>
      <c r="K17" t="n" s="10783">
        <v>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8.0</v>
      </c>
      <c r="Q17" t="n" s="10789">
        <v>71.52</v>
      </c>
      <c r="R17" t="n" s="10790">
        <v>0.0</v>
      </c>
      <c r="S17" t="n" s="10791">
        <v>0.0</v>
      </c>
      <c r="T17" t="n" s="10792">
        <v>0.0</v>
      </c>
      <c r="U17" t="n" s="10793">
        <v>0.0</v>
      </c>
      <c r="V17" t="n" s="10794">
        <v>0.0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175.0</v>
      </c>
      <c r="AC17" t="n" s="10801">
        <v>25.35</v>
      </c>
      <c r="AD17" t="n" s="10802">
        <v>2.9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336</v>
      </c>
      <c r="B18" t="s" s="10809">
        <v>337</v>
      </c>
      <c r="C18" t="s" s="10810">
        <v>338</v>
      </c>
      <c r="D18" t="s" s="10811">
        <v>339</v>
      </c>
      <c r="E18" t="s" s="10812">
        <v>299</v>
      </c>
      <c r="F18" t="n" s="10813">
        <v>42993.0</v>
      </c>
      <c r="G18" t="s" s="10814">
        <v>0</v>
      </c>
      <c r="H18" t="n" s="10815">
        <v>1330.0</v>
      </c>
      <c r="I18" t="n" s="10816">
        <v>100.0</v>
      </c>
      <c r="J18" t="n" s="10817">
        <v>0.0</v>
      </c>
      <c r="K18" t="n" s="10818">
        <v>1400.0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8.0</v>
      </c>
      <c r="Q18" t="n" s="10824">
        <v>76.72</v>
      </c>
      <c r="R18" t="n" s="10825">
        <v>0.0</v>
      </c>
      <c r="S18" t="n" s="10826">
        <v>0.0</v>
      </c>
      <c r="T18" t="n" s="10827">
        <v>0.0</v>
      </c>
      <c r="U18" t="n" s="10828">
        <v>0.0</v>
      </c>
      <c r="V18" t="n" s="10829">
        <v>0.0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370.0</v>
      </c>
      <c r="AC18" t="n" s="10836">
        <v>51.65</v>
      </c>
      <c r="AD18" t="n" s="10837">
        <v>5.9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340</v>
      </c>
      <c r="B19" t="s" s="10844">
        <v>341</v>
      </c>
      <c r="C19" t="s" s="10845">
        <v>342</v>
      </c>
      <c r="D19" t="s" s="10846">
        <v>343</v>
      </c>
      <c r="E19" t="s" s="10847">
        <v>299</v>
      </c>
      <c r="F19" t="n" s="10848">
        <v>43252.0</v>
      </c>
      <c r="G19" t="s" s="10849">
        <v>0</v>
      </c>
      <c r="H19" t="n" s="10850">
        <v>1200.0</v>
      </c>
      <c r="I19" t="n" s="10851">
        <v>100.0</v>
      </c>
      <c r="J19" t="n" s="10852">
        <v>0.0</v>
      </c>
      <c r="K19" t="n" s="10853">
        <v>450.0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6.0</v>
      </c>
      <c r="Q19" t="n" s="10859">
        <v>51.9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0.0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229.0</v>
      </c>
      <c r="AC19" t="n" s="10871">
        <v>32.35</v>
      </c>
      <c r="AD19" t="n" s="10872">
        <v>3.7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344</v>
      </c>
      <c r="B20" t="s" s="10879">
        <v>345</v>
      </c>
      <c r="C20" t="s" s="10880">
        <v>346</v>
      </c>
      <c r="D20" t="s" s="10881">
        <v>347</v>
      </c>
      <c r="E20" t="s" s="10882">
        <v>299</v>
      </c>
      <c r="F20" t="n" s="10883">
        <v>43654.0</v>
      </c>
      <c r="G20" t="s" s="10884">
        <v>0</v>
      </c>
      <c r="H20" t="n" s="10885">
        <v>1200.0</v>
      </c>
      <c r="I20" t="n" s="10886">
        <v>100.0</v>
      </c>
      <c r="J20" t="n" s="10887">
        <v>-3.23</v>
      </c>
      <c r="K20" t="n" s="10888">
        <v>1080.0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0.0</v>
      </c>
      <c r="Q20" t="n" s="10894">
        <v>0.0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0.0</v>
      </c>
      <c r="W20" s="10900">
        <f>q20+s20+u20+v20</f>
      </c>
      <c r="X20" t="n" s="10901">
        <v>-38.71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305.0</v>
      </c>
      <c r="AC20" t="n" s="10906">
        <v>41.15</v>
      </c>
      <c r="AD20" t="n" s="10907">
        <v>4.7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144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528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348</v>
      </c>
      <c r="B8" t="s" s="11057">
        <v>349</v>
      </c>
      <c r="C8" t="s" s="11058">
        <v>350</v>
      </c>
      <c r="D8" t="s" s="11059">
        <v>351</v>
      </c>
      <c r="E8" t="s" s="11060">
        <v>352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0.0</v>
      </c>
      <c r="L8" t="n" s="11067">
        <v>0.0</v>
      </c>
      <c r="M8" t="n" s="11068">
        <v>0.0</v>
      </c>
      <c r="N8" t="n" s="11069">
        <v>0.0</v>
      </c>
      <c r="O8" t="n" s="11070">
        <v>0.0</v>
      </c>
      <c r="P8" t="n" s="11071">
        <v>0.0</v>
      </c>
      <c r="Q8" t="n" s="11072">
        <v>0.0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0.0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221.0</v>
      </c>
      <c r="AC8" t="n" s="11084">
        <v>28.85</v>
      </c>
      <c r="AD8" t="n" s="11085">
        <v>3.3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353</v>
      </c>
      <c r="B9" t="s" s="11092">
        <v>354</v>
      </c>
      <c r="C9" t="s" s="11093">
        <v>355</v>
      </c>
      <c r="D9" t="s" s="11094">
        <v>356</v>
      </c>
      <c r="E9" t="s" s="11095">
        <v>352</v>
      </c>
      <c r="F9" t="n" s="11096">
        <v>43556.0</v>
      </c>
      <c r="G9" t="s" s="11097">
        <v>0</v>
      </c>
      <c r="H9" t="n" s="11098">
        <v>1300.0</v>
      </c>
      <c r="I9" t="n" s="11099">
        <v>100.0</v>
      </c>
      <c r="J9" t="n" s="11100">
        <v>0.0</v>
      </c>
      <c r="K9" t="n" s="11101">
        <v>170.0</v>
      </c>
      <c r="L9" t="n" s="11102">
        <v>0.0</v>
      </c>
      <c r="M9" t="n" s="11103">
        <v>191.1</v>
      </c>
      <c r="N9" t="n" s="11104">
        <v>0.0</v>
      </c>
      <c r="O9" t="n" s="11105">
        <v>0.0</v>
      </c>
      <c r="P9" t="n" s="11106">
        <v>0.0</v>
      </c>
      <c r="Q9" t="n" s="11107">
        <v>0.0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0.0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206.0</v>
      </c>
      <c r="AC9" t="n" s="11119">
        <v>27.15</v>
      </c>
      <c r="AD9" t="n" s="11120">
        <v>3.1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357</v>
      </c>
      <c r="B10" t="s" s="11127">
        <v>358</v>
      </c>
      <c r="C10" t="s" s="11128">
        <v>359</v>
      </c>
      <c r="D10" t="s" s="11129">
        <v>360</v>
      </c>
      <c r="E10" t="s" s="11130">
        <v>352</v>
      </c>
      <c r="F10" t="n" s="11131">
        <v>41944.0</v>
      </c>
      <c r="G10" t="s" s="11132">
        <v>0</v>
      </c>
      <c r="H10" t="n" s="11133">
        <v>1910.0</v>
      </c>
      <c r="I10" t="n" s="11134">
        <v>100.0</v>
      </c>
      <c r="J10" t="n" s="11135">
        <v>0.0</v>
      </c>
      <c r="K10" t="n" s="11136">
        <v>1646.35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8.0</v>
      </c>
      <c r="Q10" t="n" s="11142">
        <v>110.16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0.0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476.0</v>
      </c>
      <c r="AC10" t="n" s="11154">
        <v>65.65</v>
      </c>
      <c r="AD10" t="n" s="11155">
        <v>7.5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361</v>
      </c>
      <c r="B11" t="s" s="11162">
        <v>362</v>
      </c>
      <c r="C11" t="s" s="11163">
        <v>363</v>
      </c>
      <c r="D11" t="s" s="11164">
        <v>364</v>
      </c>
      <c r="E11" t="s" s="11165">
        <v>352</v>
      </c>
      <c r="F11" t="n" s="11166">
        <v>41944.0</v>
      </c>
      <c r="G11" t="s" s="11167">
        <v>0</v>
      </c>
      <c r="H11" t="n" s="11168">
        <v>1610.0</v>
      </c>
      <c r="I11" t="n" s="11169">
        <v>100.0</v>
      </c>
      <c r="J11" t="n" s="11170">
        <v>0.0</v>
      </c>
      <c r="K11" t="n" s="11171">
        <v>1850.0</v>
      </c>
      <c r="L11" t="n" s="11172">
        <v>0.0</v>
      </c>
      <c r="M11" t="n" s="11173">
        <v>0.0</v>
      </c>
      <c r="N11" t="n" s="11174">
        <v>0.0</v>
      </c>
      <c r="O11" t="n" s="11175">
        <v>0.0</v>
      </c>
      <c r="P11" t="n" s="11176">
        <v>0.0</v>
      </c>
      <c r="Q11" t="n" s="11177">
        <v>0.0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0.0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463.0</v>
      </c>
      <c r="AC11" t="n" s="11189">
        <v>62.15</v>
      </c>
      <c r="AD11" t="n" s="11190">
        <v>7.1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365</v>
      </c>
      <c r="B12" t="s" s="11197">
        <v>366</v>
      </c>
      <c r="C12" t="s" s="11198">
        <v>367</v>
      </c>
      <c r="D12" t="s" s="11199">
        <v>368</v>
      </c>
      <c r="E12" t="s" s="11200">
        <v>352</v>
      </c>
      <c r="F12" t="n" s="11201">
        <v>41944.0</v>
      </c>
      <c r="G12" t="s" s="11202">
        <v>0</v>
      </c>
      <c r="H12" t="n" s="11203">
        <v>1460.0</v>
      </c>
      <c r="I12" t="n" s="11204">
        <v>100.0</v>
      </c>
      <c r="J12" t="n" s="11205">
        <v>0.0</v>
      </c>
      <c r="K12" t="n" s="11206">
        <v>800.0</v>
      </c>
      <c r="L12" t="n" s="11207">
        <v>0.0</v>
      </c>
      <c r="M12" t="n" s="11208">
        <v>21.3</v>
      </c>
      <c r="N12" t="n" s="11209">
        <v>0.0</v>
      </c>
      <c r="O12" t="n" s="11210">
        <v>0.0</v>
      </c>
      <c r="P12" t="n" s="11211">
        <v>6.0</v>
      </c>
      <c r="Q12" t="n" s="11212">
        <v>63.18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0.0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307.0</v>
      </c>
      <c r="AC12" t="n" s="11224">
        <v>42.85</v>
      </c>
      <c r="AD12" t="n" s="11225">
        <v>4.9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369</v>
      </c>
      <c r="B13" t="s" s="11232">
        <v>370</v>
      </c>
      <c r="C13" t="s" s="11233">
        <v>371</v>
      </c>
      <c r="D13" t="s" s="11234">
        <v>372</v>
      </c>
      <c r="E13" t="s" s="11235">
        <v>352</v>
      </c>
      <c r="F13" t="n" s="11236">
        <v>42005.0</v>
      </c>
      <c r="G13" t="s" s="11237">
        <v>0</v>
      </c>
      <c r="H13" t="n" s="11238">
        <v>1930.0</v>
      </c>
      <c r="I13" t="n" s="11239">
        <v>100.0</v>
      </c>
      <c r="J13" t="n" s="11240">
        <v>0.0</v>
      </c>
      <c r="K13" t="n" s="11241">
        <v>2000.0</v>
      </c>
      <c r="L13" t="n" s="11242">
        <v>0.0</v>
      </c>
      <c r="M13" t="n" s="11243">
        <v>0.0</v>
      </c>
      <c r="N13" t="n" s="11244">
        <v>0.0</v>
      </c>
      <c r="O13" t="n" s="11245">
        <v>0.0</v>
      </c>
      <c r="P13" t="n" s="11246">
        <v>21.0</v>
      </c>
      <c r="Q13" t="n" s="11247">
        <v>292.32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0.0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526.0</v>
      </c>
      <c r="AC13" t="n" s="11259">
        <v>69.05</v>
      </c>
      <c r="AD13" t="n" s="11260">
        <v>7.9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373</v>
      </c>
      <c r="B14" t="s" s="11267">
        <v>374</v>
      </c>
      <c r="C14" t="s" s="11268">
        <v>375</v>
      </c>
      <c r="D14" t="s" s="11269">
        <v>376</v>
      </c>
      <c r="E14" t="s" s="11270">
        <v>352</v>
      </c>
      <c r="F14" t="n" s="11271">
        <v>41944.0</v>
      </c>
      <c r="G14" t="s" s="11272">
        <v>0</v>
      </c>
      <c r="H14" t="n" s="11273">
        <v>1660.0</v>
      </c>
      <c r="I14" t="n" s="11274">
        <v>100.0</v>
      </c>
      <c r="J14" t="n" s="11275">
        <v>0.0</v>
      </c>
      <c r="K14" t="n" s="11276">
        <v>0.0</v>
      </c>
      <c r="L14" t="n" s="11277">
        <v>0.0</v>
      </c>
      <c r="M14" t="n" s="11278">
        <v>10.0</v>
      </c>
      <c r="N14" t="n" s="11279">
        <v>0.0</v>
      </c>
      <c r="O14" t="n" s="11280">
        <v>0.0</v>
      </c>
      <c r="P14" t="n" s="11281">
        <v>4.0</v>
      </c>
      <c r="Q14" t="n" s="11282">
        <v>47.88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0.0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229.0</v>
      </c>
      <c r="AC14" t="n" s="11294">
        <v>32.35</v>
      </c>
      <c r="AD14" t="n" s="11295">
        <v>3.7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377</v>
      </c>
      <c r="B15" t="s" s="11302">
        <v>378</v>
      </c>
      <c r="C15" t="s" s="11303">
        <v>379</v>
      </c>
      <c r="D15" t="s" s="11304">
        <v>380</v>
      </c>
      <c r="E15" t="s" s="11305">
        <v>352</v>
      </c>
      <c r="F15" t="n" s="11306">
        <v>42905.0</v>
      </c>
      <c r="G15" t="s" s="11307">
        <v>0</v>
      </c>
      <c r="H15" t="n" s="11308">
        <v>1230.0</v>
      </c>
      <c r="I15" t="n" s="11309">
        <v>100.0</v>
      </c>
      <c r="J15" t="n" s="11310">
        <v>0.0</v>
      </c>
      <c r="K15" t="n" s="11311">
        <v>250.0</v>
      </c>
      <c r="L15" t="n" s="11312">
        <v>0.0</v>
      </c>
      <c r="M15" t="n" s="11313">
        <v>0.0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0.0</v>
      </c>
      <c r="W15" s="11323">
        <f>q15+s15+u15+v15</f>
      </c>
      <c r="X15" t="n" s="11324">
        <v>0.0</v>
      </c>
      <c r="Y15" t="n" s="11325">
        <v>0.0</v>
      </c>
      <c r="Z15" t="n" s="11326">
        <v>0.0</v>
      </c>
      <c r="AA15" s="11327">
        <f>h15+i15+j15+k15+l15+m15+n15+o15+w15+x15+y15+z15</f>
      </c>
      <c r="AB15" t="n" s="11328">
        <v>206.0</v>
      </c>
      <c r="AC15" t="n" s="11329">
        <v>27.15</v>
      </c>
      <c r="AD15" t="n" s="11330">
        <v>3.1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0</v>
      </c>
    </row>
    <row r="16" ht="15.0" customHeight="true">
      <c r="A16" t="s" s="11336">
        <v>381</v>
      </c>
      <c r="B16" t="s" s="11337">
        <v>382</v>
      </c>
      <c r="C16" t="s" s="11338">
        <v>383</v>
      </c>
      <c r="D16" t="s" s="11339">
        <v>384</v>
      </c>
      <c r="E16" t="s" s="11340">
        <v>352</v>
      </c>
      <c r="F16" t="n" s="11341">
        <v>43054.0</v>
      </c>
      <c r="G16" t="s" s="11342">
        <v>0</v>
      </c>
      <c r="H16" t="n" s="11343">
        <v>1370.0</v>
      </c>
      <c r="I16" t="n" s="11344">
        <v>100.0</v>
      </c>
      <c r="J16" t="n" s="11345">
        <v>0.0</v>
      </c>
      <c r="K16" t="n" s="11346">
        <v>800.0</v>
      </c>
      <c r="L16" t="n" s="11347">
        <v>0.0</v>
      </c>
      <c r="M16" t="n" s="11348">
        <v>25.0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297.0</v>
      </c>
      <c r="AC16" t="n" s="11364">
        <v>39.35</v>
      </c>
      <c r="AD16" t="n" s="11365">
        <v>4.5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385</v>
      </c>
      <c r="B17" t="s" s="11372">
        <v>386</v>
      </c>
      <c r="C17" t="s" s="11373">
        <v>387</v>
      </c>
      <c r="D17" t="s" s="11374">
        <v>388</v>
      </c>
      <c r="E17" t="s" s="11375">
        <v>352</v>
      </c>
      <c r="F17" t="n" s="11376">
        <v>43221.0</v>
      </c>
      <c r="G17" t="s" s="11377">
        <v>0</v>
      </c>
      <c r="H17" t="n" s="11378">
        <v>1800.0</v>
      </c>
      <c r="I17" t="n" s="11379">
        <v>100.0</v>
      </c>
      <c r="J17" t="n" s="11380">
        <v>0.0</v>
      </c>
      <c r="K17" t="n" s="11381">
        <v>200.0</v>
      </c>
      <c r="L17" t="n" s="11382">
        <v>0.0</v>
      </c>
      <c r="M17" t="n" s="11383">
        <v>17.75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0.0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273.0</v>
      </c>
      <c r="AC17" t="n" s="11399">
        <v>35.85</v>
      </c>
      <c r="AD17" t="n" s="11400">
        <v>4.1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389</v>
      </c>
      <c r="B18" t="s" s="11407">
        <v>390</v>
      </c>
      <c r="C18" t="s" s="11408">
        <v>391</v>
      </c>
      <c r="D18" t="s" s="11409">
        <v>392</v>
      </c>
      <c r="E18" t="s" s="11410">
        <v>352</v>
      </c>
      <c r="F18" t="n" s="11411">
        <v>43572.0</v>
      </c>
      <c r="G18" t="s" s="11412">
        <v>0</v>
      </c>
      <c r="H18" t="n" s="11413">
        <v>1100.0</v>
      </c>
      <c r="I18" t="n" s="11414">
        <v>100.0</v>
      </c>
      <c r="J18" t="n" s="11415">
        <v>0.0</v>
      </c>
      <c r="K18" t="n" s="11416">
        <v>650.0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242.0</v>
      </c>
      <c r="AC18" t="n" s="11434">
        <v>32.35</v>
      </c>
      <c r="AD18" t="n" s="11435">
        <v>3.7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0</v>
      </c>
    </row>
    <row r="19" ht="15.0" customHeight="true">
      <c r="A19" t="s" s="11441">
        <v>393</v>
      </c>
      <c r="B19" t="s" s="11442">
        <v>394</v>
      </c>
      <c r="C19" t="s" s="11443">
        <v>395</v>
      </c>
      <c r="D19" t="s" s="11444">
        <v>396</v>
      </c>
      <c r="E19" t="s" s="11445">
        <v>352</v>
      </c>
      <c r="F19" t="n" s="11446">
        <v>43671.0</v>
      </c>
      <c r="G19" t="n" s="11447">
        <v>43769.0</v>
      </c>
      <c r="H19" t="n" s="11448">
        <v>0.0</v>
      </c>
      <c r="I19" t="n" s="11449">
        <v>0.0</v>
      </c>
      <c r="J19" t="n" s="11450">
        <v>0.0</v>
      </c>
      <c r="K19" t="n" s="11451">
        <v>450.0</v>
      </c>
      <c r="L19" t="n" s="11452">
        <v>0.0</v>
      </c>
      <c r="M19" t="n" s="11453">
        <v>0.0</v>
      </c>
      <c r="N19" t="n" s="11454">
        <v>0.0</v>
      </c>
      <c r="O19" t="n" s="11455">
        <v>0.0</v>
      </c>
      <c r="P19" t="n" s="11456">
        <v>0.0</v>
      </c>
      <c r="Q19" t="n" s="11457">
        <v>0.0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0.0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60.0</v>
      </c>
      <c r="AC19" t="n" s="11469">
        <v>7.85</v>
      </c>
      <c r="AD19" t="n" s="11470">
        <v>0.9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397</v>
      </c>
      <c r="B20" t="s" s="11477">
        <v>398</v>
      </c>
      <c r="C20" t="s" s="11478">
        <v>399</v>
      </c>
      <c r="D20" t="s" s="11479">
        <v>400</v>
      </c>
      <c r="E20" t="s" s="11480">
        <v>352</v>
      </c>
      <c r="F20" t="n" s="11481">
        <v>43703.0</v>
      </c>
      <c r="G20" t="s" s="11482">
        <v>0</v>
      </c>
      <c r="H20" t="n" s="11483">
        <v>1200.0</v>
      </c>
      <c r="I20" t="n" s="11484">
        <v>100.0</v>
      </c>
      <c r="J20" t="n" s="11485">
        <v>0.0</v>
      </c>
      <c r="K20" t="n" s="11486">
        <v>170.0</v>
      </c>
      <c r="L20" t="n" s="11487">
        <v>0.0</v>
      </c>
      <c r="M20" t="n" s="11488">
        <v>0.0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193.0</v>
      </c>
      <c r="AC20" t="n" s="11504">
        <v>25.35</v>
      </c>
      <c r="AD20" t="n" s="11505">
        <v>2.9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528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401</v>
      </c>
      <c r="B8" t="s" s="11655">
        <v>402</v>
      </c>
      <c r="C8" t="s" s="11656">
        <v>403</v>
      </c>
      <c r="D8" t="s" s="11657">
        <v>404</v>
      </c>
      <c r="E8" t="s" s="11658">
        <v>405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450.0</v>
      </c>
      <c r="L8" t="n" s="11665">
        <v>0.0</v>
      </c>
      <c r="M8" t="n" s="11666">
        <v>10.0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0.0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292.0</v>
      </c>
      <c r="AC8" t="n" s="11682">
        <v>41.15</v>
      </c>
      <c r="AD8" t="n" s="11683">
        <v>4.7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406</v>
      </c>
      <c r="B9" t="s" s="11690">
        <v>407</v>
      </c>
      <c r="C9" t="s" s="11691">
        <v>408</v>
      </c>
      <c r="D9" t="s" s="11692">
        <v>409</v>
      </c>
      <c r="E9" t="s" s="11693">
        <v>405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654.0</v>
      </c>
      <c r="L9" t="n" s="11700">
        <v>0.0</v>
      </c>
      <c r="M9" t="n" s="11701">
        <v>10.0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0.0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276.0</v>
      </c>
      <c r="AC9" t="n" s="11717">
        <v>37.65</v>
      </c>
      <c r="AD9" t="n" s="11718">
        <v>4.3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410</v>
      </c>
      <c r="B10" t="s" s="11725">
        <v>411</v>
      </c>
      <c r="C10" t="s" s="11726">
        <v>412</v>
      </c>
      <c r="D10" t="s" s="11727">
        <v>413</v>
      </c>
      <c r="E10" t="s" s="11728">
        <v>405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300.0</v>
      </c>
      <c r="L10" t="n" s="11735">
        <v>0.0</v>
      </c>
      <c r="M10" t="n" s="11736">
        <v>15.9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0.0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279.0</v>
      </c>
      <c r="AC10" t="n" s="11752">
        <v>39.35</v>
      </c>
      <c r="AD10" t="n" s="11753">
        <v>4.5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414</v>
      </c>
      <c r="B11" t="s" s="11760">
        <v>415</v>
      </c>
      <c r="C11" t="s" s="11761">
        <v>416</v>
      </c>
      <c r="D11" t="s" s="11762">
        <v>417</v>
      </c>
      <c r="E11" t="s" s="11763">
        <v>405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217.0</v>
      </c>
      <c r="L11" t="n" s="11770">
        <v>0.0</v>
      </c>
      <c r="M11" t="n" s="11771">
        <v>10.0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0.0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219.0</v>
      </c>
      <c r="AC11" t="n" s="11787">
        <v>30.65</v>
      </c>
      <c r="AD11" t="n" s="11788">
        <v>3.5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418</v>
      </c>
      <c r="B12" t="s" s="11795">
        <v>419</v>
      </c>
      <c r="C12" t="s" s="11796">
        <v>420</v>
      </c>
      <c r="D12" t="s" s="11797">
        <v>421</v>
      </c>
      <c r="E12" t="s" s="11798">
        <v>405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200.0</v>
      </c>
      <c r="L12" t="n" s="11805">
        <v>0.0</v>
      </c>
      <c r="M12" t="n" s="11806">
        <v>18.27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0.0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221.0</v>
      </c>
      <c r="AC12" t="n" s="11822">
        <v>30.65</v>
      </c>
      <c r="AD12" t="n" s="11823">
        <v>3.5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422</v>
      </c>
      <c r="B13" t="s" s="11830">
        <v>423</v>
      </c>
      <c r="C13" t="s" s="11831">
        <v>424</v>
      </c>
      <c r="D13" t="s" s="11832">
        <v>425</v>
      </c>
      <c r="E13" t="s" s="11833">
        <v>405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1500.0</v>
      </c>
      <c r="L13" t="n" s="11840">
        <v>0.0</v>
      </c>
      <c r="M13" t="n" s="11841">
        <v>10.0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0.0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385.0</v>
      </c>
      <c r="AC13" t="n" s="11857">
        <v>53.35</v>
      </c>
      <c r="AD13" t="n" s="11858">
        <v>6.1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528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426</v>
      </c>
      <c r="B8" t="s" s="12008">
        <v>427</v>
      </c>
      <c r="C8" t="s" s="12009">
        <v>428</v>
      </c>
      <c r="D8" t="s" s="12010">
        <v>429</v>
      </c>
      <c r="E8" t="s" s="12011">
        <v>430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200.0</v>
      </c>
      <c r="L8" t="n" s="12018">
        <v>0.0</v>
      </c>
      <c r="M8" t="n" s="12019">
        <v>10.0</v>
      </c>
      <c r="N8" t="n" s="12020">
        <v>0.0</v>
      </c>
      <c r="O8" t="n" s="12021">
        <v>0.0</v>
      </c>
      <c r="P8" t="n" s="12022">
        <v>3.0</v>
      </c>
      <c r="Q8" t="n" s="12023">
        <v>24.66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188.0</v>
      </c>
      <c r="AC8" t="n" s="12035">
        <v>25.35</v>
      </c>
      <c r="AD8" t="n" s="12036">
        <v>2.9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431</v>
      </c>
      <c r="B9" t="s" s="12043">
        <v>432</v>
      </c>
      <c r="C9" t="s" s="12044">
        <v>433</v>
      </c>
      <c r="D9" t="s" s="12045">
        <v>434</v>
      </c>
      <c r="E9" t="s" s="12046">
        <v>430</v>
      </c>
      <c r="F9" t="n" s="12047">
        <v>41944.0</v>
      </c>
      <c r="G9" t="s" s="12048">
        <v>0</v>
      </c>
      <c r="H9" t="n" s="12049">
        <v>1300.0</v>
      </c>
      <c r="I9" t="n" s="12050">
        <v>100.0</v>
      </c>
      <c r="J9" t="n" s="12051">
        <v>0.0</v>
      </c>
      <c r="K9" t="n" s="12052">
        <v>100.0</v>
      </c>
      <c r="L9" t="n" s="12053">
        <v>0.0</v>
      </c>
      <c r="M9" t="n" s="12054">
        <v>25.0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0.0</v>
      </c>
      <c r="Y9" t="n" s="12066">
        <v>0.0</v>
      </c>
      <c r="Z9" t="n" s="12067">
        <v>0.0</v>
      </c>
      <c r="AA9" s="12068">
        <f>h9+i9+j9+k9+l9+m9+n9+o9+w9+x9+y9+z9</f>
      </c>
      <c r="AB9" t="n" s="12069">
        <v>195.0</v>
      </c>
      <c r="AC9" t="n" s="12070">
        <v>25.35</v>
      </c>
      <c r="AD9" t="n" s="12071">
        <v>2.9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0</v>
      </c>
    </row>
    <row r="10" ht="15.0" customHeight="true">
      <c r="A10" t="s" s="12077">
        <v>435</v>
      </c>
      <c r="B10" t="s" s="12078">
        <v>436</v>
      </c>
      <c r="C10" t="s" s="12079">
        <v>437</v>
      </c>
      <c r="D10" t="s" s="12080">
        <v>438</v>
      </c>
      <c r="E10" t="s" s="12081">
        <v>430</v>
      </c>
      <c r="F10" t="n" s="12082">
        <v>41944.0</v>
      </c>
      <c r="G10" t="s" s="12083">
        <v>0</v>
      </c>
      <c r="H10" t="n" s="12084">
        <v>1200.0</v>
      </c>
      <c r="I10" t="n" s="12085">
        <v>100.0</v>
      </c>
      <c r="J10" t="n" s="12086">
        <v>0.0</v>
      </c>
      <c r="K10" t="n" s="12087">
        <v>170.0</v>
      </c>
      <c r="L10" t="n" s="12088">
        <v>0.0</v>
      </c>
      <c r="M10" t="n" s="12089">
        <v>10.0</v>
      </c>
      <c r="N10" t="n" s="12090">
        <v>0.0</v>
      </c>
      <c r="O10" t="n" s="12091">
        <v>0.0</v>
      </c>
      <c r="P10" t="n" s="12092">
        <v>8.0</v>
      </c>
      <c r="Q10" t="n" s="12093">
        <v>69.2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0.0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193.0</v>
      </c>
      <c r="AC10" t="n" s="12105">
        <v>27.15</v>
      </c>
      <c r="AD10" t="n" s="12106">
        <v>3.1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439</v>
      </c>
      <c r="B11" t="s" s="12113">
        <v>440</v>
      </c>
      <c r="C11" t="s" s="12114">
        <v>441</v>
      </c>
      <c r="D11" t="s" s="12115">
        <v>442</v>
      </c>
      <c r="E11" t="s" s="12116">
        <v>430</v>
      </c>
      <c r="F11" t="n" s="12117">
        <v>41944.0</v>
      </c>
      <c r="G11" t="s" s="12118">
        <v>0</v>
      </c>
      <c r="H11" t="n" s="12119">
        <v>1180.0</v>
      </c>
      <c r="I11" t="n" s="12120">
        <v>100.0</v>
      </c>
      <c r="J11" t="n" s="12121">
        <v>0.0</v>
      </c>
      <c r="K11" t="n" s="12122">
        <v>200.0</v>
      </c>
      <c r="L11" t="n" s="12123">
        <v>0.0</v>
      </c>
      <c r="M11" t="n" s="12124">
        <v>21.1</v>
      </c>
      <c r="N11" t="n" s="12125">
        <v>0.0</v>
      </c>
      <c r="O11" t="n" s="12126">
        <v>0.0</v>
      </c>
      <c r="P11" t="n" s="12127">
        <v>3.0</v>
      </c>
      <c r="Q11" t="n" s="12128">
        <v>25.53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0.0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193.0</v>
      </c>
      <c r="AC11" t="n" s="12140">
        <v>27.15</v>
      </c>
      <c r="AD11" t="n" s="12141">
        <v>3.1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443</v>
      </c>
      <c r="B12" t="s" s="12148">
        <v>444</v>
      </c>
      <c r="C12" t="s" s="12149">
        <v>445</v>
      </c>
      <c r="D12" t="s" s="12150">
        <v>446</v>
      </c>
      <c r="E12" t="s" s="12151">
        <v>430</v>
      </c>
      <c r="F12" t="n" s="12152">
        <v>41944.0</v>
      </c>
      <c r="G12" t="s" s="12153">
        <v>0</v>
      </c>
      <c r="H12" t="n" s="12154">
        <v>3420.0</v>
      </c>
      <c r="I12" t="n" s="12155">
        <v>0.0</v>
      </c>
      <c r="J12" t="n" s="12156">
        <v>0.0</v>
      </c>
      <c r="K12" t="n" s="12157">
        <v>300.0</v>
      </c>
      <c r="L12" t="n" s="12158">
        <v>300.0</v>
      </c>
      <c r="M12" t="n" s="12159">
        <v>534.12</v>
      </c>
      <c r="N12" t="n" s="12160">
        <v>0.0</v>
      </c>
      <c r="O12" t="n" s="12161">
        <v>0.0</v>
      </c>
      <c r="P12" t="n" s="12162">
        <v>0.0</v>
      </c>
      <c r="Q12" t="n" s="12163">
        <v>0.0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0.0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523.0</v>
      </c>
      <c r="AC12" t="n" s="12175">
        <v>69.05</v>
      </c>
      <c r="AD12" t="n" s="12176">
        <v>7.9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447</v>
      </c>
      <c r="B13" t="s" s="12183">
        <v>448</v>
      </c>
      <c r="C13" t="s" s="12184">
        <v>449</v>
      </c>
      <c r="D13" t="s" s="12185">
        <v>450</v>
      </c>
      <c r="E13" t="s" s="12186">
        <v>430</v>
      </c>
      <c r="F13" t="n" s="12187">
        <v>41944.0</v>
      </c>
      <c r="G13" t="s" s="12188">
        <v>0</v>
      </c>
      <c r="H13" t="n" s="12189">
        <v>1200.0</v>
      </c>
      <c r="I13" t="n" s="12190">
        <v>100.0</v>
      </c>
      <c r="J13" t="n" s="12191">
        <v>0.0</v>
      </c>
      <c r="K13" t="n" s="12192">
        <v>0.0</v>
      </c>
      <c r="L13" t="n" s="12193">
        <v>0.0</v>
      </c>
      <c r="M13" t="n" s="12194">
        <v>0.0</v>
      </c>
      <c r="N13" t="n" s="12195">
        <v>0.0</v>
      </c>
      <c r="O13" t="n" s="12196">
        <v>0.0</v>
      </c>
      <c r="P13" t="n" s="12197">
        <v>8.0</v>
      </c>
      <c r="Q13" t="n" s="12198">
        <v>69.2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169.0</v>
      </c>
      <c r="AC13" t="n" s="12210">
        <v>23.65</v>
      </c>
      <c r="AD13" t="n" s="12211">
        <v>2.7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451</v>
      </c>
      <c r="B14" t="s" s="12218">
        <v>452</v>
      </c>
      <c r="C14" t="s" s="12219">
        <v>453</v>
      </c>
      <c r="D14" t="s" s="12220">
        <v>454</v>
      </c>
      <c r="E14" t="s" s="12221">
        <v>430</v>
      </c>
      <c r="F14" t="n" s="12222">
        <v>41944.0</v>
      </c>
      <c r="G14" t="s" s="12223">
        <v>0</v>
      </c>
      <c r="H14" t="n" s="12224">
        <v>1390.0</v>
      </c>
      <c r="I14" t="n" s="12225">
        <v>100.0</v>
      </c>
      <c r="J14" t="n" s="12226">
        <v>0.0</v>
      </c>
      <c r="K14" t="n" s="12227">
        <v>1850.0</v>
      </c>
      <c r="L14" t="n" s="12228">
        <v>0.0</v>
      </c>
      <c r="M14" t="n" s="12229">
        <v>31.0</v>
      </c>
      <c r="N14" t="n" s="12230">
        <v>0.0</v>
      </c>
      <c r="O14" t="n" s="12231">
        <v>0.0</v>
      </c>
      <c r="P14" t="n" s="12232">
        <v>0.0</v>
      </c>
      <c r="Q14" t="n" s="12233">
        <v>0.0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0.0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435.0</v>
      </c>
      <c r="AC14" t="n" s="12245">
        <v>58.65</v>
      </c>
      <c r="AD14" t="n" s="12246">
        <v>6.7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455</v>
      </c>
      <c r="B15" t="s" s="12253">
        <v>456</v>
      </c>
      <c r="C15" t="s" s="12254">
        <v>457</v>
      </c>
      <c r="D15" t="s" s="12255">
        <v>458</v>
      </c>
      <c r="E15" t="s" s="12256">
        <v>430</v>
      </c>
      <c r="F15" t="n" s="12257">
        <v>41944.0</v>
      </c>
      <c r="G15" t="s" s="12258">
        <v>0</v>
      </c>
      <c r="H15" t="n" s="12259">
        <v>1160.0</v>
      </c>
      <c r="I15" t="n" s="12260">
        <v>100.0</v>
      </c>
      <c r="J15" t="n" s="12261">
        <v>0.0</v>
      </c>
      <c r="K15" t="n" s="12262">
        <v>650.0</v>
      </c>
      <c r="L15" t="n" s="12263">
        <v>0.0</v>
      </c>
      <c r="M15" t="n" s="12264">
        <v>26.6</v>
      </c>
      <c r="N15" t="n" s="12265">
        <v>0.0</v>
      </c>
      <c r="O15" t="n" s="12266">
        <v>0.0</v>
      </c>
      <c r="P15" t="n" s="12267">
        <v>0.0</v>
      </c>
      <c r="Q15" t="n" s="12268">
        <v>0.0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0.0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250.0</v>
      </c>
      <c r="AC15" t="n" s="12280">
        <v>34.15</v>
      </c>
      <c r="AD15" t="n" s="12281">
        <v>3.9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459</v>
      </c>
      <c r="B16" t="s" s="12288">
        <v>460</v>
      </c>
      <c r="C16" t="s" s="12289">
        <v>461</v>
      </c>
      <c r="D16" t="s" s="12290">
        <v>462</v>
      </c>
      <c r="E16" t="s" s="12291">
        <v>430</v>
      </c>
      <c r="F16" t="n" s="12292">
        <v>41944.0</v>
      </c>
      <c r="G16" t="s" s="12293">
        <v>0</v>
      </c>
      <c r="H16" t="n" s="12294">
        <v>1130.0</v>
      </c>
      <c r="I16" t="n" s="12295">
        <v>100.0</v>
      </c>
      <c r="J16" t="n" s="12296">
        <v>0.0</v>
      </c>
      <c r="K16" t="n" s="12297">
        <v>0.0</v>
      </c>
      <c r="L16" t="n" s="12298">
        <v>0.0</v>
      </c>
      <c r="M16" t="n" s="12299">
        <v>10.0</v>
      </c>
      <c r="N16" t="n" s="12300">
        <v>0.0</v>
      </c>
      <c r="O16" t="n" s="12301">
        <v>0.0</v>
      </c>
      <c r="P16" t="n" s="12302">
        <v>8.0</v>
      </c>
      <c r="Q16" t="n" s="12303">
        <v>65.2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0.0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162.0</v>
      </c>
      <c r="AC16" t="n" s="12315">
        <v>21.85</v>
      </c>
      <c r="AD16" t="n" s="12316">
        <v>2.5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463</v>
      </c>
      <c r="B17" t="s" s="12323">
        <v>464</v>
      </c>
      <c r="C17" t="s" s="12324">
        <v>465</v>
      </c>
      <c r="D17" t="s" s="12325">
        <v>466</v>
      </c>
      <c r="E17" t="s" s="12326">
        <v>430</v>
      </c>
      <c r="F17" t="n" s="12327">
        <v>41944.0</v>
      </c>
      <c r="G17" t="s" s="12328">
        <v>0</v>
      </c>
      <c r="H17" t="n" s="12329">
        <v>1170.0</v>
      </c>
      <c r="I17" t="n" s="12330">
        <v>100.0</v>
      </c>
      <c r="J17" t="n" s="12331">
        <v>0.0</v>
      </c>
      <c r="K17" t="n" s="12332">
        <v>170.0</v>
      </c>
      <c r="L17" t="n" s="12333">
        <v>0.0</v>
      </c>
      <c r="M17" t="n" s="12334">
        <v>18.7</v>
      </c>
      <c r="N17" t="n" s="12335">
        <v>0.0</v>
      </c>
      <c r="O17" t="n" s="12336">
        <v>0.0</v>
      </c>
      <c r="P17" t="n" s="12337">
        <v>0.0</v>
      </c>
      <c r="Q17" t="n" s="12338">
        <v>0.0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0.0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188.0</v>
      </c>
      <c r="AC17" t="n" s="12350">
        <v>25.35</v>
      </c>
      <c r="AD17" t="n" s="12351">
        <v>2.9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467</v>
      </c>
      <c r="B18" t="s" s="12358">
        <v>468</v>
      </c>
      <c r="C18" t="s" s="12359">
        <v>469</v>
      </c>
      <c r="D18" t="s" s="12360">
        <v>470</v>
      </c>
      <c r="E18" t="s" s="12361">
        <v>430</v>
      </c>
      <c r="F18" t="n" s="12362">
        <v>42125.0</v>
      </c>
      <c r="G18" t="s" s="12363">
        <v>0</v>
      </c>
      <c r="H18" t="n" s="12364">
        <v>1150.0</v>
      </c>
      <c r="I18" t="n" s="12365">
        <v>100.0</v>
      </c>
      <c r="J18" t="n" s="12366">
        <v>0.0</v>
      </c>
      <c r="K18" t="n" s="12367">
        <v>450.0</v>
      </c>
      <c r="L18" t="n" s="12368">
        <v>0.0</v>
      </c>
      <c r="M18" t="n" s="12369">
        <v>10.0</v>
      </c>
      <c r="N18" t="n" s="12370">
        <v>0.0</v>
      </c>
      <c r="O18" t="n" s="12371">
        <v>0.0</v>
      </c>
      <c r="P18" t="n" s="12372">
        <v>2.0</v>
      </c>
      <c r="Q18" t="n" s="12373">
        <v>16.58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0.0</v>
      </c>
      <c r="W18" s="12379">
        <f>q18+s18+u18+v18</f>
      </c>
      <c r="X18" t="n" s="12380">
        <v>0.0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221.0</v>
      </c>
      <c r="AC18" t="n" s="12385">
        <v>30.65</v>
      </c>
      <c r="AD18" t="n" s="12386">
        <v>3.5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0</v>
      </c>
    </row>
    <row r="19" ht="15.0" customHeight="true">
      <c r="A19" t="s" s="12392">
        <v>471</v>
      </c>
      <c r="B19" t="s" s="12393">
        <v>472</v>
      </c>
      <c r="C19" t="s" s="12394">
        <v>473</v>
      </c>
      <c r="D19" t="s" s="12395">
        <v>474</v>
      </c>
      <c r="E19" t="s" s="12396">
        <v>430</v>
      </c>
      <c r="F19" t="n" s="12397">
        <v>42125.0</v>
      </c>
      <c r="G19" t="s" s="12398">
        <v>0</v>
      </c>
      <c r="H19" t="n" s="12399">
        <v>1590.0</v>
      </c>
      <c r="I19" t="n" s="12400">
        <v>100.0</v>
      </c>
      <c r="J19" t="n" s="12401">
        <v>0.0</v>
      </c>
      <c r="K19" t="n" s="12402">
        <v>0.0</v>
      </c>
      <c r="L19" t="n" s="12403">
        <v>0.0</v>
      </c>
      <c r="M19" t="n" s="12404">
        <v>10.0</v>
      </c>
      <c r="N19" t="n" s="12405">
        <v>0.0</v>
      </c>
      <c r="O19" t="n" s="12406">
        <v>0.0</v>
      </c>
      <c r="P19" t="n" s="12407">
        <v>3.0</v>
      </c>
      <c r="Q19" t="n" s="12408">
        <v>34.41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0.0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221.0</v>
      </c>
      <c r="AC19" t="n" s="12420">
        <v>30.65</v>
      </c>
      <c r="AD19" t="n" s="12421">
        <v>3.5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475</v>
      </c>
      <c r="B20" t="s" s="12428">
        <v>476</v>
      </c>
      <c r="C20" t="s" s="12429">
        <v>477</v>
      </c>
      <c r="D20" t="s" s="12430">
        <v>478</v>
      </c>
      <c r="E20" t="s" s="12431">
        <v>430</v>
      </c>
      <c r="F20" t="n" s="12432">
        <v>42658.0</v>
      </c>
      <c r="G20" t="s" s="12433">
        <v>0</v>
      </c>
      <c r="H20" t="n" s="12434">
        <v>1100.0</v>
      </c>
      <c r="I20" t="n" s="12435">
        <v>100.0</v>
      </c>
      <c r="J20" t="n" s="12436">
        <v>0.0</v>
      </c>
      <c r="K20" t="n" s="12437">
        <v>600.0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8.0</v>
      </c>
      <c r="Q20" t="n" s="12443">
        <v>63.44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0.0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234.0</v>
      </c>
      <c r="AC20" t="n" s="12455">
        <v>32.35</v>
      </c>
      <c r="AD20" t="n" s="12456">
        <v>3.7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479</v>
      </c>
      <c r="B21" t="s" s="12463">
        <v>480</v>
      </c>
      <c r="C21" t="s" s="12464">
        <v>481</v>
      </c>
      <c r="D21" t="s" s="12465">
        <v>482</v>
      </c>
      <c r="E21" t="s" s="12466">
        <v>430</v>
      </c>
      <c r="F21" t="n" s="12467">
        <v>43313.0</v>
      </c>
      <c r="G21" t="s" s="12468">
        <v>0</v>
      </c>
      <c r="H21" t="n" s="12469">
        <v>1300.0</v>
      </c>
      <c r="I21" t="n" s="12470">
        <v>100.0</v>
      </c>
      <c r="J21" t="n" s="12471">
        <v>0.0</v>
      </c>
      <c r="K21" t="n" s="12472">
        <v>1400.0</v>
      </c>
      <c r="L21" t="n" s="12473">
        <v>0.0</v>
      </c>
      <c r="M21" t="n" s="12474">
        <v>18.1</v>
      </c>
      <c r="N21" t="n" s="12475">
        <v>0.0</v>
      </c>
      <c r="O21" t="n" s="12476">
        <v>0.0</v>
      </c>
      <c r="P21" t="n" s="12477">
        <v>8.0</v>
      </c>
      <c r="Q21" t="n" s="12478">
        <v>75.04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364.0</v>
      </c>
      <c r="AC21" t="n" s="12490">
        <v>49.85</v>
      </c>
      <c r="AD21" t="n" s="12491">
        <v>5.7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483</v>
      </c>
      <c r="B22" t="s" s="12498">
        <v>484</v>
      </c>
      <c r="C22" t="s" s="12499">
        <v>485</v>
      </c>
      <c r="D22" t="s" s="12500">
        <v>486</v>
      </c>
      <c r="E22" t="s" s="12501">
        <v>430</v>
      </c>
      <c r="F22" t="n" s="12502">
        <v>43529.0</v>
      </c>
      <c r="G22" t="s" s="12503">
        <v>0</v>
      </c>
      <c r="H22" t="n" s="12504">
        <v>1400.0</v>
      </c>
      <c r="I22" t="n" s="12505">
        <v>100.0</v>
      </c>
      <c r="J22" t="n" s="12506">
        <v>0.0</v>
      </c>
      <c r="K22" t="n" s="12507">
        <v>850.0</v>
      </c>
      <c r="L22" t="n" s="12508">
        <v>0.0</v>
      </c>
      <c r="M22" t="n" s="12509">
        <v>20.8</v>
      </c>
      <c r="N22" t="n" s="12510">
        <v>0.0</v>
      </c>
      <c r="O22" t="n" s="12511">
        <v>0.0</v>
      </c>
      <c r="P22" t="n" s="12512">
        <v>8.0</v>
      </c>
      <c r="Q22" t="n" s="12513">
        <v>80.8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0.0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307.0</v>
      </c>
      <c r="AC22" t="n" s="12525">
        <v>42.85</v>
      </c>
      <c r="AD22" t="n" s="12526">
        <v>4.9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487</v>
      </c>
      <c r="B23" t="s" s="12533">
        <v>488</v>
      </c>
      <c r="C23" t="s" s="12534">
        <v>489</v>
      </c>
      <c r="D23" t="s" s="12535">
        <v>490</v>
      </c>
      <c r="E23" t="s" s="12536">
        <v>430</v>
      </c>
      <c r="F23" t="n" s="12537">
        <v>43572.0</v>
      </c>
      <c r="G23" t="s" s="12538">
        <v>0</v>
      </c>
      <c r="H23" t="n" s="12539">
        <v>1100.0</v>
      </c>
      <c r="I23" t="n" s="12540">
        <v>100.0</v>
      </c>
      <c r="J23" t="n" s="12541">
        <v>0.0</v>
      </c>
      <c r="K23" t="n" s="12542">
        <v>600.0</v>
      </c>
      <c r="L23" t="n" s="12543">
        <v>0.0</v>
      </c>
      <c r="M23" t="n" s="12544">
        <v>10.0</v>
      </c>
      <c r="N23" t="n" s="12545">
        <v>0.0</v>
      </c>
      <c r="O23" t="n" s="12546">
        <v>0.0</v>
      </c>
      <c r="P23" t="n" s="12547">
        <v>8.0</v>
      </c>
      <c r="Q23" t="n" s="12548">
        <v>63.44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234.0</v>
      </c>
      <c r="AC23" t="n" s="12560">
        <v>32.35</v>
      </c>
      <c r="AD23" t="n" s="12561">
        <v>3.7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528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491</v>
      </c>
      <c r="B8" t="s" s="12711">
        <v>492</v>
      </c>
      <c r="C8" t="s" s="12712">
        <v>493</v>
      </c>
      <c r="D8" t="s" s="12713">
        <v>494</v>
      </c>
      <c r="E8" t="s" s="12714">
        <v>495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170.0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0.0</v>
      </c>
      <c r="Q8" t="n" s="12726">
        <v>0.0</v>
      </c>
      <c r="R8" t="n" s="12727">
        <v>8.0</v>
      </c>
      <c r="S8" t="n" s="12728">
        <v>102.32</v>
      </c>
      <c r="T8" t="n" s="12729">
        <v>0.0</v>
      </c>
      <c r="U8" t="n" s="12730">
        <v>0.0</v>
      </c>
      <c r="V8" t="n" s="12731">
        <v>0.0</v>
      </c>
      <c r="W8" s="12732">
        <f>q8+s8+u8+v8</f>
      </c>
      <c r="X8" t="n" s="12733">
        <v>0.0</v>
      </c>
      <c r="Y8" t="n" s="12734">
        <v>0.0</v>
      </c>
      <c r="Z8" t="n" s="12735">
        <v>0.0</v>
      </c>
      <c r="AA8" s="12736">
        <f>h8+i8+j8+k8+l8+m8+n8+o8+w8+x8+y8+z8</f>
      </c>
      <c r="AB8" t="n" s="12737">
        <v>208.0</v>
      </c>
      <c r="AC8" t="n" s="12738">
        <v>30.65</v>
      </c>
      <c r="AD8" t="n" s="12739">
        <v>3.5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0</v>
      </c>
    </row>
    <row r="9" ht="15.0" customHeight="true">
      <c r="A9" t="s" s="12745">
        <v>496</v>
      </c>
      <c r="B9" t="s" s="12746">
        <v>497</v>
      </c>
      <c r="C9" t="s" s="12747">
        <v>498</v>
      </c>
      <c r="D9" t="s" s="12748">
        <v>499</v>
      </c>
      <c r="E9" t="s" s="12749">
        <v>495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1050.0</v>
      </c>
      <c r="L9" t="n" s="12756">
        <v>0.0</v>
      </c>
      <c r="M9" t="n" s="12757">
        <v>0.0</v>
      </c>
      <c r="N9" t="n" s="12758">
        <v>0.0</v>
      </c>
      <c r="O9" t="n" s="12759">
        <v>0.0</v>
      </c>
      <c r="P9" t="n" s="12760">
        <v>0.0</v>
      </c>
      <c r="Q9" t="n" s="12761">
        <v>0.0</v>
      </c>
      <c r="R9" t="n" s="12762">
        <v>8.0</v>
      </c>
      <c r="S9" t="n" s="12763">
        <v>93.04</v>
      </c>
      <c r="T9" t="n" s="12764">
        <v>0.0</v>
      </c>
      <c r="U9" t="n" s="12765">
        <v>0.0</v>
      </c>
      <c r="V9" t="n" s="12766">
        <v>0.0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307.0</v>
      </c>
      <c r="AC9" t="n" s="12773">
        <v>42.85</v>
      </c>
      <c r="AD9" t="n" s="12774">
        <v>4.9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500</v>
      </c>
      <c r="B10" t="s" s="12781">
        <v>501</v>
      </c>
      <c r="C10" t="s" s="12782">
        <v>502</v>
      </c>
      <c r="D10" t="s" s="12783">
        <v>503</v>
      </c>
      <c r="E10" t="s" s="12784">
        <v>495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100.0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0.0</v>
      </c>
      <c r="Q10" t="n" s="12796">
        <v>0.0</v>
      </c>
      <c r="R10" t="n" s="12797">
        <v>8.0</v>
      </c>
      <c r="S10" t="n" s="12798">
        <v>103.84</v>
      </c>
      <c r="T10" t="n" s="12799">
        <v>0.0</v>
      </c>
      <c r="U10" t="n" s="12800">
        <v>0.0</v>
      </c>
      <c r="V10" t="n" s="12801">
        <v>0.0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203.0</v>
      </c>
      <c r="AC10" t="n" s="12808">
        <v>28.85</v>
      </c>
      <c r="AD10" t="n" s="12809">
        <v>3.3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504</v>
      </c>
      <c r="B11" t="s" s="12816">
        <v>505</v>
      </c>
      <c r="C11" t="s" s="12817">
        <v>506</v>
      </c>
      <c r="D11" t="s" s="12818">
        <v>507</v>
      </c>
      <c r="E11" t="s" s="12819">
        <v>495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0.0</v>
      </c>
      <c r="L11" t="n" s="12826">
        <v>0.0</v>
      </c>
      <c r="M11" t="n" s="12827">
        <v>10.0</v>
      </c>
      <c r="N11" t="n" s="12828">
        <v>0.0</v>
      </c>
      <c r="O11" t="n" s="12829">
        <v>0.0</v>
      </c>
      <c r="P11" t="n" s="12830">
        <v>2.0</v>
      </c>
      <c r="Q11" t="n" s="12831">
        <v>21.92</v>
      </c>
      <c r="R11" t="n" s="12832">
        <v>8.0</v>
      </c>
      <c r="S11" t="n" s="12833">
        <v>116.96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211.0</v>
      </c>
      <c r="AC11" t="n" s="12843">
        <v>30.65</v>
      </c>
      <c r="AD11" t="n" s="12844">
        <v>3.5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508</v>
      </c>
      <c r="B12" t="s" s="12851">
        <v>509</v>
      </c>
      <c r="C12" t="s" s="12852">
        <v>510</v>
      </c>
      <c r="D12" t="s" s="12853">
        <v>511</v>
      </c>
      <c r="E12" t="s" s="12854">
        <v>495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-6.46</v>
      </c>
      <c r="K12" t="n" s="12860">
        <v>200.0</v>
      </c>
      <c r="L12" t="n" s="12861">
        <v>0.0</v>
      </c>
      <c r="M12" t="n" s="12862">
        <v>43.45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8.0</v>
      </c>
      <c r="S12" t="n" s="12868">
        <v>101.52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0.0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211.0</v>
      </c>
      <c r="AC12" t="n" s="12878">
        <v>30.65</v>
      </c>
      <c r="AD12" t="n" s="12879">
        <v>3.5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0</v>
      </c>
    </row>
    <row r="13" ht="15.0" customHeight="true">
      <c r="A13" t="s" s="12885">
        <v>512</v>
      </c>
      <c r="B13" t="s" s="12886">
        <v>513</v>
      </c>
      <c r="C13" t="s" s="12887">
        <v>514</v>
      </c>
      <c r="D13" t="s" s="12888">
        <v>515</v>
      </c>
      <c r="E13" t="s" s="12889">
        <v>495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450.0</v>
      </c>
      <c r="L13" t="n" s="12896">
        <v>0.0</v>
      </c>
      <c r="M13" t="n" s="12897">
        <v>0.0</v>
      </c>
      <c r="N13" t="n" s="12898">
        <v>0.0</v>
      </c>
      <c r="O13" t="n" s="12899">
        <v>0.0</v>
      </c>
      <c r="P13" t="n" s="12900">
        <v>1.0</v>
      </c>
      <c r="Q13" t="n" s="12901">
        <v>8.58</v>
      </c>
      <c r="R13" t="n" s="12902">
        <v>8.0</v>
      </c>
      <c r="S13" t="n" s="12903">
        <v>91.52</v>
      </c>
      <c r="T13" t="n" s="12904">
        <v>0.0</v>
      </c>
      <c r="U13" t="n" s="12905">
        <v>0.0</v>
      </c>
      <c r="V13" t="n" s="12906">
        <v>0.0</v>
      </c>
      <c r="W13" s="12907">
        <f>q13+s13+u13+v13</f>
      </c>
      <c r="X13" t="n" s="12908">
        <v>0.0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227.0</v>
      </c>
      <c r="AC13" t="n" s="12913">
        <v>32.35</v>
      </c>
      <c r="AD13" t="n" s="12914">
        <v>3.7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0</v>
      </c>
    </row>
    <row r="14" ht="15.0" customHeight="true">
      <c r="A14" t="s" s="12920">
        <v>516</v>
      </c>
      <c r="B14" t="s" s="12921">
        <v>517</v>
      </c>
      <c r="C14" t="s" s="12922">
        <v>518</v>
      </c>
      <c r="D14" t="s" s="12923">
        <v>519</v>
      </c>
      <c r="E14" t="s" s="12924">
        <v>495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1400.0</v>
      </c>
      <c r="L14" t="n" s="12931">
        <v>0.0</v>
      </c>
      <c r="M14" t="n" s="12932">
        <v>18.0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8.0</v>
      </c>
      <c r="S14" t="n" s="12938">
        <v>106.16</v>
      </c>
      <c r="T14" t="n" s="12939">
        <v>0.0</v>
      </c>
      <c r="U14" t="n" s="12940">
        <v>0.0</v>
      </c>
      <c r="V14" t="n" s="12941">
        <v>0.0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375.0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520</v>
      </c>
      <c r="B15" t="s" s="12956">
        <v>521</v>
      </c>
      <c r="C15" t="s" s="12957">
        <v>522</v>
      </c>
      <c r="D15" t="s" s="12958">
        <v>523</v>
      </c>
      <c r="E15" t="s" s="12959">
        <v>495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1000.0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0.0</v>
      </c>
      <c r="Q15" t="n" s="12971">
        <v>0.0</v>
      </c>
      <c r="R15" t="n" s="12972">
        <v>8.0</v>
      </c>
      <c r="S15" t="n" s="12973">
        <v>84.64</v>
      </c>
      <c r="T15" t="n" s="12974">
        <v>0.0</v>
      </c>
      <c r="U15" t="n" s="12975">
        <v>0.0</v>
      </c>
      <c r="V15" t="n" s="12976">
        <v>0.0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286.0</v>
      </c>
      <c r="AC15" t="n" s="12983">
        <v>39.35</v>
      </c>
      <c r="AD15" t="n" s="12984">
        <v>4.5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524</v>
      </c>
      <c r="B16" t="s" s="12991">
        <v>525</v>
      </c>
      <c r="C16" t="s" s="12992">
        <v>526</v>
      </c>
      <c r="D16" t="s" s="12993">
        <v>527</v>
      </c>
      <c r="E16" t="s" s="12994">
        <v>495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0.0</v>
      </c>
      <c r="L16" t="n" s="13001">
        <v>300.0</v>
      </c>
      <c r="M16" t="n" s="13002">
        <v>2319.61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510.0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528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2019-11-18T17:53:16Z</dcterms:created>
  <dc:creator>Apache POI</dc:creator>
</coreProperties>
</file>