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North Penang" r:id="rId5" sheetId="3"/>
  </sheets>
</workbook>
</file>

<file path=xl/sharedStrings.xml><?xml version="1.0" encoding="utf-8"?>
<sst xmlns="http://schemas.openxmlformats.org/spreadsheetml/2006/main" count="780" uniqueCount="67">
  <si>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</si>
  <si>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</si>
  <si>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</si>
  <si>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</si>
  <si>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</si>
  <si>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</si>
  <si>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</si>
  <si>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</si>
  <si>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</si>
  <si>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</si>
  <si>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</si>
  <si>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</si>
  <si>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</si>
  <si>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</si>
  <si>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</si>
  <si>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</si>
  <si>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</si>
  <si>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</si>
  <si>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</si>
  <si>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</si>
  <si>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</si>
  <si>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</si>
  <si>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</si>
  <si>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</si>
  <si>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</si>
  <si>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</si>
  <si>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</si>
  <si>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</si>
  <si>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</si>
  <si>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</si>
  <si>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</si>
  <si>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</si>
  <si>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</si>
  <si>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</si>
  <si>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</si>
  <si>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</si>
  <si>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</si>
  <si>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</si>
  <si>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</si>
  <si>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</si>
  <si>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</si>
  <si>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</si>
  <si>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</si>
  <si>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</si>
  <si>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</si>
  <si>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</si>
  <si>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</si>
  <si>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</si>
  <si>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</si>
  <si>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</si>
  <si>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</si>
  <si>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200162668</t>
  </si>
  <si>
    <t>100141184</t>
  </si>
  <si>
    <t>Nurul Adlin Binti Abdul Hamid</t>
  </si>
  <si>
    <t>900601-14-6456</t>
  </si>
  <si>
    <t>Part time BA</t>
  </si>
  <si>
    <t>SOGO KL</t>
  </si>
  <si>
    <t>Ng, Ann-G</t>
  </si>
  <si>
    <t>CPD Central</t>
  </si>
  <si>
    <t>200162235,200160719</t>
  </si>
  <si>
    <t>100140426</t>
  </si>
  <si>
    <t>Suhaida Binti Khalid</t>
  </si>
  <si>
    <t>850701-07-5744</t>
  </si>
  <si>
    <t>Beauty Advisor</t>
  </si>
  <si>
    <t>Teh , Jeannie</t>
  </si>
  <si>
    <t>CPD North Penang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</si>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</sst>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82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334">
        <v>6</v>
      </c>
      <c r="Z1" t="n" s="335">
        <v>2019.0</v>
      </c>
    </row>
    <row r="2">
      <c r="A2" t="s">
        <v>0</v>
      </c>
      <c r="B2" t="s">
        <v>2</v>
      </c>
      <c r="Y2" t="s" s="336">
        <v>7</v>
      </c>
      <c r="Z2" t="n" s="337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195">
        <v>0</v>
      </c>
      <c r="B8" t="s" s="196">
        <v>0</v>
      </c>
      <c r="C8" t="s" s="197">
        <v>0</v>
      </c>
      <c r="D8" t="s" s="198">
        <v>0</v>
      </c>
      <c r="E8" t="s" s="199">
        <v>0</v>
      </c>
      <c r="F8" t="s" s="200">
        <v>0</v>
      </c>
      <c r="G8" t="s" s="201">
        <v>0</v>
      </c>
      <c r="H8" t="s" s="202">
        <v>0</v>
      </c>
      <c r="I8" t="s" s="203">
        <v>0</v>
      </c>
      <c r="J8" t="s" s="204">
        <v>0</v>
      </c>
      <c r="K8" t="s" s="205">
        <v>0</v>
      </c>
      <c r="L8" t="s" s="206">
        <v>0</v>
      </c>
      <c r="M8" t="s" s="207">
        <v>0</v>
      </c>
      <c r="N8" t="s" s="208">
        <v>0</v>
      </c>
      <c r="O8" t="s" s="209">
        <v>0</v>
      </c>
      <c r="P8" t="s" s="210">
        <v>0</v>
      </c>
      <c r="Q8" t="s" s="211">
        <v>0</v>
      </c>
      <c r="R8" t="s" s="212">
        <v>0</v>
      </c>
      <c r="S8" t="s" s="213">
        <v>0</v>
      </c>
      <c r="T8" t="s" s="214">
        <v>0</v>
      </c>
      <c r="U8" t="s" s="215">
        <v>0</v>
      </c>
      <c r="V8" t="s" s="216">
        <v>0</v>
      </c>
      <c r="W8" t="s" s="217">
        <v>0</v>
      </c>
      <c r="X8" t="s" s="218">
        <v>0</v>
      </c>
      <c r="Y8" t="s" s="228">
        <v>0</v>
      </c>
      <c r="Z8" t="s" s="229">
        <v>0</v>
      </c>
      <c r="AA8" t="s" s="230">
        <v>0</v>
      </c>
      <c r="AB8" t="s" s="231">
        <v>0</v>
      </c>
      <c r="AC8" t="s" s="232">
        <v>8</v>
      </c>
      <c r="AD8" s="233"/>
      <c r="AE8" s="234"/>
      <c r="AF8" s="235"/>
      <c r="AG8" s="219"/>
      <c r="AH8" s="220"/>
      <c r="AI8" s="221"/>
      <c r="AJ8" s="222"/>
      <c r="AK8" s="223"/>
      <c r="AL8" s="224"/>
      <c r="AM8" s="225"/>
      <c r="AN8" s="226"/>
      <c r="AO8" s="227"/>
    </row>
    <row r="9" ht="41.0" customHeight="true">
      <c r="A9" t="s" s="252">
        <v>9</v>
      </c>
      <c r="B9" t="s" s="253">
        <v>10</v>
      </c>
      <c r="C9" t="s" s="254">
        <v>11</v>
      </c>
      <c r="D9" t="s" s="255">
        <v>12</v>
      </c>
      <c r="E9" t="s" s="256">
        <v>13</v>
      </c>
      <c r="F9" t="s" s="257">
        <v>14</v>
      </c>
      <c r="G9" t="s" s="258">
        <v>15</v>
      </c>
      <c r="H9" t="s" s="259">
        <v>16</v>
      </c>
      <c r="I9" t="s" s="338">
        <v>17</v>
      </c>
      <c r="J9" t="s" s="339">
        <v>18</v>
      </c>
      <c r="K9" t="s" s="262">
        <v>19</v>
      </c>
      <c r="L9" t="s" s="263">
        <v>20</v>
      </c>
      <c r="M9" t="s" s="264">
        <v>21</v>
      </c>
      <c r="N9" t="s" s="265">
        <v>22</v>
      </c>
      <c r="O9" t="s" s="266">
        <v>23</v>
      </c>
      <c r="P9" t="s" s="267">
        <v>24</v>
      </c>
      <c r="Q9" t="s" s="268">
        <v>25</v>
      </c>
      <c r="R9" t="s" s="269">
        <v>26</v>
      </c>
      <c r="S9" t="s" s="270">
        <v>27</v>
      </c>
      <c r="T9" t="s" s="271">
        <v>28</v>
      </c>
      <c r="U9" t="s" s="272">
        <v>29</v>
      </c>
      <c r="V9" t="s" s="273">
        <v>30</v>
      </c>
      <c r="W9" t="s" s="274">
        <v>31</v>
      </c>
      <c r="X9" t="s" s="275">
        <v>32</v>
      </c>
      <c r="Y9" t="s" s="276">
        <v>33</v>
      </c>
      <c r="Z9" t="s" s="277">
        <v>34</v>
      </c>
      <c r="AA9" t="s" s="278">
        <v>35</v>
      </c>
      <c r="AB9" t="s" s="279">
        <v>36</v>
      </c>
      <c r="AC9" t="s" s="280">
        <v>37</v>
      </c>
      <c r="AD9" t="s" s="281">
        <v>38</v>
      </c>
      <c r="AE9" t="s" s="282">
        <v>39</v>
      </c>
      <c r="AF9" t="s" s="283">
        <v>40</v>
      </c>
      <c r="AG9" t="s" s="284">
        <v>41</v>
      </c>
      <c r="AH9" t="s" s="285">
        <v>42</v>
      </c>
      <c r="AI9" t="s" s="286">
        <v>43</v>
      </c>
      <c r="AJ9" t="s" s="287">
        <v>44</v>
      </c>
      <c r="AK9" t="s" s="288">
        <v>45</v>
      </c>
      <c r="AL9" t="s" s="289">
        <v>46</v>
      </c>
      <c r="AM9" t="s" s="290">
        <v>47</v>
      </c>
      <c r="AN9" t="s" s="291">
        <v>48</v>
      </c>
      <c r="AO9" t="s" s="292">
        <v>49</v>
      </c>
    </row>
    <row r="10">
      <c r="A10" t="s" s="293">
        <v>0</v>
      </c>
      <c r="B10" t="s" s="294">
        <v>0</v>
      </c>
      <c r="C10" t="s" s="295">
        <v>0</v>
      </c>
      <c r="D10" t="s" s="296">
        <v>0</v>
      </c>
      <c r="E10" t="s" s="297">
        <v>0</v>
      </c>
      <c r="F10" t="s" s="298">
        <v>0</v>
      </c>
      <c r="G10" t="s" s="299">
        <v>0</v>
      </c>
      <c r="H10" t="s" s="300">
        <v>0</v>
      </c>
      <c r="I10" t="s" s="340">
        <v>0</v>
      </c>
      <c r="J10" t="s" s="341">
        <v>0</v>
      </c>
      <c r="K10" t="s" s="303">
        <v>0</v>
      </c>
      <c r="L10" t="s" s="304">
        <v>0</v>
      </c>
      <c r="M10" t="s" s="305">
        <v>0</v>
      </c>
      <c r="N10" t="s" s="306">
        <v>0</v>
      </c>
      <c r="O10" t="s" s="307">
        <v>0</v>
      </c>
      <c r="P10" t="s" s="308">
        <v>0</v>
      </c>
      <c r="Q10" t="s" s="309">
        <v>0</v>
      </c>
      <c r="R10" t="s" s="310">
        <v>0</v>
      </c>
      <c r="S10" t="s" s="311">
        <v>0</v>
      </c>
      <c r="T10" t="s" s="312">
        <v>0</v>
      </c>
      <c r="U10" t="s" s="313">
        <v>0</v>
      </c>
      <c r="V10" t="s" s="314">
        <v>0</v>
      </c>
      <c r="W10" t="s" s="315">
        <v>0</v>
      </c>
      <c r="X10" t="s" s="316">
        <v>0</v>
      </c>
      <c r="Y10" t="n" s="317">
        <v>1.5</v>
      </c>
      <c r="Z10" t="n" s="318">
        <v>1.5</v>
      </c>
      <c r="AA10" t="n" s="319">
        <v>2.0</v>
      </c>
      <c r="AB10" t="n" s="320">
        <v>2.0</v>
      </c>
      <c r="AC10" t="n" s="321">
        <v>3.0</v>
      </c>
      <c r="AD10" t="n" s="322">
        <v>3.0</v>
      </c>
      <c r="AE10" t="s" s="323">
        <v>50</v>
      </c>
      <c r="AF10" t="s" s="324">
        <v>50</v>
      </c>
      <c r="AG10" s="325"/>
      <c r="AH10" s="326"/>
      <c r="AI10" s="327"/>
      <c r="AJ10" s="328"/>
      <c r="AK10" s="329"/>
      <c r="AL10" s="330"/>
      <c r="AM10" s="331"/>
      <c r="AN10" s="332"/>
      <c r="AO10" s="333"/>
    </row>
    <row r="11">
      <c r="A11" t="s" s="111">
        <v>51</v>
      </c>
      <c r="B11" t="s" s="112">
        <v>52</v>
      </c>
      <c r="C11" t="s" s="113">
        <v>53</v>
      </c>
      <c r="D11" t="s" s="114">
        <v>54</v>
      </c>
      <c r="E11" t="s" s="115">
        <v>55</v>
      </c>
      <c r="F11" t="s" s="193">
        <v>56</v>
      </c>
      <c r="G11" t="s" s="117">
        <v>57</v>
      </c>
      <c r="H11" t="s" s="118">
        <v>58</v>
      </c>
      <c r="I11" t="n" s="342">
        <v>43773.0</v>
      </c>
      <c r="J11" t="n" s="343">
        <v>43773.0</v>
      </c>
      <c r="K11" t="s" s="121">
        <v>0</v>
      </c>
      <c r="L11" t="n" s="122">
        <v>96.0</v>
      </c>
      <c r="M11" t="n" s="123">
        <v>0.0</v>
      </c>
      <c r="N11" t="n" s="124">
        <v>0.0</v>
      </c>
      <c r="O11" t="n" s="125">
        <f>M11*N11</f>
      </c>
      <c r="P11" t="n" s="126">
        <v>0.0</v>
      </c>
      <c r="Q11" t="n" s="127">
        <v>0.0</v>
      </c>
      <c r="R11" t="n" s="128">
        <f>P11*Q11</f>
      </c>
      <c r="S11" t="n" s="129">
        <f>L11+O11+R11</f>
      </c>
      <c r="T11" t="n" s="130">
        <v>0.0</v>
      </c>
      <c r="U11" t="n" s="131">
        <v>0.0</v>
      </c>
      <c r="V11" t="n" s="132">
        <v>0.0</v>
      </c>
      <c r="W11" t="n" s="133">
        <v>42.4</v>
      </c>
      <c r="X11" t="n" s="134">
        <f>s11+t11+u11+w11</f>
      </c>
      <c r="Y11" t="n" s="135">
        <v>0.0</v>
      </c>
      <c r="Z11" t="n" s="136">
        <v>0.0</v>
      </c>
      <c r="AA11" t="n" s="137">
        <v>0.0</v>
      </c>
      <c r="AB11" t="n" s="138">
        <v>0.0</v>
      </c>
      <c r="AC11" t="n" s="139">
        <v>0.0</v>
      </c>
      <c r="AD11" t="n" s="140">
        <v>0.0</v>
      </c>
      <c r="AE11" t="n" s="141">
        <f>y11+aa11+ac11</f>
      </c>
      <c r="AF11" t="n" s="142">
        <f>z11+ab11+ad11</f>
      </c>
      <c r="AG11" t="n" s="143">
        <v>8.0</v>
      </c>
      <c r="AH11" t="n" s="144">
        <v>0.6</v>
      </c>
      <c r="AI11" t="n" s="145">
        <v>0.05</v>
      </c>
      <c r="AJ11" t="n" s="146">
        <f>x11+af11+ag11+ah11+ai11</f>
      </c>
      <c r="AK11" t="n" s="147">
        <f>ROUND((l11+t11+ag11+ah11+ai11+w11)*0.05,2)</f>
      </c>
      <c r="AL11" t="n" s="148">
        <f>aj11+ak11</f>
      </c>
      <c r="AM11" t="n" s="149">
        <f>2.55*0.06</f>
      </c>
      <c r="AN11" t="n" s="150">
        <f>al11+am11</f>
      </c>
      <c r="AO11" t="s" s="151">
        <v>0</v>
      </c>
    </row>
    <row r="12">
      <c r="A12" t="s" s="152">
        <v>59</v>
      </c>
      <c r="B12" t="s" s="153">
        <v>60</v>
      </c>
      <c r="C12" t="s" s="154">
        <v>61</v>
      </c>
      <c r="D12" t="s" s="155">
        <v>62</v>
      </c>
      <c r="E12" t="s" s="156">
        <v>63</v>
      </c>
      <c r="F12" t="s" s="194">
        <v>0</v>
      </c>
      <c r="G12" t="s" s="158">
        <v>64</v>
      </c>
      <c r="H12" t="s" s="159">
        <v>65</v>
      </c>
      <c r="I12" t="n" s="344">
        <v>43806.0</v>
      </c>
      <c r="J12" t="n" s="345">
        <v>43830.0</v>
      </c>
      <c r="K12" t="s" s="162">
        <v>0</v>
      </c>
      <c r="L12" t="n" s="163">
        <v>1300.0</v>
      </c>
      <c r="M12" t="n" s="164">
        <v>0.0</v>
      </c>
      <c r="N12" t="n" s="165">
        <v>0.0</v>
      </c>
      <c r="O12" t="n" s="166">
        <f>M12*N12</f>
      </c>
      <c r="P12" t="n" s="167">
        <v>0.0</v>
      </c>
      <c r="Q12" t="n" s="168">
        <v>0.0</v>
      </c>
      <c r="R12" t="n" s="169">
        <f>P12*Q12</f>
      </c>
      <c r="S12" t="n" s="170">
        <f>L12+O12+R12</f>
      </c>
      <c r="T12" t="n" s="171">
        <v>0.0</v>
      </c>
      <c r="U12" t="n" s="172">
        <v>0.0</v>
      </c>
      <c r="V12" t="n" s="173">
        <v>0.0</v>
      </c>
      <c r="W12" t="n" s="174">
        <v>0.0</v>
      </c>
      <c r="X12" t="n" s="175">
        <f>s12+t12+u12+w12</f>
      </c>
      <c r="Y12" t="n" s="176">
        <v>10.0</v>
      </c>
      <c r="Z12" t="n" s="177">
        <v>93.8</v>
      </c>
      <c r="AA12" t="n" s="178">
        <v>0.0</v>
      </c>
      <c r="AB12" t="n" s="179">
        <v>0.0</v>
      </c>
      <c r="AC12" t="n" s="180">
        <v>0.0</v>
      </c>
      <c r="AD12" t="n" s="181">
        <v>0.0</v>
      </c>
      <c r="AE12" t="n" s="182">
        <f>y12+aa12+ac12</f>
      </c>
      <c r="AF12" t="n" s="183">
        <f>z12+ab12+ad12</f>
      </c>
      <c r="AG12" t="n" s="184">
        <v>183.0</v>
      </c>
      <c r="AH12" t="n" s="185">
        <v>26.3</v>
      </c>
      <c r="AI12" t="n" s="186">
        <v>3.0</v>
      </c>
      <c r="AJ12" t="n" s="187">
        <f>x12+af12+ag12+ah12+ai12</f>
      </c>
      <c r="AK12" t="n" s="188">
        <f>ROUND((l12+t12+af12+ag12+ah12+ai12+w12)*0.05,2)</f>
      </c>
      <c r="AL12" t="n" s="189">
        <f>aj12+ak12</f>
      </c>
      <c r="AM12" t="n" s="190">
        <f>99.31*0.06</f>
      </c>
      <c r="AN12" t="n" s="191">
        <f>al12+am12</f>
      </c>
      <c r="AO12" t="s" s="192">
        <v>0</v>
      </c>
    </row>
    <row r="13">
      <c r="L13" s="55"/>
      <c r="M13" s="56"/>
      <c r="N13" s="57"/>
      <c r="O13" s="58"/>
      <c r="P13" s="59"/>
      <c r="Q13" s="60"/>
      <c r="R13" s="61"/>
      <c r="S13" s="62"/>
      <c r="T13" s="63"/>
      <c r="U13" s="64"/>
      <c r="V13" s="65"/>
      <c r="W13" s="66"/>
      <c r="X13" s="67"/>
      <c r="Y13" s="68"/>
      <c r="Z13" s="69"/>
      <c r="AA13" s="70"/>
      <c r="AB13" s="71"/>
      <c r="AC13" s="72"/>
      <c r="AD13" s="73"/>
      <c r="AE13" s="74"/>
      <c r="AF13" s="75"/>
      <c r="AG13" s="76"/>
      <c r="AH13" s="77"/>
      <c r="AI13" s="78"/>
      <c r="AJ13" s="79"/>
      <c r="AK13" s="80"/>
      <c r="AL13" s="81"/>
    </row>
    <row r="14"/>
    <row r="15">
      <c r="A15" t="s">
        <v>0</v>
      </c>
      <c r="B15" t="s">
        <v>66</v>
      </c>
      <c r="C15">
        <f>COUNTA(A11:A12)</f>
      </c>
      <c r="L15" s="82">
        <f>SUM(l11:l12)</f>
      </c>
      <c r="M15" s="83">
        <f>SUM(m11:m12)</f>
      </c>
      <c r="N15" s="84"/>
      <c r="O15" s="85">
        <f>SUM(o11:o12)</f>
      </c>
      <c r="P15" s="86">
        <f>SUM(p11:p12)</f>
      </c>
      <c r="Q15" s="87"/>
      <c r="R15" s="88">
        <f>SUM(r11:r12)</f>
      </c>
      <c r="S15" s="89">
        <f>SUM(s11:s12)</f>
      </c>
      <c r="T15" s="90">
        <f>SUM(t11:t12)</f>
      </c>
      <c r="U15" s="91">
        <f>SUM(u11:u12)</f>
      </c>
      <c r="V15" s="92">
        <f>SUM(v11:v12)</f>
      </c>
      <c r="W15" s="93">
        <f>SUM(w11:w12)</f>
      </c>
      <c r="X15" s="94">
        <f>SUM(x11:x12)</f>
      </c>
      <c r="Y15" s="95">
        <f>SUM(y11:y12)</f>
      </c>
      <c r="Z15" s="96">
        <f>SUM(z11:z12)</f>
      </c>
      <c r="AA15" s="97">
        <f>SUM(aa11:aa12)</f>
      </c>
      <c r="AB15" s="98">
        <f>SUM(ab11:ab12)</f>
      </c>
      <c r="AC15" s="99">
        <f>SUM(ac11:ac12)</f>
      </c>
      <c r="AD15" s="100">
        <f>SUM(ad11:ad12)</f>
      </c>
      <c r="AE15" s="101">
        <f>SUM(ae11:ae12)</f>
      </c>
      <c r="AF15" s="102">
        <f>SUM(af11:af12)</f>
      </c>
      <c r="AG15" s="103">
        <f>SUM(ag11:ag12)</f>
      </c>
      <c r="AH15" s="104">
        <f>SUM(ah11:ah12)</f>
      </c>
      <c r="AI15" s="105">
        <f>SUM(ai11:ai12)</f>
      </c>
      <c r="AJ15" s="106">
        <f>SUM(aj11:aj12)</f>
      </c>
      <c r="AK15" s="107">
        <f>SUM(ak11:ak12)</f>
      </c>
      <c r="AL15" s="108">
        <f>SUM(al11:al12)</f>
      </c>
      <c r="AM15" s="109">
        <f>SUM(am11:am12)</f>
      </c>
      <c r="AN15" s="110">
        <f>SUM(an11:an12)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346">
        <v>0</v>
      </c>
      <c r="B1" t="s" s="347">
        <v>1</v>
      </c>
      <c r="Y1" t="s" s="348">
        <v>6</v>
      </c>
      <c r="Z1" t="n" s="349">
        <v>2019.0</v>
      </c>
    </row>
    <row r="2" ht="15.0" customHeight="true">
      <c r="A2" t="s" s="350">
        <v>0</v>
      </c>
      <c r="B2" t="s" s="351">
        <v>2</v>
      </c>
      <c r="Y2" t="s" s="352">
        <v>7</v>
      </c>
      <c r="Z2" t="n" s="353">
        <v>2019.0</v>
      </c>
    </row>
    <row r="3" ht="15.0" customHeight="true">
      <c r="A3" t="s" s="354">
        <v>0</v>
      </c>
      <c r="B3" t="s" s="355">
        <v>3</v>
      </c>
    </row>
    <row r="4" ht="15.0" customHeight="true">
      <c r="A4" t="s" s="356">
        <v>0</v>
      </c>
      <c r="B4" t="s" s="357">
        <v>4</v>
      </c>
    </row>
    <row r="5" ht="15.0" customHeight="true">
      <c r="A5" t="s" s="358">
        <v>0</v>
      </c>
      <c r="B5" t="s" s="359">
        <v>5</v>
      </c>
    </row>
    <row r="6" ht="15.0" customHeight="true"/>
    <row r="7" ht="15.0" customHeight="true"/>
    <row r="8" ht="28.0" customHeight="true">
      <c r="A8" t="s" s="360">
        <v>0</v>
      </c>
      <c r="B8" t="s" s="361">
        <v>0</v>
      </c>
      <c r="C8" t="s" s="362">
        <v>0</v>
      </c>
      <c r="D8" t="s" s="363">
        <v>0</v>
      </c>
      <c r="E8" t="s" s="364">
        <v>0</v>
      </c>
      <c r="F8" t="s" s="365">
        <v>0</v>
      </c>
      <c r="G8" t="s" s="366">
        <v>0</v>
      </c>
      <c r="H8" t="s" s="367">
        <v>0</v>
      </c>
      <c r="I8" t="s" s="368">
        <v>0</v>
      </c>
      <c r="J8" t="s" s="369">
        <v>0</v>
      </c>
      <c r="K8" t="s" s="370">
        <v>0</v>
      </c>
      <c r="L8" t="s" s="371">
        <v>0</v>
      </c>
      <c r="M8" t="s" s="372">
        <v>0</v>
      </c>
      <c r="N8" t="s" s="373">
        <v>0</v>
      </c>
      <c r="O8" t="s" s="374">
        <v>0</v>
      </c>
      <c r="P8" t="s" s="375">
        <v>0</v>
      </c>
      <c r="Q8" t="s" s="376">
        <v>0</v>
      </c>
      <c r="R8" t="s" s="377">
        <v>0</v>
      </c>
      <c r="S8" t="s" s="378">
        <v>0</v>
      </c>
      <c r="T8" t="s" s="379">
        <v>0</v>
      </c>
      <c r="U8" t="s" s="380">
        <v>0</v>
      </c>
      <c r="V8" t="s" s="381">
        <v>0</v>
      </c>
      <c r="W8" t="s" s="382">
        <v>0</v>
      </c>
      <c r="X8" t="s" s="383">
        <v>0</v>
      </c>
      <c r="Y8" t="s" s="384">
        <v>0</v>
      </c>
      <c r="Z8" t="s" s="385">
        <v>0</v>
      </c>
      <c r="AA8" t="s" s="386">
        <v>0</v>
      </c>
      <c r="AB8" t="s" s="387">
        <v>0</v>
      </c>
      <c r="AC8" t="s" s="388">
        <v>8</v>
      </c>
      <c r="AD8" t="s" s="389">
        <v>0</v>
      </c>
      <c r="AE8" t="s" s="390">
        <v>0</v>
      </c>
      <c r="AF8" t="s" s="391">
        <v>0</v>
      </c>
      <c r="AG8" t="s" s="392">
        <v>0</v>
      </c>
      <c r="AH8" t="s" s="393">
        <v>0</v>
      </c>
      <c r="AI8" t="s" s="394">
        <v>0</v>
      </c>
      <c r="AJ8" t="s" s="395">
        <v>0</v>
      </c>
      <c r="AK8" t="s" s="396">
        <v>0</v>
      </c>
      <c r="AL8" t="s" s="397">
        <v>0</v>
      </c>
      <c r="AM8" t="s" s="398">
        <v>0</v>
      </c>
      <c r="AN8" t="s" s="399">
        <v>0</v>
      </c>
      <c r="AO8" t="s" s="400">
        <v>0</v>
      </c>
    </row>
    <row r="9" ht="41.0" customHeight="true">
      <c r="A9" t="s" s="401">
        <v>9</v>
      </c>
      <c r="B9" t="s" s="402">
        <v>10</v>
      </c>
      <c r="C9" t="s" s="403">
        <v>11</v>
      </c>
      <c r="D9" t="s" s="404">
        <v>12</v>
      </c>
      <c r="E9" t="s" s="405">
        <v>13</v>
      </c>
      <c r="F9" t="s" s="406">
        <v>14</v>
      </c>
      <c r="G9" t="s" s="407">
        <v>15</v>
      </c>
      <c r="H9" t="s" s="408">
        <v>16</v>
      </c>
      <c r="I9" t="s" s="409">
        <v>17</v>
      </c>
      <c r="J9" t="s" s="410">
        <v>18</v>
      </c>
      <c r="K9" t="s" s="411">
        <v>19</v>
      </c>
      <c r="L9" t="s" s="412">
        <v>20</v>
      </c>
      <c r="M9" t="s" s="413">
        <v>21</v>
      </c>
      <c r="N9" t="s" s="414">
        <v>22</v>
      </c>
      <c r="O9" t="s" s="415">
        <v>23</v>
      </c>
      <c r="P9" t="s" s="416">
        <v>24</v>
      </c>
      <c r="Q9" t="s" s="417">
        <v>25</v>
      </c>
      <c r="R9" t="s" s="418">
        <v>26</v>
      </c>
      <c r="S9" t="s" s="419">
        <v>27</v>
      </c>
      <c r="T9" t="s" s="420">
        <v>28</v>
      </c>
      <c r="U9" t="s" s="421">
        <v>29</v>
      </c>
      <c r="V9" t="s" s="422">
        <v>30</v>
      </c>
      <c r="W9" t="s" s="423">
        <v>31</v>
      </c>
      <c r="X9" t="s" s="424">
        <v>32</v>
      </c>
      <c r="Y9" t="s" s="425">
        <v>33</v>
      </c>
      <c r="Z9" t="s" s="426">
        <v>34</v>
      </c>
      <c r="AA9" t="s" s="427">
        <v>35</v>
      </c>
      <c r="AB9" t="s" s="428">
        <v>36</v>
      </c>
      <c r="AC9" t="s" s="429">
        <v>37</v>
      </c>
      <c r="AD9" t="s" s="430">
        <v>38</v>
      </c>
      <c r="AE9" t="s" s="431">
        <v>39</v>
      </c>
      <c r="AF9" t="s" s="432">
        <v>40</v>
      </c>
      <c r="AG9" t="s" s="433">
        <v>41</v>
      </c>
      <c r="AH9" t="s" s="434">
        <v>42</v>
      </c>
      <c r="AI9" t="s" s="435">
        <v>43</v>
      </c>
      <c r="AJ9" t="s" s="436">
        <v>44</v>
      </c>
      <c r="AK9" t="s" s="437">
        <v>45</v>
      </c>
      <c r="AL9" t="s" s="438">
        <v>46</v>
      </c>
      <c r="AM9" t="s" s="439">
        <v>47</v>
      </c>
      <c r="AN9" t="s" s="440">
        <v>48</v>
      </c>
      <c r="AO9" t="s" s="441">
        <v>49</v>
      </c>
    </row>
    <row r="10" ht="15.0" customHeight="true">
      <c r="A10" t="s" s="442">
        <v>0</v>
      </c>
      <c r="B10" t="s" s="443">
        <v>0</v>
      </c>
      <c r="C10" t="s" s="444">
        <v>0</v>
      </c>
      <c r="D10" t="s" s="445">
        <v>0</v>
      </c>
      <c r="E10" t="s" s="446">
        <v>0</v>
      </c>
      <c r="F10" t="s" s="447">
        <v>0</v>
      </c>
      <c r="G10" t="s" s="448">
        <v>0</v>
      </c>
      <c r="H10" t="s" s="449">
        <v>0</v>
      </c>
      <c r="I10" t="s" s="450">
        <v>0</v>
      </c>
      <c r="J10" t="s" s="451">
        <v>0</v>
      </c>
      <c r="K10" t="s" s="452">
        <v>0</v>
      </c>
      <c r="L10" t="s" s="453">
        <v>0</v>
      </c>
      <c r="M10" t="s" s="454">
        <v>0</v>
      </c>
      <c r="N10" t="s" s="455">
        <v>0</v>
      </c>
      <c r="O10" t="s" s="456">
        <v>0</v>
      </c>
      <c r="P10" t="s" s="457">
        <v>0</v>
      </c>
      <c r="Q10" t="s" s="458">
        <v>0</v>
      </c>
      <c r="R10" t="s" s="459">
        <v>0</v>
      </c>
      <c r="S10" t="s" s="460">
        <v>0</v>
      </c>
      <c r="T10" t="s" s="461">
        <v>0</v>
      </c>
      <c r="U10" t="s" s="462">
        <v>0</v>
      </c>
      <c r="V10" t="s" s="463">
        <v>0</v>
      </c>
      <c r="W10" t="s" s="464">
        <v>0</v>
      </c>
      <c r="X10" t="s" s="465">
        <v>0</v>
      </c>
      <c r="Y10" t="n" s="466">
        <v>1.5</v>
      </c>
      <c r="Z10" t="n" s="467">
        <v>1.5</v>
      </c>
      <c r="AA10" t="n" s="468">
        <v>2.0</v>
      </c>
      <c r="AB10" t="n" s="469">
        <v>2.0</v>
      </c>
      <c r="AC10" t="n" s="470">
        <v>3.0</v>
      </c>
      <c r="AD10" t="n" s="471">
        <v>3.0</v>
      </c>
      <c r="AE10" t="s" s="472">
        <v>50</v>
      </c>
      <c r="AF10" t="s" s="473">
        <v>50</v>
      </c>
      <c r="AG10" t="s" s="474">
        <v>0</v>
      </c>
      <c r="AH10" t="s" s="475">
        <v>0</v>
      </c>
      <c r="AI10" t="s" s="476">
        <v>0</v>
      </c>
      <c r="AJ10" t="s" s="477">
        <v>0</v>
      </c>
      <c r="AK10" t="s" s="478">
        <v>0</v>
      </c>
      <c r="AL10" t="s" s="479">
        <v>0</v>
      </c>
      <c r="AM10" t="s" s="480">
        <v>0</v>
      </c>
      <c r="AN10" t="s" s="481">
        <v>0</v>
      </c>
      <c r="AO10" t="s" s="482">
        <v>0</v>
      </c>
    </row>
    <row r="11" ht="15.0" customHeight="true">
      <c r="A11" t="s" s="483">
        <v>51</v>
      </c>
      <c r="B11" t="s" s="484">
        <v>52</v>
      </c>
      <c r="C11" t="s" s="485">
        <v>53</v>
      </c>
      <c r="D11" t="s" s="486">
        <v>54</v>
      </c>
      <c r="E11" t="s" s="487">
        <v>55</v>
      </c>
      <c r="F11" t="s" s="488">
        <v>56</v>
      </c>
      <c r="G11" t="s" s="489">
        <v>57</v>
      </c>
      <c r="H11" t="s" s="490">
        <v>58</v>
      </c>
      <c r="I11" t="n" s="491">
        <v>43773.0</v>
      </c>
      <c r="J11" t="n" s="492">
        <v>43773.0</v>
      </c>
      <c r="K11" t="s" s="493">
        <v>0</v>
      </c>
      <c r="L11" t="n" s="494">
        <v>96.0</v>
      </c>
      <c r="M11" t="n" s="495">
        <v>0.0</v>
      </c>
      <c r="N11" t="n" s="496">
        <v>0.0</v>
      </c>
      <c r="O11" s="497">
        <f>M11*N11</f>
      </c>
      <c r="P11" t="n" s="498">
        <v>0.0</v>
      </c>
      <c r="Q11" t="n" s="499">
        <v>0.0</v>
      </c>
      <c r="R11" s="500">
        <f>P11*Q11</f>
      </c>
      <c r="S11" t="n" s="501">
        <v>96.0</v>
      </c>
      <c r="T11" t="n" s="502">
        <v>0.0</v>
      </c>
      <c r="U11" t="n" s="503">
        <v>0.0</v>
      </c>
      <c r="V11" s="504">
        <f>L11+O11+R11</f>
      </c>
      <c r="W11" t="n" s="505">
        <v>42.4</v>
      </c>
      <c r="X11" s="506">
        <f>s11+t11+u11+w11</f>
      </c>
      <c r="Y11" t="n" s="507">
        <v>0.0</v>
      </c>
      <c r="Z11" t="n" s="508">
        <v>0.0</v>
      </c>
      <c r="AA11" t="n" s="509">
        <v>0.0</v>
      </c>
      <c r="AB11" t="n" s="510">
        <v>0.0</v>
      </c>
      <c r="AC11" t="n" s="511">
        <v>0.0</v>
      </c>
      <c r="AD11" t="n" s="512">
        <v>0.0</v>
      </c>
      <c r="AE11" s="513">
        <f>y11+aa11+ac11</f>
      </c>
      <c r="AF11" s="514">
        <f>z11+ab11+ad11</f>
      </c>
      <c r="AG11" t="n" s="515">
        <v>8.0</v>
      </c>
      <c r="AH11" t="n" s="516">
        <v>0.6</v>
      </c>
      <c r="AI11" t="n" s="517">
        <v>0.05</v>
      </c>
      <c r="AJ11" s="518">
        <f>x11+af11+ag11+ah11+ai11</f>
      </c>
      <c r="AK11" s="519">
        <f>ROUND((l11+t11+ag11+ah11+ai11+w11)*0.05,2)</f>
      </c>
      <c r="AL11" s="520">
        <f>aj11+ak11</f>
      </c>
      <c r="AM11" s="521">
        <f>2.55*0.06</f>
      </c>
      <c r="AN11" s="522">
        <f>al11+am11</f>
      </c>
      <c r="AO11" t="s" s="523">
        <v>0</v>
      </c>
    </row>
    <row r="12" ht="15.0" customHeight="true">
      <c r="L12" t="s" s="524">
        <v>0</v>
      </c>
      <c r="M12" t="s" s="525">
        <v>0</v>
      </c>
      <c r="N12" t="s" s="526">
        <v>0</v>
      </c>
      <c r="O12" t="s" s="527">
        <v>0</v>
      </c>
      <c r="P12" t="s" s="528">
        <v>0</v>
      </c>
      <c r="Q12" t="s" s="529">
        <v>0</v>
      </c>
      <c r="R12" t="s" s="530">
        <v>0</v>
      </c>
      <c r="S12" t="s" s="531">
        <v>0</v>
      </c>
      <c r="T12" t="s" s="532">
        <v>0</v>
      </c>
      <c r="U12" t="s" s="533">
        <v>0</v>
      </c>
      <c r="V12" t="s" s="534">
        <v>0</v>
      </c>
      <c r="W12" t="s" s="535">
        <v>0</v>
      </c>
      <c r="X12" t="s" s="536">
        <v>0</v>
      </c>
      <c r="Y12" t="s" s="537">
        <v>0</v>
      </c>
      <c r="Z12" t="s" s="538">
        <v>0</v>
      </c>
      <c r="AA12" t="s" s="539">
        <v>0</v>
      </c>
      <c r="AB12" t="s" s="540">
        <v>0</v>
      </c>
      <c r="AC12" t="s" s="541">
        <v>0</v>
      </c>
      <c r="AD12" t="s" s="542">
        <v>0</v>
      </c>
      <c r="AE12" t="s" s="543">
        <v>0</v>
      </c>
      <c r="AF12" t="s" s="544">
        <v>0</v>
      </c>
      <c r="AG12" t="s" s="545">
        <v>0</v>
      </c>
      <c r="AH12" t="s" s="546">
        <v>0</v>
      </c>
      <c r="AI12" t="s" s="547">
        <v>0</v>
      </c>
      <c r="AJ12" t="s" s="548">
        <v>0</v>
      </c>
      <c r="AK12" t="s" s="549">
        <v>0</v>
      </c>
      <c r="AL12" t="s" s="550">
        <v>0</v>
      </c>
    </row>
    <row r="13" ht="15.0" customHeight="true"/>
    <row r="14" ht="15.0" customHeight="true">
      <c r="A14" t="s" s="551">
        <v>0</v>
      </c>
      <c r="B14" t="s" s="552">
        <v>66</v>
      </c>
      <c r="C14" s="553">
        <f>COUNTA(A11:A11)</f>
      </c>
      <c r="L14" s="554">
        <f>SUM(l11:l11)</f>
      </c>
      <c r="M14" s="555">
        <f>SUM(m11:m11)</f>
      </c>
      <c r="N14" t="s" s="556">
        <v>0</v>
      </c>
      <c r="O14" s="557">
        <f>SUM(o11:o11)</f>
      </c>
      <c r="P14" s="558">
        <f>SUM(p11:p11)</f>
      </c>
      <c r="Q14" t="s" s="559">
        <v>0</v>
      </c>
      <c r="R14" s="560">
        <f>SUM(r11:r11)</f>
      </c>
      <c r="S14" s="561">
        <f>SUM(s11:s11)</f>
      </c>
      <c r="T14" s="562">
        <f>SUM(t11:t11)</f>
      </c>
      <c r="U14" s="563">
        <f>SUM(u11:u11)</f>
      </c>
      <c r="V14" s="564">
        <f>SUM(v11:v11)</f>
      </c>
      <c r="W14" s="565">
        <f>SUM(w11:w11)</f>
      </c>
      <c r="X14" s="566">
        <f>SUM(x11:x11)</f>
      </c>
      <c r="Y14" s="567">
        <f>SUM(y11:y11)</f>
      </c>
      <c r="Z14" s="568">
        <f>SUM(z11:z11)</f>
      </c>
      <c r="AA14" s="569">
        <f>SUM(aa11:aa11)</f>
      </c>
      <c r="AB14" s="570">
        <f>SUM(ab11:ab11)</f>
      </c>
      <c r="AC14" s="571">
        <f>SUM(ac11:ac11)</f>
      </c>
      <c r="AD14" s="572">
        <f>SUM(ad11:ad11)</f>
      </c>
      <c r="AE14" s="573">
        <f>SUM(ae11:ae11)</f>
      </c>
      <c r="AF14" s="574">
        <f>SUM(af11:af11)</f>
      </c>
      <c r="AG14" s="575">
        <f>SUM(ag11:ag11)</f>
      </c>
      <c r="AH14" s="576">
        <f>SUM(ah11:ah11)</f>
      </c>
      <c r="AI14" s="577">
        <f>SUM(ai11:ai11)</f>
      </c>
      <c r="AJ14" s="578">
        <f>SUM(aj11:aj11)</f>
      </c>
      <c r="AK14" s="579">
        <f>SUM(ak11:ak11)</f>
      </c>
      <c r="AL14" s="580">
        <f>SUM(al11:al11)</f>
      </c>
      <c r="AM14" s="581">
        <f>SUM(am11:am11)</f>
      </c>
      <c r="AN14" s="582">
        <f>SUM(an11:an11)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583">
        <v>0</v>
      </c>
      <c r="B1" t="s" s="584">
        <v>1</v>
      </c>
      <c r="Y1" t="s" s="585">
        <v>6</v>
      </c>
      <c r="Z1" t="n" s="586">
        <v>2019.0</v>
      </c>
    </row>
    <row r="2" ht="15.0" customHeight="true">
      <c r="A2" t="s" s="587">
        <v>0</v>
      </c>
      <c r="B2" t="s" s="588">
        <v>2</v>
      </c>
      <c r="Y2" t="s" s="589">
        <v>7</v>
      </c>
      <c r="Z2" t="n" s="590">
        <v>2019.0</v>
      </c>
    </row>
    <row r="3" ht="15.0" customHeight="true">
      <c r="A3" t="s" s="591">
        <v>0</v>
      </c>
      <c r="B3" t="s" s="592">
        <v>3</v>
      </c>
    </row>
    <row r="4" ht="15.0" customHeight="true">
      <c r="A4" t="s" s="593">
        <v>0</v>
      </c>
      <c r="B4" t="s" s="594">
        <v>4</v>
      </c>
    </row>
    <row r="5" ht="15.0" customHeight="true">
      <c r="A5" t="s" s="595">
        <v>0</v>
      </c>
      <c r="B5" t="s" s="596">
        <v>5</v>
      </c>
    </row>
    <row r="6" ht="15.0" customHeight="true"/>
    <row r="7" ht="15.0" customHeight="true"/>
    <row r="8" ht="28.0" customHeight="true">
      <c r="A8" t="s" s="597">
        <v>0</v>
      </c>
      <c r="B8" t="s" s="598">
        <v>0</v>
      </c>
      <c r="C8" t="s" s="599">
        <v>0</v>
      </c>
      <c r="D8" t="s" s="600">
        <v>0</v>
      </c>
      <c r="E8" t="s" s="601">
        <v>0</v>
      </c>
      <c r="F8" t="s" s="602">
        <v>0</v>
      </c>
      <c r="G8" t="s" s="603">
        <v>0</v>
      </c>
      <c r="H8" t="s" s="604">
        <v>0</v>
      </c>
      <c r="I8" t="s" s="605">
        <v>0</v>
      </c>
      <c r="J8" t="s" s="606">
        <v>0</v>
      </c>
      <c r="K8" t="s" s="607">
        <v>0</v>
      </c>
      <c r="L8" t="s" s="608">
        <v>0</v>
      </c>
      <c r="M8" t="s" s="609">
        <v>0</v>
      </c>
      <c r="N8" t="s" s="610">
        <v>0</v>
      </c>
      <c r="O8" t="s" s="611">
        <v>0</v>
      </c>
      <c r="P8" t="s" s="612">
        <v>0</v>
      </c>
      <c r="Q8" t="s" s="613">
        <v>0</v>
      </c>
      <c r="R8" t="s" s="614">
        <v>0</v>
      </c>
      <c r="S8" t="s" s="615">
        <v>0</v>
      </c>
      <c r="T8" t="s" s="616">
        <v>0</v>
      </c>
      <c r="U8" t="s" s="617">
        <v>0</v>
      </c>
      <c r="V8" t="s" s="618">
        <v>0</v>
      </c>
      <c r="W8" t="s" s="619">
        <v>0</v>
      </c>
      <c r="X8" t="s" s="620">
        <v>0</v>
      </c>
      <c r="Y8" t="s" s="621">
        <v>0</v>
      </c>
      <c r="Z8" t="s" s="622">
        <v>0</v>
      </c>
      <c r="AA8" t="s" s="623">
        <v>0</v>
      </c>
      <c r="AB8" t="s" s="624">
        <v>0</v>
      </c>
      <c r="AC8" t="s" s="625">
        <v>8</v>
      </c>
      <c r="AD8" t="s" s="626">
        <v>0</v>
      </c>
      <c r="AE8" t="s" s="627">
        <v>0</v>
      </c>
      <c r="AF8" t="s" s="628">
        <v>0</v>
      </c>
      <c r="AG8" t="s" s="629">
        <v>0</v>
      </c>
      <c r="AH8" t="s" s="630">
        <v>0</v>
      </c>
      <c r="AI8" t="s" s="631">
        <v>0</v>
      </c>
      <c r="AJ8" t="s" s="632">
        <v>0</v>
      </c>
      <c r="AK8" t="s" s="633">
        <v>0</v>
      </c>
      <c r="AL8" t="s" s="634">
        <v>0</v>
      </c>
      <c r="AM8" t="s" s="635">
        <v>0</v>
      </c>
      <c r="AN8" t="s" s="636">
        <v>0</v>
      </c>
      <c r="AO8" t="s" s="637">
        <v>0</v>
      </c>
    </row>
    <row r="9" ht="41.0" customHeight="true">
      <c r="A9" t="s" s="638">
        <v>9</v>
      </c>
      <c r="B9" t="s" s="639">
        <v>10</v>
      </c>
      <c r="C9" t="s" s="640">
        <v>11</v>
      </c>
      <c r="D9" t="s" s="641">
        <v>12</v>
      </c>
      <c r="E9" t="s" s="642">
        <v>13</v>
      </c>
      <c r="F9" t="s" s="643">
        <v>14</v>
      </c>
      <c r="G9" t="s" s="644">
        <v>15</v>
      </c>
      <c r="H9" t="s" s="645">
        <v>16</v>
      </c>
      <c r="I9" t="s" s="646">
        <v>17</v>
      </c>
      <c r="J9" t="s" s="647">
        <v>18</v>
      </c>
      <c r="K9" t="s" s="648">
        <v>19</v>
      </c>
      <c r="L9" t="s" s="649">
        <v>20</v>
      </c>
      <c r="M9" t="s" s="650">
        <v>21</v>
      </c>
      <c r="N9" t="s" s="651">
        <v>22</v>
      </c>
      <c r="O9" t="s" s="652">
        <v>23</v>
      </c>
      <c r="P9" t="s" s="653">
        <v>24</v>
      </c>
      <c r="Q9" t="s" s="654">
        <v>25</v>
      </c>
      <c r="R9" t="s" s="655">
        <v>26</v>
      </c>
      <c r="S9" t="s" s="656">
        <v>27</v>
      </c>
      <c r="T9" t="s" s="657">
        <v>28</v>
      </c>
      <c r="U9" t="s" s="658">
        <v>29</v>
      </c>
      <c r="V9" t="s" s="659">
        <v>30</v>
      </c>
      <c r="W9" t="s" s="660">
        <v>31</v>
      </c>
      <c r="X9" t="s" s="661">
        <v>32</v>
      </c>
      <c r="Y9" t="s" s="662">
        <v>33</v>
      </c>
      <c r="Z9" t="s" s="663">
        <v>34</v>
      </c>
      <c r="AA9" t="s" s="664">
        <v>35</v>
      </c>
      <c r="AB9" t="s" s="665">
        <v>36</v>
      </c>
      <c r="AC9" t="s" s="666">
        <v>37</v>
      </c>
      <c r="AD9" t="s" s="667">
        <v>38</v>
      </c>
      <c r="AE9" t="s" s="668">
        <v>39</v>
      </c>
      <c r="AF9" t="s" s="669">
        <v>40</v>
      </c>
      <c r="AG9" t="s" s="670">
        <v>41</v>
      </c>
      <c r="AH9" t="s" s="671">
        <v>42</v>
      </c>
      <c r="AI9" t="s" s="672">
        <v>43</v>
      </c>
      <c r="AJ9" t="s" s="673">
        <v>44</v>
      </c>
      <c r="AK9" t="s" s="674">
        <v>45</v>
      </c>
      <c r="AL9" t="s" s="675">
        <v>46</v>
      </c>
      <c r="AM9" t="s" s="676">
        <v>47</v>
      </c>
      <c r="AN9" t="s" s="677">
        <v>48</v>
      </c>
      <c r="AO9" t="s" s="678">
        <v>49</v>
      </c>
    </row>
    <row r="10" ht="15.0" customHeight="true">
      <c r="A10" t="s" s="679">
        <v>0</v>
      </c>
      <c r="B10" t="s" s="680">
        <v>0</v>
      </c>
      <c r="C10" t="s" s="681">
        <v>0</v>
      </c>
      <c r="D10" t="s" s="682">
        <v>0</v>
      </c>
      <c r="E10" t="s" s="683">
        <v>0</v>
      </c>
      <c r="F10" t="s" s="684">
        <v>0</v>
      </c>
      <c r="G10" t="s" s="685">
        <v>0</v>
      </c>
      <c r="H10" t="s" s="686">
        <v>0</v>
      </c>
      <c r="I10" t="s" s="687">
        <v>0</v>
      </c>
      <c r="J10" t="s" s="688">
        <v>0</v>
      </c>
      <c r="K10" t="s" s="689">
        <v>0</v>
      </c>
      <c r="L10" t="s" s="690">
        <v>0</v>
      </c>
      <c r="M10" t="s" s="691">
        <v>0</v>
      </c>
      <c r="N10" t="s" s="692">
        <v>0</v>
      </c>
      <c r="O10" t="s" s="693">
        <v>0</v>
      </c>
      <c r="P10" t="s" s="694">
        <v>0</v>
      </c>
      <c r="Q10" t="s" s="695">
        <v>0</v>
      </c>
      <c r="R10" t="s" s="696">
        <v>0</v>
      </c>
      <c r="S10" t="s" s="697">
        <v>0</v>
      </c>
      <c r="T10" t="s" s="698">
        <v>0</v>
      </c>
      <c r="U10" t="s" s="699">
        <v>0</v>
      </c>
      <c r="V10" t="s" s="700">
        <v>0</v>
      </c>
      <c r="W10" t="s" s="701">
        <v>0</v>
      </c>
      <c r="X10" t="s" s="702">
        <v>0</v>
      </c>
      <c r="Y10" t="n" s="703">
        <v>1.5</v>
      </c>
      <c r="Z10" t="n" s="704">
        <v>1.5</v>
      </c>
      <c r="AA10" t="n" s="705">
        <v>2.0</v>
      </c>
      <c r="AB10" t="n" s="706">
        <v>2.0</v>
      </c>
      <c r="AC10" t="n" s="707">
        <v>3.0</v>
      </c>
      <c r="AD10" t="n" s="708">
        <v>3.0</v>
      </c>
      <c r="AE10" t="s" s="709">
        <v>50</v>
      </c>
      <c r="AF10" t="s" s="710">
        <v>50</v>
      </c>
      <c r="AG10" t="s" s="711">
        <v>0</v>
      </c>
      <c r="AH10" t="s" s="712">
        <v>0</v>
      </c>
      <c r="AI10" t="s" s="713">
        <v>0</v>
      </c>
      <c r="AJ10" t="s" s="714">
        <v>0</v>
      </c>
      <c r="AK10" t="s" s="715">
        <v>0</v>
      </c>
      <c r="AL10" t="s" s="716">
        <v>0</v>
      </c>
      <c r="AM10" t="s" s="717">
        <v>0</v>
      </c>
      <c r="AN10" t="s" s="718">
        <v>0</v>
      </c>
      <c r="AO10" t="s" s="719">
        <v>0</v>
      </c>
    </row>
    <row r="11" ht="15.0" customHeight="true">
      <c r="A11" t="s" s="720">
        <v>59</v>
      </c>
      <c r="B11" t="s" s="721">
        <v>60</v>
      </c>
      <c r="C11" t="s" s="722">
        <v>61</v>
      </c>
      <c r="D11" t="s" s="723">
        <v>62</v>
      </c>
      <c r="E11" t="s" s="724">
        <v>63</v>
      </c>
      <c r="F11" t="s" s="725">
        <v>0</v>
      </c>
      <c r="G11" t="s" s="726">
        <v>64</v>
      </c>
      <c r="H11" t="s" s="727">
        <v>65</v>
      </c>
      <c r="I11" t="n" s="728">
        <v>43806.0</v>
      </c>
      <c r="J11" t="n" s="729">
        <v>43830.0</v>
      </c>
      <c r="K11" t="s" s="730">
        <v>0</v>
      </c>
      <c r="L11" t="n" s="731">
        <v>1300.0</v>
      </c>
      <c r="M11" t="n" s="732">
        <v>0.0</v>
      </c>
      <c r="N11" t="n" s="733">
        <v>0.0</v>
      </c>
      <c r="O11" s="734">
        <f>M11*N11</f>
      </c>
      <c r="P11" t="n" s="735">
        <v>0.0</v>
      </c>
      <c r="Q11" t="n" s="736">
        <v>0.0</v>
      </c>
      <c r="R11" s="737">
        <f>P11*Q11</f>
      </c>
      <c r="S11" t="n" s="738">
        <v>1300.0</v>
      </c>
      <c r="T11" t="n" s="739">
        <v>0.0</v>
      </c>
      <c r="U11" t="n" s="740">
        <v>0.0</v>
      </c>
      <c r="V11" s="741">
        <f>L11+O11+R11</f>
      </c>
      <c r="W11" t="n" s="742">
        <v>0.0</v>
      </c>
      <c r="X11" s="743">
        <f>s11+t11+u11+w11</f>
      </c>
      <c r="Y11" t="n" s="744">
        <v>10.0</v>
      </c>
      <c r="Z11" t="n" s="745">
        <v>93.8</v>
      </c>
      <c r="AA11" t="n" s="746">
        <v>0.0</v>
      </c>
      <c r="AB11" t="n" s="747">
        <v>0.0</v>
      </c>
      <c r="AC11" t="n" s="748">
        <v>0.0</v>
      </c>
      <c r="AD11" t="n" s="749">
        <v>0.0</v>
      </c>
      <c r="AE11" s="750">
        <f>y11+aa11+ac11</f>
      </c>
      <c r="AF11" s="751">
        <f>z11+ab11+ad11</f>
      </c>
      <c r="AG11" t="n" s="752">
        <v>183.0</v>
      </c>
      <c r="AH11" t="n" s="753">
        <v>26.3</v>
      </c>
      <c r="AI11" t="n" s="754">
        <v>3.0</v>
      </c>
      <c r="AJ11" s="755">
        <f>x11+af11+ag11+ah11+ai11</f>
      </c>
      <c r="AK11" s="756">
        <f>ROUND((l11+t11+af11+ag11+ah11+ai11+w11)*0.05,2)</f>
      </c>
      <c r="AL11" s="757">
        <f>aj11+ak11</f>
      </c>
      <c r="AM11" s="758">
        <f>99.31*0.06</f>
      </c>
      <c r="AN11" s="759">
        <f>al11+am11</f>
      </c>
      <c r="AO11" t="s" s="760">
        <v>0</v>
      </c>
    </row>
    <row r="12" ht="15.0" customHeight="true">
      <c r="L12" t="s" s="761">
        <v>0</v>
      </c>
      <c r="M12" t="s" s="762">
        <v>0</v>
      </c>
      <c r="N12" t="s" s="763">
        <v>0</v>
      </c>
      <c r="O12" t="s" s="764">
        <v>0</v>
      </c>
      <c r="P12" t="s" s="765">
        <v>0</v>
      </c>
      <c r="Q12" t="s" s="766">
        <v>0</v>
      </c>
      <c r="R12" t="s" s="767">
        <v>0</v>
      </c>
      <c r="S12" t="s" s="768">
        <v>0</v>
      </c>
      <c r="T12" t="s" s="769">
        <v>0</v>
      </c>
      <c r="U12" t="s" s="770">
        <v>0</v>
      </c>
      <c r="V12" t="s" s="771">
        <v>0</v>
      </c>
      <c r="W12" t="s" s="772">
        <v>0</v>
      </c>
      <c r="X12" t="s" s="773">
        <v>0</v>
      </c>
      <c r="Y12" t="s" s="774">
        <v>0</v>
      </c>
      <c r="Z12" t="s" s="775">
        <v>0</v>
      </c>
      <c r="AA12" t="s" s="776">
        <v>0</v>
      </c>
      <c r="AB12" t="s" s="777">
        <v>0</v>
      </c>
      <c r="AC12" t="s" s="778">
        <v>0</v>
      </c>
      <c r="AD12" t="s" s="779">
        <v>0</v>
      </c>
      <c r="AE12" t="s" s="780">
        <v>0</v>
      </c>
      <c r="AF12" t="s" s="781">
        <v>0</v>
      </c>
      <c r="AG12" t="s" s="782">
        <v>0</v>
      </c>
      <c r="AH12" t="s" s="783">
        <v>0</v>
      </c>
      <c r="AI12" t="s" s="784">
        <v>0</v>
      </c>
      <c r="AJ12" t="s" s="785">
        <v>0</v>
      </c>
      <c r="AK12" t="s" s="786">
        <v>0</v>
      </c>
      <c r="AL12" t="s" s="787">
        <v>0</v>
      </c>
    </row>
    <row r="13" ht="15.0" customHeight="true"/>
    <row r="14" ht="15.0" customHeight="true">
      <c r="A14" t="s" s="788">
        <v>0</v>
      </c>
      <c r="B14" t="s" s="789">
        <v>66</v>
      </c>
      <c r="C14" s="790">
        <f>COUNTA(A11:A11)</f>
      </c>
      <c r="L14" s="791">
        <f>SUM(l11:l11)</f>
      </c>
      <c r="M14" s="792">
        <f>SUM(m11:m11)</f>
      </c>
      <c r="N14" t="s" s="793">
        <v>0</v>
      </c>
      <c r="O14" s="794">
        <f>SUM(o11:o11)</f>
      </c>
      <c r="P14" s="795">
        <f>SUM(p11:p11)</f>
      </c>
      <c r="Q14" t="s" s="796">
        <v>0</v>
      </c>
      <c r="R14" s="797">
        <f>SUM(r11:r11)</f>
      </c>
      <c r="S14" s="798">
        <f>SUM(s11:s11)</f>
      </c>
      <c r="T14" s="799">
        <f>SUM(t11:t11)</f>
      </c>
      <c r="U14" s="800">
        <f>SUM(u11:u11)</f>
      </c>
      <c r="V14" s="801">
        <f>SUM(v11:v11)</f>
      </c>
      <c r="W14" s="802">
        <f>SUM(w11:w11)</f>
      </c>
      <c r="X14" s="803">
        <f>SUM(x11:x11)</f>
      </c>
      <c r="Y14" s="804">
        <f>SUM(y11:y11)</f>
      </c>
      <c r="Z14" s="805">
        <f>SUM(z11:z11)</f>
      </c>
      <c r="AA14" s="806">
        <f>SUM(aa11:aa11)</f>
      </c>
      <c r="AB14" s="807">
        <f>SUM(ab11:ab11)</f>
      </c>
      <c r="AC14" s="808">
        <f>SUM(ac11:ac11)</f>
      </c>
      <c r="AD14" s="809">
        <f>SUM(ad11:ad11)</f>
      </c>
      <c r="AE14" s="810">
        <f>SUM(ae11:ae11)</f>
      </c>
      <c r="AF14" s="811">
        <f>SUM(af11:af11)</f>
      </c>
      <c r="AG14" s="812">
        <f>SUM(ag11:ag11)</f>
      </c>
      <c r="AH14" s="813">
        <f>SUM(ah11:ah11)</f>
      </c>
      <c r="AI14" s="814">
        <f>SUM(ai11:ai11)</f>
      </c>
      <c r="AJ14" s="815">
        <f>SUM(aj11:aj11)</f>
      </c>
      <c r="AK14" s="816">
        <f>SUM(ak11:ak11)</f>
      </c>
      <c r="AL14" s="817">
        <f>SUM(al11:al11)</f>
      </c>
      <c r="AM14" s="818">
        <f>SUM(am11:am11)</f>
      </c>
      <c r="AN14" s="819">
        <f>SUM(an11:an11)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2019-12-19T12:28:22Z</dcterms:created>
  <dc:creator>Apache POI</dc:creator>
</coreProperties>
</file>