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<sst xmlns="http://schemas.openxmlformats.org/spreadsheetml/2006/main" count="320" uniqueCount="92">
  <si>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</si>
  <si>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</si>
  <si>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</si>
  <si>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</si>
  <si>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</si>
  <si>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</si>
  <si>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</si>
  <si>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</si>
  <si>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</si>
  <si>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</si>
  <si>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</si>
  <si>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</si>
  <si>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</si>
  <si>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</si>
  <si>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</si>
  <si>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</si>
  <si>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</si>
  <si>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</si>
  <si>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</si>
  <si>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</si>
  <si>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</si>
  <si>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</si>
  <si>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</si>
  <si>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</si>
  <si>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</si>
  <si>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</si>
  <si>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</si>
  <si>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</si>
  <si>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</si>
  <si>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</si>
  <si>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</si>
  <si>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</si>
  <si>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</si>
  <si>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</si>
  <si>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</si>
  <si>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</si>
  <si>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</si>
  <si>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</si>
  <si>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</si>
  <si>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</si>
  <si>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</si>
  <si>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</si>
  <si>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</si>
  <si>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</si>
  <si>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</si>
  <si>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</si>
  <si>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</si>
  <si>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</si>
  <si>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</si>
  <si>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</si>
  <si>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</si>
  <si>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200163516</t>
  </si>
  <si>
    <t>100122589</t>
  </si>
  <si>
    <t>Teh Hoi Nee</t>
  </si>
  <si>
    <t>800916-07-5164</t>
  </si>
  <si>
    <t>Makeup Artist</t>
  </si>
  <si>
    <t>SUNSHINE SQUARE PENANG</t>
  </si>
  <si>
    <t>Teh , Jeannie</t>
  </si>
  <si>
    <t>CPD North Penang</t>
  </si>
  <si>
    <t>200163518</t>
  </si>
  <si>
    <t>100122590</t>
  </si>
  <si>
    <t>Hoo Ching Mun</t>
  </si>
  <si>
    <t>780201-03-6334</t>
  </si>
  <si>
    <t>200163515</t>
  </si>
  <si>
    <t>100124292</t>
  </si>
  <si>
    <t>Lim Mei Sez</t>
  </si>
  <si>
    <t>661103-02-5090</t>
  </si>
  <si>
    <t>200163520,200163519</t>
  </si>
  <si>
    <t>100129532</t>
  </si>
  <si>
    <t>Gamini A/P Radah Krishnan</t>
  </si>
  <si>
    <t>960704-07-5050</t>
  </si>
  <si>
    <t>Part time BA</t>
  </si>
  <si>
    <t>200163523</t>
  </si>
  <si>
    <t>100138824</t>
  </si>
  <si>
    <t>Khoo Chin Sean</t>
  </si>
  <si>
    <t>900710-07-5642</t>
  </si>
  <si>
    <t>MYDIN BUKIT JAMBUL</t>
  </si>
  <si>
    <t>200163517</t>
  </si>
  <si>
    <t>100139707</t>
  </si>
  <si>
    <t>Chew Suei Lee</t>
  </si>
  <si>
    <t>860801-35-5662</t>
  </si>
  <si>
    <t>SUSHINE SQUARE PENANG</t>
  </si>
  <si>
    <t>200163281</t>
  </si>
  <si>
    <t>100140426</t>
  </si>
  <si>
    <t>Suhaida Binti Khalid</t>
  </si>
  <si>
    <t>850701-07-5744</t>
  </si>
  <si>
    <t>Beauty Advisor</t>
  </si>
  <si>
    <t>200163521,200163522</t>
  </si>
  <si>
    <t>100141547</t>
  </si>
  <si>
    <t>Yeoh Jue Er</t>
  </si>
  <si>
    <t>980215-35-5172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</si>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</sst>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77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6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bestFit="true" customWidth="true" width="10.24833984375" collapsed="false"/>
  </cols>
  <sheetData>
    <row r="1">
      <c r="A1" t="s">
        <v>0</v>
      </c>
      <c r="B1" t="s">
        <v>1</v>
      </c>
      <c r="Y1" t="s" s="748">
        <v>6</v>
      </c>
      <c r="Z1" t="n" s="749">
        <v>2020.0</v>
      </c>
    </row>
    <row r="2">
      <c r="A2" t="s">
        <v>0</v>
      </c>
      <c r="B2" t="s">
        <v>2</v>
      </c>
      <c r="Y2" t="s" s="750">
        <v>7</v>
      </c>
      <c r="Z2" t="n" s="751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609">
        <v>0</v>
      </c>
      <c r="B8" t="s" s="610">
        <v>0</v>
      </c>
      <c r="C8" t="s" s="611">
        <v>0</v>
      </c>
      <c r="D8" t="s" s="612">
        <v>0</v>
      </c>
      <c r="E8" t="s" s="613">
        <v>0</v>
      </c>
      <c r="F8" t="s" s="614">
        <v>0</v>
      </c>
      <c r="G8" t="s" s="615">
        <v>0</v>
      </c>
      <c r="H8" t="s" s="616">
        <v>0</v>
      </c>
      <c r="I8" t="s" s="617">
        <v>0</v>
      </c>
      <c r="J8" t="s" s="618">
        <v>0</v>
      </c>
      <c r="K8" t="s" s="619">
        <v>0</v>
      </c>
      <c r="L8" t="s" s="620">
        <v>0</v>
      </c>
      <c r="M8" t="s" s="621">
        <v>0</v>
      </c>
      <c r="N8" t="s" s="622">
        <v>0</v>
      </c>
      <c r="O8" t="s" s="623">
        <v>0</v>
      </c>
      <c r="P8" t="s" s="624">
        <v>0</v>
      </c>
      <c r="Q8" t="s" s="625">
        <v>0</v>
      </c>
      <c r="R8" t="s" s="626">
        <v>0</v>
      </c>
      <c r="S8" t="s" s="627">
        <v>0</v>
      </c>
      <c r="T8" t="s" s="628">
        <v>0</v>
      </c>
      <c r="U8" t="s" s="629">
        <v>0</v>
      </c>
      <c r="V8" t="s" s="630">
        <v>0</v>
      </c>
      <c r="W8" t="s" s="631">
        <v>0</v>
      </c>
      <c r="X8" t="s" s="632">
        <v>0</v>
      </c>
      <c r="Y8" t="s" s="642">
        <v>0</v>
      </c>
      <c r="Z8" t="s" s="643">
        <v>0</v>
      </c>
      <c r="AA8" t="s" s="644">
        <v>0</v>
      </c>
      <c r="AB8" t="s" s="645">
        <v>0</v>
      </c>
      <c r="AC8" t="s" s="646">
        <v>8</v>
      </c>
      <c r="AD8" s="647"/>
      <c r="AE8" s="648"/>
      <c r="AF8" s="649"/>
      <c r="AG8" s="633"/>
      <c r="AH8" s="634"/>
      <c r="AI8" s="635"/>
      <c r="AJ8" s="636"/>
      <c r="AK8" s="637"/>
      <c r="AL8" s="638"/>
      <c r="AM8" s="639"/>
      <c r="AN8" s="640"/>
      <c r="AO8" s="641"/>
    </row>
    <row r="9" ht="41.0" customHeight="true">
      <c r="A9" t="s" s="666">
        <v>9</v>
      </c>
      <c r="B9" t="s" s="667">
        <v>10</v>
      </c>
      <c r="C9" t="s" s="668">
        <v>11</v>
      </c>
      <c r="D9" t="s" s="669">
        <v>12</v>
      </c>
      <c r="E9" t="s" s="670">
        <v>13</v>
      </c>
      <c r="F9" t="s" s="671">
        <v>14</v>
      </c>
      <c r="G9" t="s" s="672">
        <v>15</v>
      </c>
      <c r="H9" t="s" s="673">
        <v>16</v>
      </c>
      <c r="I9" t="s" s="752">
        <v>17</v>
      </c>
      <c r="J9" t="s" s="753">
        <v>18</v>
      </c>
      <c r="K9" t="s" s="676">
        <v>19</v>
      </c>
      <c r="L9" t="s" s="677">
        <v>20</v>
      </c>
      <c r="M9" t="s" s="678">
        <v>21</v>
      </c>
      <c r="N9" t="s" s="679">
        <v>22</v>
      </c>
      <c r="O9" t="s" s="680">
        <v>23</v>
      </c>
      <c r="P9" t="s" s="681">
        <v>24</v>
      </c>
      <c r="Q9" t="s" s="682">
        <v>25</v>
      </c>
      <c r="R9" t="s" s="683">
        <v>26</v>
      </c>
      <c r="S9" t="s" s="684">
        <v>27</v>
      </c>
      <c r="T9" t="s" s="685">
        <v>28</v>
      </c>
      <c r="U9" t="s" s="686">
        <v>29</v>
      </c>
      <c r="V9" t="s" s="687">
        <v>30</v>
      </c>
      <c r="W9" t="s" s="688">
        <v>31</v>
      </c>
      <c r="X9" t="s" s="689">
        <v>32</v>
      </c>
      <c r="Y9" t="s" s="690">
        <v>33</v>
      </c>
      <c r="Z9" t="s" s="691">
        <v>34</v>
      </c>
      <c r="AA9" t="s" s="692">
        <v>35</v>
      </c>
      <c r="AB9" t="s" s="693">
        <v>36</v>
      </c>
      <c r="AC9" t="s" s="694">
        <v>37</v>
      </c>
      <c r="AD9" t="s" s="695">
        <v>38</v>
      </c>
      <c r="AE9" t="s" s="696">
        <v>39</v>
      </c>
      <c r="AF9" t="s" s="697">
        <v>40</v>
      </c>
      <c r="AG9" t="s" s="698">
        <v>41</v>
      </c>
      <c r="AH9" t="s" s="699">
        <v>42</v>
      </c>
      <c r="AI9" t="s" s="700">
        <v>43</v>
      </c>
      <c r="AJ9" t="s" s="701">
        <v>44</v>
      </c>
      <c r="AK9" t="s" s="702">
        <v>45</v>
      </c>
      <c r="AL9" t="s" s="703">
        <v>46</v>
      </c>
      <c r="AM9" t="s" s="704">
        <v>47</v>
      </c>
      <c r="AN9" t="s" s="705">
        <v>48</v>
      </c>
      <c r="AO9" t="s" s="706">
        <v>49</v>
      </c>
    </row>
    <row r="10">
      <c r="A10" t="s" s="707">
        <v>0</v>
      </c>
      <c r="B10" t="s" s="708">
        <v>0</v>
      </c>
      <c r="C10" t="s" s="709">
        <v>0</v>
      </c>
      <c r="D10" t="s" s="710">
        <v>0</v>
      </c>
      <c r="E10" t="s" s="711">
        <v>0</v>
      </c>
      <c r="F10" t="s" s="712">
        <v>0</v>
      </c>
      <c r="G10" t="s" s="713">
        <v>0</v>
      </c>
      <c r="H10" t="s" s="714">
        <v>0</v>
      </c>
      <c r="I10" t="s" s="754">
        <v>0</v>
      </c>
      <c r="J10" t="s" s="755">
        <v>0</v>
      </c>
      <c r="K10" t="s" s="717">
        <v>0</v>
      </c>
      <c r="L10" t="s" s="718">
        <v>0</v>
      </c>
      <c r="M10" t="s" s="719">
        <v>0</v>
      </c>
      <c r="N10" t="s" s="720">
        <v>0</v>
      </c>
      <c r="O10" t="s" s="721">
        <v>0</v>
      </c>
      <c r="P10" t="s" s="722">
        <v>0</v>
      </c>
      <c r="Q10" t="s" s="723">
        <v>0</v>
      </c>
      <c r="R10" t="s" s="724">
        <v>0</v>
      </c>
      <c r="S10" t="s" s="725">
        <v>0</v>
      </c>
      <c r="T10" t="s" s="726">
        <v>0</v>
      </c>
      <c r="U10" t="s" s="727">
        <v>0</v>
      </c>
      <c r="V10" t="s" s="728">
        <v>0</v>
      </c>
      <c r="W10" t="s" s="729">
        <v>0</v>
      </c>
      <c r="X10" t="s" s="730">
        <v>0</v>
      </c>
      <c r="Y10" t="n" s="731">
        <v>1.5</v>
      </c>
      <c r="Z10" t="n" s="732">
        <v>1.5</v>
      </c>
      <c r="AA10" t="n" s="733">
        <v>2.0</v>
      </c>
      <c r="AB10" t="n" s="734">
        <v>2.0</v>
      </c>
      <c r="AC10" t="n" s="735">
        <v>3.0</v>
      </c>
      <c r="AD10" t="n" s="736">
        <v>3.0</v>
      </c>
      <c r="AE10" t="s" s="737">
        <v>50</v>
      </c>
      <c r="AF10" t="s" s="738">
        <v>50</v>
      </c>
      <c r="AG10" s="739"/>
      <c r="AH10" s="740"/>
      <c r="AI10" s="741"/>
      <c r="AJ10" s="742"/>
      <c r="AK10" s="743"/>
      <c r="AL10" s="744"/>
      <c r="AM10" s="745"/>
      <c r="AN10" s="746"/>
      <c r="AO10" s="747"/>
    </row>
    <row r="11">
      <c r="A11" t="s" s="273">
        <v>51</v>
      </c>
      <c r="B11" t="s" s="274">
        <v>52</v>
      </c>
      <c r="C11" t="s" s="275">
        <v>53</v>
      </c>
      <c r="D11" t="s" s="276">
        <v>54</v>
      </c>
      <c r="E11" t="s" s="277">
        <v>55</v>
      </c>
      <c r="F11" t="s" s="601">
        <v>56</v>
      </c>
      <c r="G11" t="s" s="279">
        <v>57</v>
      </c>
      <c r="H11" t="s" s="280">
        <v>58</v>
      </c>
      <c r="I11" t="n" s="756">
        <v>43827.0</v>
      </c>
      <c r="J11" t="n" s="757">
        <v>43831.0</v>
      </c>
      <c r="K11" t="s" s="283">
        <v>0</v>
      </c>
      <c r="L11" t="n" s="284">
        <v>724.0</v>
      </c>
      <c r="M11" t="n" s="285">
        <v>0.0</v>
      </c>
      <c r="N11" t="n" s="286">
        <v>0.0</v>
      </c>
      <c r="O11" t="n" s="287">
        <f>M11*N11</f>
      </c>
      <c r="P11" t="n" s="288">
        <v>0.0</v>
      </c>
      <c r="Q11" t="n" s="289">
        <v>0.0</v>
      </c>
      <c r="R11" t="n" s="290">
        <f>P11*Q11</f>
      </c>
      <c r="S11" t="n" s="291">
        <f>L11+O11+R11</f>
      </c>
      <c r="T11" t="n" s="292">
        <v>0.0</v>
      </c>
      <c r="U11" t="n" s="293">
        <v>0.0</v>
      </c>
      <c r="V11" t="n" s="294">
        <v>0.0</v>
      </c>
      <c r="W11" t="n" s="295">
        <v>0.0</v>
      </c>
      <c r="X11" t="n" s="296">
        <f>s11+t11+u11+w11</f>
      </c>
      <c r="Y11" t="n" s="297">
        <v>0.0</v>
      </c>
      <c r="Z11" t="n" s="298">
        <v>0.0</v>
      </c>
      <c r="AA11" t="n" s="299">
        <v>0.0</v>
      </c>
      <c r="AB11" t="n" s="300">
        <v>0.0</v>
      </c>
      <c r="AC11" t="n" s="301">
        <v>0.0</v>
      </c>
      <c r="AD11" t="n" s="302">
        <v>0.0</v>
      </c>
      <c r="AE11" t="n" s="303">
        <f>y11+aa11+ac11</f>
      </c>
      <c r="AF11" t="n" s="304">
        <f>z11+ab11+ad11</f>
      </c>
      <c r="AG11" t="n" s="305">
        <v>0.0</v>
      </c>
      <c r="AH11" t="n" s="306">
        <v>0.0</v>
      </c>
      <c r="AI11" t="n" s="307">
        <v>0.0</v>
      </c>
      <c r="AJ11" t="n" s="308">
        <f>x11+af11+ag11+ah11+ai11</f>
      </c>
      <c r="AK11" t="n" s="309">
        <f>ROUND((l11+t11+ag11+ah11+ai11+w11)*0.05,2)</f>
      </c>
      <c r="AL11" t="n" s="310">
        <f>aj11+ak11</f>
      </c>
      <c r="AM11" t="n" s="311">
        <f>0*0.06</f>
      </c>
      <c r="AN11" t="n" s="312">
        <f>al11+am11</f>
      </c>
      <c r="AO11" t="s" s="313">
        <v>0</v>
      </c>
    </row>
    <row r="12">
      <c r="A12" t="s" s="314">
        <v>59</v>
      </c>
      <c r="B12" t="s" s="315">
        <v>60</v>
      </c>
      <c r="C12" t="s" s="316">
        <v>61</v>
      </c>
      <c r="D12" t="s" s="317">
        <v>62</v>
      </c>
      <c r="E12" t="s" s="318">
        <v>55</v>
      </c>
      <c r="F12" t="s" s="602">
        <v>56</v>
      </c>
      <c r="G12" t="s" s="320">
        <v>57</v>
      </c>
      <c r="H12" t="s" s="321">
        <v>58</v>
      </c>
      <c r="I12" t="n" s="758">
        <v>43827.0</v>
      </c>
      <c r="J12" t="n" s="759">
        <v>43831.0</v>
      </c>
      <c r="K12" t="s" s="324">
        <v>0</v>
      </c>
      <c r="L12" t="n" s="325">
        <v>724.0</v>
      </c>
      <c r="M12" t="n" s="326">
        <v>0.0</v>
      </c>
      <c r="N12" t="n" s="327">
        <v>0.0</v>
      </c>
      <c r="O12" t="n" s="328">
        <f>M12*N12</f>
      </c>
      <c r="P12" t="n" s="329">
        <v>0.0</v>
      </c>
      <c r="Q12" t="n" s="330">
        <v>0.0</v>
      </c>
      <c r="R12" t="n" s="331">
        <f>P12*Q12</f>
      </c>
      <c r="S12" t="n" s="332">
        <f>L12+O12+R12</f>
      </c>
      <c r="T12" t="n" s="333">
        <v>0.0</v>
      </c>
      <c r="U12" t="n" s="334">
        <v>0.0</v>
      </c>
      <c r="V12" t="n" s="335">
        <v>0.0</v>
      </c>
      <c r="W12" t="n" s="336">
        <v>0.0</v>
      </c>
      <c r="X12" t="n" s="337">
        <f>s12+t12+u12+w12</f>
      </c>
      <c r="Y12" t="n" s="338">
        <v>0.0</v>
      </c>
      <c r="Z12" t="n" s="339">
        <v>0.0</v>
      </c>
      <c r="AA12" t="n" s="340">
        <v>0.0</v>
      </c>
      <c r="AB12" t="n" s="341">
        <v>0.0</v>
      </c>
      <c r="AC12" t="n" s="342">
        <v>0.0</v>
      </c>
      <c r="AD12" t="n" s="343">
        <v>0.0</v>
      </c>
      <c r="AE12" t="n" s="344">
        <f>y12+aa12+ac12</f>
      </c>
      <c r="AF12" t="n" s="345">
        <f>z12+ab12+ad12</f>
      </c>
      <c r="AG12" t="n" s="346">
        <v>0.0</v>
      </c>
      <c r="AH12" t="n" s="347">
        <v>0.0</v>
      </c>
      <c r="AI12" t="n" s="348">
        <v>0.0</v>
      </c>
      <c r="AJ12" t="n" s="349">
        <f>x12+af12+ag12+ah12+ai12</f>
      </c>
      <c r="AK12" t="n" s="350">
        <f>ROUND((l12+t12+ag12+ah12+ai12+w12)*0.05,2)</f>
      </c>
      <c r="AL12" t="n" s="351">
        <f>aj12+ak12</f>
      </c>
      <c r="AM12" t="n" s="352">
        <f>0*0.06</f>
      </c>
      <c r="AN12" t="n" s="353">
        <f>al12+am12</f>
      </c>
      <c r="AO12" t="s" s="354">
        <v>0</v>
      </c>
    </row>
    <row r="13">
      <c r="A13" t="s" s="355">
        <v>63</v>
      </c>
      <c r="B13" t="s" s="356">
        <v>64</v>
      </c>
      <c r="C13" t="s" s="357">
        <v>65</v>
      </c>
      <c r="D13" t="s" s="358">
        <v>66</v>
      </c>
      <c r="E13" t="s" s="359">
        <v>55</v>
      </c>
      <c r="F13" t="s" s="603">
        <v>56</v>
      </c>
      <c r="G13" t="s" s="361">
        <v>57</v>
      </c>
      <c r="H13" t="s" s="362">
        <v>58</v>
      </c>
      <c r="I13" t="n" s="760">
        <v>43827.0</v>
      </c>
      <c r="J13" t="n" s="761">
        <v>43831.0</v>
      </c>
      <c r="K13" t="s" s="365">
        <v>0</v>
      </c>
      <c r="L13" t="n" s="366">
        <v>724.0</v>
      </c>
      <c r="M13" t="n" s="367">
        <v>0.0</v>
      </c>
      <c r="N13" t="n" s="368">
        <v>0.0</v>
      </c>
      <c r="O13" t="n" s="369">
        <f>M13*N13</f>
      </c>
      <c r="P13" t="n" s="370">
        <v>0.0</v>
      </c>
      <c r="Q13" t="n" s="371">
        <v>0.0</v>
      </c>
      <c r="R13" t="n" s="372">
        <f>P13*Q13</f>
      </c>
      <c r="S13" t="n" s="373">
        <f>L13+O13+R13</f>
      </c>
      <c r="T13" t="n" s="374">
        <v>0.0</v>
      </c>
      <c r="U13" t="n" s="375">
        <v>0.0</v>
      </c>
      <c r="V13" t="n" s="376">
        <v>0.0</v>
      </c>
      <c r="W13" t="n" s="377">
        <v>0.0</v>
      </c>
      <c r="X13" t="n" s="378">
        <f>s13+t13+u13+w13</f>
      </c>
      <c r="Y13" t="n" s="379">
        <v>0.0</v>
      </c>
      <c r="Z13" t="n" s="380">
        <v>0.0</v>
      </c>
      <c r="AA13" t="n" s="381">
        <v>0.0</v>
      </c>
      <c r="AB13" t="n" s="382">
        <v>0.0</v>
      </c>
      <c r="AC13" t="n" s="383">
        <v>0.0</v>
      </c>
      <c r="AD13" t="n" s="384">
        <v>0.0</v>
      </c>
      <c r="AE13" t="n" s="385">
        <f>y13+aa13+ac13</f>
      </c>
      <c r="AF13" t="n" s="386">
        <f>z13+ab13+ad13</f>
      </c>
      <c r="AG13" t="n" s="387">
        <v>0.0</v>
      </c>
      <c r="AH13" t="n" s="388">
        <v>0.0</v>
      </c>
      <c r="AI13" t="n" s="389">
        <v>0.0</v>
      </c>
      <c r="AJ13" t="n" s="390">
        <f>x13+af13+ag13+ah13+ai13</f>
      </c>
      <c r="AK13" t="n" s="391">
        <f>ROUND((l13+t13+ag13+ah13+ai13+w13)*0.05,2)</f>
      </c>
      <c r="AL13" t="n" s="392">
        <f>aj13+ak13</f>
      </c>
      <c r="AM13" t="n" s="393">
        <f>0*0.06</f>
      </c>
      <c r="AN13" t="n" s="394">
        <f>al13+am13</f>
      </c>
      <c r="AO13" t="s" s="395">
        <v>0</v>
      </c>
    </row>
    <row r="14">
      <c r="A14" t="s" s="396">
        <v>67</v>
      </c>
      <c r="B14" t="s" s="397">
        <v>68</v>
      </c>
      <c r="C14" t="s" s="398">
        <v>69</v>
      </c>
      <c r="D14" t="s" s="399">
        <v>70</v>
      </c>
      <c r="E14" t="s" s="400">
        <v>71</v>
      </c>
      <c r="F14" t="s" s="604">
        <v>56</v>
      </c>
      <c r="G14" t="s" s="402">
        <v>57</v>
      </c>
      <c r="H14" t="s" s="403">
        <v>58</v>
      </c>
      <c r="I14" t="n" s="762">
        <v>43822.0</v>
      </c>
      <c r="J14" t="n" s="763">
        <v>43831.0</v>
      </c>
      <c r="K14" t="s" s="406">
        <v>0</v>
      </c>
      <c r="L14" t="n" s="407">
        <v>1132.0</v>
      </c>
      <c r="M14" t="n" s="408">
        <v>0.0</v>
      </c>
      <c r="N14" t="n" s="409">
        <v>0.0</v>
      </c>
      <c r="O14" t="n" s="410">
        <f>M14*N14</f>
      </c>
      <c r="P14" t="n" s="411">
        <v>0.0</v>
      </c>
      <c r="Q14" t="n" s="412">
        <v>0.0</v>
      </c>
      <c r="R14" t="n" s="413">
        <f>P14*Q14</f>
      </c>
      <c r="S14" t="n" s="414">
        <f>L14+O14+R14</f>
      </c>
      <c r="T14" t="n" s="415">
        <v>0.0</v>
      </c>
      <c r="U14" t="n" s="416">
        <v>0.0</v>
      </c>
      <c r="V14" t="n" s="417">
        <v>0.0</v>
      </c>
      <c r="W14" t="n" s="418">
        <v>404.12</v>
      </c>
      <c r="X14" t="n" s="419">
        <f>s14+t14+u14+w14</f>
      </c>
      <c r="Y14" t="n" s="420">
        <v>0.0</v>
      </c>
      <c r="Z14" t="n" s="421">
        <v>0.0</v>
      </c>
      <c r="AA14" t="n" s="422">
        <v>0.0</v>
      </c>
      <c r="AB14" t="n" s="423">
        <v>0.0</v>
      </c>
      <c r="AC14" t="n" s="424">
        <v>0.0</v>
      </c>
      <c r="AD14" t="n" s="425">
        <v>0.0</v>
      </c>
      <c r="AE14" t="n" s="426">
        <f>y14+aa14+ac14</f>
      </c>
      <c r="AF14" t="n" s="427">
        <f>z14+ab14+ad14</f>
      </c>
      <c r="AG14" t="n" s="428">
        <v>109.0</v>
      </c>
      <c r="AH14" t="n" s="429">
        <v>7.0</v>
      </c>
      <c r="AI14" t="n" s="430">
        <v>0.8</v>
      </c>
      <c r="AJ14" t="n" s="431">
        <f>x14+af14+ag14+ah14+ai14</f>
      </c>
      <c r="AK14" t="n" s="432">
        <f>ROUND((l14+t14+ag14+ah14+ai14+w14)*0.05,2)</f>
      </c>
      <c r="AL14" t="n" s="433">
        <f>aj14+ak14</f>
      </c>
      <c r="AM14" t="n" s="434">
        <f>26.05*0.06</f>
      </c>
      <c r="AN14" t="n" s="435">
        <f>al14+am14</f>
      </c>
      <c r="AO14" t="s" s="436">
        <v>0</v>
      </c>
    </row>
    <row r="15">
      <c r="A15" t="s" s="437">
        <v>72</v>
      </c>
      <c r="B15" t="s" s="438">
        <v>73</v>
      </c>
      <c r="C15" t="s" s="439">
        <v>74</v>
      </c>
      <c r="D15" t="s" s="440">
        <v>75</v>
      </c>
      <c r="E15" t="s" s="441">
        <v>71</v>
      </c>
      <c r="F15" t="s" s="605">
        <v>76</v>
      </c>
      <c r="G15" t="s" s="443">
        <v>57</v>
      </c>
      <c r="H15" t="s" s="444">
        <v>58</v>
      </c>
      <c r="I15" t="n" s="764">
        <v>43826.0</v>
      </c>
      <c r="J15" t="n" s="765">
        <v>43828.0</v>
      </c>
      <c r="K15" t="s" s="447">
        <v>0</v>
      </c>
      <c r="L15" t="n" s="448">
        <v>288.0</v>
      </c>
      <c r="M15" t="n" s="449">
        <v>0.0</v>
      </c>
      <c r="N15" t="n" s="450">
        <v>0.0</v>
      </c>
      <c r="O15" t="n" s="451">
        <f>M15*N15</f>
      </c>
      <c r="P15" t="n" s="452">
        <v>0.0</v>
      </c>
      <c r="Q15" t="n" s="453">
        <v>0.0</v>
      </c>
      <c r="R15" t="n" s="454">
        <f>P15*Q15</f>
      </c>
      <c r="S15" t="n" s="455">
        <f>L15+O15+R15</f>
      </c>
      <c r="T15" t="n" s="456">
        <v>0.0</v>
      </c>
      <c r="U15" t="n" s="457">
        <v>0.0</v>
      </c>
      <c r="V15" t="n" s="458">
        <v>0.0</v>
      </c>
      <c r="W15" t="n" s="459">
        <v>180.97</v>
      </c>
      <c r="X15" t="n" s="460">
        <f>s15+t15+u15+w15</f>
      </c>
      <c r="Y15" t="n" s="461">
        <v>0.0</v>
      </c>
      <c r="Z15" t="n" s="462">
        <v>0.0</v>
      </c>
      <c r="AA15" t="n" s="463">
        <v>0.0</v>
      </c>
      <c r="AB15" t="n" s="464">
        <v>0.0</v>
      </c>
      <c r="AC15" t="n" s="465">
        <v>0.0</v>
      </c>
      <c r="AD15" t="n" s="466">
        <v>0.0</v>
      </c>
      <c r="AE15" t="n" s="467">
        <f>y15+aa15+ac15</f>
      </c>
      <c r="AF15" t="n" s="468">
        <f>z15+ab15+ad15</f>
      </c>
      <c r="AG15" t="n" s="469">
        <v>26.0</v>
      </c>
      <c r="AH15" t="n" s="470">
        <v>3.5</v>
      </c>
      <c r="AI15" t="n" s="471">
        <v>0.4</v>
      </c>
      <c r="AJ15" t="n" s="472">
        <f>x15+af15+ag15+ah15+ai15</f>
      </c>
      <c r="AK15" t="n" s="473">
        <f>ROUND((l15+t15+ag15+ah15+ai15+w15)*0.05,2)</f>
      </c>
      <c r="AL15" t="n" s="474">
        <f>aj15+ak15</f>
      </c>
      <c r="AM15" t="n" s="475">
        <f>10.54*0.06</f>
      </c>
      <c r="AN15" t="n" s="476">
        <f>al15+am15</f>
      </c>
      <c r="AO15" t="s" s="477">
        <v>0</v>
      </c>
    </row>
    <row r="16">
      <c r="A16" t="s" s="478">
        <v>77</v>
      </c>
      <c r="B16" t="s" s="479">
        <v>78</v>
      </c>
      <c r="C16" t="s" s="480">
        <v>79</v>
      </c>
      <c r="D16" t="s" s="481">
        <v>80</v>
      </c>
      <c r="E16" t="s" s="482">
        <v>55</v>
      </c>
      <c r="F16" t="s" s="606">
        <v>81</v>
      </c>
      <c r="G16" t="s" s="484">
        <v>57</v>
      </c>
      <c r="H16" t="s" s="485">
        <v>58</v>
      </c>
      <c r="I16" t="n" s="766">
        <v>43827.0</v>
      </c>
      <c r="J16" t="n" s="767">
        <v>43831.0</v>
      </c>
      <c r="K16" t="s" s="488">
        <v>0</v>
      </c>
      <c r="L16" t="n" s="489">
        <v>724.0</v>
      </c>
      <c r="M16" t="n" s="490">
        <v>0.0</v>
      </c>
      <c r="N16" t="n" s="491">
        <v>0.0</v>
      </c>
      <c r="O16" t="n" s="492">
        <f>M16*N16</f>
      </c>
      <c r="P16" t="n" s="493">
        <v>0.0</v>
      </c>
      <c r="Q16" t="n" s="494">
        <v>0.0</v>
      </c>
      <c r="R16" t="n" s="495">
        <f>P16*Q16</f>
      </c>
      <c r="S16" t="n" s="496">
        <f>L16+O16+R16</f>
      </c>
      <c r="T16" t="n" s="497">
        <v>0.0</v>
      </c>
      <c r="U16" t="n" s="498">
        <v>0.0</v>
      </c>
      <c r="V16" t="n" s="499">
        <v>0.0</v>
      </c>
      <c r="W16" t="n" s="500">
        <v>0.0</v>
      </c>
      <c r="X16" t="n" s="501">
        <f>s16+t16+u16+w16</f>
      </c>
      <c r="Y16" t="n" s="502">
        <v>0.0</v>
      </c>
      <c r="Z16" t="n" s="503">
        <v>0.0</v>
      </c>
      <c r="AA16" t="n" s="504">
        <v>0.0</v>
      </c>
      <c r="AB16" t="n" s="505">
        <v>0.0</v>
      </c>
      <c r="AC16" t="n" s="506">
        <v>0.0</v>
      </c>
      <c r="AD16" t="n" s="507">
        <v>0.0</v>
      </c>
      <c r="AE16" t="n" s="508">
        <f>y16+aa16+ac16</f>
      </c>
      <c r="AF16" t="n" s="509">
        <f>z16+ab16+ad16</f>
      </c>
      <c r="AG16" t="n" s="510">
        <v>0.0</v>
      </c>
      <c r="AH16" t="n" s="511">
        <v>0.0</v>
      </c>
      <c r="AI16" t="n" s="512">
        <v>0.0</v>
      </c>
      <c r="AJ16" t="n" s="513">
        <f>x16+af16+ag16+ah16+ai16</f>
      </c>
      <c r="AK16" t="n" s="514">
        <f>ROUND((l16+t16+ag16+ah16+ai16+w16)*0.05,2)</f>
      </c>
      <c r="AL16" t="n" s="515">
        <f>aj16+ak16</f>
      </c>
      <c r="AM16" t="n" s="516">
        <f>0*0.06</f>
      </c>
      <c r="AN16" t="n" s="517">
        <f>al16+am16</f>
      </c>
      <c r="AO16" t="s" s="518">
        <v>0</v>
      </c>
    </row>
    <row r="17">
      <c r="A17" t="s" s="519">
        <v>82</v>
      </c>
      <c r="B17" t="s" s="520">
        <v>83</v>
      </c>
      <c r="C17" t="s" s="521">
        <v>84</v>
      </c>
      <c r="D17" t="s" s="522">
        <v>85</v>
      </c>
      <c r="E17" t="s" s="523">
        <v>86</v>
      </c>
      <c r="F17" t="s" s="607">
        <v>0</v>
      </c>
      <c r="G17" t="s" s="525">
        <v>57</v>
      </c>
      <c r="H17" t="s" s="526">
        <v>58</v>
      </c>
      <c r="I17" t="n" s="768">
        <v>43831.0</v>
      </c>
      <c r="J17" t="n" s="769">
        <v>44196.0</v>
      </c>
      <c r="K17" t="s" s="529">
        <v>0</v>
      </c>
      <c r="L17" t="n" s="530">
        <v>1300.0</v>
      </c>
      <c r="M17" t="n" s="531">
        <v>0.0</v>
      </c>
      <c r="N17" t="n" s="532">
        <v>0.0</v>
      </c>
      <c r="O17" t="n" s="533">
        <f>M17*N17</f>
      </c>
      <c r="P17" t="n" s="534">
        <v>0.0</v>
      </c>
      <c r="Q17" t="n" s="535">
        <v>0.0</v>
      </c>
      <c r="R17" t="n" s="536">
        <f>P17*Q17</f>
      </c>
      <c r="S17" t="n" s="537">
        <f>L17+O17+R17</f>
      </c>
      <c r="T17" t="n" s="538">
        <v>0.0</v>
      </c>
      <c r="U17" t="n" s="539">
        <v>0.0</v>
      </c>
      <c r="V17" t="n" s="540">
        <v>0.0</v>
      </c>
      <c r="W17" t="n" s="541">
        <v>1334.0</v>
      </c>
      <c r="X17" t="n" s="542">
        <f>s17+t17+u17+w17</f>
      </c>
      <c r="Y17" t="n" s="543">
        <v>15.0</v>
      </c>
      <c r="Z17" t="n" s="544">
        <v>140.7</v>
      </c>
      <c r="AA17" t="n" s="545">
        <v>0.0</v>
      </c>
      <c r="AB17" t="n" s="546">
        <v>0.0</v>
      </c>
      <c r="AC17" t="n" s="547">
        <v>0.0</v>
      </c>
      <c r="AD17" t="n" s="548">
        <v>0.0</v>
      </c>
      <c r="AE17" t="n" s="549">
        <f>y17+aa17+ac17</f>
      </c>
      <c r="AF17" t="n" s="550">
        <f>z17+ab17+ad17</f>
      </c>
      <c r="AG17" t="n" s="551">
        <v>364.0</v>
      </c>
      <c r="AH17" t="n" s="552">
        <v>51.65</v>
      </c>
      <c r="AI17" t="n" s="553">
        <v>5.9</v>
      </c>
      <c r="AJ17" t="n" s="554">
        <f>x17+af17+ag17+ah17+ai17</f>
      </c>
      <c r="AK17" t="n" s="555">
        <f>ROUND((l17+t17+af17+ag17+ah17+ai17+w17)*0.05,2)</f>
      </c>
      <c r="AL17" t="n" s="556">
        <f>aj17+ak17</f>
      </c>
      <c r="AM17" t="n" s="557">
        <f>80*0.06</f>
      </c>
      <c r="AN17" t="n" s="558">
        <f>al17+am17</f>
      </c>
      <c r="AO17" t="s" s="559">
        <v>0</v>
      </c>
    </row>
    <row r="18">
      <c r="A18" t="s" s="560">
        <v>87</v>
      </c>
      <c r="B18" t="s" s="561">
        <v>88</v>
      </c>
      <c r="C18" t="s" s="562">
        <v>89</v>
      </c>
      <c r="D18" t="s" s="563">
        <v>90</v>
      </c>
      <c r="E18" t="s" s="564">
        <v>71</v>
      </c>
      <c r="F18" t="s" s="608">
        <v>56</v>
      </c>
      <c r="G18" t="s" s="566">
        <v>57</v>
      </c>
      <c r="H18" t="s" s="567">
        <v>58</v>
      </c>
      <c r="I18" t="n" s="770">
        <v>43822.0</v>
      </c>
      <c r="J18" t="n" s="771">
        <v>43831.0</v>
      </c>
      <c r="K18" t="s" s="570">
        <v>0</v>
      </c>
      <c r="L18" t="n" s="571">
        <v>1132.0</v>
      </c>
      <c r="M18" t="n" s="572">
        <v>0.0</v>
      </c>
      <c r="N18" t="n" s="573">
        <v>0.0</v>
      </c>
      <c r="O18" t="n" s="574">
        <f>M18*N18</f>
      </c>
      <c r="P18" t="n" s="575">
        <v>0.0</v>
      </c>
      <c r="Q18" t="n" s="576">
        <v>0.0</v>
      </c>
      <c r="R18" t="n" s="577">
        <f>P18*Q18</f>
      </c>
      <c r="S18" t="n" s="578">
        <f>L18+O18+R18</f>
      </c>
      <c r="T18" t="n" s="579">
        <v>0.0</v>
      </c>
      <c r="U18" t="n" s="580">
        <v>0.0</v>
      </c>
      <c r="V18" t="n" s="581">
        <v>0.0</v>
      </c>
      <c r="W18" t="n" s="582">
        <v>388.5</v>
      </c>
      <c r="X18" t="n" s="583">
        <f>s18+t18+u18+w18</f>
      </c>
      <c r="Y18" t="n" s="584">
        <v>0.0</v>
      </c>
      <c r="Z18" t="n" s="585">
        <v>0.0</v>
      </c>
      <c r="AA18" t="n" s="586">
        <v>0.0</v>
      </c>
      <c r="AB18" t="n" s="587">
        <v>0.0</v>
      </c>
      <c r="AC18" t="n" s="588">
        <v>0.0</v>
      </c>
      <c r="AD18" t="n" s="589">
        <v>0.0</v>
      </c>
      <c r="AE18" t="n" s="590">
        <f>y18+aa18+ac18</f>
      </c>
      <c r="AF18" t="n" s="591">
        <f>z18+ab18+ad18</f>
      </c>
      <c r="AG18" t="n" s="592">
        <v>52.0</v>
      </c>
      <c r="AH18" t="n" s="593">
        <v>7.0</v>
      </c>
      <c r="AI18" t="n" s="594">
        <v>0.8</v>
      </c>
      <c r="AJ18" t="n" s="595">
        <f>x18+af18+ag18+ah18+ai18</f>
      </c>
      <c r="AK18" t="n" s="596">
        <f>ROUND((l18+t18+ag18+ah18+ai18+w18)*0.05,2)</f>
      </c>
      <c r="AL18" t="n" s="597">
        <f>aj18+ak18</f>
      </c>
      <c r="AM18" t="n" s="598">
        <f>22.42*0.06</f>
      </c>
      <c r="AN18" t="n" s="599">
        <f>al18+am18</f>
      </c>
      <c r="AO18" t="s" s="600">
        <v>0</v>
      </c>
    </row>
    <row r="19">
      <c r="L19" s="217"/>
      <c r="M19" s="218"/>
      <c r="N19" s="219"/>
      <c r="O19" s="220"/>
      <c r="P19" s="221"/>
      <c r="Q19" s="222"/>
      <c r="R19" s="223"/>
      <c r="S19" s="224"/>
      <c r="T19" s="225"/>
      <c r="U19" s="226"/>
      <c r="V19" s="227"/>
      <c r="W19" s="228"/>
      <c r="X19" s="229"/>
      <c r="Y19" s="230"/>
      <c r="Z19" s="231"/>
      <c r="AA19" s="232"/>
      <c r="AB19" s="233"/>
      <c r="AC19" s="234"/>
      <c r="AD19" s="235"/>
      <c r="AE19" s="236"/>
      <c r="AF19" s="237"/>
      <c r="AG19" s="238"/>
      <c r="AH19" s="239"/>
      <c r="AI19" s="240"/>
      <c r="AJ19" s="241"/>
      <c r="AK19" s="242"/>
      <c r="AL19" s="243"/>
    </row>
    <row r="20"/>
    <row r="21">
      <c r="A21" t="s">
        <v>0</v>
      </c>
      <c r="B21" t="s">
        <v>91</v>
      </c>
      <c r="C21">
        <f>COUNTA(A11:A18)</f>
      </c>
      <c r="L21" s="244">
        <f>SUM(l11:l18)</f>
      </c>
      <c r="M21" s="245">
        <f>SUM(m11:m18)</f>
      </c>
      <c r="N21" s="246"/>
      <c r="O21" s="247">
        <f>SUM(o11:o18)</f>
      </c>
      <c r="P21" s="248">
        <f>SUM(p11:p18)</f>
      </c>
      <c r="Q21" s="249"/>
      <c r="R21" s="250">
        <f>SUM(r11:r18)</f>
      </c>
      <c r="S21" s="251">
        <f>SUM(s11:s18)</f>
      </c>
      <c r="T21" s="252">
        <f>SUM(t11:t18)</f>
      </c>
      <c r="U21" s="253">
        <f>SUM(u11:u18)</f>
      </c>
      <c r="V21" s="254">
        <f>SUM(v11:v18)</f>
      </c>
      <c r="W21" s="255">
        <f>SUM(w11:w18)</f>
      </c>
      <c r="X21" s="256">
        <f>SUM(x11:x18)</f>
      </c>
      <c r="Y21" s="257">
        <f>SUM(y11:y18)</f>
      </c>
      <c r="Z21" s="258">
        <f>SUM(z11:z18)</f>
      </c>
      <c r="AA21" s="259">
        <f>SUM(aa11:aa18)</f>
      </c>
      <c r="AB21" s="260">
        <f>SUM(ab11:ab18)</f>
      </c>
      <c r="AC21" s="261">
        <f>SUM(ac11:ac18)</f>
      </c>
      <c r="AD21" s="262">
        <f>SUM(ad11:ad18)</f>
      </c>
      <c r="AE21" s="263">
        <f>SUM(ae11:ae18)</f>
      </c>
      <c r="AF21" s="264">
        <f>SUM(af11:af18)</f>
      </c>
      <c r="AG21" s="265">
        <f>SUM(ag11:ag18)</f>
      </c>
      <c r="AH21" s="266">
        <f>SUM(ah11:ah18)</f>
      </c>
      <c r="AI21" s="267">
        <f>SUM(ai11:ai18)</f>
      </c>
      <c r="AJ21" s="268">
        <f>SUM(aj11:aj18)</f>
      </c>
      <c r="AK21" s="269">
        <f>SUM(ak11:ak18)</f>
      </c>
      <c r="AL21" s="270">
        <f>SUM(al11:al18)</f>
      </c>
      <c r="AM21" s="271">
        <f>SUM(am11:am18)</f>
      </c>
      <c r="AN21" s="272">
        <f>SUM(an11:an18)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2020-01-15T10:34:54Z</dcterms:created>
  <dc:creator>Apache POI</dc:creator>
</coreProperties>
</file>