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<sst xmlns="http://schemas.openxmlformats.org/spreadsheetml/2006/main" count="4543" uniqueCount="520">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</sst>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54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79</v>
      </c>
    </row>
    <row r="18">
      <c r="A18" t="s" s="2324">
        <v>80</v>
      </c>
      <c r="B18" t="s" s="2325">
        <v>81</v>
      </c>
      <c r="C18" t="s" s="2326">
        <v>82</v>
      </c>
      <c r="D18" t="s" s="2327">
        <v>83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84</v>
      </c>
      <c r="B19" t="s" s="2350">
        <v>85</v>
      </c>
      <c r="C19" t="s" s="2351">
        <v>86</v>
      </c>
      <c r="D19" t="s" s="2352">
        <v>87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88</v>
      </c>
      <c r="B20" t="s" s="2375">
        <v>89</v>
      </c>
      <c r="C20" t="s" s="2376">
        <v>90</v>
      </c>
      <c r="D20" t="s" s="2377">
        <v>91</v>
      </c>
      <c r="E20" t="s" s="2378">
        <v>33</v>
      </c>
      <c r="F20" t="n" s="5147">
        <v>41944.0</v>
      </c>
      <c r="G20" t="s" s="5148">
        <v>0</v>
      </c>
      <c r="H20" t="n" s="2381">
        <v>1340.0</v>
      </c>
      <c r="I20" t="n" s="2382">
        <v>1200.0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0.0</v>
      </c>
      <c r="S20" t="n" s="2392">
        <v>0.0</v>
      </c>
      <c r="T20" t="n" s="2393">
        <v>0.0</v>
      </c>
      <c r="U20" t="n" s="2394">
        <v>0.0</v>
      </c>
      <c r="V20" t="n" s="2395">
        <v>3.08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92</v>
      </c>
      <c r="B21" t="s" s="2400">
        <v>93</v>
      </c>
      <c r="C21" t="s" s="2401">
        <v>94</v>
      </c>
      <c r="D21" t="s" s="2402">
        <v>95</v>
      </c>
      <c r="E21" t="s" s="2403">
        <v>33</v>
      </c>
      <c r="F21" t="n" s="5149">
        <v>41944.0</v>
      </c>
      <c r="G21" t="s" s="5150">
        <v>0</v>
      </c>
      <c r="H21" t="n" s="2406">
        <v>1440.0</v>
      </c>
      <c r="I21" t="n" s="2407">
        <v>1850.0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3.0</v>
      </c>
      <c r="Q21" t="n" s="2415">
        <v>31.14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6.73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96</v>
      </c>
      <c r="B22" t="s" s="2425">
        <v>97</v>
      </c>
      <c r="C22" t="s" s="2426">
        <v>98</v>
      </c>
      <c r="D22" t="s" s="2427">
        <v>99</v>
      </c>
      <c r="E22" t="s" s="2428">
        <v>33</v>
      </c>
      <c r="F22" t="n" s="5151">
        <v>41944.0</v>
      </c>
      <c r="G22" t="s" s="5152">
        <v>0</v>
      </c>
      <c r="H22" t="n" s="2431">
        <v>1420.0</v>
      </c>
      <c r="I22" t="n" s="2432">
        <v>2200.0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30.72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6.39</v>
      </c>
      <c r="W22" t="n" s="2446">
        <f>p22+r22+t22</f>
      </c>
      <c r="X22" t="n" s="2447">
        <f>q22+s22+u22+v22</f>
      </c>
      <c r="Y22" t="s" s="2448">
        <v>100</v>
      </c>
    </row>
    <row r="23">
      <c r="A23" t="s" s="2449">
        <v>101</v>
      </c>
      <c r="B23" t="s" s="2450">
        <v>102</v>
      </c>
      <c r="C23" t="s" s="2451">
        <v>103</v>
      </c>
      <c r="D23" t="s" s="2452">
        <v>104</v>
      </c>
      <c r="E23" t="s" s="2453">
        <v>33</v>
      </c>
      <c r="F23" t="n" s="5153">
        <v>41944.0</v>
      </c>
      <c r="G23" t="s" s="5154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2.0</v>
      </c>
      <c r="Q23" t="n" s="2465">
        <v>19.76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13.77</v>
      </c>
      <c r="W23" t="n" s="2471">
        <f>p23+r23+t23</f>
      </c>
      <c r="X23" t="n" s="2472">
        <f>q23+s23+u23+v23</f>
      </c>
      <c r="Y23" t="s" s="2473">
        <v>105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5">
        <v>41944.0</v>
      </c>
      <c r="G24" t="s" s="5156">
        <v>0</v>
      </c>
      <c r="H24" t="n" s="2481">
        <v>1540.0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3.0</v>
      </c>
      <c r="Q24" t="n" s="2490">
        <v>33.33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3.82</v>
      </c>
      <c r="W24" t="n" s="2496">
        <f>p24+r24+t24</f>
      </c>
      <c r="X24" t="n" s="2497">
        <f>q24+s24+u24+v24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7">
        <v>42005.0</v>
      </c>
      <c r="G25" t="s" s="5158">
        <v>0</v>
      </c>
      <c r="H25" t="n" s="2506">
        <v>1400.0</v>
      </c>
      <c r="I25" t="n" s="2507">
        <v>1200.0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34.0</v>
      </c>
      <c r="Q25" t="n" s="2515">
        <v>343.4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16.0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59">
        <v>41944.0</v>
      </c>
      <c r="G26" t="s" s="5160">
        <v>0</v>
      </c>
      <c r="H26" t="n" s="2531">
        <v>1340.0</v>
      </c>
      <c r="I26" t="n" s="2532">
        <v>2400.0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6.0</v>
      </c>
      <c r="Q26" t="n" s="2540">
        <v>57.96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5.63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1">
        <v>41944.0</v>
      </c>
      <c r="G27" t="s" s="5162">
        <v>0</v>
      </c>
      <c r="H27" t="n" s="2556">
        <v>1490.0</v>
      </c>
      <c r="I27" t="n" s="2557">
        <v>1400.0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2.5</v>
      </c>
      <c r="Q27" t="n" s="2565">
        <v>26.88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3.82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3">
        <v>42005.0</v>
      </c>
      <c r="G28" t="s" s="5164">
        <v>0</v>
      </c>
      <c r="H28" t="n" s="2581">
        <v>1950.0</v>
      </c>
      <c r="I28" t="n" s="2582">
        <v>1700.0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37.15</v>
      </c>
      <c r="P28" t="n" s="2589">
        <v>8.0</v>
      </c>
      <c r="Q28" t="n" s="2590">
        <v>112.48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34.19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126</v>
      </c>
      <c r="B29" t="s" s="2600">
        <v>127</v>
      </c>
      <c r="C29" t="s" s="2601">
        <v>128</v>
      </c>
      <c r="D29" t="s" s="2602">
        <v>129</v>
      </c>
      <c r="E29" t="s" s="2603">
        <v>33</v>
      </c>
      <c r="F29" t="n" s="5165">
        <v>42599.0</v>
      </c>
      <c r="G29" t="s" s="5166">
        <v>0</v>
      </c>
      <c r="H29" t="n" s="2606">
        <v>1260.0</v>
      </c>
      <c r="I29" t="n" s="2607">
        <v>1500.0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0.0</v>
      </c>
      <c r="P29" t="n" s="2614">
        <v>4.0</v>
      </c>
      <c r="Q29" t="n" s="2615">
        <v>36.36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3.94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130</v>
      </c>
      <c r="B30" t="s" s="2625">
        <v>131</v>
      </c>
      <c r="C30" t="s" s="2626">
        <v>132</v>
      </c>
      <c r="D30" t="s" s="2627">
        <v>133</v>
      </c>
      <c r="E30" t="s" s="2628">
        <v>33</v>
      </c>
      <c r="F30" t="n" s="5167">
        <v>42601.0</v>
      </c>
      <c r="G30" t="s" s="5168">
        <v>0</v>
      </c>
      <c r="H30" t="n" s="2631">
        <v>1460.0</v>
      </c>
      <c r="I30" t="n" s="2632">
        <v>2200.0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7.0</v>
      </c>
      <c r="Q30" t="n" s="2640">
        <v>73.71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17.35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134</v>
      </c>
      <c r="B31" t="s" s="2650">
        <v>135</v>
      </c>
      <c r="C31" t="s" s="2651">
        <v>136</v>
      </c>
      <c r="D31" t="s" s="2652">
        <v>137</v>
      </c>
      <c r="E31" t="s" s="2653">
        <v>33</v>
      </c>
      <c r="F31" t="n" s="5169">
        <v>42656.0</v>
      </c>
      <c r="G31" t="s" s="5170">
        <v>0</v>
      </c>
      <c r="H31" t="n" s="2656">
        <v>1300.0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2.5</v>
      </c>
      <c r="Q31" t="n" s="2665">
        <v>23.45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0.86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138</v>
      </c>
      <c r="B32" t="s" s="2675">
        <v>139</v>
      </c>
      <c r="C32" t="s" s="2676">
        <v>140</v>
      </c>
      <c r="D32" t="s" s="2677">
        <v>141</v>
      </c>
      <c r="E32" t="s" s="2678">
        <v>33</v>
      </c>
      <c r="F32" t="n" s="5171">
        <v>42678.0</v>
      </c>
      <c r="G32" t="s" s="5172">
        <v>0</v>
      </c>
      <c r="H32" t="n" s="2681">
        <v>1390.0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10.0</v>
      </c>
      <c r="Q32" t="n" s="2690">
        <v>100.2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2.69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142</v>
      </c>
      <c r="B33" t="s" s="2700">
        <v>143</v>
      </c>
      <c r="C33" t="s" s="2701">
        <v>144</v>
      </c>
      <c r="D33" t="s" s="2702">
        <v>145</v>
      </c>
      <c r="E33" t="s" s="2703">
        <v>33</v>
      </c>
      <c r="F33" t="n" s="5173">
        <v>43115.0</v>
      </c>
      <c r="G33" t="s" s="5174">
        <v>0</v>
      </c>
      <c r="H33" t="n" s="2706">
        <v>1230.0</v>
      </c>
      <c r="I33" t="n" s="2707">
        <v>2200.0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0.0</v>
      </c>
      <c r="Q33" t="n" s="2715">
        <v>0.0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0.0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146</v>
      </c>
      <c r="B34" t="s" s="2725">
        <v>147</v>
      </c>
      <c r="C34" t="s" s="2726">
        <v>148</v>
      </c>
      <c r="D34" t="s" s="2727">
        <v>149</v>
      </c>
      <c r="E34" t="s" s="2728">
        <v>33</v>
      </c>
      <c r="F34" t="n" s="5175">
        <v>43132.0</v>
      </c>
      <c r="G34" t="s" s="5176">
        <v>0</v>
      </c>
      <c r="H34" t="n" s="2731">
        <v>1230.0</v>
      </c>
      <c r="I34" t="n" s="2732">
        <v>1700.0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2.3</v>
      </c>
      <c r="W34" t="n" s="2746">
        <f>p34+r34+t34</f>
      </c>
      <c r="X34" t="n" s="2747">
        <f>q34+s34+u34+v34</f>
      </c>
      <c r="Y34" t="s" s="2748">
        <v>54</v>
      </c>
    </row>
    <row r="35">
      <c r="A35" t="s" s="2749">
        <v>150</v>
      </c>
      <c r="B35" t="s" s="2750">
        <v>151</v>
      </c>
      <c r="C35" t="s" s="2751">
        <v>152</v>
      </c>
      <c r="D35" t="s" s="2752">
        <v>153</v>
      </c>
      <c r="E35" t="s" s="2753">
        <v>33</v>
      </c>
      <c r="F35" t="n" s="5177">
        <v>43160.0</v>
      </c>
      <c r="G35" t="s" s="5178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1.0</v>
      </c>
      <c r="Q35" t="n" s="2765">
        <v>8.87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4.59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154</v>
      </c>
      <c r="B36" t="s" s="2775">
        <v>155</v>
      </c>
      <c r="C36" t="s" s="2776">
        <v>156</v>
      </c>
      <c r="D36" t="s" s="2777">
        <v>157</v>
      </c>
      <c r="E36" t="s" s="2778">
        <v>33</v>
      </c>
      <c r="F36" t="n" s="5179">
        <v>43314.0</v>
      </c>
      <c r="G36" t="s" s="5180">
        <v>0</v>
      </c>
      <c r="H36" t="n" s="2781">
        <v>1400.0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8.0</v>
      </c>
      <c r="Q36" t="n" s="2790">
        <v>80.8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0.0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158</v>
      </c>
      <c r="B37" t="s" s="2800">
        <v>159</v>
      </c>
      <c r="C37" t="s" s="2801">
        <v>160</v>
      </c>
      <c r="D37" t="s" s="2802">
        <v>161</v>
      </c>
      <c r="E37" t="s" s="2803">
        <v>33</v>
      </c>
      <c r="F37" t="n" s="5181">
        <v>43466.0</v>
      </c>
      <c r="G37" t="s" s="5182">
        <v>0</v>
      </c>
      <c r="H37" t="n" s="2806">
        <v>1300.0</v>
      </c>
      <c r="I37" t="n" s="2807">
        <v>1200.0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29.0</v>
      </c>
      <c r="Q37" t="n" s="2815">
        <v>272.02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162</v>
      </c>
      <c r="B38" t="s" s="2825">
        <v>163</v>
      </c>
      <c r="C38" t="s" s="2826">
        <v>164</v>
      </c>
      <c r="D38" t="s" s="2827">
        <v>165</v>
      </c>
      <c r="E38" t="s" s="2828">
        <v>166</v>
      </c>
      <c r="F38" t="n" s="5183">
        <v>41944.0</v>
      </c>
      <c r="G38" t="s" s="5184">
        <v>0</v>
      </c>
      <c r="H38" t="n" s="2831">
        <v>1370.0</v>
      </c>
      <c r="I38" t="n" s="2832">
        <v>1080.0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21.44</v>
      </c>
      <c r="P38" t="n" s="2839">
        <v>0.0</v>
      </c>
      <c r="Q38" t="n" s="2840">
        <v>0.0</v>
      </c>
      <c r="R38" t="n" s="2841">
        <v>8.0</v>
      </c>
      <c r="S38" t="n" s="2842">
        <v>105.36</v>
      </c>
      <c r="T38" t="n" s="2843">
        <v>0.0</v>
      </c>
      <c r="U38" t="n" s="2844">
        <v>0.0</v>
      </c>
      <c r="V38" t="n" s="2845">
        <v>5.38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167</v>
      </c>
      <c r="B39" t="s" s="2850">
        <v>168</v>
      </c>
      <c r="C39" t="s" s="2851">
        <v>169</v>
      </c>
      <c r="D39" t="s" s="2852">
        <v>170</v>
      </c>
      <c r="E39" t="s" s="2853">
        <v>166</v>
      </c>
      <c r="F39" t="n" s="5185">
        <v>41944.0</v>
      </c>
      <c r="G39" t="s" s="5186">
        <v>0</v>
      </c>
      <c r="H39" t="n" s="2856">
        <v>2110.0</v>
      </c>
      <c r="I39" t="n" s="2857">
        <v>1500.0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0.0</v>
      </c>
      <c r="P39" t="n" s="2864">
        <v>8.0</v>
      </c>
      <c r="Q39" t="n" s="2865">
        <v>121.76</v>
      </c>
      <c r="R39" t="n" s="2866">
        <v>8.0</v>
      </c>
      <c r="S39" t="n" s="2867">
        <v>162.32</v>
      </c>
      <c r="T39" t="n" s="2868">
        <v>0.0</v>
      </c>
      <c r="U39" t="n" s="2869">
        <v>0.0</v>
      </c>
      <c r="V39" t="n" s="2870">
        <v>16.2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171</v>
      </c>
      <c r="B40" t="s" s="2875">
        <v>172</v>
      </c>
      <c r="C40" t="s" s="2876">
        <v>173</v>
      </c>
      <c r="D40" t="s" s="2877">
        <v>174</v>
      </c>
      <c r="E40" t="s" s="2878">
        <v>166</v>
      </c>
      <c r="F40" t="n" s="5187">
        <v>41944.0</v>
      </c>
      <c r="G40" t="s" s="5188">
        <v>0</v>
      </c>
      <c r="H40" t="n" s="2881">
        <v>1360.0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0.0</v>
      </c>
      <c r="Q40" t="n" s="2890">
        <v>0.0</v>
      </c>
      <c r="R40" t="n" s="2891">
        <v>0.0</v>
      </c>
      <c r="S40" t="n" s="2892">
        <v>0.0</v>
      </c>
      <c r="T40" t="n" s="2893">
        <v>0.0</v>
      </c>
      <c r="U40" t="n" s="2894">
        <v>0.0</v>
      </c>
      <c r="V40" t="n" s="2895">
        <v>6.14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175</v>
      </c>
      <c r="B41" t="s" s="2900">
        <v>176</v>
      </c>
      <c r="C41" t="s" s="2901">
        <v>177</v>
      </c>
      <c r="D41" t="s" s="2902">
        <v>178</v>
      </c>
      <c r="E41" t="s" s="2903">
        <v>166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6.0</v>
      </c>
      <c r="Q41" t="n" s="2915">
        <v>58.86</v>
      </c>
      <c r="R41" t="n" s="2916">
        <v>8.0</v>
      </c>
      <c r="S41" t="n" s="2917">
        <v>104.64</v>
      </c>
      <c r="T41" t="n" s="2918">
        <v>0.0</v>
      </c>
      <c r="U41" t="n" s="2919">
        <v>0.0</v>
      </c>
      <c r="V41" t="n" s="2920">
        <v>0.0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179</v>
      </c>
      <c r="B42" t="s" s="2925">
        <v>180</v>
      </c>
      <c r="C42" t="s" s="2926">
        <v>181</v>
      </c>
      <c r="D42" t="s" s="2927">
        <v>182</v>
      </c>
      <c r="E42" t="s" s="2928">
        <v>166</v>
      </c>
      <c r="F42" t="n" s="5191">
        <v>41944.0</v>
      </c>
      <c r="G42" t="s" s="5192">
        <v>0</v>
      </c>
      <c r="H42" t="n" s="2931">
        <v>1390.0</v>
      </c>
      <c r="I42" t="n" s="2932">
        <v>1650.0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0.0</v>
      </c>
      <c r="Q42" t="n" s="2940">
        <v>0.0</v>
      </c>
      <c r="R42" t="n" s="2941">
        <v>0.0</v>
      </c>
      <c r="S42" t="n" s="2942">
        <v>0.0</v>
      </c>
      <c r="T42" t="n" s="2943">
        <v>0.0</v>
      </c>
      <c r="U42" t="n" s="2944">
        <v>0.0</v>
      </c>
      <c r="V42" t="n" s="2945">
        <v>5.4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183</v>
      </c>
      <c r="B43" t="s" s="2950">
        <v>184</v>
      </c>
      <c r="C43" t="s" s="2951">
        <v>185</v>
      </c>
      <c r="D43" t="s" s="2952">
        <v>186</v>
      </c>
      <c r="E43" t="s" s="2953">
        <v>166</v>
      </c>
      <c r="F43" t="n" s="5193">
        <v>41944.0</v>
      </c>
      <c r="G43" t="s" s="5194">
        <v>0</v>
      </c>
      <c r="H43" t="n" s="2956">
        <v>1540.0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18.15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6.14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187</v>
      </c>
      <c r="B44" t="s" s="2975">
        <v>188</v>
      </c>
      <c r="C44" t="s" s="2976">
        <v>189</v>
      </c>
      <c r="D44" t="s" s="2977">
        <v>190</v>
      </c>
      <c r="E44" t="s" s="2978">
        <v>166</v>
      </c>
      <c r="F44" t="n" s="5195">
        <v>41944.0</v>
      </c>
      <c r="G44" t="s" s="5196">
        <v>0</v>
      </c>
      <c r="H44" t="n" s="2981">
        <v>1460.0</v>
      </c>
      <c r="I44" t="n" s="2982">
        <v>1080.0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4.0</v>
      </c>
      <c r="Q44" t="n" s="2990">
        <v>42.12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6.95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191</v>
      </c>
      <c r="B45" t="s" s="3000">
        <v>192</v>
      </c>
      <c r="C45" t="s" s="3001">
        <v>193</v>
      </c>
      <c r="D45" t="s" s="3002">
        <v>194</v>
      </c>
      <c r="E45" t="s" s="3003">
        <v>166</v>
      </c>
      <c r="F45" t="n" s="5197">
        <v>42684.0</v>
      </c>
      <c r="G45" t="s" s="5198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0.0</v>
      </c>
      <c r="Q45" t="n" s="3015">
        <v>0.0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5.37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195</v>
      </c>
      <c r="B46" t="s" s="3025">
        <v>196</v>
      </c>
      <c r="C46" t="s" s="3026">
        <v>197</v>
      </c>
      <c r="D46" t="s" s="3027">
        <v>198</v>
      </c>
      <c r="E46" t="s" s="3028">
        <v>166</v>
      </c>
      <c r="F46" t="n" s="5199">
        <v>42733.0</v>
      </c>
      <c r="G46" t="n" s="5200">
        <v>43544.0</v>
      </c>
      <c r="H46" t="n" s="3031">
        <v>1360.0</v>
      </c>
      <c r="I46" t="n" s="3032">
        <v>2400.0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5.42</v>
      </c>
      <c r="W46" t="n" s="3046">
        <f>p46+r46+t46</f>
      </c>
      <c r="X46" t="n" s="3047">
        <f>q46+s46+u46+v46</f>
      </c>
      <c r="Y46" t="s" s="3048">
        <v>199</v>
      </c>
    </row>
    <row r="47">
      <c r="A47" t="s" s="3049">
        <v>200</v>
      </c>
      <c r="B47" t="s" s="3050">
        <v>201</v>
      </c>
      <c r="C47" t="s" s="3051">
        <v>202</v>
      </c>
      <c r="D47" t="s" s="3052">
        <v>203</v>
      </c>
      <c r="E47" t="s" s="3053">
        <v>166</v>
      </c>
      <c r="F47" t="n" s="5201">
        <v>42767.0</v>
      </c>
      <c r="G47" t="s" s="5202">
        <v>0</v>
      </c>
      <c r="H47" t="n" s="3056">
        <v>1350.0</v>
      </c>
      <c r="I47" t="n" s="3057">
        <v>1700.0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1.0</v>
      </c>
      <c r="Q47" t="n" s="3065">
        <v>9.74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5.37</v>
      </c>
      <c r="W47" t="n" s="3071">
        <f>p47+r47+t47</f>
      </c>
      <c r="X47" t="n" s="3072">
        <f>q47+s47+u47+v47</f>
      </c>
      <c r="Y47" t="s" s="3073">
        <v>0</v>
      </c>
    </row>
    <row r="48">
      <c r="A48" t="s" s="3074">
        <v>204</v>
      </c>
      <c r="B48" t="s" s="3075">
        <v>205</v>
      </c>
      <c r="C48" t="s" s="3076">
        <v>206</v>
      </c>
      <c r="D48" t="s" s="3077">
        <v>207</v>
      </c>
      <c r="E48" t="s" s="3078">
        <v>166</v>
      </c>
      <c r="F48" t="n" s="5203">
        <v>42990.0</v>
      </c>
      <c r="G48" t="s" s="5204">
        <v>0</v>
      </c>
      <c r="H48" t="n" s="3081">
        <v>1260.0</v>
      </c>
      <c r="I48" t="n" s="3082">
        <v>1250.0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19.0</v>
      </c>
      <c r="P48" t="n" s="3089">
        <v>8.0</v>
      </c>
      <c r="Q48" t="n" s="3090">
        <v>72.72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4.6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208</v>
      </c>
      <c r="B49" t="s" s="3100">
        <v>209</v>
      </c>
      <c r="C49" t="s" s="3101">
        <v>210</v>
      </c>
      <c r="D49" t="s" s="3102">
        <v>211</v>
      </c>
      <c r="E49" t="s" s="3103">
        <v>212</v>
      </c>
      <c r="F49" t="n" s="5205">
        <v>41944.0</v>
      </c>
      <c r="G49" t="s" s="5206">
        <v>0</v>
      </c>
      <c r="H49" t="n" s="3106">
        <v>1460.0</v>
      </c>
      <c r="I49" t="n" s="3107">
        <v>2400.0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0.0</v>
      </c>
      <c r="Q49" t="n" s="3115">
        <v>0.0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10.79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212</v>
      </c>
      <c r="F50" t="n" s="5207">
        <v>41944.0</v>
      </c>
      <c r="G50" t="s" s="5208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9.0</v>
      </c>
      <c r="Q50" t="n" s="3140">
        <v>90.18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217</v>
      </c>
      <c r="B51" t="s" s="3150">
        <v>218</v>
      </c>
      <c r="C51" t="s" s="3151">
        <v>219</v>
      </c>
      <c r="D51" t="s" s="3152">
        <v>220</v>
      </c>
      <c r="E51" t="s" s="3153">
        <v>212</v>
      </c>
      <c r="F51" t="n" s="5209">
        <v>41944.0</v>
      </c>
      <c r="G51" t="s" s="5210">
        <v>0</v>
      </c>
      <c r="H51" t="n" s="3156">
        <v>1410.0</v>
      </c>
      <c r="I51" t="n" s="3157">
        <v>1250.0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91.53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9.98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221</v>
      </c>
      <c r="B52" t="s" s="3175">
        <v>222</v>
      </c>
      <c r="C52" t="s" s="3176">
        <v>223</v>
      </c>
      <c r="D52" t="s" s="3177">
        <v>224</v>
      </c>
      <c r="E52" t="s" s="3178">
        <v>212</v>
      </c>
      <c r="F52" t="n" s="5211">
        <v>41944.0</v>
      </c>
      <c r="G52" t="s" s="5212">
        <v>0</v>
      </c>
      <c r="H52" t="n" s="3181">
        <v>1390.0</v>
      </c>
      <c r="I52" t="n" s="3182">
        <v>2200.0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34.24</v>
      </c>
      <c r="P52" t="n" s="3189">
        <v>15.0</v>
      </c>
      <c r="Q52" t="n" s="3190">
        <v>150.3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8.43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225</v>
      </c>
      <c r="B53" t="s" s="3200">
        <v>226</v>
      </c>
      <c r="C53" t="s" s="3201">
        <v>227</v>
      </c>
      <c r="D53" t="s" s="3202">
        <v>228</v>
      </c>
      <c r="E53" t="s" s="3203">
        <v>212</v>
      </c>
      <c r="F53" t="n" s="5213">
        <v>43332.0</v>
      </c>
      <c r="G53" t="n" s="5214">
        <v>43496.0</v>
      </c>
      <c r="H53" t="n" s="3206">
        <v>0.0</v>
      </c>
      <c r="I53" t="n" s="3207">
        <v>2400.0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0.0</v>
      </c>
      <c r="Q53" t="n" s="3215">
        <v>0.0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0.0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229</v>
      </c>
      <c r="B54" t="s" s="3225">
        <v>230</v>
      </c>
      <c r="C54" t="s" s="3226">
        <v>231</v>
      </c>
      <c r="D54" t="s" s="3227">
        <v>232</v>
      </c>
      <c r="E54" t="s" s="3228">
        <v>212</v>
      </c>
      <c r="F54" t="n" s="5215">
        <v>42179.0</v>
      </c>
      <c r="G54" t="s" s="5216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9.0</v>
      </c>
      <c r="Q54" t="n" s="3240">
        <v>87.66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8.91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233</v>
      </c>
      <c r="B55" t="s" s="3250">
        <v>234</v>
      </c>
      <c r="C55" t="s" s="3251">
        <v>235</v>
      </c>
      <c r="D55" t="s" s="3252">
        <v>236</v>
      </c>
      <c r="E55" t="s" s="3253">
        <v>212</v>
      </c>
      <c r="F55" t="n" s="5217">
        <v>42488.0</v>
      </c>
      <c r="G55" t="s" s="5218">
        <v>0</v>
      </c>
      <c r="H55" t="n" s="3256">
        <v>1460.0</v>
      </c>
      <c r="I55" t="n" s="3257">
        <v>2200.0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23.11</v>
      </c>
      <c r="P55" t="n" s="3264">
        <v>8.0</v>
      </c>
      <c r="Q55" t="n" s="3265">
        <v>84.24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5.34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237</v>
      </c>
      <c r="B56" t="s" s="3275">
        <v>238</v>
      </c>
      <c r="C56" t="s" s="3276">
        <v>239</v>
      </c>
      <c r="D56" t="s" s="3277">
        <v>240</v>
      </c>
      <c r="E56" t="s" s="3278">
        <v>212</v>
      </c>
      <c r="F56" t="n" s="5219">
        <v>42583.0</v>
      </c>
      <c r="G56" t="s" s="5220">
        <v>0</v>
      </c>
      <c r="H56" t="n" s="3281">
        <v>1350.0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45.56</v>
      </c>
      <c r="P56" t="n" s="3289">
        <v>18.0</v>
      </c>
      <c r="Q56" t="n" s="3290">
        <v>175.32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9.41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241</v>
      </c>
      <c r="B57" t="s" s="3300">
        <v>242</v>
      </c>
      <c r="C57" t="s" s="3301">
        <v>243</v>
      </c>
      <c r="D57" t="s" s="3302">
        <v>244</v>
      </c>
      <c r="E57" t="s" s="3303">
        <v>212</v>
      </c>
      <c r="F57" t="n" s="5221">
        <v>42761.0</v>
      </c>
      <c r="G57" t="s" s="5222">
        <v>0</v>
      </c>
      <c r="H57" t="n" s="3306">
        <v>1320.0</v>
      </c>
      <c r="I57" t="n" s="3307">
        <v>1250.0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0.0</v>
      </c>
      <c r="P57" t="n" s="3314">
        <v>14.0</v>
      </c>
      <c r="Q57" t="n" s="3315">
        <v>133.28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9.45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245</v>
      </c>
      <c r="B58" t="s" s="3325">
        <v>246</v>
      </c>
      <c r="C58" t="s" s="3326">
        <v>247</v>
      </c>
      <c r="D58" t="s" s="3327">
        <v>248</v>
      </c>
      <c r="E58" t="s" s="3328">
        <v>212</v>
      </c>
      <c r="F58" t="n" s="5223">
        <v>42781.0</v>
      </c>
      <c r="G58" t="s" s="5224">
        <v>0</v>
      </c>
      <c r="H58" t="n" s="3331">
        <v>1320.0</v>
      </c>
      <c r="I58" t="n" s="3332">
        <v>2200.0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10.0</v>
      </c>
      <c r="Q58" t="n" s="3340">
        <v>95.2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4.09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249</v>
      </c>
      <c r="B59" t="s" s="3350">
        <v>250</v>
      </c>
      <c r="C59" t="s" s="3351">
        <v>251</v>
      </c>
      <c r="D59" t="s" s="3352">
        <v>252</v>
      </c>
      <c r="E59" t="s" s="3353">
        <v>212</v>
      </c>
      <c r="F59" t="n" s="5225">
        <v>43101.0</v>
      </c>
      <c r="G59" t="s" s="5226">
        <v>0</v>
      </c>
      <c r="H59" t="n" s="3356">
        <v>1290.0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16.0</v>
      </c>
      <c r="Q59" t="n" s="3365">
        <v>148.8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4.83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253</v>
      </c>
      <c r="B60" t="s" s="3375">
        <v>254</v>
      </c>
      <c r="C60" t="s" s="3376">
        <v>255</v>
      </c>
      <c r="D60" t="s" s="3377">
        <v>256</v>
      </c>
      <c r="E60" t="s" s="3378">
        <v>212</v>
      </c>
      <c r="F60" t="n" s="5227">
        <v>43141.0</v>
      </c>
      <c r="G60" t="s" s="5228">
        <v>0</v>
      </c>
      <c r="H60" t="n" s="3381">
        <v>1240.0</v>
      </c>
      <c r="I60" t="n" s="3382">
        <v>1250.0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0.0</v>
      </c>
      <c r="P60" t="n" s="3389">
        <v>8.0</v>
      </c>
      <c r="Q60" t="n" s="3390">
        <v>71.52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3.06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257</v>
      </c>
      <c r="B61" t="s" s="3400">
        <v>258</v>
      </c>
      <c r="C61" t="s" s="3401">
        <v>259</v>
      </c>
      <c r="D61" t="s" s="3402">
        <v>260</v>
      </c>
      <c r="E61" t="s" s="3403">
        <v>212</v>
      </c>
      <c r="F61" t="n" s="5229">
        <v>43195.0</v>
      </c>
      <c r="G61" t="s" s="5230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6.0</v>
      </c>
      <c r="Q61" t="n" s="3415">
        <v>53.64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3.65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261</v>
      </c>
      <c r="B62" t="s" s="3425">
        <v>262</v>
      </c>
      <c r="C62" t="s" s="3426">
        <v>263</v>
      </c>
      <c r="D62" t="s" s="3427">
        <v>264</v>
      </c>
      <c r="E62" t="s" s="3428">
        <v>212</v>
      </c>
      <c r="F62" t="n" s="5231">
        <v>43269.0</v>
      </c>
      <c r="G62" t="s" s="5232">
        <v>0</v>
      </c>
      <c r="H62" t="n" s="3431">
        <v>1250.0</v>
      </c>
      <c r="I62" t="n" s="3432">
        <v>1850.0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14.0</v>
      </c>
      <c r="Q62" t="n" s="3440">
        <v>126.14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4.2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265</v>
      </c>
      <c r="B63" t="s" s="3450">
        <v>266</v>
      </c>
      <c r="C63" t="s" s="3451">
        <v>267</v>
      </c>
      <c r="D63" t="s" s="3452">
        <v>268</v>
      </c>
      <c r="E63" t="s" s="3453">
        <v>212</v>
      </c>
      <c r="F63" t="n" s="5233">
        <v>43269.0</v>
      </c>
      <c r="G63" t="s" s="5234">
        <v>0</v>
      </c>
      <c r="H63" t="n" s="3456">
        <v>1240.0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0.0</v>
      </c>
      <c r="Q63" t="n" s="3465">
        <v>0.0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3.65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269</v>
      </c>
      <c r="B64" t="s" s="3475">
        <v>270</v>
      </c>
      <c r="C64" t="s" s="3476">
        <v>271</v>
      </c>
      <c r="D64" t="s" s="3477">
        <v>272</v>
      </c>
      <c r="E64" t="s" s="3478">
        <v>212</v>
      </c>
      <c r="F64" t="n" s="5235">
        <v>43323.0</v>
      </c>
      <c r="G64" t="s" s="5236">
        <v>0</v>
      </c>
      <c r="H64" t="n" s="3481">
        <v>1200.0</v>
      </c>
      <c r="I64" t="n" s="3482">
        <v>2400.0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8.0</v>
      </c>
      <c r="Q64" t="n" s="3490">
        <v>69.2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0.0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273</v>
      </c>
      <c r="B65" t="s" s="3500">
        <v>274</v>
      </c>
      <c r="C65" t="s" s="3501">
        <v>275</v>
      </c>
      <c r="D65" t="s" s="3502">
        <v>276</v>
      </c>
      <c r="E65" t="s" s="3503">
        <v>212</v>
      </c>
      <c r="F65" t="n" s="5237">
        <v>43323.0</v>
      </c>
      <c r="G65" t="s" s="5238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11.0</v>
      </c>
      <c r="Q65" t="n" s="3515">
        <v>119.02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277</v>
      </c>
      <c r="B66" t="s" s="3525">
        <v>278</v>
      </c>
      <c r="C66" t="s" s="3526">
        <v>279</v>
      </c>
      <c r="D66" t="s" s="3527">
        <v>280</v>
      </c>
      <c r="E66" t="s" s="3528">
        <v>212</v>
      </c>
      <c r="F66" t="n" s="5239">
        <v>43327.0</v>
      </c>
      <c r="G66" t="n" s="5240">
        <v>43518.0</v>
      </c>
      <c r="H66" t="n" s="3531">
        <v>1005.71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2.0</v>
      </c>
      <c r="Q66" t="n" s="3540">
        <v>18.46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281</v>
      </c>
      <c r="B67" t="s" s="3550">
        <v>282</v>
      </c>
      <c r="C67" t="s" s="3551">
        <v>283</v>
      </c>
      <c r="D67" t="s" s="3552">
        <v>284</v>
      </c>
      <c r="E67" t="s" s="3553">
        <v>285</v>
      </c>
      <c r="F67" t="n" s="5241">
        <v>41944.0</v>
      </c>
      <c r="G67" t="s" s="5242">
        <v>0</v>
      </c>
      <c r="H67" t="n" s="3556">
        <v>1420.0</v>
      </c>
      <c r="I67" t="n" s="3557">
        <v>1850.0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8.0</v>
      </c>
      <c r="Q67" t="n" s="3565">
        <v>81.92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10.4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286</v>
      </c>
      <c r="B68" t="s" s="3575">
        <v>287</v>
      </c>
      <c r="C68" t="s" s="3576">
        <v>288</v>
      </c>
      <c r="D68" t="s" s="3577">
        <v>289</v>
      </c>
      <c r="E68" t="s" s="3578">
        <v>285</v>
      </c>
      <c r="F68" t="n" s="5243">
        <v>41944.0</v>
      </c>
      <c r="G68" t="s" s="5244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4.0</v>
      </c>
      <c r="Q68" t="n" s="3590">
        <v>41.52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5.41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290</v>
      </c>
      <c r="B69" t="s" s="3600">
        <v>291</v>
      </c>
      <c r="C69" t="s" s="3601">
        <v>292</v>
      </c>
      <c r="D69" t="s" s="3602">
        <v>293</v>
      </c>
      <c r="E69" t="s" s="3603">
        <v>285</v>
      </c>
      <c r="F69" t="n" s="5245">
        <v>41944.0</v>
      </c>
      <c r="G69" t="s" s="5246">
        <v>0</v>
      </c>
      <c r="H69" t="n" s="3606">
        <v>1220.0</v>
      </c>
      <c r="I69" t="n" s="3607">
        <v>880.0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17.89</v>
      </c>
      <c r="P69" t="n" s="3614">
        <v>6.0</v>
      </c>
      <c r="Q69" t="n" s="3615">
        <v>52.8</v>
      </c>
      <c r="R69" t="n" s="3616">
        <v>8.0</v>
      </c>
      <c r="S69" t="n" s="3617">
        <v>93.84</v>
      </c>
      <c r="T69" t="n" s="3618">
        <v>0.0</v>
      </c>
      <c r="U69" t="n" s="3619">
        <v>0.0</v>
      </c>
      <c r="V69" t="n" s="3620">
        <v>4.65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294</v>
      </c>
      <c r="B70" t="s" s="3625">
        <v>295</v>
      </c>
      <c r="C70" t="s" s="3626">
        <v>296</v>
      </c>
      <c r="D70" t="s" s="3627">
        <v>297</v>
      </c>
      <c r="E70" t="s" s="3628">
        <v>285</v>
      </c>
      <c r="F70" t="n" s="5247">
        <v>42005.0</v>
      </c>
      <c r="G70" t="s" s="5248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0.0</v>
      </c>
      <c r="P70" t="n" s="3639">
        <v>8.0</v>
      </c>
      <c r="Q70" t="n" s="3640">
        <v>90.56</v>
      </c>
      <c r="R70" t="n" s="3641">
        <v>0.0</v>
      </c>
      <c r="S70" t="n" s="3642">
        <v>0.0</v>
      </c>
      <c r="T70" t="n" s="3643">
        <v>0.0</v>
      </c>
      <c r="U70" t="n" s="3644">
        <v>0.0</v>
      </c>
      <c r="V70" t="n" s="3645">
        <v>14.17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298</v>
      </c>
      <c r="B71" t="s" s="3650">
        <v>299</v>
      </c>
      <c r="C71" t="s" s="3651">
        <v>300</v>
      </c>
      <c r="D71" t="s" s="3652">
        <v>301</v>
      </c>
      <c r="E71" t="s" s="3653">
        <v>285</v>
      </c>
      <c r="F71" t="n" s="5249">
        <v>41944.0</v>
      </c>
      <c r="G71" t="s" s="5250">
        <v>0</v>
      </c>
      <c r="H71" t="n" s="3656">
        <v>1230.0</v>
      </c>
      <c r="I71" t="n" s="3657">
        <v>1080.0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70.96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6.77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302</v>
      </c>
      <c r="B72" t="s" s="3675">
        <v>303</v>
      </c>
      <c r="C72" t="s" s="3676">
        <v>304</v>
      </c>
      <c r="D72" t="s" s="3677">
        <v>305</v>
      </c>
      <c r="E72" t="s" s="3678">
        <v>285</v>
      </c>
      <c r="F72" t="n" s="5251">
        <v>41944.0</v>
      </c>
      <c r="G72" t="s" s="5252">
        <v>0</v>
      </c>
      <c r="H72" t="n" s="3681">
        <v>1300.0</v>
      </c>
      <c r="I72" t="n" s="3682">
        <v>1000.0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4.0</v>
      </c>
      <c r="Q72" t="n" s="3690">
        <v>37.52</v>
      </c>
      <c r="R72" t="n" s="3691">
        <v>8.0</v>
      </c>
      <c r="S72" t="n" s="3692">
        <v>100.0</v>
      </c>
      <c r="T72" t="n" s="3693">
        <v>0.0</v>
      </c>
      <c r="U72" t="n" s="3694">
        <v>0.0</v>
      </c>
      <c r="V72" t="n" s="3695">
        <v>6.37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306</v>
      </c>
      <c r="B73" t="s" s="3700">
        <v>307</v>
      </c>
      <c r="C73" t="s" s="3701">
        <v>308</v>
      </c>
      <c r="D73" t="s" s="3702">
        <v>309</v>
      </c>
      <c r="E73" t="s" s="3703">
        <v>285</v>
      </c>
      <c r="F73" t="n" s="5253">
        <v>42005.0</v>
      </c>
      <c r="G73" t="s" s="5254">
        <v>0</v>
      </c>
      <c r="H73" t="n" s="3706">
        <v>1350.0</v>
      </c>
      <c r="I73" t="n" s="3707">
        <v>1250.0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55.05</v>
      </c>
      <c r="P73" t="n" s="3714">
        <v>6.0</v>
      </c>
      <c r="Q73" t="n" s="3715">
        <v>58.44</v>
      </c>
      <c r="R73" t="n" s="3716">
        <v>0.0</v>
      </c>
      <c r="S73" t="n" s="3717">
        <v>0.0</v>
      </c>
      <c r="T73" t="n" s="3718">
        <v>0.0</v>
      </c>
      <c r="U73" t="n" s="3719">
        <v>0.0</v>
      </c>
      <c r="V73" t="n" s="3720">
        <v>7.39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310</v>
      </c>
      <c r="B74" t="s" s="3725">
        <v>311</v>
      </c>
      <c r="C74" t="s" s="3726">
        <v>312</v>
      </c>
      <c r="D74" t="s" s="3727">
        <v>313</v>
      </c>
      <c r="E74" t="s" s="3728">
        <v>285</v>
      </c>
      <c r="F74" t="n" s="5255">
        <v>41944.0</v>
      </c>
      <c r="G74" t="s" s="5256">
        <v>0</v>
      </c>
      <c r="H74" t="n" s="3731">
        <v>1280.0</v>
      </c>
      <c r="I74" t="n" s="3732">
        <v>1700.0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0.0</v>
      </c>
      <c r="P74" t="n" s="3739">
        <v>8.0</v>
      </c>
      <c r="Q74" t="n" s="3740">
        <v>73.84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10.44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314</v>
      </c>
      <c r="B75" t="s" s="3750">
        <v>315</v>
      </c>
      <c r="C75" t="s" s="3751">
        <v>316</v>
      </c>
      <c r="D75" t="s" s="3752">
        <v>317</v>
      </c>
      <c r="E75" t="s" s="3753">
        <v>285</v>
      </c>
      <c r="F75" t="n" s="5257">
        <v>41944.0</v>
      </c>
      <c r="G75" t="s" s="5258">
        <v>0</v>
      </c>
      <c r="H75" t="n" s="3756">
        <v>1970.0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113.68</v>
      </c>
      <c r="R75" t="n" s="3766">
        <v>8.0</v>
      </c>
      <c r="S75" t="n" s="3767">
        <v>151.52</v>
      </c>
      <c r="T75" t="n" s="3768">
        <v>0.0</v>
      </c>
      <c r="U75" t="n" s="3769">
        <v>0.0</v>
      </c>
      <c r="V75" t="n" s="3770">
        <v>16.32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318</v>
      </c>
      <c r="B76" t="s" s="3775">
        <v>319</v>
      </c>
      <c r="C76" t="s" s="3776">
        <v>320</v>
      </c>
      <c r="D76" t="s" s="3777">
        <v>321</v>
      </c>
      <c r="E76" t="s" s="3778">
        <v>285</v>
      </c>
      <c r="F76" t="n" s="5259">
        <v>41944.0</v>
      </c>
      <c r="G76" t="s" s="5260">
        <v>0</v>
      </c>
      <c r="H76" t="n" s="3781">
        <v>1390.0</v>
      </c>
      <c r="I76" t="n" s="3782">
        <v>1850.0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7.0</v>
      </c>
      <c r="Q76" t="n" s="3790">
        <v>70.14</v>
      </c>
      <c r="R76" t="n" s="3791">
        <v>8.0</v>
      </c>
      <c r="S76" t="n" s="3792">
        <v>106.96</v>
      </c>
      <c r="T76" t="n" s="3793">
        <v>0.0</v>
      </c>
      <c r="U76" t="n" s="3794">
        <v>0.0</v>
      </c>
      <c r="V76" t="n" s="3795">
        <v>10.73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322</v>
      </c>
      <c r="B77" t="s" s="3800">
        <v>323</v>
      </c>
      <c r="C77" t="s" s="3801">
        <v>324</v>
      </c>
      <c r="D77" t="s" s="3802">
        <v>325</v>
      </c>
      <c r="E77" t="s" s="3803">
        <v>285</v>
      </c>
      <c r="F77" t="n" s="5261">
        <v>42139.0</v>
      </c>
      <c r="G77" t="s" s="5262">
        <v>0</v>
      </c>
      <c r="H77" t="n" s="3806">
        <v>1240.0</v>
      </c>
      <c r="I77" t="n" s="3807">
        <v>1700.0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6.0</v>
      </c>
      <c r="Q77" t="n" s="3815">
        <v>53.64</v>
      </c>
      <c r="R77" t="n" s="3816">
        <v>8.0</v>
      </c>
      <c r="S77" t="n" s="3817">
        <v>95.36</v>
      </c>
      <c r="T77" t="n" s="3818">
        <v>0.0</v>
      </c>
      <c r="U77" t="n" s="3819">
        <v>0.0</v>
      </c>
      <c r="V77" t="n" s="3820">
        <v>8.04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326</v>
      </c>
      <c r="B78" t="s" s="3825">
        <v>327</v>
      </c>
      <c r="C78" t="s" s="3826">
        <v>328</v>
      </c>
      <c r="D78" t="s" s="3827">
        <v>329</v>
      </c>
      <c r="E78" t="s" s="3828">
        <v>285</v>
      </c>
      <c r="F78" t="n" s="5263">
        <v>42993.0</v>
      </c>
      <c r="G78" t="s" s="5264">
        <v>0</v>
      </c>
      <c r="H78" t="n" s="3831">
        <v>1330.0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8.0</v>
      </c>
      <c r="Q78" t="n" s="3840">
        <v>76.72</v>
      </c>
      <c r="R78" t="n" s="3841">
        <v>0.0</v>
      </c>
      <c r="S78" t="n" s="3842">
        <v>0.0</v>
      </c>
      <c r="T78" t="n" s="3843">
        <v>0.0</v>
      </c>
      <c r="U78" t="n" s="3844">
        <v>0.0</v>
      </c>
      <c r="V78" t="n" s="3845">
        <v>11.95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330</v>
      </c>
      <c r="B79" t="s" s="3850">
        <v>331</v>
      </c>
      <c r="C79" t="s" s="3851">
        <v>332</v>
      </c>
      <c r="D79" t="s" s="3852">
        <v>333</v>
      </c>
      <c r="E79" t="s" s="3853">
        <v>285</v>
      </c>
      <c r="F79" t="n" s="5265">
        <v>43252.0</v>
      </c>
      <c r="G79" t="s" s="5266">
        <v>0</v>
      </c>
      <c r="H79" t="n" s="3856">
        <v>1200.0</v>
      </c>
      <c r="I79" t="n" s="3857">
        <v>1850.0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5.0</v>
      </c>
      <c r="Q79" t="n" s="3865">
        <v>43.25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5.28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334</v>
      </c>
      <c r="B80" t="s" s="3875">
        <v>335</v>
      </c>
      <c r="C80" t="s" s="3876">
        <v>336</v>
      </c>
      <c r="D80" t="s" s="3877">
        <v>337</v>
      </c>
      <c r="E80" t="s" s="3878">
        <v>338</v>
      </c>
      <c r="F80" t="n" s="5267">
        <v>41944.0</v>
      </c>
      <c r="G80" t="s" s="5268">
        <v>0</v>
      </c>
      <c r="H80" t="n" s="3881">
        <v>1590.0</v>
      </c>
      <c r="I80" t="n" s="3882">
        <v>2200.0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10.0</v>
      </c>
      <c r="P80" t="n" s="3889">
        <v>17.0</v>
      </c>
      <c r="Q80" t="n" s="3890">
        <v>194.99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18.83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339</v>
      </c>
      <c r="B81" t="s" s="3900">
        <v>340</v>
      </c>
      <c r="C81" t="s" s="3901">
        <v>341</v>
      </c>
      <c r="D81" t="s" s="3902">
        <v>342</v>
      </c>
      <c r="E81" t="s" s="3903">
        <v>338</v>
      </c>
      <c r="F81" t="n" s="5269">
        <v>41944.0</v>
      </c>
      <c r="G81" t="s" s="5270">
        <v>0</v>
      </c>
      <c r="H81" t="n" s="3906">
        <v>1910.0</v>
      </c>
      <c r="I81" t="n" s="3907">
        <v>2400.0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40.0</v>
      </c>
      <c r="P81" t="n" s="3914">
        <v>8.0</v>
      </c>
      <c r="Q81" t="n" s="3915">
        <v>110.16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16.32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343</v>
      </c>
      <c r="B82" t="s" s="3925">
        <v>344</v>
      </c>
      <c r="C82" t="s" s="3926">
        <v>345</v>
      </c>
      <c r="D82" t="s" s="3927">
        <v>346</v>
      </c>
      <c r="E82" t="s" s="3928">
        <v>338</v>
      </c>
      <c r="F82" t="n" s="5271">
        <v>41944.0</v>
      </c>
      <c r="G82" t="s" s="5272">
        <v>0</v>
      </c>
      <c r="H82" t="n" s="3931">
        <v>1610.0</v>
      </c>
      <c r="I82" t="n" s="3932">
        <v>1850.0</v>
      </c>
      <c r="J82" t="n" s="3933">
        <v>57.34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0.0</v>
      </c>
      <c r="P82" t="n" s="3939">
        <v>4.0</v>
      </c>
      <c r="Q82" t="n" s="3940">
        <v>46.44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6.17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347</v>
      </c>
      <c r="B83" t="s" s="3950">
        <v>348</v>
      </c>
      <c r="C83" t="s" s="3951">
        <v>349</v>
      </c>
      <c r="D83" t="s" s="3952">
        <v>350</v>
      </c>
      <c r="E83" t="s" s="3953">
        <v>338</v>
      </c>
      <c r="F83" t="n" s="5273">
        <v>41944.0</v>
      </c>
      <c r="G83" t="s" s="5274">
        <v>0</v>
      </c>
      <c r="H83" t="n" s="3956">
        <v>1460.0</v>
      </c>
      <c r="I83" t="n" s="3957">
        <v>2200.0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18.0</v>
      </c>
      <c r="Q83" t="n" s="3965">
        <v>189.54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16.5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351</v>
      </c>
      <c r="B84" t="s" s="3975">
        <v>352</v>
      </c>
      <c r="C84" t="s" s="3976">
        <v>353</v>
      </c>
      <c r="D84" t="s" s="3977">
        <v>354</v>
      </c>
      <c r="E84" t="s" s="3978">
        <v>338</v>
      </c>
      <c r="F84" t="n" s="5275">
        <v>42005.0</v>
      </c>
      <c r="G84" t="s" s="5276">
        <v>0</v>
      </c>
      <c r="H84" t="n" s="3981">
        <v>1930.0</v>
      </c>
      <c r="I84" t="n" s="3982">
        <v>2400.0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10.0</v>
      </c>
      <c r="Q84" t="n" s="3990">
        <v>139.2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14.24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355</v>
      </c>
      <c r="B85" t="s" s="4000">
        <v>356</v>
      </c>
      <c r="C85" t="s" s="4001">
        <v>357</v>
      </c>
      <c r="D85" t="s" s="4002">
        <v>358</v>
      </c>
      <c r="E85" t="s" s="4003">
        <v>338</v>
      </c>
      <c r="F85" t="n" s="5277">
        <v>41944.0</v>
      </c>
      <c r="G85" t="s" s="5278">
        <v>0</v>
      </c>
      <c r="H85" t="n" s="4006">
        <v>1660.0</v>
      </c>
      <c r="I85" t="n" s="4007">
        <v>1700.0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8.0</v>
      </c>
      <c r="Q85" t="n" s="4015">
        <v>95.76</v>
      </c>
      <c r="R85" t="n" s="4016">
        <v>0.0</v>
      </c>
      <c r="S85" t="n" s="4017">
        <v>0.0</v>
      </c>
      <c r="T85" t="n" s="4018">
        <v>0.0</v>
      </c>
      <c r="U85" t="n" s="4019">
        <v>0.0</v>
      </c>
      <c r="V85" t="n" s="4020">
        <v>5.3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359</v>
      </c>
      <c r="B86" t="s" s="4025">
        <v>360</v>
      </c>
      <c r="C86" t="s" s="4026">
        <v>361</v>
      </c>
      <c r="D86" t="s" s="4027">
        <v>362</v>
      </c>
      <c r="E86" t="s" s="4028">
        <v>338</v>
      </c>
      <c r="F86" t="n" s="5279">
        <v>41974.0</v>
      </c>
      <c r="G86" t="s" s="5280">
        <v>0</v>
      </c>
      <c r="H86" t="n" s="4031">
        <v>1740.0</v>
      </c>
      <c r="I86" t="n" s="4032">
        <v>2400.0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10.0</v>
      </c>
      <c r="Q86" t="n" s="4040">
        <v>125.5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18.55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363</v>
      </c>
      <c r="B87" t="s" s="4050">
        <v>364</v>
      </c>
      <c r="C87" t="s" s="4051">
        <v>365</v>
      </c>
      <c r="D87" t="s" s="4052">
        <v>366</v>
      </c>
      <c r="E87" t="s" s="4053">
        <v>338</v>
      </c>
      <c r="F87" t="n" s="5281">
        <v>42607.0</v>
      </c>
      <c r="G87" t="s" s="5282">
        <v>0</v>
      </c>
      <c r="H87" t="n" s="4056">
        <v>3080.0</v>
      </c>
      <c r="I87" t="n" s="4057">
        <v>1650.0</v>
      </c>
      <c r="J87" t="n" s="4058">
        <v>0.0</v>
      </c>
      <c r="K87" t="n" s="4059">
        <v>1250.0</v>
      </c>
      <c r="L87" t="n" s="4060">
        <v>0.0</v>
      </c>
      <c r="M87" t="n" s="4061">
        <v>0.0</v>
      </c>
      <c r="N87" t="n" s="4062">
        <f>SUM(I87:M87)</f>
      </c>
      <c r="O87" t="n" s="4063">
        <v>61.89</v>
      </c>
      <c r="P87" t="n" s="4064">
        <v>0.0</v>
      </c>
      <c r="Q87" t="n" s="4065">
        <v>0.0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118.48</v>
      </c>
      <c r="W87" t="n" s="4071">
        <f>p87+r87+t87</f>
      </c>
      <c r="X87" t="n" s="4072">
        <f>q87+s87+u87+v87</f>
      </c>
      <c r="Y87" t="s" s="4073">
        <v>367</v>
      </c>
    </row>
    <row r="88">
      <c r="A88" t="s" s="4074">
        <v>368</v>
      </c>
      <c r="B88" t="s" s="4075">
        <v>369</v>
      </c>
      <c r="C88" t="s" s="4076">
        <v>370</v>
      </c>
      <c r="D88" t="s" s="4077">
        <v>371</v>
      </c>
      <c r="E88" t="s" s="4078">
        <v>338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372</v>
      </c>
      <c r="B89" t="s" s="4100">
        <v>373</v>
      </c>
      <c r="C89" t="s" s="4101">
        <v>374</v>
      </c>
      <c r="D89" t="s" s="4102">
        <v>375</v>
      </c>
      <c r="E89" t="s" s="4103">
        <v>338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376</v>
      </c>
      <c r="B90" t="s" s="4125">
        <v>377</v>
      </c>
      <c r="C90" t="s" s="4126">
        <v>378</v>
      </c>
      <c r="D90" t="s" s="4127">
        <v>379</v>
      </c>
      <c r="E90" t="s" s="4128">
        <v>338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380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338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338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0.0</v>
      </c>
      <c r="Q92" t="n" s="4190">
        <v>0.0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54</v>
      </c>
    </row>
    <row r="101">
      <c r="A101" t="s" s="4399">
        <v>423</v>
      </c>
      <c r="B101" t="s" s="4400">
        <v>424</v>
      </c>
      <c r="C101" t="s" s="4401">
        <v>425</v>
      </c>
      <c r="D101" t="s" s="4402">
        <v>426</v>
      </c>
      <c r="E101" t="s" s="4403">
        <v>418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0.0</v>
      </c>
      <c r="S101" t="n" s="4417">
        <v>0.0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427</v>
      </c>
      <c r="B102" t="s" s="4425">
        <v>428</v>
      </c>
      <c r="C102" t="s" s="4426">
        <v>429</v>
      </c>
      <c r="D102" t="s" s="4427">
        <v>430</v>
      </c>
      <c r="E102" t="s" s="4428">
        <v>418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431</v>
      </c>
      <c r="B103" t="s" s="4450">
        <v>432</v>
      </c>
      <c r="C103" t="s" s="4451">
        <v>433</v>
      </c>
      <c r="D103" t="s" s="4452">
        <v>434</v>
      </c>
      <c r="E103" t="s" s="4453">
        <v>418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435</v>
      </c>
      <c r="B104" t="s" s="4475">
        <v>436</v>
      </c>
      <c r="C104" t="s" s="4476">
        <v>437</v>
      </c>
      <c r="D104" t="s" s="4477">
        <v>438</v>
      </c>
      <c r="E104" t="s" s="4478">
        <v>418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439</v>
      </c>
      <c r="B105" t="s" s="4500">
        <v>440</v>
      </c>
      <c r="C105" t="s" s="4501">
        <v>441</v>
      </c>
      <c r="D105" t="s" s="4502">
        <v>442</v>
      </c>
      <c r="E105" t="s" s="4503">
        <v>418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443</v>
      </c>
      <c r="B106" t="s" s="4525">
        <v>444</v>
      </c>
      <c r="C106" t="s" s="4526">
        <v>445</v>
      </c>
      <c r="D106" t="s" s="4527">
        <v>446</v>
      </c>
      <c r="E106" t="s" s="4528">
        <v>418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447</v>
      </c>
      <c r="B107" t="s" s="4550">
        <v>448</v>
      </c>
      <c r="C107" t="s" s="4551">
        <v>449</v>
      </c>
      <c r="D107" t="s" s="4552">
        <v>450</v>
      </c>
      <c r="E107" t="s" s="4553">
        <v>418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451</v>
      </c>
      <c r="B108" t="s" s="4575">
        <v>452</v>
      </c>
      <c r="C108" t="s" s="4576">
        <v>453</v>
      </c>
      <c r="D108" t="s" s="4577">
        <v>454</v>
      </c>
      <c r="E108" t="s" s="4578">
        <v>418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455</v>
      </c>
      <c r="B109" t="s" s="4600">
        <v>456</v>
      </c>
      <c r="C109" t="s" s="4601">
        <v>457</v>
      </c>
      <c r="D109" t="s" s="4602">
        <v>458</v>
      </c>
      <c r="E109" t="s" s="4603">
        <v>418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459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54</v>
      </c>
    </row>
    <row r="116">
      <c r="A116" t="s" s="4774">
        <v>485</v>
      </c>
      <c r="B116" t="s" s="4775">
        <v>486</v>
      </c>
      <c r="C116" t="s" s="4776">
        <v>487</v>
      </c>
      <c r="D116" t="s" s="4777">
        <v>488</v>
      </c>
      <c r="E116" t="s" s="4778">
        <v>484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489</v>
      </c>
      <c r="B117" t="s" s="4800">
        <v>490</v>
      </c>
      <c r="C117" t="s" s="4801">
        <v>491</v>
      </c>
      <c r="D117" t="s" s="4802">
        <v>492</v>
      </c>
      <c r="E117" t="s" s="4803">
        <v>484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493</v>
      </c>
      <c r="B118" t="s" s="4825">
        <v>494</v>
      </c>
      <c r="C118" t="s" s="4826">
        <v>495</v>
      </c>
      <c r="D118" t="s" s="4827">
        <v>496</v>
      </c>
      <c r="E118" t="s" s="4828">
        <v>484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497</v>
      </c>
      <c r="B119" t="s" s="4850">
        <v>498</v>
      </c>
      <c r="C119" t="s" s="4851">
        <v>499</v>
      </c>
      <c r="D119" t="s" s="4852">
        <v>500</v>
      </c>
      <c r="E119" t="s" s="4853">
        <v>484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501</v>
      </c>
    </row>
    <row r="120">
      <c r="A120" t="s" s="4874">
        <v>502</v>
      </c>
      <c r="B120" t="s" s="4875">
        <v>503</v>
      </c>
      <c r="C120" t="s" s="4876">
        <v>504</v>
      </c>
      <c r="D120" t="s" s="4877">
        <v>505</v>
      </c>
      <c r="E120" t="s" s="4878">
        <v>484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506</v>
      </c>
    </row>
    <row r="121">
      <c r="A121" t="s" s="4899">
        <v>507</v>
      </c>
      <c r="B121" t="s" s="4900">
        <v>508</v>
      </c>
      <c r="C121" t="s" s="4901">
        <v>509</v>
      </c>
      <c r="D121" t="s" s="4902">
        <v>510</v>
      </c>
      <c r="E121" t="s" s="4903">
        <v>484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511</v>
      </c>
      <c r="B122" t="s" s="4925">
        <v>512</v>
      </c>
      <c r="C122" t="s" s="4926">
        <v>513</v>
      </c>
      <c r="D122" t="s" s="4927">
        <v>514</v>
      </c>
      <c r="E122" t="s" s="4928">
        <v>484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515</v>
      </c>
      <c r="B123" t="s" s="4950">
        <v>516</v>
      </c>
      <c r="C123" t="s" s="4951">
        <v>517</v>
      </c>
      <c r="D123" t="s" s="4952">
        <v>518</v>
      </c>
      <c r="E123" t="s" s="4953">
        <v>484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519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54</v>
      </c>
    </row>
    <row r="12" ht="15.0" customHeight="true">
      <c r="A12" t="s" s="5589">
        <v>55</v>
      </c>
      <c r="B12" t="s" s="5590">
        <v>56</v>
      </c>
      <c r="C12" t="s" s="5591">
        <v>57</v>
      </c>
      <c r="D12" t="s" s="5592">
        <v>58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59</v>
      </c>
      <c r="B13" t="s" s="5615">
        <v>60</v>
      </c>
      <c r="C13" t="s" s="5616">
        <v>61</v>
      </c>
      <c r="D13" t="s" s="5617">
        <v>62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63</v>
      </c>
      <c r="B14" t="s" s="5640">
        <v>64</v>
      </c>
      <c r="C14" t="s" s="5641">
        <v>65</v>
      </c>
      <c r="D14" t="s" s="5642">
        <v>66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67</v>
      </c>
      <c r="B15" t="s" s="5665">
        <v>68</v>
      </c>
      <c r="C15" t="s" s="5666">
        <v>69</v>
      </c>
      <c r="D15" t="s" s="5667">
        <v>70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71</v>
      </c>
      <c r="B16" t="s" s="5690">
        <v>72</v>
      </c>
      <c r="C16" t="s" s="5691">
        <v>73</v>
      </c>
      <c r="D16" t="s" s="5692">
        <v>74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54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79</v>
      </c>
    </row>
    <row r="18" ht="15.0" customHeight="true">
      <c r="A18" t="s" s="5739">
        <v>80</v>
      </c>
      <c r="B18" t="s" s="5740">
        <v>81</v>
      </c>
      <c r="C18" t="s" s="5741">
        <v>82</v>
      </c>
      <c r="D18" t="s" s="5742">
        <v>83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84</v>
      </c>
      <c r="B19" t="s" s="5765">
        <v>85</v>
      </c>
      <c r="C19" t="s" s="5766">
        <v>86</v>
      </c>
      <c r="D19" t="s" s="5767">
        <v>87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88</v>
      </c>
      <c r="B20" t="s" s="5790">
        <v>89</v>
      </c>
      <c r="C20" t="s" s="5791">
        <v>90</v>
      </c>
      <c r="D20" t="s" s="5792">
        <v>91</v>
      </c>
      <c r="E20" t="s" s="5793">
        <v>33</v>
      </c>
      <c r="F20" t="n" s="5794">
        <v>41944.0</v>
      </c>
      <c r="G20" t="s" s="5795">
        <v>0</v>
      </c>
      <c r="H20" t="n" s="5796">
        <v>1340.0</v>
      </c>
      <c r="I20" t="n" s="5797">
        <v>1200.0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0.0</v>
      </c>
      <c r="S20" t="n" s="5807">
        <v>0.0</v>
      </c>
      <c r="T20" t="n" s="5808">
        <v>0.0</v>
      </c>
      <c r="U20" t="n" s="5809">
        <v>0.0</v>
      </c>
      <c r="V20" t="n" s="5810">
        <v>3.08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92</v>
      </c>
      <c r="B21" t="s" s="5815">
        <v>93</v>
      </c>
      <c r="C21" t="s" s="5816">
        <v>94</v>
      </c>
      <c r="D21" t="s" s="5817">
        <v>95</v>
      </c>
      <c r="E21" t="s" s="5818">
        <v>33</v>
      </c>
      <c r="F21" t="n" s="5819">
        <v>41944.0</v>
      </c>
      <c r="G21" t="s" s="5820">
        <v>0</v>
      </c>
      <c r="H21" t="n" s="5821">
        <v>1440.0</v>
      </c>
      <c r="I21" t="n" s="5822">
        <v>1850.0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3.0</v>
      </c>
      <c r="Q21" t="n" s="5830">
        <v>31.14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6.73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96</v>
      </c>
      <c r="B22" t="s" s="5840">
        <v>97</v>
      </c>
      <c r="C22" t="s" s="5841">
        <v>98</v>
      </c>
      <c r="D22" t="s" s="5842">
        <v>99</v>
      </c>
      <c r="E22" t="s" s="5843">
        <v>33</v>
      </c>
      <c r="F22" t="n" s="5844">
        <v>41944.0</v>
      </c>
      <c r="G22" t="s" s="5845">
        <v>0</v>
      </c>
      <c r="H22" t="n" s="5846">
        <v>1420.0</v>
      </c>
      <c r="I22" t="n" s="5847">
        <v>2200.0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30.72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6.39</v>
      </c>
      <c r="W22" s="5861">
        <f>p22+r22+t22</f>
      </c>
      <c r="X22" s="5862">
        <f>q22+s22+u22+v22</f>
      </c>
      <c r="Y22" t="s" s="5863">
        <v>100</v>
      </c>
    </row>
    <row r="23" ht="15.0" customHeight="true">
      <c r="A23" t="s" s="5864">
        <v>101</v>
      </c>
      <c r="B23" t="s" s="5865">
        <v>102</v>
      </c>
      <c r="C23" t="s" s="5866">
        <v>103</v>
      </c>
      <c r="D23" t="s" s="5867">
        <v>104</v>
      </c>
      <c r="E23" t="s" s="5868">
        <v>33</v>
      </c>
      <c r="F23" t="n" s="5869">
        <v>41944.0</v>
      </c>
      <c r="G23" t="s" s="5870">
        <v>0</v>
      </c>
      <c r="H23" t="n" s="5871">
        <v>1370.0</v>
      </c>
      <c r="I23" t="n" s="5872">
        <v>2400.0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2.0</v>
      </c>
      <c r="Q23" t="n" s="5880">
        <v>19.76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13.77</v>
      </c>
      <c r="W23" s="5886">
        <f>p23+r23+t23</f>
      </c>
      <c r="X23" s="5887">
        <f>q23+s23+u23+v23</f>
      </c>
      <c r="Y23" t="s" s="5888">
        <v>105</v>
      </c>
    </row>
    <row r="24" ht="15.0" customHeight="true">
      <c r="A24" t="s" s="5889">
        <v>106</v>
      </c>
      <c r="B24" t="s" s="5890">
        <v>107</v>
      </c>
      <c r="C24" t="s" s="5891">
        <v>108</v>
      </c>
      <c r="D24" t="s" s="5892">
        <v>109</v>
      </c>
      <c r="E24" t="s" s="5893">
        <v>33</v>
      </c>
      <c r="F24" t="n" s="5894">
        <v>41944.0</v>
      </c>
      <c r="G24" t="s" s="5895">
        <v>0</v>
      </c>
      <c r="H24" t="n" s="5896">
        <v>1540.0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3.0</v>
      </c>
      <c r="Q24" t="n" s="5905">
        <v>33.33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3.82</v>
      </c>
      <c r="W24" s="5911">
        <f>p24+r24+t24</f>
      </c>
      <c r="X24" s="5912">
        <f>q24+s24+u24+v24</f>
      </c>
      <c r="Y24" t="s" s="5913">
        <v>0</v>
      </c>
    </row>
    <row r="25" ht="15.0" customHeight="true">
      <c r="A25" t="s" s="5914">
        <v>110</v>
      </c>
      <c r="B25" t="s" s="5915">
        <v>111</v>
      </c>
      <c r="C25" t="s" s="5916">
        <v>112</v>
      </c>
      <c r="D25" t="s" s="5917">
        <v>113</v>
      </c>
      <c r="E25" t="s" s="5918">
        <v>33</v>
      </c>
      <c r="F25" t="n" s="5919">
        <v>42005.0</v>
      </c>
      <c r="G25" t="s" s="5920">
        <v>0</v>
      </c>
      <c r="H25" t="n" s="5921">
        <v>1400.0</v>
      </c>
      <c r="I25" t="n" s="5922">
        <v>1200.0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34.0</v>
      </c>
      <c r="Q25" t="n" s="5930">
        <v>343.4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16.0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114</v>
      </c>
      <c r="B26" t="s" s="5940">
        <v>115</v>
      </c>
      <c r="C26" t="s" s="5941">
        <v>116</v>
      </c>
      <c r="D26" t="s" s="5942">
        <v>117</v>
      </c>
      <c r="E26" t="s" s="5943">
        <v>33</v>
      </c>
      <c r="F26" t="n" s="5944">
        <v>41944.0</v>
      </c>
      <c r="G26" t="s" s="5945">
        <v>0</v>
      </c>
      <c r="H26" t="n" s="5946">
        <v>1340.0</v>
      </c>
      <c r="I26" t="n" s="5947">
        <v>2400.0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6.0</v>
      </c>
      <c r="Q26" t="n" s="5955">
        <v>57.96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5.63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118</v>
      </c>
      <c r="B27" t="s" s="5965">
        <v>119</v>
      </c>
      <c r="C27" t="s" s="5966">
        <v>120</v>
      </c>
      <c r="D27" t="s" s="5967">
        <v>121</v>
      </c>
      <c r="E27" t="s" s="5968">
        <v>33</v>
      </c>
      <c r="F27" t="n" s="5969">
        <v>41944.0</v>
      </c>
      <c r="G27" t="s" s="5970">
        <v>0</v>
      </c>
      <c r="H27" t="n" s="5971">
        <v>1490.0</v>
      </c>
      <c r="I27" t="n" s="5972">
        <v>1400.0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2.5</v>
      </c>
      <c r="Q27" t="n" s="5980">
        <v>26.88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3.82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122</v>
      </c>
      <c r="B28" t="s" s="5990">
        <v>123</v>
      </c>
      <c r="C28" t="s" s="5991">
        <v>124</v>
      </c>
      <c r="D28" t="s" s="5992">
        <v>125</v>
      </c>
      <c r="E28" t="s" s="5993">
        <v>33</v>
      </c>
      <c r="F28" t="n" s="5994">
        <v>42005.0</v>
      </c>
      <c r="G28" t="s" s="5995">
        <v>0</v>
      </c>
      <c r="H28" t="n" s="5996">
        <v>1950.0</v>
      </c>
      <c r="I28" t="n" s="5997">
        <v>1700.0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37.15</v>
      </c>
      <c r="P28" t="n" s="6004">
        <v>8.0</v>
      </c>
      <c r="Q28" t="n" s="6005">
        <v>112.48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34.19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126</v>
      </c>
      <c r="B29" t="s" s="6015">
        <v>127</v>
      </c>
      <c r="C29" t="s" s="6016">
        <v>128</v>
      </c>
      <c r="D29" t="s" s="6017">
        <v>129</v>
      </c>
      <c r="E29" t="s" s="6018">
        <v>33</v>
      </c>
      <c r="F29" t="n" s="6019">
        <v>42599.0</v>
      </c>
      <c r="G29" t="s" s="6020">
        <v>0</v>
      </c>
      <c r="H29" t="n" s="6021">
        <v>1260.0</v>
      </c>
      <c r="I29" t="n" s="6022">
        <v>1500.0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0.0</v>
      </c>
      <c r="P29" t="n" s="6029">
        <v>4.0</v>
      </c>
      <c r="Q29" t="n" s="6030">
        <v>36.36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3.94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130</v>
      </c>
      <c r="B30" t="s" s="6040">
        <v>131</v>
      </c>
      <c r="C30" t="s" s="6041">
        <v>132</v>
      </c>
      <c r="D30" t="s" s="6042">
        <v>133</v>
      </c>
      <c r="E30" t="s" s="6043">
        <v>33</v>
      </c>
      <c r="F30" t="n" s="6044">
        <v>42601.0</v>
      </c>
      <c r="G30" t="s" s="6045">
        <v>0</v>
      </c>
      <c r="H30" t="n" s="6046">
        <v>1460.0</v>
      </c>
      <c r="I30" t="n" s="6047">
        <v>2200.0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7.0</v>
      </c>
      <c r="Q30" t="n" s="6055">
        <v>73.71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17.35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134</v>
      </c>
      <c r="B31" t="s" s="6065">
        <v>135</v>
      </c>
      <c r="C31" t="s" s="6066">
        <v>136</v>
      </c>
      <c r="D31" t="s" s="6067">
        <v>137</v>
      </c>
      <c r="E31" t="s" s="6068">
        <v>33</v>
      </c>
      <c r="F31" t="n" s="6069">
        <v>42656.0</v>
      </c>
      <c r="G31" t="s" s="6070">
        <v>0</v>
      </c>
      <c r="H31" t="n" s="6071">
        <v>1300.0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2.5</v>
      </c>
      <c r="Q31" t="n" s="6080">
        <v>23.45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0.86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138</v>
      </c>
      <c r="B32" t="s" s="6090">
        <v>139</v>
      </c>
      <c r="C32" t="s" s="6091">
        <v>140</v>
      </c>
      <c r="D32" t="s" s="6092">
        <v>141</v>
      </c>
      <c r="E32" t="s" s="6093">
        <v>33</v>
      </c>
      <c r="F32" t="n" s="6094">
        <v>42678.0</v>
      </c>
      <c r="G32" t="s" s="6095">
        <v>0</v>
      </c>
      <c r="H32" t="n" s="6096">
        <v>1390.0</v>
      </c>
      <c r="I32" t="n" s="6097">
        <v>2400.0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10.0</v>
      </c>
      <c r="Q32" t="n" s="6105">
        <v>100.2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2.69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142</v>
      </c>
      <c r="B33" t="s" s="6115">
        <v>143</v>
      </c>
      <c r="C33" t="s" s="6116">
        <v>144</v>
      </c>
      <c r="D33" t="s" s="6117">
        <v>145</v>
      </c>
      <c r="E33" t="s" s="6118">
        <v>33</v>
      </c>
      <c r="F33" t="n" s="6119">
        <v>43115.0</v>
      </c>
      <c r="G33" t="s" s="6120">
        <v>0</v>
      </c>
      <c r="H33" t="n" s="6121">
        <v>1230.0</v>
      </c>
      <c r="I33" t="n" s="6122">
        <v>2200.0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0.0</v>
      </c>
      <c r="Q33" t="n" s="6130">
        <v>0.0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0.0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146</v>
      </c>
      <c r="B34" t="s" s="6140">
        <v>147</v>
      </c>
      <c r="C34" t="s" s="6141">
        <v>148</v>
      </c>
      <c r="D34" t="s" s="6142">
        <v>149</v>
      </c>
      <c r="E34" t="s" s="6143">
        <v>33</v>
      </c>
      <c r="F34" t="n" s="6144">
        <v>43132.0</v>
      </c>
      <c r="G34" t="s" s="6145">
        <v>0</v>
      </c>
      <c r="H34" t="n" s="6146">
        <v>1230.0</v>
      </c>
      <c r="I34" t="n" s="6147">
        <v>1700.0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2.3</v>
      </c>
      <c r="W34" s="6161">
        <f>p34+r34+t34</f>
      </c>
      <c r="X34" s="6162">
        <f>q34+s34+u34+v34</f>
      </c>
      <c r="Y34" t="s" s="6163">
        <v>54</v>
      </c>
    </row>
    <row r="35" ht="15.0" customHeight="true">
      <c r="A35" t="s" s="6164">
        <v>150</v>
      </c>
      <c r="B35" t="s" s="6165">
        <v>151</v>
      </c>
      <c r="C35" t="s" s="6166">
        <v>152</v>
      </c>
      <c r="D35" t="s" s="6167">
        <v>153</v>
      </c>
      <c r="E35" t="s" s="6168">
        <v>33</v>
      </c>
      <c r="F35" t="n" s="6169">
        <v>43160.0</v>
      </c>
      <c r="G35" t="s" s="6170">
        <v>0</v>
      </c>
      <c r="H35" t="n" s="6171">
        <v>1230.0</v>
      </c>
      <c r="I35" t="n" s="6172">
        <v>2400.0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1.0</v>
      </c>
      <c r="Q35" t="n" s="6180">
        <v>8.87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4.59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154</v>
      </c>
      <c r="B36" t="s" s="6190">
        <v>155</v>
      </c>
      <c r="C36" t="s" s="6191">
        <v>156</v>
      </c>
      <c r="D36" t="s" s="6192">
        <v>157</v>
      </c>
      <c r="E36" t="s" s="6193">
        <v>33</v>
      </c>
      <c r="F36" t="n" s="6194">
        <v>43314.0</v>
      </c>
      <c r="G36" t="s" s="6195">
        <v>0</v>
      </c>
      <c r="H36" t="n" s="6196">
        <v>1400.0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8.0</v>
      </c>
      <c r="Q36" t="n" s="6205">
        <v>80.8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0.0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158</v>
      </c>
      <c r="B37" t="s" s="6215">
        <v>159</v>
      </c>
      <c r="C37" t="s" s="6216">
        <v>160</v>
      </c>
      <c r="D37" t="s" s="6217">
        <v>161</v>
      </c>
      <c r="E37" t="s" s="6218">
        <v>33</v>
      </c>
      <c r="F37" t="n" s="6219">
        <v>43466.0</v>
      </c>
      <c r="G37" t="s" s="6220">
        <v>0</v>
      </c>
      <c r="H37" t="n" s="6221">
        <v>1300.0</v>
      </c>
      <c r="I37" t="n" s="6222">
        <v>1200.0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29.0</v>
      </c>
      <c r="Q37" t="n" s="6230">
        <v>272.02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0</v>
      </c>
      <c r="B38" t="s" s="6240">
        <v>0</v>
      </c>
      <c r="C38" t="s" s="6241">
        <v>0</v>
      </c>
      <c r="D38" t="s" s="6242">
        <v>0</v>
      </c>
      <c r="E38" t="s" s="6243">
        <v>0</v>
      </c>
      <c r="F38" t="s" s="6244">
        <v>0</v>
      </c>
      <c r="G38" t="s" s="6245">
        <v>0</v>
      </c>
      <c r="H38" s="6246">
        <f>SUM(h6:h37)</f>
      </c>
      <c r="I38" s="6247">
        <f>SUM(i6:i37)</f>
      </c>
      <c r="J38" s="6248">
        <f>SUM(j6:j37)</f>
      </c>
      <c r="K38" s="6249">
        <f>SUM(k6:k37)</f>
      </c>
      <c r="L38" s="6250">
        <f>SUM(l6:l37)</f>
      </c>
      <c r="M38" s="6251">
        <f>SUM(m6:m37)</f>
      </c>
      <c r="N38" s="6252">
        <f>SUM(n6:n37)</f>
      </c>
      <c r="O38" s="6253">
        <f>SUM(o6:o37)</f>
      </c>
      <c r="P38" s="6254">
        <f>SUM(p6:p37)</f>
      </c>
      <c r="Q38" s="6255">
        <f>SUM(q6:q37)</f>
      </c>
      <c r="R38" s="6256">
        <f>SUM(r6:r37)</f>
      </c>
      <c r="S38" s="6257">
        <f>SUM(s6:s37)</f>
      </c>
      <c r="T38" s="6258">
        <f>SUM(t6:t37)</f>
      </c>
      <c r="U38" s="6259">
        <f>SUM(u6:u37)</f>
      </c>
      <c r="V38" s="6260">
        <f>SUM(v6:v37)</f>
      </c>
      <c r="W38" s="6261">
        <f>SUM(w6:w37)</f>
      </c>
      <c r="X38" s="6262">
        <f>SUM(x6:x37)</f>
      </c>
      <c r="Y38" t="s" s="6263">
        <v>0</v>
      </c>
    </row>
    <row r="39" ht="15.0" customHeight="true"/>
    <row r="40" ht="15.0" customHeight="true">
      <c r="A40" t="s" s="6264">
        <v>0</v>
      </c>
      <c r="B40" t="s" s="6265">
        <v>0</v>
      </c>
      <c r="C40" t="s" s="6266">
        <v>519</v>
      </c>
      <c r="D40" s="6267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68">
        <v>0</v>
      </c>
      <c r="B1" t="s" s="6269">
        <v>0</v>
      </c>
      <c r="C1" t="s" s="6270">
        <v>1</v>
      </c>
      <c r="D1" t="s" s="6271">
        <v>0</v>
      </c>
      <c r="E1" t="s" s="6272">
        <v>0</v>
      </c>
      <c r="F1" t="s" s="6273">
        <v>0</v>
      </c>
      <c r="G1" t="s" s="6274">
        <v>0</v>
      </c>
      <c r="H1" t="s" s="6275">
        <v>0</v>
      </c>
      <c r="I1" t="s" s="6276">
        <v>0</v>
      </c>
      <c r="J1" t="s" s="6277">
        <v>0</v>
      </c>
      <c r="K1" t="s" s="6278">
        <v>0</v>
      </c>
      <c r="L1" t="s" s="6279">
        <v>0</v>
      </c>
      <c r="M1" t="s" s="6280">
        <v>0</v>
      </c>
      <c r="N1" t="s" s="6281">
        <v>2</v>
      </c>
      <c r="O1" t="n" s="6282">
        <v>2019.0</v>
      </c>
      <c r="P1" t="s" s="6283">
        <v>0</v>
      </c>
    </row>
    <row r="2" ht="15.0" customHeight="true">
      <c r="A2" t="s" s="6284">
        <v>0</v>
      </c>
      <c r="B2" t="s" s="6285">
        <v>0</v>
      </c>
      <c r="C2" t="s" s="6286">
        <v>3</v>
      </c>
      <c r="D2" t="s" s="6287">
        <v>0</v>
      </c>
      <c r="E2" t="s" s="6288">
        <v>0</v>
      </c>
      <c r="F2" t="s" s="6289">
        <v>0</v>
      </c>
      <c r="G2" t="s" s="6290">
        <v>0</v>
      </c>
      <c r="H2" t="s" s="6291">
        <v>0</v>
      </c>
      <c r="I2" t="s" s="6292">
        <v>0</v>
      </c>
      <c r="J2" t="s" s="6293">
        <v>0</v>
      </c>
      <c r="K2" t="s" s="6294">
        <v>0</v>
      </c>
      <c r="L2" t="s" s="6295">
        <v>0</v>
      </c>
      <c r="M2" t="s" s="6296">
        <v>0</v>
      </c>
      <c r="N2" t="s" s="6297">
        <v>4</v>
      </c>
      <c r="O2" t="n" s="6298">
        <v>2019.0</v>
      </c>
      <c r="P2" t="s" s="6299">
        <v>0</v>
      </c>
    </row>
    <row r="3" ht="15.0" customHeight="true"/>
    <row r="4" ht="19.0" customHeight="true">
      <c r="A4" t="s" s="6300">
        <v>0</v>
      </c>
      <c r="B4" t="s" s="6301">
        <v>0</v>
      </c>
      <c r="C4" t="s" s="6302">
        <v>0</v>
      </c>
      <c r="D4" t="s" s="6303">
        <v>0</v>
      </c>
      <c r="E4" t="s" s="6304">
        <v>0</v>
      </c>
      <c r="F4" t="s" s="6305">
        <v>0</v>
      </c>
      <c r="G4" t="s" s="6306">
        <v>0</v>
      </c>
      <c r="H4" t="s" s="6307">
        <v>0</v>
      </c>
      <c r="I4" t="s" s="6308">
        <v>0</v>
      </c>
      <c r="J4" t="s" s="6309">
        <v>0</v>
      </c>
      <c r="K4" t="s" s="6310">
        <v>0</v>
      </c>
      <c r="L4" t="s" s="6311">
        <v>0</v>
      </c>
      <c r="M4" t="s" s="6312">
        <v>0</v>
      </c>
      <c r="N4" t="s" s="6313">
        <v>0</v>
      </c>
      <c r="O4" t="s" s="6314">
        <v>0</v>
      </c>
      <c r="P4" t="n" s="6315">
        <v>1.5</v>
      </c>
      <c r="Q4" t="n" s="6316">
        <v>1.5</v>
      </c>
      <c r="R4" t="n" s="6317">
        <v>2.0</v>
      </c>
      <c r="S4" t="n" s="6318">
        <v>2.0</v>
      </c>
      <c r="T4" t="n" s="6319">
        <v>3.0</v>
      </c>
      <c r="U4" t="n" s="6320">
        <v>3.0</v>
      </c>
      <c r="V4" t="s" s="6321">
        <v>0</v>
      </c>
      <c r="W4" t="s" s="6322">
        <v>5</v>
      </c>
      <c r="X4" t="s" s="6323">
        <v>5</v>
      </c>
      <c r="Y4" t="s" s="6324">
        <v>0</v>
      </c>
    </row>
    <row r="5" ht="58.0" customHeight="true">
      <c r="A5" t="s" s="6325">
        <v>6</v>
      </c>
      <c r="B5" t="s" s="6326">
        <v>7</v>
      </c>
      <c r="C5" t="s" s="6327">
        <v>8</v>
      </c>
      <c r="D5" t="s" s="6328">
        <v>9</v>
      </c>
      <c r="E5" t="s" s="6329">
        <v>10</v>
      </c>
      <c r="F5" t="s" s="6330">
        <v>11</v>
      </c>
      <c r="G5" t="s" s="6331">
        <v>12</v>
      </c>
      <c r="H5" t="s" s="6332">
        <v>13</v>
      </c>
      <c r="I5" t="s" s="6333">
        <v>14</v>
      </c>
      <c r="J5" t="s" s="6334">
        <v>15</v>
      </c>
      <c r="K5" t="s" s="6335">
        <v>16</v>
      </c>
      <c r="L5" t="s" s="6336">
        <v>17</v>
      </c>
      <c r="M5" t="s" s="6337">
        <v>18</v>
      </c>
      <c r="N5" t="s" s="6338">
        <v>19</v>
      </c>
      <c r="O5" t="s" s="6339">
        <v>20</v>
      </c>
      <c r="P5" t="s" s="6340">
        <v>21</v>
      </c>
      <c r="Q5" t="s" s="6341">
        <v>22</v>
      </c>
      <c r="R5" t="s" s="6342">
        <v>23</v>
      </c>
      <c r="S5" t="s" s="6343">
        <v>22</v>
      </c>
      <c r="T5" t="s" s="6344">
        <v>24</v>
      </c>
      <c r="U5" t="s" s="6345">
        <v>22</v>
      </c>
      <c r="V5" t="s" s="6346">
        <v>25</v>
      </c>
      <c r="W5" t="s" s="6347">
        <v>26</v>
      </c>
      <c r="X5" t="s" s="6348">
        <v>27</v>
      </c>
      <c r="Y5" t="s" s="6349">
        <v>28</v>
      </c>
    </row>
    <row r="6" ht="15.0" customHeight="true">
      <c r="A6" t="s" s="6350">
        <v>162</v>
      </c>
      <c r="B6" t="s" s="6351">
        <v>163</v>
      </c>
      <c r="C6" t="s" s="6352">
        <v>164</v>
      </c>
      <c r="D6" t="s" s="6353">
        <v>165</v>
      </c>
      <c r="E6" t="s" s="6354">
        <v>166</v>
      </c>
      <c r="F6" t="n" s="6355">
        <v>41944.0</v>
      </c>
      <c r="G6" t="s" s="6356">
        <v>0</v>
      </c>
      <c r="H6" t="n" s="6357">
        <v>1370.0</v>
      </c>
      <c r="I6" t="n" s="6358">
        <v>1080.0</v>
      </c>
      <c r="J6" t="n" s="6359">
        <v>0.0</v>
      </c>
      <c r="K6" t="n" s="6360">
        <v>0.0</v>
      </c>
      <c r="L6" t="n" s="6361">
        <v>0.0</v>
      </c>
      <c r="M6" t="n" s="6362">
        <v>0.0</v>
      </c>
      <c r="N6" s="6363">
        <f>SUM(I6:M6)</f>
      </c>
      <c r="O6" t="n" s="6364">
        <v>21.44</v>
      </c>
      <c r="P6" t="n" s="6365">
        <v>0.0</v>
      </c>
      <c r="Q6" t="n" s="6366">
        <v>0.0</v>
      </c>
      <c r="R6" t="n" s="6367">
        <v>8.0</v>
      </c>
      <c r="S6" t="n" s="6368">
        <v>105.36</v>
      </c>
      <c r="T6" t="n" s="6369">
        <v>0.0</v>
      </c>
      <c r="U6" t="n" s="6370">
        <v>0.0</v>
      </c>
      <c r="V6" t="n" s="6371">
        <v>5.38</v>
      </c>
      <c r="W6" s="6372">
        <f>p6+r6+t6</f>
      </c>
      <c r="X6" s="6373">
        <f>q6+s6+u6+v6</f>
      </c>
      <c r="Y6" t="s" s="6374">
        <v>0</v>
      </c>
    </row>
    <row r="7" ht="15.0" customHeight="true">
      <c r="A7" t="s" s="6375">
        <v>167</v>
      </c>
      <c r="B7" t="s" s="6376">
        <v>168</v>
      </c>
      <c r="C7" t="s" s="6377">
        <v>169</v>
      </c>
      <c r="D7" t="s" s="6378">
        <v>170</v>
      </c>
      <c r="E7" t="s" s="6379">
        <v>166</v>
      </c>
      <c r="F7" t="n" s="6380">
        <v>41944.0</v>
      </c>
      <c r="G7" t="s" s="6381">
        <v>0</v>
      </c>
      <c r="H7" t="n" s="6382">
        <v>2110.0</v>
      </c>
      <c r="I7" t="n" s="6383">
        <v>1500.0</v>
      </c>
      <c r="J7" t="n" s="6384">
        <v>0.0</v>
      </c>
      <c r="K7" t="n" s="6385">
        <v>0.0</v>
      </c>
      <c r="L7" t="n" s="6386">
        <v>0.0</v>
      </c>
      <c r="M7" t="n" s="6387">
        <v>0.0</v>
      </c>
      <c r="N7" s="6388">
        <f>SUM(I7:M7)</f>
      </c>
      <c r="O7" t="n" s="6389">
        <v>0.0</v>
      </c>
      <c r="P7" t="n" s="6390">
        <v>8.0</v>
      </c>
      <c r="Q7" t="n" s="6391">
        <v>121.76</v>
      </c>
      <c r="R7" t="n" s="6392">
        <v>8.0</v>
      </c>
      <c r="S7" t="n" s="6393">
        <v>162.32</v>
      </c>
      <c r="T7" t="n" s="6394">
        <v>0.0</v>
      </c>
      <c r="U7" t="n" s="6395">
        <v>0.0</v>
      </c>
      <c r="V7" t="n" s="6396">
        <v>16.2</v>
      </c>
      <c r="W7" s="6397">
        <f>p7+r7+t7</f>
      </c>
      <c r="X7" s="6398">
        <f>q7+s7+u7+v7</f>
      </c>
      <c r="Y7" t="s" s="6399">
        <v>0</v>
      </c>
    </row>
    <row r="8" ht="15.0" customHeight="true">
      <c r="A8" t="s" s="6400">
        <v>171</v>
      </c>
      <c r="B8" t="s" s="6401">
        <v>172</v>
      </c>
      <c r="C8" t="s" s="6402">
        <v>173</v>
      </c>
      <c r="D8" t="s" s="6403">
        <v>174</v>
      </c>
      <c r="E8" t="s" s="6404">
        <v>166</v>
      </c>
      <c r="F8" t="n" s="6405">
        <v>41944.0</v>
      </c>
      <c r="G8" t="s" s="6406">
        <v>0</v>
      </c>
      <c r="H8" t="n" s="6407">
        <v>1360.0</v>
      </c>
      <c r="I8" t="n" s="6408">
        <v>1500.0</v>
      </c>
      <c r="J8" t="n" s="6409">
        <v>0.0</v>
      </c>
      <c r="K8" t="n" s="6410">
        <v>0.0</v>
      </c>
      <c r="L8" t="n" s="6411">
        <v>0.0</v>
      </c>
      <c r="M8" t="n" s="6412">
        <v>0.0</v>
      </c>
      <c r="N8" s="6413">
        <f>SUM(I8:M8)</f>
      </c>
      <c r="O8" t="n" s="6414">
        <v>10.0</v>
      </c>
      <c r="P8" t="n" s="6415">
        <v>0.0</v>
      </c>
      <c r="Q8" t="n" s="6416">
        <v>0.0</v>
      </c>
      <c r="R8" t="n" s="6417">
        <v>0.0</v>
      </c>
      <c r="S8" t="n" s="6418">
        <v>0.0</v>
      </c>
      <c r="T8" t="n" s="6419">
        <v>0.0</v>
      </c>
      <c r="U8" t="n" s="6420">
        <v>0.0</v>
      </c>
      <c r="V8" t="n" s="6421">
        <v>6.14</v>
      </c>
      <c r="W8" s="6422">
        <f>p8+r8+t8</f>
      </c>
      <c r="X8" s="6423">
        <f>q8+s8+u8+v8</f>
      </c>
      <c r="Y8" t="s" s="6424">
        <v>0</v>
      </c>
    </row>
    <row r="9" ht="15.0" customHeight="true">
      <c r="A9" t="s" s="6425">
        <v>175</v>
      </c>
      <c r="B9" t="s" s="6426">
        <v>176</v>
      </c>
      <c r="C9" t="s" s="6427">
        <v>177</v>
      </c>
      <c r="D9" t="s" s="6428">
        <v>178</v>
      </c>
      <c r="E9" t="s" s="6429">
        <v>166</v>
      </c>
      <c r="F9" t="n" s="6430">
        <v>41944.0</v>
      </c>
      <c r="G9" t="s" s="6431">
        <v>0</v>
      </c>
      <c r="H9" t="n" s="6432">
        <v>1360.0</v>
      </c>
      <c r="I9" t="n" s="6433">
        <v>1500.0</v>
      </c>
      <c r="J9" t="n" s="6434">
        <v>0.0</v>
      </c>
      <c r="K9" t="n" s="6435">
        <v>0.0</v>
      </c>
      <c r="L9" t="n" s="6436">
        <v>0.0</v>
      </c>
      <c r="M9" t="n" s="6437">
        <v>0.0</v>
      </c>
      <c r="N9" s="6438">
        <f>SUM(I9:M9)</f>
      </c>
      <c r="O9" t="n" s="6439">
        <v>10.0</v>
      </c>
      <c r="P9" t="n" s="6440">
        <v>6.0</v>
      </c>
      <c r="Q9" t="n" s="6441">
        <v>58.86</v>
      </c>
      <c r="R9" t="n" s="6442">
        <v>8.0</v>
      </c>
      <c r="S9" t="n" s="6443">
        <v>104.64</v>
      </c>
      <c r="T9" t="n" s="6444">
        <v>0.0</v>
      </c>
      <c r="U9" t="n" s="6445">
        <v>0.0</v>
      </c>
      <c r="V9" t="n" s="6446">
        <v>0.0</v>
      </c>
      <c r="W9" s="6447">
        <f>p9+r9+t9</f>
      </c>
      <c r="X9" s="6448">
        <f>q9+s9+u9+v9</f>
      </c>
      <c r="Y9" t="s" s="6449">
        <v>0</v>
      </c>
    </row>
    <row r="10" ht="15.0" customHeight="true">
      <c r="A10" t="s" s="6450">
        <v>179</v>
      </c>
      <c r="B10" t="s" s="6451">
        <v>180</v>
      </c>
      <c r="C10" t="s" s="6452">
        <v>181</v>
      </c>
      <c r="D10" t="s" s="6453">
        <v>182</v>
      </c>
      <c r="E10" t="s" s="6454">
        <v>166</v>
      </c>
      <c r="F10" t="n" s="6455">
        <v>41944.0</v>
      </c>
      <c r="G10" t="s" s="6456">
        <v>0</v>
      </c>
      <c r="H10" t="n" s="6457">
        <v>1390.0</v>
      </c>
      <c r="I10" t="n" s="6458">
        <v>1650.0</v>
      </c>
      <c r="J10" t="n" s="6459">
        <v>0.0</v>
      </c>
      <c r="K10" t="n" s="6460">
        <v>0.0</v>
      </c>
      <c r="L10" t="n" s="6461">
        <v>0.0</v>
      </c>
      <c r="M10" t="n" s="6462">
        <v>0.0</v>
      </c>
      <c r="N10" s="6463">
        <f>SUM(I10:M10)</f>
      </c>
      <c r="O10" t="n" s="6464">
        <v>0.0</v>
      </c>
      <c r="P10" t="n" s="6465">
        <v>0.0</v>
      </c>
      <c r="Q10" t="n" s="6466">
        <v>0.0</v>
      </c>
      <c r="R10" t="n" s="6467">
        <v>0.0</v>
      </c>
      <c r="S10" t="n" s="6468">
        <v>0.0</v>
      </c>
      <c r="T10" t="n" s="6469">
        <v>0.0</v>
      </c>
      <c r="U10" t="n" s="6470">
        <v>0.0</v>
      </c>
      <c r="V10" t="n" s="6471">
        <v>5.4</v>
      </c>
      <c r="W10" s="6472">
        <f>p10+r10+t10</f>
      </c>
      <c r="X10" s="6473">
        <f>q10+s10+u10+v10</f>
      </c>
      <c r="Y10" t="s" s="6474">
        <v>0</v>
      </c>
    </row>
    <row r="11" ht="15.0" customHeight="true">
      <c r="A11" t="s" s="6475">
        <v>183</v>
      </c>
      <c r="B11" t="s" s="6476">
        <v>184</v>
      </c>
      <c r="C11" t="s" s="6477">
        <v>185</v>
      </c>
      <c r="D11" t="s" s="6478">
        <v>186</v>
      </c>
      <c r="E11" t="s" s="6479">
        <v>166</v>
      </c>
      <c r="F11" t="n" s="6480">
        <v>41944.0</v>
      </c>
      <c r="G11" t="s" s="6481">
        <v>0</v>
      </c>
      <c r="H11" t="n" s="6482">
        <v>1540.0</v>
      </c>
      <c r="I11" t="n" s="6483">
        <v>1850.0</v>
      </c>
      <c r="J11" t="n" s="6484">
        <v>0.0</v>
      </c>
      <c r="K11" t="n" s="6485">
        <v>0.0</v>
      </c>
      <c r="L11" t="n" s="6486">
        <v>0.0</v>
      </c>
      <c r="M11" t="n" s="6487">
        <v>0.0</v>
      </c>
      <c r="N11" s="6488">
        <f>SUM(I11:M11)</f>
      </c>
      <c r="O11" t="n" s="6489">
        <v>18.15</v>
      </c>
      <c r="P11" t="n" s="6490">
        <v>0.0</v>
      </c>
      <c r="Q11" t="n" s="6491">
        <v>0.0</v>
      </c>
      <c r="R11" t="n" s="6492">
        <v>0.0</v>
      </c>
      <c r="S11" t="n" s="6493">
        <v>0.0</v>
      </c>
      <c r="T11" t="n" s="6494">
        <v>0.0</v>
      </c>
      <c r="U11" t="n" s="6495">
        <v>0.0</v>
      </c>
      <c r="V11" t="n" s="6496">
        <v>6.14</v>
      </c>
      <c r="W11" s="6497">
        <f>p11+r11+t11</f>
      </c>
      <c r="X11" s="6498">
        <f>q11+s11+u11+v11</f>
      </c>
      <c r="Y11" t="s" s="6499">
        <v>0</v>
      </c>
    </row>
    <row r="12" ht="15.0" customHeight="true">
      <c r="A12" t="s" s="6500">
        <v>187</v>
      </c>
      <c r="B12" t="s" s="6501">
        <v>188</v>
      </c>
      <c r="C12" t="s" s="6502">
        <v>189</v>
      </c>
      <c r="D12" t="s" s="6503">
        <v>190</v>
      </c>
      <c r="E12" t="s" s="6504">
        <v>166</v>
      </c>
      <c r="F12" t="n" s="6505">
        <v>41944.0</v>
      </c>
      <c r="G12" t="s" s="6506">
        <v>0</v>
      </c>
      <c r="H12" t="n" s="6507">
        <v>1460.0</v>
      </c>
      <c r="I12" t="n" s="6508">
        <v>1080.0</v>
      </c>
      <c r="J12" t="n" s="6509">
        <v>0.0</v>
      </c>
      <c r="K12" t="n" s="6510">
        <v>0.0</v>
      </c>
      <c r="L12" t="n" s="6511">
        <v>0.0</v>
      </c>
      <c r="M12" t="n" s="6512">
        <v>0.0</v>
      </c>
      <c r="N12" s="6513">
        <f>SUM(I12:M12)</f>
      </c>
      <c r="O12" t="n" s="6514">
        <v>10.0</v>
      </c>
      <c r="P12" t="n" s="6515">
        <v>4.0</v>
      </c>
      <c r="Q12" t="n" s="6516">
        <v>42.12</v>
      </c>
      <c r="R12" t="n" s="6517">
        <v>0.0</v>
      </c>
      <c r="S12" t="n" s="6518">
        <v>0.0</v>
      </c>
      <c r="T12" t="n" s="6519">
        <v>0.0</v>
      </c>
      <c r="U12" t="n" s="6520">
        <v>0.0</v>
      </c>
      <c r="V12" t="n" s="6521">
        <v>6.95</v>
      </c>
      <c r="W12" s="6522">
        <f>p12+r12+t12</f>
      </c>
      <c r="X12" s="6523">
        <f>q12+s12+u12+v12</f>
      </c>
      <c r="Y12" t="s" s="6524">
        <v>0</v>
      </c>
    </row>
    <row r="13" ht="15.0" customHeight="true">
      <c r="A13" t="s" s="6525">
        <v>191</v>
      </c>
      <c r="B13" t="s" s="6526">
        <v>192</v>
      </c>
      <c r="C13" t="s" s="6527">
        <v>193</v>
      </c>
      <c r="D13" t="s" s="6528">
        <v>194</v>
      </c>
      <c r="E13" t="s" s="6529">
        <v>166</v>
      </c>
      <c r="F13" t="n" s="6530">
        <v>42684.0</v>
      </c>
      <c r="G13" t="s" s="6531">
        <v>0</v>
      </c>
      <c r="H13" t="n" s="6532">
        <v>1350.0</v>
      </c>
      <c r="I13" t="n" s="6533">
        <v>1650.0</v>
      </c>
      <c r="J13" t="n" s="6534">
        <v>0.0</v>
      </c>
      <c r="K13" t="n" s="6535">
        <v>0.0</v>
      </c>
      <c r="L13" t="n" s="6536">
        <v>0.0</v>
      </c>
      <c r="M13" t="n" s="6537">
        <v>0.0</v>
      </c>
      <c r="N13" s="6538">
        <f>SUM(I13:M13)</f>
      </c>
      <c r="O13" t="n" s="6539">
        <v>10.0</v>
      </c>
      <c r="P13" t="n" s="6540">
        <v>0.0</v>
      </c>
      <c r="Q13" t="n" s="6541">
        <v>0.0</v>
      </c>
      <c r="R13" t="n" s="6542">
        <v>0.0</v>
      </c>
      <c r="S13" t="n" s="6543">
        <v>0.0</v>
      </c>
      <c r="T13" t="n" s="6544">
        <v>0.0</v>
      </c>
      <c r="U13" t="n" s="6545">
        <v>0.0</v>
      </c>
      <c r="V13" t="n" s="6546">
        <v>5.37</v>
      </c>
      <c r="W13" s="6547">
        <f>p13+r13+t13</f>
      </c>
      <c r="X13" s="6548">
        <f>q13+s13+u13+v13</f>
      </c>
      <c r="Y13" t="s" s="6549">
        <v>0</v>
      </c>
    </row>
    <row r="14" ht="15.0" customHeight="true">
      <c r="A14" t="s" s="6550">
        <v>195</v>
      </c>
      <c r="B14" t="s" s="6551">
        <v>196</v>
      </c>
      <c r="C14" t="s" s="6552">
        <v>197</v>
      </c>
      <c r="D14" t="s" s="6553">
        <v>198</v>
      </c>
      <c r="E14" t="s" s="6554">
        <v>166</v>
      </c>
      <c r="F14" t="n" s="6555">
        <v>42733.0</v>
      </c>
      <c r="G14" t="n" s="6556">
        <v>43544.0</v>
      </c>
      <c r="H14" t="n" s="6557">
        <v>1360.0</v>
      </c>
      <c r="I14" t="n" s="6558">
        <v>2400.0</v>
      </c>
      <c r="J14" t="n" s="6559">
        <v>0.0</v>
      </c>
      <c r="K14" t="n" s="6560">
        <v>0.0</v>
      </c>
      <c r="L14" t="n" s="6561">
        <v>0.0</v>
      </c>
      <c r="M14" t="n" s="6562">
        <v>0.0</v>
      </c>
      <c r="N14" s="6563">
        <f>SUM(I14:M14)</f>
      </c>
      <c r="O14" t="n" s="6564">
        <v>10.0</v>
      </c>
      <c r="P14" t="n" s="6565">
        <v>0.0</v>
      </c>
      <c r="Q14" t="n" s="6566">
        <v>0.0</v>
      </c>
      <c r="R14" t="n" s="6567">
        <v>0.0</v>
      </c>
      <c r="S14" t="n" s="6568">
        <v>0.0</v>
      </c>
      <c r="T14" t="n" s="6569">
        <v>0.0</v>
      </c>
      <c r="U14" t="n" s="6570">
        <v>0.0</v>
      </c>
      <c r="V14" t="n" s="6571">
        <v>5.42</v>
      </c>
      <c r="W14" s="6572">
        <f>p14+r14+t14</f>
      </c>
      <c r="X14" s="6573">
        <f>q14+s14+u14+v14</f>
      </c>
      <c r="Y14" t="s" s="6574">
        <v>199</v>
      </c>
    </row>
    <row r="15" ht="15.0" customHeight="true">
      <c r="A15" t="s" s="6575">
        <v>200</v>
      </c>
      <c r="B15" t="s" s="6576">
        <v>201</v>
      </c>
      <c r="C15" t="s" s="6577">
        <v>202</v>
      </c>
      <c r="D15" t="s" s="6578">
        <v>203</v>
      </c>
      <c r="E15" t="s" s="6579">
        <v>166</v>
      </c>
      <c r="F15" t="n" s="6580">
        <v>42767.0</v>
      </c>
      <c r="G15" t="s" s="6581">
        <v>0</v>
      </c>
      <c r="H15" t="n" s="6582">
        <v>1350.0</v>
      </c>
      <c r="I15" t="n" s="6583">
        <v>1700.0</v>
      </c>
      <c r="J15" t="n" s="6584">
        <v>0.0</v>
      </c>
      <c r="K15" t="n" s="6585">
        <v>0.0</v>
      </c>
      <c r="L15" t="n" s="6586">
        <v>0.0</v>
      </c>
      <c r="M15" t="n" s="6587">
        <v>0.0</v>
      </c>
      <c r="N15" s="6588">
        <f>SUM(I15:M15)</f>
      </c>
      <c r="O15" t="n" s="6589">
        <v>10.0</v>
      </c>
      <c r="P15" t="n" s="6590">
        <v>1.0</v>
      </c>
      <c r="Q15" t="n" s="6591">
        <v>9.74</v>
      </c>
      <c r="R15" t="n" s="6592">
        <v>0.0</v>
      </c>
      <c r="S15" t="n" s="6593">
        <v>0.0</v>
      </c>
      <c r="T15" t="n" s="6594">
        <v>0.0</v>
      </c>
      <c r="U15" t="n" s="6595">
        <v>0.0</v>
      </c>
      <c r="V15" t="n" s="6596">
        <v>5.37</v>
      </c>
      <c r="W15" s="6597">
        <f>p15+r15+t15</f>
      </c>
      <c r="X15" s="6598">
        <f>q15+s15+u15+v15</f>
      </c>
      <c r="Y15" t="s" s="6599">
        <v>0</v>
      </c>
    </row>
    <row r="16" ht="15.0" customHeight="true">
      <c r="A16" t="s" s="6600">
        <v>204</v>
      </c>
      <c r="B16" t="s" s="6601">
        <v>205</v>
      </c>
      <c r="C16" t="s" s="6602">
        <v>206</v>
      </c>
      <c r="D16" t="s" s="6603">
        <v>207</v>
      </c>
      <c r="E16" t="s" s="6604">
        <v>166</v>
      </c>
      <c r="F16" t="n" s="6605">
        <v>42990.0</v>
      </c>
      <c r="G16" t="s" s="6606">
        <v>0</v>
      </c>
      <c r="H16" t="n" s="6607">
        <v>1260.0</v>
      </c>
      <c r="I16" t="n" s="6608">
        <v>1250.0</v>
      </c>
      <c r="J16" t="n" s="6609">
        <v>0.0</v>
      </c>
      <c r="K16" t="n" s="6610">
        <v>0.0</v>
      </c>
      <c r="L16" t="n" s="6611">
        <v>0.0</v>
      </c>
      <c r="M16" t="n" s="6612">
        <v>0.0</v>
      </c>
      <c r="N16" s="6613">
        <f>SUM(I16:M16)</f>
      </c>
      <c r="O16" t="n" s="6614">
        <v>19.0</v>
      </c>
      <c r="P16" t="n" s="6615">
        <v>8.0</v>
      </c>
      <c r="Q16" t="n" s="6616">
        <v>72.72</v>
      </c>
      <c r="R16" t="n" s="6617">
        <v>0.0</v>
      </c>
      <c r="S16" t="n" s="6618">
        <v>0.0</v>
      </c>
      <c r="T16" t="n" s="6619">
        <v>0.0</v>
      </c>
      <c r="U16" t="n" s="6620">
        <v>0.0</v>
      </c>
      <c r="V16" t="n" s="6621">
        <v>4.6</v>
      </c>
      <c r="W16" s="6622">
        <f>p16+r16+t16</f>
      </c>
      <c r="X16" s="6623">
        <f>q16+s16+u16+v16</f>
      </c>
      <c r="Y16" t="s" s="6624">
        <v>0</v>
      </c>
    </row>
    <row r="17" ht="15.0" customHeight="true">
      <c r="A17" t="s" s="6625">
        <v>0</v>
      </c>
      <c r="B17" t="s" s="6626">
        <v>0</v>
      </c>
      <c r="C17" t="s" s="6627">
        <v>0</v>
      </c>
      <c r="D17" t="s" s="6628">
        <v>0</v>
      </c>
      <c r="E17" t="s" s="6629">
        <v>0</v>
      </c>
      <c r="F17" t="s" s="6630">
        <v>0</v>
      </c>
      <c r="G17" t="s" s="6631">
        <v>0</v>
      </c>
      <c r="H17" s="6632">
        <f>SUM(h6:h16)</f>
      </c>
      <c r="I17" s="6633">
        <f>SUM(i6:i16)</f>
      </c>
      <c r="J17" s="6634">
        <f>SUM(j6:j16)</f>
      </c>
      <c r="K17" s="6635">
        <f>SUM(k6:k16)</f>
      </c>
      <c r="L17" s="6636">
        <f>SUM(l6:l16)</f>
      </c>
      <c r="M17" s="6637">
        <f>SUM(m6:m16)</f>
      </c>
      <c r="N17" s="6638">
        <f>SUM(n6:n16)</f>
      </c>
      <c r="O17" s="6639">
        <f>SUM(o6:o16)</f>
      </c>
      <c r="P17" s="6640">
        <f>SUM(p6:p16)</f>
      </c>
      <c r="Q17" s="6641">
        <f>SUM(q6:q16)</f>
      </c>
      <c r="R17" s="6642">
        <f>SUM(r6:r16)</f>
      </c>
      <c r="S17" s="6643">
        <f>SUM(s6:s16)</f>
      </c>
      <c r="T17" s="6644">
        <f>SUM(t6:t16)</f>
      </c>
      <c r="U17" s="6645">
        <f>SUM(u6:u16)</f>
      </c>
      <c r="V17" s="6646">
        <f>SUM(v6:v16)</f>
      </c>
      <c r="W17" s="6647">
        <f>SUM(w6:w16)</f>
      </c>
      <c r="X17" s="6648">
        <f>SUM(x6:x16)</f>
      </c>
      <c r="Y17" t="s" s="6649">
        <v>0</v>
      </c>
    </row>
    <row r="18" ht="15.0" customHeight="true"/>
    <row r="19" ht="15.0" customHeight="true">
      <c r="A19" t="s" s="6650">
        <v>0</v>
      </c>
      <c r="B19" t="s" s="6651">
        <v>0</v>
      </c>
      <c r="C19" t="s" s="6652">
        <v>519</v>
      </c>
      <c r="D19" s="665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4">
        <v>0</v>
      </c>
      <c r="B1" t="s" s="6655">
        <v>0</v>
      </c>
      <c r="C1" t="s" s="6656">
        <v>1</v>
      </c>
      <c r="D1" t="s" s="6657">
        <v>0</v>
      </c>
      <c r="E1" t="s" s="6658">
        <v>0</v>
      </c>
      <c r="F1" t="s" s="6659">
        <v>0</v>
      </c>
      <c r="G1" t="s" s="6660">
        <v>0</v>
      </c>
      <c r="H1" t="s" s="6661">
        <v>0</v>
      </c>
      <c r="I1" t="s" s="6662">
        <v>0</v>
      </c>
      <c r="J1" t="s" s="6663">
        <v>0</v>
      </c>
      <c r="K1" t="s" s="6664">
        <v>0</v>
      </c>
      <c r="L1" t="s" s="6665">
        <v>0</v>
      </c>
      <c r="M1" t="s" s="6666">
        <v>0</v>
      </c>
      <c r="N1" t="s" s="6667">
        <v>2</v>
      </c>
      <c r="O1" t="n" s="6668">
        <v>2019.0</v>
      </c>
      <c r="P1" t="s" s="6669">
        <v>0</v>
      </c>
    </row>
    <row r="2" ht="15.0" customHeight="true">
      <c r="A2" t="s" s="6670">
        <v>0</v>
      </c>
      <c r="B2" t="s" s="6671">
        <v>0</v>
      </c>
      <c r="C2" t="s" s="6672">
        <v>3</v>
      </c>
      <c r="D2" t="s" s="6673">
        <v>0</v>
      </c>
      <c r="E2" t="s" s="6674">
        <v>0</v>
      </c>
      <c r="F2" t="s" s="6675">
        <v>0</v>
      </c>
      <c r="G2" t="s" s="6676">
        <v>0</v>
      </c>
      <c r="H2" t="s" s="6677">
        <v>0</v>
      </c>
      <c r="I2" t="s" s="6678">
        <v>0</v>
      </c>
      <c r="J2" t="s" s="6679">
        <v>0</v>
      </c>
      <c r="K2" t="s" s="6680">
        <v>0</v>
      </c>
      <c r="L2" t="s" s="6681">
        <v>0</v>
      </c>
      <c r="M2" t="s" s="6682">
        <v>0</v>
      </c>
      <c r="N2" t="s" s="6683">
        <v>4</v>
      </c>
      <c r="O2" t="n" s="6684">
        <v>2019.0</v>
      </c>
      <c r="P2" t="s" s="6685">
        <v>0</v>
      </c>
    </row>
    <row r="3" ht="15.0" customHeight="true"/>
    <row r="4" ht="19.0" customHeight="true">
      <c r="A4" t="s" s="6686">
        <v>0</v>
      </c>
      <c r="B4" t="s" s="6687">
        <v>0</v>
      </c>
      <c r="C4" t="s" s="6688">
        <v>0</v>
      </c>
      <c r="D4" t="s" s="6689">
        <v>0</v>
      </c>
      <c r="E4" t="s" s="6690">
        <v>0</v>
      </c>
      <c r="F4" t="s" s="6691">
        <v>0</v>
      </c>
      <c r="G4" t="s" s="6692">
        <v>0</v>
      </c>
      <c r="H4" t="s" s="6693">
        <v>0</v>
      </c>
      <c r="I4" t="s" s="6694">
        <v>0</v>
      </c>
      <c r="J4" t="s" s="6695">
        <v>0</v>
      </c>
      <c r="K4" t="s" s="6696">
        <v>0</v>
      </c>
      <c r="L4" t="s" s="6697">
        <v>0</v>
      </c>
      <c r="M4" t="s" s="6698">
        <v>0</v>
      </c>
      <c r="N4" t="s" s="6699">
        <v>0</v>
      </c>
      <c r="O4" t="s" s="6700">
        <v>0</v>
      </c>
      <c r="P4" t="n" s="6701">
        <v>1.5</v>
      </c>
      <c r="Q4" t="n" s="6702">
        <v>1.5</v>
      </c>
      <c r="R4" t="n" s="6703">
        <v>2.0</v>
      </c>
      <c r="S4" t="n" s="6704">
        <v>2.0</v>
      </c>
      <c r="T4" t="n" s="6705">
        <v>3.0</v>
      </c>
      <c r="U4" t="n" s="6706">
        <v>3.0</v>
      </c>
      <c r="V4" t="s" s="6707">
        <v>0</v>
      </c>
      <c r="W4" t="s" s="6708">
        <v>5</v>
      </c>
      <c r="X4" t="s" s="6709">
        <v>5</v>
      </c>
      <c r="Y4" t="s" s="6710">
        <v>0</v>
      </c>
    </row>
    <row r="5" ht="58.0" customHeight="true">
      <c r="A5" t="s" s="6711">
        <v>6</v>
      </c>
      <c r="B5" t="s" s="6712">
        <v>7</v>
      </c>
      <c r="C5" t="s" s="6713">
        <v>8</v>
      </c>
      <c r="D5" t="s" s="6714">
        <v>9</v>
      </c>
      <c r="E5" t="s" s="6715">
        <v>10</v>
      </c>
      <c r="F5" t="s" s="6716">
        <v>11</v>
      </c>
      <c r="G5" t="s" s="6717">
        <v>12</v>
      </c>
      <c r="H5" t="s" s="6718">
        <v>13</v>
      </c>
      <c r="I5" t="s" s="6719">
        <v>14</v>
      </c>
      <c r="J5" t="s" s="6720">
        <v>15</v>
      </c>
      <c r="K5" t="s" s="6721">
        <v>16</v>
      </c>
      <c r="L5" t="s" s="6722">
        <v>17</v>
      </c>
      <c r="M5" t="s" s="6723">
        <v>18</v>
      </c>
      <c r="N5" t="s" s="6724">
        <v>19</v>
      </c>
      <c r="O5" t="s" s="6725">
        <v>20</v>
      </c>
      <c r="P5" t="s" s="6726">
        <v>21</v>
      </c>
      <c r="Q5" t="s" s="6727">
        <v>22</v>
      </c>
      <c r="R5" t="s" s="6728">
        <v>23</v>
      </c>
      <c r="S5" t="s" s="6729">
        <v>22</v>
      </c>
      <c r="T5" t="s" s="6730">
        <v>24</v>
      </c>
      <c r="U5" t="s" s="6731">
        <v>22</v>
      </c>
      <c r="V5" t="s" s="6732">
        <v>25</v>
      </c>
      <c r="W5" t="s" s="6733">
        <v>26</v>
      </c>
      <c r="X5" t="s" s="6734">
        <v>27</v>
      </c>
      <c r="Y5" t="s" s="6735">
        <v>28</v>
      </c>
    </row>
    <row r="6" ht="15.0" customHeight="true">
      <c r="A6" t="s" s="6736">
        <v>208</v>
      </c>
      <c r="B6" t="s" s="6737">
        <v>209</v>
      </c>
      <c r="C6" t="s" s="6738">
        <v>210</v>
      </c>
      <c r="D6" t="s" s="6739">
        <v>211</v>
      </c>
      <c r="E6" t="s" s="6740">
        <v>212</v>
      </c>
      <c r="F6" t="n" s="6741">
        <v>41944.0</v>
      </c>
      <c r="G6" t="s" s="6742">
        <v>0</v>
      </c>
      <c r="H6" t="n" s="6743">
        <v>1460.0</v>
      </c>
      <c r="I6" t="n" s="6744">
        <v>2400.0</v>
      </c>
      <c r="J6" t="n" s="6745">
        <v>0.0</v>
      </c>
      <c r="K6" t="n" s="6746">
        <v>0.0</v>
      </c>
      <c r="L6" t="n" s="6747">
        <v>0.0</v>
      </c>
      <c r="M6" t="n" s="6748">
        <v>0.0</v>
      </c>
      <c r="N6" s="6749">
        <f>SUM(I6:M6)</f>
      </c>
      <c r="O6" t="n" s="6750">
        <v>10.0</v>
      </c>
      <c r="P6" t="n" s="6751">
        <v>0.0</v>
      </c>
      <c r="Q6" t="n" s="6752">
        <v>0.0</v>
      </c>
      <c r="R6" t="n" s="6753">
        <v>0.0</v>
      </c>
      <c r="S6" t="n" s="6754">
        <v>0.0</v>
      </c>
      <c r="T6" t="n" s="6755">
        <v>0.0</v>
      </c>
      <c r="U6" t="n" s="6756">
        <v>0.0</v>
      </c>
      <c r="V6" t="n" s="6757">
        <v>10.79</v>
      </c>
      <c r="W6" s="6758">
        <f>p6+r6+t6</f>
      </c>
      <c r="X6" s="6759">
        <f>q6+s6+u6+v6</f>
      </c>
      <c r="Y6" t="s" s="6760">
        <v>0</v>
      </c>
    </row>
    <row r="7" ht="15.0" customHeight="true">
      <c r="A7" t="s" s="6761">
        <v>213</v>
      </c>
      <c r="B7" t="s" s="6762">
        <v>214</v>
      </c>
      <c r="C7" t="s" s="6763">
        <v>215</v>
      </c>
      <c r="D7" t="s" s="6764">
        <v>216</v>
      </c>
      <c r="E7" t="s" s="6765">
        <v>212</v>
      </c>
      <c r="F7" t="n" s="6766">
        <v>41944.0</v>
      </c>
      <c r="G7" t="s" s="6767">
        <v>0</v>
      </c>
      <c r="H7" t="n" s="6768">
        <v>1390.0</v>
      </c>
      <c r="I7" t="n" s="6769">
        <v>2400.0</v>
      </c>
      <c r="J7" t="n" s="6770">
        <v>0.0</v>
      </c>
      <c r="K7" t="n" s="6771">
        <v>0.0</v>
      </c>
      <c r="L7" t="n" s="6772">
        <v>0.0</v>
      </c>
      <c r="M7" t="n" s="6773">
        <v>0.0</v>
      </c>
      <c r="N7" s="6774">
        <f>SUM(I7:M7)</f>
      </c>
      <c r="O7" t="n" s="6775">
        <v>10.0</v>
      </c>
      <c r="P7" t="n" s="6776">
        <v>9.0</v>
      </c>
      <c r="Q7" t="n" s="6777">
        <v>90.18</v>
      </c>
      <c r="R7" t="n" s="6778">
        <v>0.0</v>
      </c>
      <c r="S7" t="n" s="6779">
        <v>0.0</v>
      </c>
      <c r="T7" t="n" s="6780">
        <v>0.0</v>
      </c>
      <c r="U7" t="n" s="6781">
        <v>0.0</v>
      </c>
      <c r="V7" t="n" s="6782">
        <v>0.0</v>
      </c>
      <c r="W7" s="6783">
        <f>p7+r7+t7</f>
      </c>
      <c r="X7" s="6784">
        <f>q7+s7+u7+v7</f>
      </c>
      <c r="Y7" t="s" s="6785">
        <v>0</v>
      </c>
    </row>
    <row r="8" ht="15.0" customHeight="true">
      <c r="A8" t="s" s="6786">
        <v>217</v>
      </c>
      <c r="B8" t="s" s="6787">
        <v>218</v>
      </c>
      <c r="C8" t="s" s="6788">
        <v>219</v>
      </c>
      <c r="D8" t="s" s="6789">
        <v>220</v>
      </c>
      <c r="E8" t="s" s="6790">
        <v>212</v>
      </c>
      <c r="F8" t="n" s="6791">
        <v>41944.0</v>
      </c>
      <c r="G8" t="s" s="6792">
        <v>0</v>
      </c>
      <c r="H8" t="n" s="6793">
        <v>1410.0</v>
      </c>
      <c r="I8" t="n" s="6794">
        <v>1250.0</v>
      </c>
      <c r="J8" t="n" s="6795">
        <v>0.0</v>
      </c>
      <c r="K8" t="n" s="6796">
        <v>0.0</v>
      </c>
      <c r="L8" t="n" s="6797">
        <v>0.0</v>
      </c>
      <c r="M8" t="n" s="6798">
        <v>0.0</v>
      </c>
      <c r="N8" s="6799">
        <f>SUM(I8:M8)</f>
      </c>
      <c r="O8" t="n" s="6800">
        <v>10.0</v>
      </c>
      <c r="P8" t="n" s="6801">
        <v>9.0</v>
      </c>
      <c r="Q8" t="n" s="6802">
        <v>91.53</v>
      </c>
      <c r="R8" t="n" s="6803">
        <v>0.0</v>
      </c>
      <c r="S8" t="n" s="6804">
        <v>0.0</v>
      </c>
      <c r="T8" t="n" s="6805">
        <v>0.0</v>
      </c>
      <c r="U8" t="n" s="6806">
        <v>0.0</v>
      </c>
      <c r="V8" t="n" s="6807">
        <v>9.98</v>
      </c>
      <c r="W8" s="6808">
        <f>p8+r8+t8</f>
      </c>
      <c r="X8" s="6809">
        <f>q8+s8+u8+v8</f>
      </c>
      <c r="Y8" t="s" s="6810">
        <v>0</v>
      </c>
    </row>
    <row r="9" ht="15.0" customHeight="true">
      <c r="A9" t="s" s="6811">
        <v>221</v>
      </c>
      <c r="B9" t="s" s="6812">
        <v>222</v>
      </c>
      <c r="C9" t="s" s="6813">
        <v>223</v>
      </c>
      <c r="D9" t="s" s="6814">
        <v>224</v>
      </c>
      <c r="E9" t="s" s="6815">
        <v>212</v>
      </c>
      <c r="F9" t="n" s="6816">
        <v>41944.0</v>
      </c>
      <c r="G9" t="s" s="6817">
        <v>0</v>
      </c>
      <c r="H9" t="n" s="6818">
        <v>1390.0</v>
      </c>
      <c r="I9" t="n" s="6819">
        <v>2200.0</v>
      </c>
      <c r="J9" t="n" s="6820">
        <v>0.0</v>
      </c>
      <c r="K9" t="n" s="6821">
        <v>0.0</v>
      </c>
      <c r="L9" t="n" s="6822">
        <v>0.0</v>
      </c>
      <c r="M9" t="n" s="6823">
        <v>0.0</v>
      </c>
      <c r="N9" s="6824">
        <f>SUM(I9:M9)</f>
      </c>
      <c r="O9" t="n" s="6825">
        <v>34.24</v>
      </c>
      <c r="P9" t="n" s="6826">
        <v>15.0</v>
      </c>
      <c r="Q9" t="n" s="6827">
        <v>150.3</v>
      </c>
      <c r="R9" t="n" s="6828">
        <v>0.0</v>
      </c>
      <c r="S9" t="n" s="6829">
        <v>0.0</v>
      </c>
      <c r="T9" t="n" s="6830">
        <v>0.0</v>
      </c>
      <c r="U9" t="n" s="6831">
        <v>0.0</v>
      </c>
      <c r="V9" t="n" s="6832">
        <v>8.43</v>
      </c>
      <c r="W9" s="6833">
        <f>p9+r9+t9</f>
      </c>
      <c r="X9" s="6834">
        <f>q9+s9+u9+v9</f>
      </c>
      <c r="Y9" t="s" s="6835">
        <v>0</v>
      </c>
    </row>
    <row r="10" ht="15.0" customHeight="true">
      <c r="A10" t="s" s="6836">
        <v>225</v>
      </c>
      <c r="B10" t="s" s="6837">
        <v>226</v>
      </c>
      <c r="C10" t="s" s="6838">
        <v>227</v>
      </c>
      <c r="D10" t="s" s="6839">
        <v>228</v>
      </c>
      <c r="E10" t="s" s="6840">
        <v>212</v>
      </c>
      <c r="F10" t="n" s="6841">
        <v>43332.0</v>
      </c>
      <c r="G10" t="n" s="6842">
        <v>43496.0</v>
      </c>
      <c r="H10" t="n" s="6843">
        <v>0.0</v>
      </c>
      <c r="I10" t="n" s="6844">
        <v>2400.0</v>
      </c>
      <c r="J10" t="n" s="6845">
        <v>0.0</v>
      </c>
      <c r="K10" t="n" s="6846">
        <v>0.0</v>
      </c>
      <c r="L10" t="n" s="6847">
        <v>0.0</v>
      </c>
      <c r="M10" t="n" s="6848">
        <v>0.0</v>
      </c>
      <c r="N10" s="6849">
        <f>SUM(I10:M10)</f>
      </c>
      <c r="O10" t="n" s="6850">
        <v>10.0</v>
      </c>
      <c r="P10" t="n" s="6851">
        <v>0.0</v>
      </c>
      <c r="Q10" t="n" s="6852">
        <v>0.0</v>
      </c>
      <c r="R10" t="n" s="6853">
        <v>0.0</v>
      </c>
      <c r="S10" t="n" s="6854">
        <v>0.0</v>
      </c>
      <c r="T10" t="n" s="6855">
        <v>0.0</v>
      </c>
      <c r="U10" t="n" s="6856">
        <v>0.0</v>
      </c>
      <c r="V10" t="n" s="6857">
        <v>0.0</v>
      </c>
      <c r="W10" s="6858">
        <f>p10+r10+t10</f>
      </c>
      <c r="X10" s="6859">
        <f>q10+s10+u10+v10</f>
      </c>
      <c r="Y10" t="s" s="6860">
        <v>0</v>
      </c>
    </row>
    <row r="11" ht="15.0" customHeight="true">
      <c r="A11" t="s" s="6861">
        <v>229</v>
      </c>
      <c r="B11" t="s" s="6862">
        <v>230</v>
      </c>
      <c r="C11" t="s" s="6863">
        <v>231</v>
      </c>
      <c r="D11" t="s" s="6864">
        <v>232</v>
      </c>
      <c r="E11" t="s" s="6865">
        <v>212</v>
      </c>
      <c r="F11" t="n" s="6866">
        <v>42179.0</v>
      </c>
      <c r="G11" t="s" s="6867">
        <v>0</v>
      </c>
      <c r="H11" t="n" s="6868">
        <v>1350.0</v>
      </c>
      <c r="I11" t="n" s="6869">
        <v>2400.0</v>
      </c>
      <c r="J11" t="n" s="6870">
        <v>0.0</v>
      </c>
      <c r="K11" t="n" s="6871">
        <v>0.0</v>
      </c>
      <c r="L11" t="n" s="6872">
        <v>0.0</v>
      </c>
      <c r="M11" t="n" s="6873">
        <v>0.0</v>
      </c>
      <c r="N11" s="6874">
        <f>SUM(I11:M11)</f>
      </c>
      <c r="O11" t="n" s="6875">
        <v>10.0</v>
      </c>
      <c r="P11" t="n" s="6876">
        <v>9.0</v>
      </c>
      <c r="Q11" t="n" s="6877">
        <v>87.66</v>
      </c>
      <c r="R11" t="n" s="6878">
        <v>0.0</v>
      </c>
      <c r="S11" t="n" s="6879">
        <v>0.0</v>
      </c>
      <c r="T11" t="n" s="6880">
        <v>0.0</v>
      </c>
      <c r="U11" t="n" s="6881">
        <v>0.0</v>
      </c>
      <c r="V11" t="n" s="6882">
        <v>8.91</v>
      </c>
      <c r="W11" s="6883">
        <f>p11+r11+t11</f>
      </c>
      <c r="X11" s="6884">
        <f>q11+s11+u11+v11</f>
      </c>
      <c r="Y11" t="s" s="6885">
        <v>0</v>
      </c>
    </row>
    <row r="12" ht="15.0" customHeight="true">
      <c r="A12" t="s" s="6886">
        <v>233</v>
      </c>
      <c r="B12" t="s" s="6887">
        <v>234</v>
      </c>
      <c r="C12" t="s" s="6888">
        <v>235</v>
      </c>
      <c r="D12" t="s" s="6889">
        <v>236</v>
      </c>
      <c r="E12" t="s" s="6890">
        <v>212</v>
      </c>
      <c r="F12" t="n" s="6891">
        <v>42488.0</v>
      </c>
      <c r="G12" t="s" s="6892">
        <v>0</v>
      </c>
      <c r="H12" t="n" s="6893">
        <v>1460.0</v>
      </c>
      <c r="I12" t="n" s="6894">
        <v>2200.0</v>
      </c>
      <c r="J12" t="n" s="6895">
        <v>0.0</v>
      </c>
      <c r="K12" t="n" s="6896">
        <v>0.0</v>
      </c>
      <c r="L12" t="n" s="6897">
        <v>0.0</v>
      </c>
      <c r="M12" t="n" s="6898">
        <v>0.0</v>
      </c>
      <c r="N12" s="6899">
        <f>SUM(I12:M12)</f>
      </c>
      <c r="O12" t="n" s="6900">
        <v>23.11</v>
      </c>
      <c r="P12" t="n" s="6901">
        <v>8.0</v>
      </c>
      <c r="Q12" t="n" s="6902">
        <v>84.24</v>
      </c>
      <c r="R12" t="n" s="6903">
        <v>0.0</v>
      </c>
      <c r="S12" t="n" s="6904">
        <v>0.0</v>
      </c>
      <c r="T12" t="n" s="6905">
        <v>0.0</v>
      </c>
      <c r="U12" t="n" s="6906">
        <v>0.0</v>
      </c>
      <c r="V12" t="n" s="6907">
        <v>5.34</v>
      </c>
      <c r="W12" s="6908">
        <f>p12+r12+t12</f>
      </c>
      <c r="X12" s="6909">
        <f>q12+s12+u12+v12</f>
      </c>
      <c r="Y12" t="s" s="6910">
        <v>0</v>
      </c>
    </row>
    <row r="13" ht="15.0" customHeight="true">
      <c r="A13" t="s" s="6911">
        <v>237</v>
      </c>
      <c r="B13" t="s" s="6912">
        <v>238</v>
      </c>
      <c r="C13" t="s" s="6913">
        <v>239</v>
      </c>
      <c r="D13" t="s" s="6914">
        <v>240</v>
      </c>
      <c r="E13" t="s" s="6915">
        <v>212</v>
      </c>
      <c r="F13" t="n" s="6916">
        <v>42583.0</v>
      </c>
      <c r="G13" t="s" s="6917">
        <v>0</v>
      </c>
      <c r="H13" t="n" s="6918">
        <v>1350.0</v>
      </c>
      <c r="I13" t="n" s="6919">
        <v>2200.0</v>
      </c>
      <c r="J13" t="n" s="6920">
        <v>0.0</v>
      </c>
      <c r="K13" t="n" s="6921">
        <v>0.0</v>
      </c>
      <c r="L13" t="n" s="6922">
        <v>0.0</v>
      </c>
      <c r="M13" t="n" s="6923">
        <v>0.0</v>
      </c>
      <c r="N13" s="6924">
        <f>SUM(I13:M13)</f>
      </c>
      <c r="O13" t="n" s="6925">
        <v>45.56</v>
      </c>
      <c r="P13" t="n" s="6926">
        <v>18.0</v>
      </c>
      <c r="Q13" t="n" s="6927">
        <v>175.32</v>
      </c>
      <c r="R13" t="n" s="6928">
        <v>0.0</v>
      </c>
      <c r="S13" t="n" s="6929">
        <v>0.0</v>
      </c>
      <c r="T13" t="n" s="6930">
        <v>0.0</v>
      </c>
      <c r="U13" t="n" s="6931">
        <v>0.0</v>
      </c>
      <c r="V13" t="n" s="6932">
        <v>9.41</v>
      </c>
      <c r="W13" s="6933">
        <f>p13+r13+t13</f>
      </c>
      <c r="X13" s="6934">
        <f>q13+s13+u13+v13</f>
      </c>
      <c r="Y13" t="s" s="6935">
        <v>0</v>
      </c>
    </row>
    <row r="14" ht="15.0" customHeight="true">
      <c r="A14" t="s" s="6936">
        <v>241</v>
      </c>
      <c r="B14" t="s" s="6937">
        <v>242</v>
      </c>
      <c r="C14" t="s" s="6938">
        <v>243</v>
      </c>
      <c r="D14" t="s" s="6939">
        <v>244</v>
      </c>
      <c r="E14" t="s" s="6940">
        <v>212</v>
      </c>
      <c r="F14" t="n" s="6941">
        <v>42761.0</v>
      </c>
      <c r="G14" t="s" s="6942">
        <v>0</v>
      </c>
      <c r="H14" t="n" s="6943">
        <v>1320.0</v>
      </c>
      <c r="I14" t="n" s="6944">
        <v>1250.0</v>
      </c>
      <c r="J14" t="n" s="6945">
        <v>0.0</v>
      </c>
      <c r="K14" t="n" s="6946">
        <v>0.0</v>
      </c>
      <c r="L14" t="n" s="6947">
        <v>0.0</v>
      </c>
      <c r="M14" t="n" s="6948">
        <v>0.0</v>
      </c>
      <c r="N14" s="6949">
        <f>SUM(I14:M14)</f>
      </c>
      <c r="O14" t="n" s="6950">
        <v>0.0</v>
      </c>
      <c r="P14" t="n" s="6951">
        <v>14.0</v>
      </c>
      <c r="Q14" t="n" s="6952">
        <v>133.28</v>
      </c>
      <c r="R14" t="n" s="6953">
        <v>0.0</v>
      </c>
      <c r="S14" t="n" s="6954">
        <v>0.0</v>
      </c>
      <c r="T14" t="n" s="6955">
        <v>0.0</v>
      </c>
      <c r="U14" t="n" s="6956">
        <v>0.0</v>
      </c>
      <c r="V14" t="n" s="6957">
        <v>9.45</v>
      </c>
      <c r="W14" s="6958">
        <f>p14+r14+t14</f>
      </c>
      <c r="X14" s="6959">
        <f>q14+s14+u14+v14</f>
      </c>
      <c r="Y14" t="s" s="6960">
        <v>0</v>
      </c>
    </row>
    <row r="15" ht="15.0" customHeight="true">
      <c r="A15" t="s" s="6961">
        <v>245</v>
      </c>
      <c r="B15" t="s" s="6962">
        <v>246</v>
      </c>
      <c r="C15" t="s" s="6963">
        <v>247</v>
      </c>
      <c r="D15" t="s" s="6964">
        <v>248</v>
      </c>
      <c r="E15" t="s" s="6965">
        <v>212</v>
      </c>
      <c r="F15" t="n" s="6966">
        <v>42781.0</v>
      </c>
      <c r="G15" t="s" s="6967">
        <v>0</v>
      </c>
      <c r="H15" t="n" s="6968">
        <v>1320.0</v>
      </c>
      <c r="I15" t="n" s="6969">
        <v>2200.0</v>
      </c>
      <c r="J15" t="n" s="6970">
        <v>0.0</v>
      </c>
      <c r="K15" t="n" s="6971">
        <v>0.0</v>
      </c>
      <c r="L15" t="n" s="6972">
        <v>0.0</v>
      </c>
      <c r="M15" t="n" s="6973">
        <v>0.0</v>
      </c>
      <c r="N15" s="6974">
        <f>SUM(I15:M15)</f>
      </c>
      <c r="O15" t="n" s="6975">
        <v>34.0</v>
      </c>
      <c r="P15" t="n" s="6976">
        <v>10.0</v>
      </c>
      <c r="Q15" t="n" s="6977">
        <v>95.2</v>
      </c>
      <c r="R15" t="n" s="6978">
        <v>0.0</v>
      </c>
      <c r="S15" t="n" s="6979">
        <v>0.0</v>
      </c>
      <c r="T15" t="n" s="6980">
        <v>0.0</v>
      </c>
      <c r="U15" t="n" s="6981">
        <v>0.0</v>
      </c>
      <c r="V15" t="n" s="6982">
        <v>4.09</v>
      </c>
      <c r="W15" s="6983">
        <f>p15+r15+t15</f>
      </c>
      <c r="X15" s="6984">
        <f>q15+s15+u15+v15</f>
      </c>
      <c r="Y15" t="s" s="6985">
        <v>0</v>
      </c>
    </row>
    <row r="16" ht="15.0" customHeight="true">
      <c r="A16" t="s" s="6986">
        <v>249</v>
      </c>
      <c r="B16" t="s" s="6987">
        <v>250</v>
      </c>
      <c r="C16" t="s" s="6988">
        <v>251</v>
      </c>
      <c r="D16" t="s" s="6989">
        <v>252</v>
      </c>
      <c r="E16" t="s" s="6990">
        <v>212</v>
      </c>
      <c r="F16" t="n" s="6991">
        <v>43101.0</v>
      </c>
      <c r="G16" t="s" s="6992">
        <v>0</v>
      </c>
      <c r="H16" t="n" s="6993">
        <v>1290.0</v>
      </c>
      <c r="I16" t="n" s="6994">
        <v>2200.0</v>
      </c>
      <c r="J16" t="n" s="6995">
        <v>0.0</v>
      </c>
      <c r="K16" t="n" s="6996">
        <v>0.0</v>
      </c>
      <c r="L16" t="n" s="6997">
        <v>0.0</v>
      </c>
      <c r="M16" t="n" s="6998">
        <v>0.0</v>
      </c>
      <c r="N16" s="6999">
        <f>SUM(I16:M16)</f>
      </c>
      <c r="O16" t="n" s="7000">
        <v>10.0</v>
      </c>
      <c r="P16" t="n" s="7001">
        <v>16.0</v>
      </c>
      <c r="Q16" t="n" s="7002">
        <v>148.8</v>
      </c>
      <c r="R16" t="n" s="7003">
        <v>0.0</v>
      </c>
      <c r="S16" t="n" s="7004">
        <v>0.0</v>
      </c>
      <c r="T16" t="n" s="7005">
        <v>0.0</v>
      </c>
      <c r="U16" t="n" s="7006">
        <v>0.0</v>
      </c>
      <c r="V16" t="n" s="7007">
        <v>4.83</v>
      </c>
      <c r="W16" s="7008">
        <f>p16+r16+t16</f>
      </c>
      <c r="X16" s="7009">
        <f>q16+s16+u16+v16</f>
      </c>
      <c r="Y16" t="s" s="7010">
        <v>0</v>
      </c>
    </row>
    <row r="17" ht="15.0" customHeight="true">
      <c r="A17" t="s" s="7011">
        <v>253</v>
      </c>
      <c r="B17" t="s" s="7012">
        <v>254</v>
      </c>
      <c r="C17" t="s" s="7013">
        <v>255</v>
      </c>
      <c r="D17" t="s" s="7014">
        <v>256</v>
      </c>
      <c r="E17" t="s" s="7015">
        <v>212</v>
      </c>
      <c r="F17" t="n" s="7016">
        <v>43141.0</v>
      </c>
      <c r="G17" t="s" s="7017">
        <v>0</v>
      </c>
      <c r="H17" t="n" s="7018">
        <v>1240.0</v>
      </c>
      <c r="I17" t="n" s="7019">
        <v>1250.0</v>
      </c>
      <c r="J17" t="n" s="7020">
        <v>0.0</v>
      </c>
      <c r="K17" t="n" s="7021">
        <v>0.0</v>
      </c>
      <c r="L17" t="n" s="7022">
        <v>0.0</v>
      </c>
      <c r="M17" t="n" s="7023">
        <v>0.0</v>
      </c>
      <c r="N17" s="7024">
        <f>SUM(I17:M17)</f>
      </c>
      <c r="O17" t="n" s="7025">
        <v>0.0</v>
      </c>
      <c r="P17" t="n" s="7026">
        <v>8.0</v>
      </c>
      <c r="Q17" t="n" s="7027">
        <v>71.52</v>
      </c>
      <c r="R17" t="n" s="7028">
        <v>0.0</v>
      </c>
      <c r="S17" t="n" s="7029">
        <v>0.0</v>
      </c>
      <c r="T17" t="n" s="7030">
        <v>0.0</v>
      </c>
      <c r="U17" t="n" s="7031">
        <v>0.0</v>
      </c>
      <c r="V17" t="n" s="7032">
        <v>3.06</v>
      </c>
      <c r="W17" s="7033">
        <f>p17+r17+t17</f>
      </c>
      <c r="X17" s="7034">
        <f>q17+s17+u17+v17</f>
      </c>
      <c r="Y17" t="s" s="7035">
        <v>0</v>
      </c>
    </row>
    <row r="18" ht="15.0" customHeight="true">
      <c r="A18" t="s" s="7036">
        <v>257</v>
      </c>
      <c r="B18" t="s" s="7037">
        <v>258</v>
      </c>
      <c r="C18" t="s" s="7038">
        <v>259</v>
      </c>
      <c r="D18" t="s" s="7039">
        <v>260</v>
      </c>
      <c r="E18" t="s" s="7040">
        <v>212</v>
      </c>
      <c r="F18" t="n" s="7041">
        <v>43195.0</v>
      </c>
      <c r="G18" t="s" s="7042">
        <v>0</v>
      </c>
      <c r="H18" t="n" s="7043">
        <v>1240.0</v>
      </c>
      <c r="I18" t="n" s="7044">
        <v>2400.0</v>
      </c>
      <c r="J18" t="n" s="7045">
        <v>0.0</v>
      </c>
      <c r="K18" t="n" s="7046">
        <v>0.0</v>
      </c>
      <c r="L18" t="n" s="7047">
        <v>0.0</v>
      </c>
      <c r="M18" t="n" s="7048">
        <v>0.0</v>
      </c>
      <c r="N18" s="7049">
        <f>SUM(I18:M18)</f>
      </c>
      <c r="O18" t="n" s="7050">
        <v>0.0</v>
      </c>
      <c r="P18" t="n" s="7051">
        <v>6.0</v>
      </c>
      <c r="Q18" t="n" s="7052">
        <v>53.64</v>
      </c>
      <c r="R18" t="n" s="7053">
        <v>0.0</v>
      </c>
      <c r="S18" t="n" s="7054">
        <v>0.0</v>
      </c>
      <c r="T18" t="n" s="7055">
        <v>0.0</v>
      </c>
      <c r="U18" t="n" s="7056">
        <v>0.0</v>
      </c>
      <c r="V18" t="n" s="7057">
        <v>3.65</v>
      </c>
      <c r="W18" s="7058">
        <f>p18+r18+t18</f>
      </c>
      <c r="X18" s="7059">
        <f>q18+s18+u18+v18</f>
      </c>
      <c r="Y18" t="s" s="7060">
        <v>0</v>
      </c>
    </row>
    <row r="19" ht="15.0" customHeight="true">
      <c r="A19" t="s" s="7061">
        <v>261</v>
      </c>
      <c r="B19" t="s" s="7062">
        <v>262</v>
      </c>
      <c r="C19" t="s" s="7063">
        <v>263</v>
      </c>
      <c r="D19" t="s" s="7064">
        <v>264</v>
      </c>
      <c r="E19" t="s" s="7065">
        <v>212</v>
      </c>
      <c r="F19" t="n" s="7066">
        <v>43269.0</v>
      </c>
      <c r="G19" t="s" s="7067">
        <v>0</v>
      </c>
      <c r="H19" t="n" s="7068">
        <v>1250.0</v>
      </c>
      <c r="I19" t="n" s="7069">
        <v>1850.0</v>
      </c>
      <c r="J19" t="n" s="7070">
        <v>0.0</v>
      </c>
      <c r="K19" t="n" s="7071">
        <v>0.0</v>
      </c>
      <c r="L19" t="n" s="7072">
        <v>0.0</v>
      </c>
      <c r="M19" t="n" s="7073">
        <v>0.0</v>
      </c>
      <c r="N19" s="7074">
        <f>SUM(I19:M19)</f>
      </c>
      <c r="O19" t="n" s="7075">
        <v>0.0</v>
      </c>
      <c r="P19" t="n" s="7076">
        <v>14.0</v>
      </c>
      <c r="Q19" t="n" s="7077">
        <v>126.14</v>
      </c>
      <c r="R19" t="n" s="7078">
        <v>0.0</v>
      </c>
      <c r="S19" t="n" s="7079">
        <v>0.0</v>
      </c>
      <c r="T19" t="n" s="7080">
        <v>0.0</v>
      </c>
      <c r="U19" t="n" s="7081">
        <v>0.0</v>
      </c>
      <c r="V19" t="n" s="7082">
        <v>4.2</v>
      </c>
      <c r="W19" s="7083">
        <f>p19+r19+t19</f>
      </c>
      <c r="X19" s="7084">
        <f>q19+s19+u19+v19</f>
      </c>
      <c r="Y19" t="s" s="7085">
        <v>0</v>
      </c>
    </row>
    <row r="20" ht="15.0" customHeight="true">
      <c r="A20" t="s" s="7086">
        <v>265</v>
      </c>
      <c r="B20" t="s" s="7087">
        <v>266</v>
      </c>
      <c r="C20" t="s" s="7088">
        <v>267</v>
      </c>
      <c r="D20" t="s" s="7089">
        <v>268</v>
      </c>
      <c r="E20" t="s" s="7090">
        <v>212</v>
      </c>
      <c r="F20" t="n" s="7091">
        <v>43269.0</v>
      </c>
      <c r="G20" t="s" s="7092">
        <v>0</v>
      </c>
      <c r="H20" t="n" s="7093">
        <v>1240.0</v>
      </c>
      <c r="I20" t="n" s="7094">
        <v>1850.0</v>
      </c>
      <c r="J20" t="n" s="7095">
        <v>0.0</v>
      </c>
      <c r="K20" t="n" s="7096">
        <v>0.0</v>
      </c>
      <c r="L20" t="n" s="7097">
        <v>0.0</v>
      </c>
      <c r="M20" t="n" s="7098">
        <v>0.0</v>
      </c>
      <c r="N20" s="7099">
        <f>SUM(I20:M20)</f>
      </c>
      <c r="O20" t="n" s="7100">
        <v>0.0</v>
      </c>
      <c r="P20" t="n" s="7101">
        <v>0.0</v>
      </c>
      <c r="Q20" t="n" s="7102">
        <v>0.0</v>
      </c>
      <c r="R20" t="n" s="7103">
        <v>0.0</v>
      </c>
      <c r="S20" t="n" s="7104">
        <v>0.0</v>
      </c>
      <c r="T20" t="n" s="7105">
        <v>0.0</v>
      </c>
      <c r="U20" t="n" s="7106">
        <v>0.0</v>
      </c>
      <c r="V20" t="n" s="7107">
        <v>3.65</v>
      </c>
      <c r="W20" s="7108">
        <f>p20+r20+t20</f>
      </c>
      <c r="X20" s="7109">
        <f>q20+s20+u20+v20</f>
      </c>
      <c r="Y20" t="s" s="7110">
        <v>0</v>
      </c>
    </row>
    <row r="21" ht="15.0" customHeight="true">
      <c r="A21" t="s" s="7111">
        <v>269</v>
      </c>
      <c r="B21" t="s" s="7112">
        <v>270</v>
      </c>
      <c r="C21" t="s" s="7113">
        <v>271</v>
      </c>
      <c r="D21" t="s" s="7114">
        <v>272</v>
      </c>
      <c r="E21" t="s" s="7115">
        <v>212</v>
      </c>
      <c r="F21" t="n" s="7116">
        <v>43323.0</v>
      </c>
      <c r="G21" t="s" s="7117">
        <v>0</v>
      </c>
      <c r="H21" t="n" s="7118">
        <v>1200.0</v>
      </c>
      <c r="I21" t="n" s="7119">
        <v>2400.0</v>
      </c>
      <c r="J21" t="n" s="7120">
        <v>0.0</v>
      </c>
      <c r="K21" t="n" s="7121">
        <v>0.0</v>
      </c>
      <c r="L21" t="n" s="7122">
        <v>0.0</v>
      </c>
      <c r="M21" t="n" s="7123">
        <v>0.0</v>
      </c>
      <c r="N21" s="7124">
        <f>SUM(I21:M21)</f>
      </c>
      <c r="O21" t="n" s="7125">
        <v>0.0</v>
      </c>
      <c r="P21" t="n" s="7126">
        <v>8.0</v>
      </c>
      <c r="Q21" t="n" s="7127">
        <v>69.2</v>
      </c>
      <c r="R21" t="n" s="7128">
        <v>0.0</v>
      </c>
      <c r="S21" t="n" s="7129">
        <v>0.0</v>
      </c>
      <c r="T21" t="n" s="7130">
        <v>0.0</v>
      </c>
      <c r="U21" t="n" s="7131">
        <v>0.0</v>
      </c>
      <c r="V21" t="n" s="7132">
        <v>0.0</v>
      </c>
      <c r="W21" s="7133">
        <f>p21+r21+t21</f>
      </c>
      <c r="X21" s="7134">
        <f>q21+s21+u21+v21</f>
      </c>
      <c r="Y21" t="s" s="7135">
        <v>0</v>
      </c>
    </row>
    <row r="22" ht="15.0" customHeight="true">
      <c r="A22" t="s" s="7136">
        <v>273</v>
      </c>
      <c r="B22" t="s" s="7137">
        <v>274</v>
      </c>
      <c r="C22" t="s" s="7138">
        <v>275</v>
      </c>
      <c r="D22" t="s" s="7139">
        <v>276</v>
      </c>
      <c r="E22" t="s" s="7140">
        <v>212</v>
      </c>
      <c r="F22" t="n" s="7141">
        <v>43323.0</v>
      </c>
      <c r="G22" t="s" s="7142">
        <v>0</v>
      </c>
      <c r="H22" t="n" s="7143">
        <v>1500.0</v>
      </c>
      <c r="I22" t="n" s="7144">
        <v>2400.0</v>
      </c>
      <c r="J22" t="n" s="7145">
        <v>0.0</v>
      </c>
      <c r="K22" t="n" s="7146">
        <v>0.0</v>
      </c>
      <c r="L22" t="n" s="7147">
        <v>0.0</v>
      </c>
      <c r="M22" t="n" s="7148">
        <v>0.0</v>
      </c>
      <c r="N22" s="7149">
        <f>SUM(I22:M22)</f>
      </c>
      <c r="O22" t="n" s="7150">
        <v>0.0</v>
      </c>
      <c r="P22" t="n" s="7151">
        <v>11.0</v>
      </c>
      <c r="Q22" t="n" s="7152">
        <v>119.02</v>
      </c>
      <c r="R22" t="n" s="7153">
        <v>0.0</v>
      </c>
      <c r="S22" t="n" s="7154">
        <v>0.0</v>
      </c>
      <c r="T22" t="n" s="7155">
        <v>0.0</v>
      </c>
      <c r="U22" t="n" s="7156">
        <v>0.0</v>
      </c>
      <c r="V22" t="n" s="7157">
        <v>0.0</v>
      </c>
      <c r="W22" s="7158">
        <f>p22+r22+t22</f>
      </c>
      <c r="X22" s="7159">
        <f>q22+s22+u22+v22</f>
      </c>
      <c r="Y22" t="s" s="7160">
        <v>0</v>
      </c>
    </row>
    <row r="23" ht="15.0" customHeight="true">
      <c r="A23" t="s" s="7161">
        <v>277</v>
      </c>
      <c r="B23" t="s" s="7162">
        <v>278</v>
      </c>
      <c r="C23" t="s" s="7163">
        <v>279</v>
      </c>
      <c r="D23" t="s" s="7164">
        <v>280</v>
      </c>
      <c r="E23" t="s" s="7165">
        <v>212</v>
      </c>
      <c r="F23" t="n" s="7166">
        <v>43327.0</v>
      </c>
      <c r="G23" t="n" s="7167">
        <v>43518.0</v>
      </c>
      <c r="H23" t="n" s="7168">
        <v>1005.71</v>
      </c>
      <c r="I23" t="n" s="7169">
        <v>2400.0</v>
      </c>
      <c r="J23" t="n" s="7170">
        <v>0.0</v>
      </c>
      <c r="K23" t="n" s="7171">
        <v>0.0</v>
      </c>
      <c r="L23" t="n" s="7172">
        <v>0.0</v>
      </c>
      <c r="M23" t="n" s="7173">
        <v>0.0</v>
      </c>
      <c r="N23" s="7174">
        <f>SUM(I23:M23)</f>
      </c>
      <c r="O23" t="n" s="7175">
        <v>0.0</v>
      </c>
      <c r="P23" t="n" s="7176">
        <v>2.0</v>
      </c>
      <c r="Q23" t="n" s="7177">
        <v>18.46</v>
      </c>
      <c r="R23" t="n" s="7178">
        <v>0.0</v>
      </c>
      <c r="S23" t="n" s="7179">
        <v>0.0</v>
      </c>
      <c r="T23" t="n" s="7180">
        <v>0.0</v>
      </c>
      <c r="U23" t="n" s="7181">
        <v>0.0</v>
      </c>
      <c r="V23" t="n" s="7182">
        <v>0.0</v>
      </c>
      <c r="W23" s="7183">
        <f>p23+r23+t23</f>
      </c>
      <c r="X23" s="7184">
        <f>q23+s23+u23+v23</f>
      </c>
      <c r="Y23" t="s" s="7185">
        <v>0</v>
      </c>
    </row>
    <row r="24" ht="15.0" customHeight="true">
      <c r="A24" t="s" s="7186">
        <v>0</v>
      </c>
      <c r="B24" t="s" s="7187">
        <v>0</v>
      </c>
      <c r="C24" t="s" s="7188">
        <v>0</v>
      </c>
      <c r="D24" t="s" s="7189">
        <v>0</v>
      </c>
      <c r="E24" t="s" s="7190">
        <v>0</v>
      </c>
      <c r="F24" t="s" s="7191">
        <v>0</v>
      </c>
      <c r="G24" t="s" s="7192">
        <v>0</v>
      </c>
      <c r="H24" s="7193">
        <f>SUM(h6:h23)</f>
      </c>
      <c r="I24" s="7194">
        <f>SUM(i6:i23)</f>
      </c>
      <c r="J24" s="7195">
        <f>SUM(j6:j23)</f>
      </c>
      <c r="K24" s="7196">
        <f>SUM(k6:k23)</f>
      </c>
      <c r="L24" s="7197">
        <f>SUM(l6:l23)</f>
      </c>
      <c r="M24" s="7198">
        <f>SUM(m6:m23)</f>
      </c>
      <c r="N24" s="7199">
        <f>SUM(n6:n23)</f>
      </c>
      <c r="O24" s="7200">
        <f>SUM(o6:o23)</f>
      </c>
      <c r="P24" s="7201">
        <f>SUM(p6:p23)</f>
      </c>
      <c r="Q24" s="7202">
        <f>SUM(q6:q23)</f>
      </c>
      <c r="R24" s="7203">
        <f>SUM(r6:r23)</f>
      </c>
      <c r="S24" s="7204">
        <f>SUM(s6:s23)</f>
      </c>
      <c r="T24" s="7205">
        <f>SUM(t6:t23)</f>
      </c>
      <c r="U24" s="7206">
        <f>SUM(u6:u23)</f>
      </c>
      <c r="V24" s="7207">
        <f>SUM(v6:v23)</f>
      </c>
      <c r="W24" s="7208">
        <f>SUM(w6:w23)</f>
      </c>
      <c r="X24" s="7209">
        <f>SUM(x6:x23)</f>
      </c>
      <c r="Y24" t="s" s="7210">
        <v>0</v>
      </c>
    </row>
    <row r="25" ht="15.0" customHeight="true"/>
    <row r="26" ht="15.0" customHeight="true">
      <c r="A26" t="s" s="7211">
        <v>0</v>
      </c>
      <c r="B26" t="s" s="7212">
        <v>0</v>
      </c>
      <c r="C26" t="s" s="7213">
        <v>519</v>
      </c>
      <c r="D26" s="7214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15">
        <v>0</v>
      </c>
      <c r="B1" t="s" s="7216">
        <v>0</v>
      </c>
      <c r="C1" t="s" s="7217">
        <v>1</v>
      </c>
      <c r="D1" t="s" s="7218">
        <v>0</v>
      </c>
      <c r="E1" t="s" s="7219">
        <v>0</v>
      </c>
      <c r="F1" t="s" s="7220">
        <v>0</v>
      </c>
      <c r="G1" t="s" s="7221">
        <v>0</v>
      </c>
      <c r="H1" t="s" s="7222">
        <v>0</v>
      </c>
      <c r="I1" t="s" s="7223">
        <v>0</v>
      </c>
      <c r="J1" t="s" s="7224">
        <v>0</v>
      </c>
      <c r="K1" t="s" s="7225">
        <v>0</v>
      </c>
      <c r="L1" t="s" s="7226">
        <v>0</v>
      </c>
      <c r="M1" t="s" s="7227">
        <v>0</v>
      </c>
      <c r="N1" t="s" s="7228">
        <v>2</v>
      </c>
      <c r="O1" t="n" s="7229">
        <v>2019.0</v>
      </c>
      <c r="P1" t="s" s="7230">
        <v>0</v>
      </c>
    </row>
    <row r="2" ht="15.0" customHeight="true">
      <c r="A2" t="s" s="7231">
        <v>0</v>
      </c>
      <c r="B2" t="s" s="7232">
        <v>0</v>
      </c>
      <c r="C2" t="s" s="7233">
        <v>3</v>
      </c>
      <c r="D2" t="s" s="7234">
        <v>0</v>
      </c>
      <c r="E2" t="s" s="7235">
        <v>0</v>
      </c>
      <c r="F2" t="s" s="7236">
        <v>0</v>
      </c>
      <c r="G2" t="s" s="7237">
        <v>0</v>
      </c>
      <c r="H2" t="s" s="7238">
        <v>0</v>
      </c>
      <c r="I2" t="s" s="7239">
        <v>0</v>
      </c>
      <c r="J2" t="s" s="7240">
        <v>0</v>
      </c>
      <c r="K2" t="s" s="7241">
        <v>0</v>
      </c>
      <c r="L2" t="s" s="7242">
        <v>0</v>
      </c>
      <c r="M2" t="s" s="7243">
        <v>0</v>
      </c>
      <c r="N2" t="s" s="7244">
        <v>4</v>
      </c>
      <c r="O2" t="n" s="7245">
        <v>2019.0</v>
      </c>
      <c r="P2" t="s" s="7246">
        <v>0</v>
      </c>
    </row>
    <row r="3" ht="15.0" customHeight="true"/>
    <row r="4" ht="19.0" customHeight="true">
      <c r="A4" t="s" s="7247">
        <v>0</v>
      </c>
      <c r="B4" t="s" s="7248">
        <v>0</v>
      </c>
      <c r="C4" t="s" s="7249">
        <v>0</v>
      </c>
      <c r="D4" t="s" s="7250">
        <v>0</v>
      </c>
      <c r="E4" t="s" s="7251">
        <v>0</v>
      </c>
      <c r="F4" t="s" s="7252">
        <v>0</v>
      </c>
      <c r="G4" t="s" s="7253">
        <v>0</v>
      </c>
      <c r="H4" t="s" s="7254">
        <v>0</v>
      </c>
      <c r="I4" t="s" s="7255">
        <v>0</v>
      </c>
      <c r="J4" t="s" s="7256">
        <v>0</v>
      </c>
      <c r="K4" t="s" s="7257">
        <v>0</v>
      </c>
      <c r="L4" t="s" s="7258">
        <v>0</v>
      </c>
      <c r="M4" t="s" s="7259">
        <v>0</v>
      </c>
      <c r="N4" t="s" s="7260">
        <v>0</v>
      </c>
      <c r="O4" t="s" s="7261">
        <v>0</v>
      </c>
      <c r="P4" t="n" s="7262">
        <v>1.5</v>
      </c>
      <c r="Q4" t="n" s="7263">
        <v>1.5</v>
      </c>
      <c r="R4" t="n" s="7264">
        <v>2.0</v>
      </c>
      <c r="S4" t="n" s="7265">
        <v>2.0</v>
      </c>
      <c r="T4" t="n" s="7266">
        <v>3.0</v>
      </c>
      <c r="U4" t="n" s="7267">
        <v>3.0</v>
      </c>
      <c r="V4" t="s" s="7268">
        <v>0</v>
      </c>
      <c r="W4" t="s" s="7269">
        <v>5</v>
      </c>
      <c r="X4" t="s" s="7270">
        <v>5</v>
      </c>
      <c r="Y4" t="s" s="7271">
        <v>0</v>
      </c>
    </row>
    <row r="5" ht="58.0" customHeight="true">
      <c r="A5" t="s" s="7272">
        <v>6</v>
      </c>
      <c r="B5" t="s" s="7273">
        <v>7</v>
      </c>
      <c r="C5" t="s" s="7274">
        <v>8</v>
      </c>
      <c r="D5" t="s" s="7275">
        <v>9</v>
      </c>
      <c r="E5" t="s" s="7276">
        <v>10</v>
      </c>
      <c r="F5" t="s" s="7277">
        <v>11</v>
      </c>
      <c r="G5" t="s" s="7278">
        <v>12</v>
      </c>
      <c r="H5" t="s" s="7279">
        <v>13</v>
      </c>
      <c r="I5" t="s" s="7280">
        <v>14</v>
      </c>
      <c r="J5" t="s" s="7281">
        <v>15</v>
      </c>
      <c r="K5" t="s" s="7282">
        <v>16</v>
      </c>
      <c r="L5" t="s" s="7283">
        <v>17</v>
      </c>
      <c r="M5" t="s" s="7284">
        <v>18</v>
      </c>
      <c r="N5" t="s" s="7285">
        <v>19</v>
      </c>
      <c r="O5" t="s" s="7286">
        <v>20</v>
      </c>
      <c r="P5" t="s" s="7287">
        <v>21</v>
      </c>
      <c r="Q5" t="s" s="7288">
        <v>22</v>
      </c>
      <c r="R5" t="s" s="7289">
        <v>23</v>
      </c>
      <c r="S5" t="s" s="7290">
        <v>22</v>
      </c>
      <c r="T5" t="s" s="7291">
        <v>24</v>
      </c>
      <c r="U5" t="s" s="7292">
        <v>22</v>
      </c>
      <c r="V5" t="s" s="7293">
        <v>25</v>
      </c>
      <c r="W5" t="s" s="7294">
        <v>26</v>
      </c>
      <c r="X5" t="s" s="7295">
        <v>27</v>
      </c>
      <c r="Y5" t="s" s="7296">
        <v>28</v>
      </c>
    </row>
    <row r="6" ht="15.0" customHeight="true">
      <c r="A6" t="s" s="7297">
        <v>281</v>
      </c>
      <c r="B6" t="s" s="7298">
        <v>282</v>
      </c>
      <c r="C6" t="s" s="7299">
        <v>283</v>
      </c>
      <c r="D6" t="s" s="7300">
        <v>284</v>
      </c>
      <c r="E6" t="s" s="7301">
        <v>285</v>
      </c>
      <c r="F6" t="n" s="7302">
        <v>41944.0</v>
      </c>
      <c r="G6" t="s" s="7303">
        <v>0</v>
      </c>
      <c r="H6" t="n" s="7304">
        <v>1420.0</v>
      </c>
      <c r="I6" t="n" s="7305">
        <v>1850.0</v>
      </c>
      <c r="J6" t="n" s="7306">
        <v>0.0</v>
      </c>
      <c r="K6" t="n" s="7307">
        <v>0.0</v>
      </c>
      <c r="L6" t="n" s="7308">
        <v>0.0</v>
      </c>
      <c r="M6" t="n" s="7309">
        <v>0.0</v>
      </c>
      <c r="N6" s="7310">
        <f>SUM(I6:M6)</f>
      </c>
      <c r="O6" t="n" s="7311">
        <v>0.0</v>
      </c>
      <c r="P6" t="n" s="7312">
        <v>8.0</v>
      </c>
      <c r="Q6" t="n" s="7313">
        <v>81.92</v>
      </c>
      <c r="R6" t="n" s="7314">
        <v>0.0</v>
      </c>
      <c r="S6" t="n" s="7315">
        <v>0.0</v>
      </c>
      <c r="T6" t="n" s="7316">
        <v>0.0</v>
      </c>
      <c r="U6" t="n" s="7317">
        <v>0.0</v>
      </c>
      <c r="V6" t="n" s="7318">
        <v>10.4</v>
      </c>
      <c r="W6" s="7319">
        <f>p6+r6+t6</f>
      </c>
      <c r="X6" s="7320">
        <f>q6+s6+u6+v6</f>
      </c>
      <c r="Y6" t="s" s="7321">
        <v>0</v>
      </c>
    </row>
    <row r="7" ht="15.0" customHeight="true">
      <c r="A7" t="s" s="7322">
        <v>286</v>
      </c>
      <c r="B7" t="s" s="7323">
        <v>287</v>
      </c>
      <c r="C7" t="s" s="7324">
        <v>288</v>
      </c>
      <c r="D7" t="s" s="7325">
        <v>289</v>
      </c>
      <c r="E7" t="s" s="7326">
        <v>285</v>
      </c>
      <c r="F7" t="n" s="7327">
        <v>41944.0</v>
      </c>
      <c r="G7" t="s" s="7328">
        <v>0</v>
      </c>
      <c r="H7" t="n" s="7329">
        <v>1440.0</v>
      </c>
      <c r="I7" t="n" s="7330">
        <v>1850.0</v>
      </c>
      <c r="J7" t="n" s="7331">
        <v>0.0</v>
      </c>
      <c r="K7" t="n" s="7332">
        <v>0.0</v>
      </c>
      <c r="L7" t="n" s="7333">
        <v>0.0</v>
      </c>
      <c r="M7" t="n" s="7334">
        <v>0.0</v>
      </c>
      <c r="N7" s="7335">
        <f>SUM(I7:M7)</f>
      </c>
      <c r="O7" t="n" s="7336">
        <v>0.0</v>
      </c>
      <c r="P7" t="n" s="7337">
        <v>4.0</v>
      </c>
      <c r="Q7" t="n" s="7338">
        <v>41.52</v>
      </c>
      <c r="R7" t="n" s="7339">
        <v>0.0</v>
      </c>
      <c r="S7" t="n" s="7340">
        <v>0.0</v>
      </c>
      <c r="T7" t="n" s="7341">
        <v>0.0</v>
      </c>
      <c r="U7" t="n" s="7342">
        <v>0.0</v>
      </c>
      <c r="V7" t="n" s="7343">
        <v>5.41</v>
      </c>
      <c r="W7" s="7344">
        <f>p7+r7+t7</f>
      </c>
      <c r="X7" s="7345">
        <f>q7+s7+u7+v7</f>
      </c>
      <c r="Y7" t="s" s="7346">
        <v>0</v>
      </c>
    </row>
    <row r="8" ht="15.0" customHeight="true">
      <c r="A8" t="s" s="7347">
        <v>290</v>
      </c>
      <c r="B8" t="s" s="7348">
        <v>291</v>
      </c>
      <c r="C8" t="s" s="7349">
        <v>292</v>
      </c>
      <c r="D8" t="s" s="7350">
        <v>293</v>
      </c>
      <c r="E8" t="s" s="7351">
        <v>285</v>
      </c>
      <c r="F8" t="n" s="7352">
        <v>41944.0</v>
      </c>
      <c r="G8" t="s" s="7353">
        <v>0</v>
      </c>
      <c r="H8" t="n" s="7354">
        <v>1220.0</v>
      </c>
      <c r="I8" t="n" s="7355">
        <v>880.0</v>
      </c>
      <c r="J8" t="n" s="7356">
        <v>0.0</v>
      </c>
      <c r="K8" t="n" s="7357">
        <v>0.0</v>
      </c>
      <c r="L8" t="n" s="7358">
        <v>0.0</v>
      </c>
      <c r="M8" t="n" s="7359">
        <v>0.0</v>
      </c>
      <c r="N8" s="7360">
        <f>SUM(I8:M8)</f>
      </c>
      <c r="O8" t="n" s="7361">
        <v>17.89</v>
      </c>
      <c r="P8" t="n" s="7362">
        <v>6.0</v>
      </c>
      <c r="Q8" t="n" s="7363">
        <v>52.8</v>
      </c>
      <c r="R8" t="n" s="7364">
        <v>8.0</v>
      </c>
      <c r="S8" t="n" s="7365">
        <v>93.84</v>
      </c>
      <c r="T8" t="n" s="7366">
        <v>0.0</v>
      </c>
      <c r="U8" t="n" s="7367">
        <v>0.0</v>
      </c>
      <c r="V8" t="n" s="7368">
        <v>4.65</v>
      </c>
      <c r="W8" s="7369">
        <f>p8+r8+t8</f>
      </c>
      <c r="X8" s="7370">
        <f>q8+s8+u8+v8</f>
      </c>
      <c r="Y8" t="s" s="7371">
        <v>0</v>
      </c>
    </row>
    <row r="9" ht="15.0" customHeight="true">
      <c r="A9" t="s" s="7372">
        <v>294</v>
      </c>
      <c r="B9" t="s" s="7373">
        <v>295</v>
      </c>
      <c r="C9" t="s" s="7374">
        <v>296</v>
      </c>
      <c r="D9" t="s" s="7375">
        <v>297</v>
      </c>
      <c r="E9" t="s" s="7376">
        <v>285</v>
      </c>
      <c r="F9" t="n" s="7377">
        <v>42005.0</v>
      </c>
      <c r="G9" t="s" s="7378">
        <v>0</v>
      </c>
      <c r="H9" t="n" s="7379">
        <v>1570.0</v>
      </c>
      <c r="I9" t="n" s="7380">
        <v>2400.0</v>
      </c>
      <c r="J9" t="n" s="7381">
        <v>0.0</v>
      </c>
      <c r="K9" t="n" s="7382">
        <v>0.0</v>
      </c>
      <c r="L9" t="n" s="7383">
        <v>0.0</v>
      </c>
      <c r="M9" t="n" s="7384">
        <v>0.0</v>
      </c>
      <c r="N9" s="7385">
        <f>SUM(I9:M9)</f>
      </c>
      <c r="O9" t="n" s="7386">
        <v>0.0</v>
      </c>
      <c r="P9" t="n" s="7387">
        <v>8.0</v>
      </c>
      <c r="Q9" t="n" s="7388">
        <v>90.56</v>
      </c>
      <c r="R9" t="n" s="7389">
        <v>0.0</v>
      </c>
      <c r="S9" t="n" s="7390">
        <v>0.0</v>
      </c>
      <c r="T9" t="n" s="7391">
        <v>0.0</v>
      </c>
      <c r="U9" t="n" s="7392">
        <v>0.0</v>
      </c>
      <c r="V9" t="n" s="7393">
        <v>14.17</v>
      </c>
      <c r="W9" s="7394">
        <f>p9+r9+t9</f>
      </c>
      <c r="X9" s="7395">
        <f>q9+s9+u9+v9</f>
      </c>
      <c r="Y9" t="s" s="7396">
        <v>0</v>
      </c>
    </row>
    <row r="10" ht="15.0" customHeight="true">
      <c r="A10" t="s" s="7397">
        <v>298</v>
      </c>
      <c r="B10" t="s" s="7398">
        <v>299</v>
      </c>
      <c r="C10" t="s" s="7399">
        <v>300</v>
      </c>
      <c r="D10" t="s" s="7400">
        <v>301</v>
      </c>
      <c r="E10" t="s" s="7401">
        <v>285</v>
      </c>
      <c r="F10" t="n" s="7402">
        <v>41944.0</v>
      </c>
      <c r="G10" t="s" s="7403">
        <v>0</v>
      </c>
      <c r="H10" t="n" s="7404">
        <v>1230.0</v>
      </c>
      <c r="I10" t="n" s="7405">
        <v>1080.0</v>
      </c>
      <c r="J10" t="n" s="7406">
        <v>0.0</v>
      </c>
      <c r="K10" t="n" s="7407">
        <v>0.0</v>
      </c>
      <c r="L10" t="n" s="7408">
        <v>0.0</v>
      </c>
      <c r="M10" t="n" s="7409">
        <v>0.0</v>
      </c>
      <c r="N10" s="7410">
        <f>SUM(I10:M10)</f>
      </c>
      <c r="O10" t="n" s="7411">
        <v>0.0</v>
      </c>
      <c r="P10" t="n" s="7412">
        <v>8.0</v>
      </c>
      <c r="Q10" t="n" s="7413">
        <v>70.96</v>
      </c>
      <c r="R10" t="n" s="7414">
        <v>0.0</v>
      </c>
      <c r="S10" t="n" s="7415">
        <v>0.0</v>
      </c>
      <c r="T10" t="n" s="7416">
        <v>0.0</v>
      </c>
      <c r="U10" t="n" s="7417">
        <v>0.0</v>
      </c>
      <c r="V10" t="n" s="7418">
        <v>6.77</v>
      </c>
      <c r="W10" s="7419">
        <f>p10+r10+t10</f>
      </c>
      <c r="X10" s="7420">
        <f>q10+s10+u10+v10</f>
      </c>
      <c r="Y10" t="s" s="7421">
        <v>0</v>
      </c>
    </row>
    <row r="11" ht="15.0" customHeight="true">
      <c r="A11" t="s" s="7422">
        <v>302</v>
      </c>
      <c r="B11" t="s" s="7423">
        <v>303</v>
      </c>
      <c r="C11" t="s" s="7424">
        <v>304</v>
      </c>
      <c r="D11" t="s" s="7425">
        <v>305</v>
      </c>
      <c r="E11" t="s" s="7426">
        <v>285</v>
      </c>
      <c r="F11" t="n" s="7427">
        <v>41944.0</v>
      </c>
      <c r="G11" t="s" s="7428">
        <v>0</v>
      </c>
      <c r="H11" t="n" s="7429">
        <v>1300.0</v>
      </c>
      <c r="I11" t="n" s="7430">
        <v>1000.0</v>
      </c>
      <c r="J11" t="n" s="7431">
        <v>0.0</v>
      </c>
      <c r="K11" t="n" s="7432">
        <v>0.0</v>
      </c>
      <c r="L11" t="n" s="7433">
        <v>0.0</v>
      </c>
      <c r="M11" t="n" s="7434">
        <v>0.0</v>
      </c>
      <c r="N11" s="7435">
        <f>SUM(I11:M11)</f>
      </c>
      <c r="O11" t="n" s="7436">
        <v>0.0</v>
      </c>
      <c r="P11" t="n" s="7437">
        <v>4.0</v>
      </c>
      <c r="Q11" t="n" s="7438">
        <v>37.52</v>
      </c>
      <c r="R11" t="n" s="7439">
        <v>8.0</v>
      </c>
      <c r="S11" t="n" s="7440">
        <v>100.0</v>
      </c>
      <c r="T11" t="n" s="7441">
        <v>0.0</v>
      </c>
      <c r="U11" t="n" s="7442">
        <v>0.0</v>
      </c>
      <c r="V11" t="n" s="7443">
        <v>6.37</v>
      </c>
      <c r="W11" s="7444">
        <f>p11+r11+t11</f>
      </c>
      <c r="X11" s="7445">
        <f>q11+s11+u11+v11</f>
      </c>
      <c r="Y11" t="s" s="7446">
        <v>0</v>
      </c>
    </row>
    <row r="12" ht="15.0" customHeight="true">
      <c r="A12" t="s" s="7447">
        <v>306</v>
      </c>
      <c r="B12" t="s" s="7448">
        <v>307</v>
      </c>
      <c r="C12" t="s" s="7449">
        <v>308</v>
      </c>
      <c r="D12" t="s" s="7450">
        <v>309</v>
      </c>
      <c r="E12" t="s" s="7451">
        <v>285</v>
      </c>
      <c r="F12" t="n" s="7452">
        <v>42005.0</v>
      </c>
      <c r="G12" t="s" s="7453">
        <v>0</v>
      </c>
      <c r="H12" t="n" s="7454">
        <v>1350.0</v>
      </c>
      <c r="I12" t="n" s="7455">
        <v>1250.0</v>
      </c>
      <c r="J12" t="n" s="7456">
        <v>0.0</v>
      </c>
      <c r="K12" t="n" s="7457">
        <v>0.0</v>
      </c>
      <c r="L12" t="n" s="7458">
        <v>0.0</v>
      </c>
      <c r="M12" t="n" s="7459">
        <v>0.0</v>
      </c>
      <c r="N12" s="7460">
        <f>SUM(I12:M12)</f>
      </c>
      <c r="O12" t="n" s="7461">
        <v>55.05</v>
      </c>
      <c r="P12" t="n" s="7462">
        <v>6.0</v>
      </c>
      <c r="Q12" t="n" s="7463">
        <v>58.44</v>
      </c>
      <c r="R12" t="n" s="7464">
        <v>0.0</v>
      </c>
      <c r="S12" t="n" s="7465">
        <v>0.0</v>
      </c>
      <c r="T12" t="n" s="7466">
        <v>0.0</v>
      </c>
      <c r="U12" t="n" s="7467">
        <v>0.0</v>
      </c>
      <c r="V12" t="n" s="7468">
        <v>7.39</v>
      </c>
      <c r="W12" s="7469">
        <f>p12+r12+t12</f>
      </c>
      <c r="X12" s="7470">
        <f>q12+s12+u12+v12</f>
      </c>
      <c r="Y12" t="s" s="7471">
        <v>0</v>
      </c>
    </row>
    <row r="13" ht="15.0" customHeight="true">
      <c r="A13" t="s" s="7472">
        <v>310</v>
      </c>
      <c r="B13" t="s" s="7473">
        <v>311</v>
      </c>
      <c r="C13" t="s" s="7474">
        <v>312</v>
      </c>
      <c r="D13" t="s" s="7475">
        <v>313</v>
      </c>
      <c r="E13" t="s" s="7476">
        <v>285</v>
      </c>
      <c r="F13" t="n" s="7477">
        <v>41944.0</v>
      </c>
      <c r="G13" t="s" s="7478">
        <v>0</v>
      </c>
      <c r="H13" t="n" s="7479">
        <v>1280.0</v>
      </c>
      <c r="I13" t="n" s="7480">
        <v>1700.0</v>
      </c>
      <c r="J13" t="n" s="7481">
        <v>0.0</v>
      </c>
      <c r="K13" t="n" s="7482">
        <v>0.0</v>
      </c>
      <c r="L13" t="n" s="7483">
        <v>0.0</v>
      </c>
      <c r="M13" t="n" s="7484">
        <v>0.0</v>
      </c>
      <c r="N13" s="7485">
        <f>SUM(I13:M13)</f>
      </c>
      <c r="O13" t="n" s="7486">
        <v>0.0</v>
      </c>
      <c r="P13" t="n" s="7487">
        <v>8.0</v>
      </c>
      <c r="Q13" t="n" s="7488">
        <v>73.84</v>
      </c>
      <c r="R13" t="n" s="7489">
        <v>0.0</v>
      </c>
      <c r="S13" t="n" s="7490">
        <v>0.0</v>
      </c>
      <c r="T13" t="n" s="7491">
        <v>0.0</v>
      </c>
      <c r="U13" t="n" s="7492">
        <v>0.0</v>
      </c>
      <c r="V13" t="n" s="7493">
        <v>10.44</v>
      </c>
      <c r="W13" s="7494">
        <f>p13+r13+t13</f>
      </c>
      <c r="X13" s="7495">
        <f>q13+s13+u13+v13</f>
      </c>
      <c r="Y13" t="s" s="7496">
        <v>0</v>
      </c>
    </row>
    <row r="14" ht="15.0" customHeight="true">
      <c r="A14" t="s" s="7497">
        <v>314</v>
      </c>
      <c r="B14" t="s" s="7498">
        <v>315</v>
      </c>
      <c r="C14" t="s" s="7499">
        <v>316</v>
      </c>
      <c r="D14" t="s" s="7500">
        <v>317</v>
      </c>
      <c r="E14" t="s" s="7501">
        <v>285</v>
      </c>
      <c r="F14" t="n" s="7502">
        <v>41944.0</v>
      </c>
      <c r="G14" t="s" s="7503">
        <v>0</v>
      </c>
      <c r="H14" t="n" s="7504">
        <v>1970.0</v>
      </c>
      <c r="I14" t="n" s="7505">
        <v>2200.0</v>
      </c>
      <c r="J14" t="n" s="7506">
        <v>0.0</v>
      </c>
      <c r="K14" t="n" s="7507">
        <v>0.0</v>
      </c>
      <c r="L14" t="n" s="7508">
        <v>0.0</v>
      </c>
      <c r="M14" t="n" s="7509">
        <v>0.0</v>
      </c>
      <c r="N14" s="7510">
        <f>SUM(I14:M14)</f>
      </c>
      <c r="O14" t="n" s="7511">
        <v>0.0</v>
      </c>
      <c r="P14" t="n" s="7512">
        <v>8.0</v>
      </c>
      <c r="Q14" t="n" s="7513">
        <v>113.68</v>
      </c>
      <c r="R14" t="n" s="7514">
        <v>8.0</v>
      </c>
      <c r="S14" t="n" s="7515">
        <v>151.52</v>
      </c>
      <c r="T14" t="n" s="7516">
        <v>0.0</v>
      </c>
      <c r="U14" t="n" s="7517">
        <v>0.0</v>
      </c>
      <c r="V14" t="n" s="7518">
        <v>16.32</v>
      </c>
      <c r="W14" s="7519">
        <f>p14+r14+t14</f>
      </c>
      <c r="X14" s="7520">
        <f>q14+s14+u14+v14</f>
      </c>
      <c r="Y14" t="s" s="7521">
        <v>0</v>
      </c>
    </row>
    <row r="15" ht="15.0" customHeight="true">
      <c r="A15" t="s" s="7522">
        <v>318</v>
      </c>
      <c r="B15" t="s" s="7523">
        <v>319</v>
      </c>
      <c r="C15" t="s" s="7524">
        <v>320</v>
      </c>
      <c r="D15" t="s" s="7525">
        <v>321</v>
      </c>
      <c r="E15" t="s" s="7526">
        <v>285</v>
      </c>
      <c r="F15" t="n" s="7527">
        <v>41944.0</v>
      </c>
      <c r="G15" t="s" s="7528">
        <v>0</v>
      </c>
      <c r="H15" t="n" s="7529">
        <v>1390.0</v>
      </c>
      <c r="I15" t="n" s="7530">
        <v>1850.0</v>
      </c>
      <c r="J15" t="n" s="7531">
        <v>0.0</v>
      </c>
      <c r="K15" t="n" s="7532">
        <v>0.0</v>
      </c>
      <c r="L15" t="n" s="7533">
        <v>0.0</v>
      </c>
      <c r="M15" t="n" s="7534">
        <v>0.0</v>
      </c>
      <c r="N15" s="7535">
        <f>SUM(I15:M15)</f>
      </c>
      <c r="O15" t="n" s="7536">
        <v>0.0</v>
      </c>
      <c r="P15" t="n" s="7537">
        <v>7.0</v>
      </c>
      <c r="Q15" t="n" s="7538">
        <v>70.14</v>
      </c>
      <c r="R15" t="n" s="7539">
        <v>8.0</v>
      </c>
      <c r="S15" t="n" s="7540">
        <v>106.96</v>
      </c>
      <c r="T15" t="n" s="7541">
        <v>0.0</v>
      </c>
      <c r="U15" t="n" s="7542">
        <v>0.0</v>
      </c>
      <c r="V15" t="n" s="7543">
        <v>10.73</v>
      </c>
      <c r="W15" s="7544">
        <f>p15+r15+t15</f>
      </c>
      <c r="X15" s="7545">
        <f>q15+s15+u15+v15</f>
      </c>
      <c r="Y15" t="s" s="7546">
        <v>0</v>
      </c>
    </row>
    <row r="16" ht="15.0" customHeight="true">
      <c r="A16" t="s" s="7547">
        <v>322</v>
      </c>
      <c r="B16" t="s" s="7548">
        <v>323</v>
      </c>
      <c r="C16" t="s" s="7549">
        <v>324</v>
      </c>
      <c r="D16" t="s" s="7550">
        <v>325</v>
      </c>
      <c r="E16" t="s" s="7551">
        <v>285</v>
      </c>
      <c r="F16" t="n" s="7552">
        <v>42139.0</v>
      </c>
      <c r="G16" t="s" s="7553">
        <v>0</v>
      </c>
      <c r="H16" t="n" s="7554">
        <v>1240.0</v>
      </c>
      <c r="I16" t="n" s="7555">
        <v>1700.0</v>
      </c>
      <c r="J16" t="n" s="7556">
        <v>0.0</v>
      </c>
      <c r="K16" t="n" s="7557">
        <v>0.0</v>
      </c>
      <c r="L16" t="n" s="7558">
        <v>0.0</v>
      </c>
      <c r="M16" t="n" s="7559">
        <v>0.0</v>
      </c>
      <c r="N16" s="7560">
        <f>SUM(I16:M16)</f>
      </c>
      <c r="O16" t="n" s="7561">
        <v>0.0</v>
      </c>
      <c r="P16" t="n" s="7562">
        <v>6.0</v>
      </c>
      <c r="Q16" t="n" s="7563">
        <v>53.64</v>
      </c>
      <c r="R16" t="n" s="7564">
        <v>8.0</v>
      </c>
      <c r="S16" t="n" s="7565">
        <v>95.36</v>
      </c>
      <c r="T16" t="n" s="7566">
        <v>0.0</v>
      </c>
      <c r="U16" t="n" s="7567">
        <v>0.0</v>
      </c>
      <c r="V16" t="n" s="7568">
        <v>8.04</v>
      </c>
      <c r="W16" s="7569">
        <f>p16+r16+t16</f>
      </c>
      <c r="X16" s="7570">
        <f>q16+s16+u16+v16</f>
      </c>
      <c r="Y16" t="s" s="7571">
        <v>0</v>
      </c>
    </row>
    <row r="17" ht="15.0" customHeight="true">
      <c r="A17" t="s" s="7572">
        <v>326</v>
      </c>
      <c r="B17" t="s" s="7573">
        <v>327</v>
      </c>
      <c r="C17" t="s" s="7574">
        <v>328</v>
      </c>
      <c r="D17" t="s" s="7575">
        <v>329</v>
      </c>
      <c r="E17" t="s" s="7576">
        <v>285</v>
      </c>
      <c r="F17" t="n" s="7577">
        <v>42993.0</v>
      </c>
      <c r="G17" t="s" s="7578">
        <v>0</v>
      </c>
      <c r="H17" t="n" s="7579">
        <v>1330.0</v>
      </c>
      <c r="I17" t="n" s="7580">
        <v>1700.0</v>
      </c>
      <c r="J17" t="n" s="7581">
        <v>0.0</v>
      </c>
      <c r="K17" t="n" s="7582">
        <v>0.0</v>
      </c>
      <c r="L17" t="n" s="7583">
        <v>0.0</v>
      </c>
      <c r="M17" t="n" s="7584">
        <v>0.0</v>
      </c>
      <c r="N17" s="7585">
        <f>SUM(I17:M17)</f>
      </c>
      <c r="O17" t="n" s="7586">
        <v>0.0</v>
      </c>
      <c r="P17" t="n" s="7587">
        <v>8.0</v>
      </c>
      <c r="Q17" t="n" s="7588">
        <v>76.72</v>
      </c>
      <c r="R17" t="n" s="7589">
        <v>0.0</v>
      </c>
      <c r="S17" t="n" s="7590">
        <v>0.0</v>
      </c>
      <c r="T17" t="n" s="7591">
        <v>0.0</v>
      </c>
      <c r="U17" t="n" s="7592">
        <v>0.0</v>
      </c>
      <c r="V17" t="n" s="7593">
        <v>11.95</v>
      </c>
      <c r="W17" s="7594">
        <f>p17+r17+t17</f>
      </c>
      <c r="X17" s="7595">
        <f>q17+s17+u17+v17</f>
      </c>
      <c r="Y17" t="s" s="7596">
        <v>0</v>
      </c>
    </row>
    <row r="18" ht="15.0" customHeight="true">
      <c r="A18" t="s" s="7597">
        <v>330</v>
      </c>
      <c r="B18" t="s" s="7598">
        <v>331</v>
      </c>
      <c r="C18" t="s" s="7599">
        <v>332</v>
      </c>
      <c r="D18" t="s" s="7600">
        <v>333</v>
      </c>
      <c r="E18" t="s" s="7601">
        <v>285</v>
      </c>
      <c r="F18" t="n" s="7602">
        <v>43252.0</v>
      </c>
      <c r="G18" t="s" s="7603">
        <v>0</v>
      </c>
      <c r="H18" t="n" s="7604">
        <v>1200.0</v>
      </c>
      <c r="I18" t="n" s="7605">
        <v>1850.0</v>
      </c>
      <c r="J18" t="n" s="7606">
        <v>0.0</v>
      </c>
      <c r="K18" t="n" s="7607">
        <v>0.0</v>
      </c>
      <c r="L18" t="n" s="7608">
        <v>0.0</v>
      </c>
      <c r="M18" t="n" s="7609">
        <v>0.0</v>
      </c>
      <c r="N18" s="7610">
        <f>SUM(I18:M18)</f>
      </c>
      <c r="O18" t="n" s="7611">
        <v>0.0</v>
      </c>
      <c r="P18" t="n" s="7612">
        <v>5.0</v>
      </c>
      <c r="Q18" t="n" s="7613">
        <v>43.25</v>
      </c>
      <c r="R18" t="n" s="7614">
        <v>0.0</v>
      </c>
      <c r="S18" t="n" s="7615">
        <v>0.0</v>
      </c>
      <c r="T18" t="n" s="7616">
        <v>0.0</v>
      </c>
      <c r="U18" t="n" s="7617">
        <v>0.0</v>
      </c>
      <c r="V18" t="n" s="7618">
        <v>5.28</v>
      </c>
      <c r="W18" s="7619">
        <f>p18+r18+t18</f>
      </c>
      <c r="X18" s="7620">
        <f>q18+s18+u18+v18</f>
      </c>
      <c r="Y18" t="s" s="7621">
        <v>0</v>
      </c>
    </row>
    <row r="19" ht="15.0" customHeight="true">
      <c r="A19" t="s" s="7622">
        <v>0</v>
      </c>
      <c r="B19" t="s" s="7623">
        <v>0</v>
      </c>
      <c r="C19" t="s" s="7624">
        <v>0</v>
      </c>
      <c r="D19" t="s" s="7625">
        <v>0</v>
      </c>
      <c r="E19" t="s" s="7626">
        <v>0</v>
      </c>
      <c r="F19" t="s" s="7627">
        <v>0</v>
      </c>
      <c r="G19" t="s" s="7628">
        <v>0</v>
      </c>
      <c r="H19" s="7629">
        <f>SUM(h6:h18)</f>
      </c>
      <c r="I19" s="7630">
        <f>SUM(i6:i18)</f>
      </c>
      <c r="J19" s="7631">
        <f>SUM(j6:j18)</f>
      </c>
      <c r="K19" s="7632">
        <f>SUM(k6:k18)</f>
      </c>
      <c r="L19" s="7633">
        <f>SUM(l6:l18)</f>
      </c>
      <c r="M19" s="7634">
        <f>SUM(m6:m18)</f>
      </c>
      <c r="N19" s="7635">
        <f>SUM(n6:n18)</f>
      </c>
      <c r="O19" s="7636">
        <f>SUM(o6:o18)</f>
      </c>
      <c r="P19" s="7637">
        <f>SUM(p6:p18)</f>
      </c>
      <c r="Q19" s="7638">
        <f>SUM(q6:q18)</f>
      </c>
      <c r="R19" s="7639">
        <f>SUM(r6:r18)</f>
      </c>
      <c r="S19" s="7640">
        <f>SUM(s6:s18)</f>
      </c>
      <c r="T19" s="7641">
        <f>SUM(t6:t18)</f>
      </c>
      <c r="U19" s="7642">
        <f>SUM(u6:u18)</f>
      </c>
      <c r="V19" s="7643">
        <f>SUM(v6:v18)</f>
      </c>
      <c r="W19" s="7644">
        <f>SUM(w6:w18)</f>
      </c>
      <c r="X19" s="7645">
        <f>SUM(x6:x18)</f>
      </c>
      <c r="Y19" t="s" s="7646">
        <v>0</v>
      </c>
    </row>
    <row r="20" ht="15.0" customHeight="true"/>
    <row r="21" ht="15.0" customHeight="true">
      <c r="A21" t="s" s="7647">
        <v>0</v>
      </c>
      <c r="B21" t="s" s="7648">
        <v>0</v>
      </c>
      <c r="C21" t="s" s="7649">
        <v>519</v>
      </c>
      <c r="D21" s="765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51">
        <v>0</v>
      </c>
      <c r="B1" t="s" s="7652">
        <v>0</v>
      </c>
      <c r="C1" t="s" s="7653">
        <v>1</v>
      </c>
      <c r="D1" t="s" s="7654">
        <v>0</v>
      </c>
      <c r="E1" t="s" s="7655">
        <v>0</v>
      </c>
      <c r="F1" t="s" s="7656">
        <v>0</v>
      </c>
      <c r="G1" t="s" s="7657">
        <v>0</v>
      </c>
      <c r="H1" t="s" s="7658">
        <v>0</v>
      </c>
      <c r="I1" t="s" s="7659">
        <v>0</v>
      </c>
      <c r="J1" t="s" s="7660">
        <v>0</v>
      </c>
      <c r="K1" t="s" s="7661">
        <v>0</v>
      </c>
      <c r="L1" t="s" s="7662">
        <v>0</v>
      </c>
      <c r="M1" t="s" s="7663">
        <v>0</v>
      </c>
      <c r="N1" t="s" s="7664">
        <v>2</v>
      </c>
      <c r="O1" t="n" s="7665">
        <v>2019.0</v>
      </c>
      <c r="P1" t="s" s="7666">
        <v>0</v>
      </c>
    </row>
    <row r="2" ht="15.0" customHeight="true">
      <c r="A2" t="s" s="7667">
        <v>0</v>
      </c>
      <c r="B2" t="s" s="7668">
        <v>0</v>
      </c>
      <c r="C2" t="s" s="7669">
        <v>3</v>
      </c>
      <c r="D2" t="s" s="7670">
        <v>0</v>
      </c>
      <c r="E2" t="s" s="7671">
        <v>0</v>
      </c>
      <c r="F2" t="s" s="7672">
        <v>0</v>
      </c>
      <c r="G2" t="s" s="7673">
        <v>0</v>
      </c>
      <c r="H2" t="s" s="7674">
        <v>0</v>
      </c>
      <c r="I2" t="s" s="7675">
        <v>0</v>
      </c>
      <c r="J2" t="s" s="7676">
        <v>0</v>
      </c>
      <c r="K2" t="s" s="7677">
        <v>0</v>
      </c>
      <c r="L2" t="s" s="7678">
        <v>0</v>
      </c>
      <c r="M2" t="s" s="7679">
        <v>0</v>
      </c>
      <c r="N2" t="s" s="7680">
        <v>4</v>
      </c>
      <c r="O2" t="n" s="7681">
        <v>2019.0</v>
      </c>
      <c r="P2" t="s" s="7682">
        <v>0</v>
      </c>
    </row>
    <row r="3" ht="15.0" customHeight="true"/>
    <row r="4" ht="19.0" customHeight="true">
      <c r="A4" t="s" s="7683">
        <v>0</v>
      </c>
      <c r="B4" t="s" s="7684">
        <v>0</v>
      </c>
      <c r="C4" t="s" s="7685">
        <v>0</v>
      </c>
      <c r="D4" t="s" s="7686">
        <v>0</v>
      </c>
      <c r="E4" t="s" s="7687">
        <v>0</v>
      </c>
      <c r="F4" t="s" s="7688">
        <v>0</v>
      </c>
      <c r="G4" t="s" s="7689">
        <v>0</v>
      </c>
      <c r="H4" t="s" s="7690">
        <v>0</v>
      </c>
      <c r="I4" t="s" s="7691">
        <v>0</v>
      </c>
      <c r="J4" t="s" s="7692">
        <v>0</v>
      </c>
      <c r="K4" t="s" s="7693">
        <v>0</v>
      </c>
      <c r="L4" t="s" s="7694">
        <v>0</v>
      </c>
      <c r="M4" t="s" s="7695">
        <v>0</v>
      </c>
      <c r="N4" t="s" s="7696">
        <v>0</v>
      </c>
      <c r="O4" t="s" s="7697">
        <v>0</v>
      </c>
      <c r="P4" t="n" s="7698">
        <v>1.5</v>
      </c>
      <c r="Q4" t="n" s="7699">
        <v>1.5</v>
      </c>
      <c r="R4" t="n" s="7700">
        <v>2.0</v>
      </c>
      <c r="S4" t="n" s="7701">
        <v>2.0</v>
      </c>
      <c r="T4" t="n" s="7702">
        <v>3.0</v>
      </c>
      <c r="U4" t="n" s="7703">
        <v>3.0</v>
      </c>
      <c r="V4" t="s" s="7704">
        <v>0</v>
      </c>
      <c r="W4" t="s" s="7705">
        <v>5</v>
      </c>
      <c r="X4" t="s" s="7706">
        <v>5</v>
      </c>
      <c r="Y4" t="s" s="7707">
        <v>0</v>
      </c>
    </row>
    <row r="5" ht="58.0" customHeight="true">
      <c r="A5" t="s" s="7708">
        <v>6</v>
      </c>
      <c r="B5" t="s" s="7709">
        <v>7</v>
      </c>
      <c r="C5" t="s" s="7710">
        <v>8</v>
      </c>
      <c r="D5" t="s" s="7711">
        <v>9</v>
      </c>
      <c r="E5" t="s" s="7712">
        <v>10</v>
      </c>
      <c r="F5" t="s" s="7713">
        <v>11</v>
      </c>
      <c r="G5" t="s" s="7714">
        <v>12</v>
      </c>
      <c r="H5" t="s" s="7715">
        <v>13</v>
      </c>
      <c r="I5" t="s" s="7716">
        <v>14</v>
      </c>
      <c r="J5" t="s" s="7717">
        <v>15</v>
      </c>
      <c r="K5" t="s" s="7718">
        <v>16</v>
      </c>
      <c r="L5" t="s" s="7719">
        <v>17</v>
      </c>
      <c r="M5" t="s" s="7720">
        <v>18</v>
      </c>
      <c r="N5" t="s" s="7721">
        <v>19</v>
      </c>
      <c r="O5" t="s" s="7722">
        <v>20</v>
      </c>
      <c r="P5" t="s" s="7723">
        <v>21</v>
      </c>
      <c r="Q5" t="s" s="7724">
        <v>22</v>
      </c>
      <c r="R5" t="s" s="7725">
        <v>23</v>
      </c>
      <c r="S5" t="s" s="7726">
        <v>22</v>
      </c>
      <c r="T5" t="s" s="7727">
        <v>24</v>
      </c>
      <c r="U5" t="s" s="7728">
        <v>22</v>
      </c>
      <c r="V5" t="s" s="7729">
        <v>25</v>
      </c>
      <c r="W5" t="s" s="7730">
        <v>26</v>
      </c>
      <c r="X5" t="s" s="7731">
        <v>27</v>
      </c>
      <c r="Y5" t="s" s="7732">
        <v>28</v>
      </c>
    </row>
    <row r="6" ht="15.0" customHeight="true">
      <c r="A6" t="s" s="7733">
        <v>334</v>
      </c>
      <c r="B6" t="s" s="7734">
        <v>335</v>
      </c>
      <c r="C6" t="s" s="7735">
        <v>336</v>
      </c>
      <c r="D6" t="s" s="7736">
        <v>337</v>
      </c>
      <c r="E6" t="s" s="7737">
        <v>338</v>
      </c>
      <c r="F6" t="n" s="7738">
        <v>41944.0</v>
      </c>
      <c r="G6" t="s" s="7739">
        <v>0</v>
      </c>
      <c r="H6" t="n" s="7740">
        <v>1590.0</v>
      </c>
      <c r="I6" t="n" s="7741">
        <v>2200.0</v>
      </c>
      <c r="J6" t="n" s="7742">
        <v>0.0</v>
      </c>
      <c r="K6" t="n" s="7743">
        <v>0.0</v>
      </c>
      <c r="L6" t="n" s="7744">
        <v>0.0</v>
      </c>
      <c r="M6" t="n" s="7745">
        <v>0.0</v>
      </c>
      <c r="N6" s="7746">
        <f>SUM(I6:M6)</f>
      </c>
      <c r="O6" t="n" s="7747">
        <v>10.0</v>
      </c>
      <c r="P6" t="n" s="7748">
        <v>17.0</v>
      </c>
      <c r="Q6" t="n" s="7749">
        <v>194.99</v>
      </c>
      <c r="R6" t="n" s="7750">
        <v>0.0</v>
      </c>
      <c r="S6" t="n" s="7751">
        <v>0.0</v>
      </c>
      <c r="T6" t="n" s="7752">
        <v>0.0</v>
      </c>
      <c r="U6" t="n" s="7753">
        <v>0.0</v>
      </c>
      <c r="V6" t="n" s="7754">
        <v>18.83</v>
      </c>
      <c r="W6" s="7755">
        <f>p6+r6+t6</f>
      </c>
      <c r="X6" s="7756">
        <f>q6+s6+u6+v6</f>
      </c>
      <c r="Y6" t="s" s="7757">
        <v>0</v>
      </c>
    </row>
    <row r="7" ht="15.0" customHeight="true">
      <c r="A7" t="s" s="7758">
        <v>339</v>
      </c>
      <c r="B7" t="s" s="7759">
        <v>340</v>
      </c>
      <c r="C7" t="s" s="7760">
        <v>341</v>
      </c>
      <c r="D7" t="s" s="7761">
        <v>342</v>
      </c>
      <c r="E7" t="s" s="7762">
        <v>338</v>
      </c>
      <c r="F7" t="n" s="7763">
        <v>41944.0</v>
      </c>
      <c r="G7" t="s" s="7764">
        <v>0</v>
      </c>
      <c r="H7" t="n" s="7765">
        <v>1910.0</v>
      </c>
      <c r="I7" t="n" s="7766">
        <v>2400.0</v>
      </c>
      <c r="J7" t="n" s="7767">
        <v>0.0</v>
      </c>
      <c r="K7" t="n" s="7768">
        <v>0.0</v>
      </c>
      <c r="L7" t="n" s="7769">
        <v>0.0</v>
      </c>
      <c r="M7" t="n" s="7770">
        <v>0.0</v>
      </c>
      <c r="N7" s="7771">
        <f>SUM(I7:M7)</f>
      </c>
      <c r="O7" t="n" s="7772">
        <v>40.0</v>
      </c>
      <c r="P7" t="n" s="7773">
        <v>8.0</v>
      </c>
      <c r="Q7" t="n" s="7774">
        <v>110.16</v>
      </c>
      <c r="R7" t="n" s="7775">
        <v>0.0</v>
      </c>
      <c r="S7" t="n" s="7776">
        <v>0.0</v>
      </c>
      <c r="T7" t="n" s="7777">
        <v>0.0</v>
      </c>
      <c r="U7" t="n" s="7778">
        <v>0.0</v>
      </c>
      <c r="V7" t="n" s="7779">
        <v>16.32</v>
      </c>
      <c r="W7" s="7780">
        <f>p7+r7+t7</f>
      </c>
      <c r="X7" s="7781">
        <f>q7+s7+u7+v7</f>
      </c>
      <c r="Y7" t="s" s="7782">
        <v>0</v>
      </c>
    </row>
    <row r="8" ht="15.0" customHeight="true">
      <c r="A8" t="s" s="7783">
        <v>343</v>
      </c>
      <c r="B8" t="s" s="7784">
        <v>344</v>
      </c>
      <c r="C8" t="s" s="7785">
        <v>345</v>
      </c>
      <c r="D8" t="s" s="7786">
        <v>346</v>
      </c>
      <c r="E8" t="s" s="7787">
        <v>338</v>
      </c>
      <c r="F8" t="n" s="7788">
        <v>41944.0</v>
      </c>
      <c r="G8" t="s" s="7789">
        <v>0</v>
      </c>
      <c r="H8" t="n" s="7790">
        <v>1610.0</v>
      </c>
      <c r="I8" t="n" s="7791">
        <v>1850.0</v>
      </c>
      <c r="J8" t="n" s="7792">
        <v>57.34</v>
      </c>
      <c r="K8" t="n" s="7793">
        <v>0.0</v>
      </c>
      <c r="L8" t="n" s="7794">
        <v>0.0</v>
      </c>
      <c r="M8" t="n" s="7795">
        <v>0.0</v>
      </c>
      <c r="N8" s="7796">
        <f>SUM(I8:M8)</f>
      </c>
      <c r="O8" t="n" s="7797">
        <v>0.0</v>
      </c>
      <c r="P8" t="n" s="7798">
        <v>4.0</v>
      </c>
      <c r="Q8" t="n" s="7799">
        <v>46.44</v>
      </c>
      <c r="R8" t="n" s="7800">
        <v>0.0</v>
      </c>
      <c r="S8" t="n" s="7801">
        <v>0.0</v>
      </c>
      <c r="T8" t="n" s="7802">
        <v>0.0</v>
      </c>
      <c r="U8" t="n" s="7803">
        <v>0.0</v>
      </c>
      <c r="V8" t="n" s="7804">
        <v>6.17</v>
      </c>
      <c r="W8" s="7805">
        <f>p8+r8+t8</f>
      </c>
      <c r="X8" s="7806">
        <f>q8+s8+u8+v8</f>
      </c>
      <c r="Y8" t="s" s="7807">
        <v>0</v>
      </c>
    </row>
    <row r="9" ht="15.0" customHeight="true">
      <c r="A9" t="s" s="7808">
        <v>347</v>
      </c>
      <c r="B9" t="s" s="7809">
        <v>348</v>
      </c>
      <c r="C9" t="s" s="7810">
        <v>349</v>
      </c>
      <c r="D9" t="s" s="7811">
        <v>350</v>
      </c>
      <c r="E9" t="s" s="7812">
        <v>338</v>
      </c>
      <c r="F9" t="n" s="7813">
        <v>41944.0</v>
      </c>
      <c r="G9" t="s" s="7814">
        <v>0</v>
      </c>
      <c r="H9" t="n" s="7815">
        <v>1460.0</v>
      </c>
      <c r="I9" t="n" s="7816">
        <v>2200.0</v>
      </c>
      <c r="J9" t="n" s="7817">
        <v>0.0</v>
      </c>
      <c r="K9" t="n" s="7818">
        <v>0.0</v>
      </c>
      <c r="L9" t="n" s="7819">
        <v>0.0</v>
      </c>
      <c r="M9" t="n" s="7820">
        <v>0.0</v>
      </c>
      <c r="N9" s="7821">
        <f>SUM(I9:M9)</f>
      </c>
      <c r="O9" t="n" s="7822">
        <v>10.0</v>
      </c>
      <c r="P9" t="n" s="7823">
        <v>18.0</v>
      </c>
      <c r="Q9" t="n" s="7824">
        <v>189.54</v>
      </c>
      <c r="R9" t="n" s="7825">
        <v>0.0</v>
      </c>
      <c r="S9" t="n" s="7826">
        <v>0.0</v>
      </c>
      <c r="T9" t="n" s="7827">
        <v>0.0</v>
      </c>
      <c r="U9" t="n" s="7828">
        <v>0.0</v>
      </c>
      <c r="V9" t="n" s="7829">
        <v>16.5</v>
      </c>
      <c r="W9" s="7830">
        <f>p9+r9+t9</f>
      </c>
      <c r="X9" s="7831">
        <f>q9+s9+u9+v9</f>
      </c>
      <c r="Y9" t="s" s="7832">
        <v>0</v>
      </c>
    </row>
    <row r="10" ht="15.0" customHeight="true">
      <c r="A10" t="s" s="7833">
        <v>351</v>
      </c>
      <c r="B10" t="s" s="7834">
        <v>352</v>
      </c>
      <c r="C10" t="s" s="7835">
        <v>353</v>
      </c>
      <c r="D10" t="s" s="7836">
        <v>354</v>
      </c>
      <c r="E10" t="s" s="7837">
        <v>338</v>
      </c>
      <c r="F10" t="n" s="7838">
        <v>42005.0</v>
      </c>
      <c r="G10" t="s" s="7839">
        <v>0</v>
      </c>
      <c r="H10" t="n" s="7840">
        <v>1930.0</v>
      </c>
      <c r="I10" t="n" s="7841">
        <v>2400.0</v>
      </c>
      <c r="J10" t="n" s="7842">
        <v>0.0</v>
      </c>
      <c r="K10" t="n" s="7843">
        <v>0.0</v>
      </c>
      <c r="L10" t="n" s="7844">
        <v>0.0</v>
      </c>
      <c r="M10" t="n" s="7845">
        <v>0.0</v>
      </c>
      <c r="N10" s="7846">
        <f>SUM(I10:M10)</f>
      </c>
      <c r="O10" t="n" s="7847">
        <v>10.0</v>
      </c>
      <c r="P10" t="n" s="7848">
        <v>10.0</v>
      </c>
      <c r="Q10" t="n" s="7849">
        <v>139.2</v>
      </c>
      <c r="R10" t="n" s="7850">
        <v>0.0</v>
      </c>
      <c r="S10" t="n" s="7851">
        <v>0.0</v>
      </c>
      <c r="T10" t="n" s="7852">
        <v>0.0</v>
      </c>
      <c r="U10" t="n" s="7853">
        <v>0.0</v>
      </c>
      <c r="V10" t="n" s="7854">
        <v>14.24</v>
      </c>
      <c r="W10" s="7855">
        <f>p10+r10+t10</f>
      </c>
      <c r="X10" s="7856">
        <f>q10+s10+u10+v10</f>
      </c>
      <c r="Y10" t="s" s="7857">
        <v>0</v>
      </c>
    </row>
    <row r="11" ht="15.0" customHeight="true">
      <c r="A11" t="s" s="7858">
        <v>355</v>
      </c>
      <c r="B11" t="s" s="7859">
        <v>356</v>
      </c>
      <c r="C11" t="s" s="7860">
        <v>357</v>
      </c>
      <c r="D11" t="s" s="7861">
        <v>358</v>
      </c>
      <c r="E11" t="s" s="7862">
        <v>338</v>
      </c>
      <c r="F11" t="n" s="7863">
        <v>41944.0</v>
      </c>
      <c r="G11" t="s" s="7864">
        <v>0</v>
      </c>
      <c r="H11" t="n" s="7865">
        <v>1660.0</v>
      </c>
      <c r="I11" t="n" s="7866">
        <v>1700.0</v>
      </c>
      <c r="J11" t="n" s="7867">
        <v>0.0</v>
      </c>
      <c r="K11" t="n" s="7868">
        <v>0.0</v>
      </c>
      <c r="L11" t="n" s="7869">
        <v>0.0</v>
      </c>
      <c r="M11" t="n" s="7870">
        <v>0.0</v>
      </c>
      <c r="N11" s="7871">
        <f>SUM(I11:M11)</f>
      </c>
      <c r="O11" t="n" s="7872">
        <v>10.0</v>
      </c>
      <c r="P11" t="n" s="7873">
        <v>8.0</v>
      </c>
      <c r="Q11" t="n" s="7874">
        <v>95.76</v>
      </c>
      <c r="R11" t="n" s="7875">
        <v>0.0</v>
      </c>
      <c r="S11" t="n" s="7876">
        <v>0.0</v>
      </c>
      <c r="T11" t="n" s="7877">
        <v>0.0</v>
      </c>
      <c r="U11" t="n" s="7878">
        <v>0.0</v>
      </c>
      <c r="V11" t="n" s="7879">
        <v>5.3</v>
      </c>
      <c r="W11" s="7880">
        <f>p11+r11+t11</f>
      </c>
      <c r="X11" s="7881">
        <f>q11+s11+u11+v11</f>
      </c>
      <c r="Y11" t="s" s="7882">
        <v>0</v>
      </c>
    </row>
    <row r="12" ht="15.0" customHeight="true">
      <c r="A12" t="s" s="7883">
        <v>359</v>
      </c>
      <c r="B12" t="s" s="7884">
        <v>360</v>
      </c>
      <c r="C12" t="s" s="7885">
        <v>361</v>
      </c>
      <c r="D12" t="s" s="7886">
        <v>362</v>
      </c>
      <c r="E12" t="s" s="7887">
        <v>338</v>
      </c>
      <c r="F12" t="n" s="7888">
        <v>41974.0</v>
      </c>
      <c r="G12" t="s" s="7889">
        <v>0</v>
      </c>
      <c r="H12" t="n" s="7890">
        <v>1740.0</v>
      </c>
      <c r="I12" t="n" s="7891">
        <v>2400.0</v>
      </c>
      <c r="J12" t="n" s="7892">
        <v>0.0</v>
      </c>
      <c r="K12" t="n" s="7893">
        <v>0.0</v>
      </c>
      <c r="L12" t="n" s="7894">
        <v>0.0</v>
      </c>
      <c r="M12" t="n" s="7895">
        <v>0.0</v>
      </c>
      <c r="N12" s="7896">
        <f>SUM(I12:M12)</f>
      </c>
      <c r="O12" t="n" s="7897">
        <v>12.0</v>
      </c>
      <c r="P12" t="n" s="7898">
        <v>10.0</v>
      </c>
      <c r="Q12" t="n" s="7899">
        <v>125.5</v>
      </c>
      <c r="R12" t="n" s="7900">
        <v>0.0</v>
      </c>
      <c r="S12" t="n" s="7901">
        <v>0.0</v>
      </c>
      <c r="T12" t="n" s="7902">
        <v>0.0</v>
      </c>
      <c r="U12" t="n" s="7903">
        <v>0.0</v>
      </c>
      <c r="V12" t="n" s="7904">
        <v>18.55</v>
      </c>
      <c r="W12" s="7905">
        <f>p12+r12+t12</f>
      </c>
      <c r="X12" s="7906">
        <f>q12+s12+u12+v12</f>
      </c>
      <c r="Y12" t="s" s="7907">
        <v>0</v>
      </c>
    </row>
    <row r="13" ht="15.0" customHeight="true">
      <c r="A13" t="s" s="7908">
        <v>363</v>
      </c>
      <c r="B13" t="s" s="7909">
        <v>364</v>
      </c>
      <c r="C13" t="s" s="7910">
        <v>365</v>
      </c>
      <c r="D13" t="s" s="7911">
        <v>366</v>
      </c>
      <c r="E13" t="s" s="7912">
        <v>338</v>
      </c>
      <c r="F13" t="n" s="7913">
        <v>42607.0</v>
      </c>
      <c r="G13" t="s" s="7914">
        <v>0</v>
      </c>
      <c r="H13" t="n" s="7915">
        <v>3080.0</v>
      </c>
      <c r="I13" t="n" s="7916">
        <v>1650.0</v>
      </c>
      <c r="J13" t="n" s="7917">
        <v>0.0</v>
      </c>
      <c r="K13" t="n" s="7918">
        <v>1250.0</v>
      </c>
      <c r="L13" t="n" s="7919">
        <v>0.0</v>
      </c>
      <c r="M13" t="n" s="7920">
        <v>0.0</v>
      </c>
      <c r="N13" s="7921">
        <f>SUM(I13:M13)</f>
      </c>
      <c r="O13" t="n" s="7922">
        <v>61.89</v>
      </c>
      <c r="P13" t="n" s="7923">
        <v>0.0</v>
      </c>
      <c r="Q13" t="n" s="7924">
        <v>0.0</v>
      </c>
      <c r="R13" t="n" s="7925">
        <v>0.0</v>
      </c>
      <c r="S13" t="n" s="7926">
        <v>0.0</v>
      </c>
      <c r="T13" t="n" s="7927">
        <v>0.0</v>
      </c>
      <c r="U13" t="n" s="7928">
        <v>0.0</v>
      </c>
      <c r="V13" t="n" s="7929">
        <v>118.48</v>
      </c>
      <c r="W13" s="7930">
        <f>p13+r13+t13</f>
      </c>
      <c r="X13" s="7931">
        <f>q13+s13+u13+v13</f>
      </c>
      <c r="Y13" t="s" s="7932">
        <v>367</v>
      </c>
    </row>
    <row r="14" ht="15.0" customHeight="true">
      <c r="A14" t="s" s="7933">
        <v>368</v>
      </c>
      <c r="B14" t="s" s="7934">
        <v>369</v>
      </c>
      <c r="C14" t="s" s="7935">
        <v>370</v>
      </c>
      <c r="D14" t="s" s="7936">
        <v>371</v>
      </c>
      <c r="E14" t="s" s="7937">
        <v>338</v>
      </c>
      <c r="F14" t="n" s="7938">
        <v>42905.0</v>
      </c>
      <c r="G14" t="s" s="7939">
        <v>0</v>
      </c>
      <c r="H14" t="n" s="7940">
        <v>1230.0</v>
      </c>
      <c r="I14" t="n" s="7941">
        <v>1850.0</v>
      </c>
      <c r="J14" t="n" s="7942">
        <v>0.0</v>
      </c>
      <c r="K14" t="n" s="7943">
        <v>0.0</v>
      </c>
      <c r="L14" t="n" s="7944">
        <v>0.0</v>
      </c>
      <c r="M14" t="n" s="7945">
        <v>0.0</v>
      </c>
      <c r="N14" s="7946">
        <f>SUM(I14:M14)</f>
      </c>
      <c r="O14" t="n" s="7947">
        <v>0.0</v>
      </c>
      <c r="P14" t="n" s="7948">
        <v>0.0</v>
      </c>
      <c r="Q14" t="n" s="7949">
        <v>0.0</v>
      </c>
      <c r="R14" t="n" s="7950">
        <v>0.0</v>
      </c>
      <c r="S14" t="n" s="7951">
        <v>0.0</v>
      </c>
      <c r="T14" t="n" s="7952">
        <v>0.0</v>
      </c>
      <c r="U14" t="n" s="7953">
        <v>0.0</v>
      </c>
      <c r="V14" t="n" s="7954">
        <v>0.0</v>
      </c>
      <c r="W14" s="7955">
        <f>p14+r14+t14</f>
      </c>
      <c r="X14" s="7956">
        <f>q14+s14+u14+v14</f>
      </c>
      <c r="Y14" t="s" s="7957">
        <v>0</v>
      </c>
    </row>
    <row r="15" ht="15.0" customHeight="true">
      <c r="A15" t="s" s="7958">
        <v>372</v>
      </c>
      <c r="B15" t="s" s="7959">
        <v>373</v>
      </c>
      <c r="C15" t="s" s="7960">
        <v>374</v>
      </c>
      <c r="D15" t="s" s="7961">
        <v>375</v>
      </c>
      <c r="E15" t="s" s="7962">
        <v>338</v>
      </c>
      <c r="F15" t="n" s="7963">
        <v>43054.0</v>
      </c>
      <c r="G15" t="s" s="7964">
        <v>0</v>
      </c>
      <c r="H15" t="n" s="7965">
        <v>1370.0</v>
      </c>
      <c r="I15" t="n" s="7966">
        <v>1650.0</v>
      </c>
      <c r="J15" t="n" s="7967">
        <v>0.0</v>
      </c>
      <c r="K15" t="n" s="7968">
        <v>0.0</v>
      </c>
      <c r="L15" t="n" s="7969">
        <v>0.0</v>
      </c>
      <c r="M15" t="n" s="7970">
        <v>0.0</v>
      </c>
      <c r="N15" s="7971">
        <f>SUM(I15:M15)</f>
      </c>
      <c r="O15" t="n" s="7972">
        <v>0.0</v>
      </c>
      <c r="P15" t="n" s="7973">
        <v>0.0</v>
      </c>
      <c r="Q15" t="n" s="7974">
        <v>0.0</v>
      </c>
      <c r="R15" t="n" s="7975">
        <v>0.0</v>
      </c>
      <c r="S15" t="n" s="7976">
        <v>0.0</v>
      </c>
      <c r="T15" t="n" s="7977">
        <v>0.0</v>
      </c>
      <c r="U15" t="n" s="7978">
        <v>0.0</v>
      </c>
      <c r="V15" t="n" s="7979">
        <v>5.38</v>
      </c>
      <c r="W15" s="7980">
        <f>p15+r15+t15</f>
      </c>
      <c r="X15" s="7981">
        <f>q15+s15+u15+v15</f>
      </c>
      <c r="Y15" t="s" s="7982">
        <v>0</v>
      </c>
    </row>
    <row r="16" ht="15.0" customHeight="true">
      <c r="A16" t="s" s="7983">
        <v>376</v>
      </c>
      <c r="B16" t="s" s="7984">
        <v>377</v>
      </c>
      <c r="C16" t="s" s="7985">
        <v>378</v>
      </c>
      <c r="D16" t="s" s="7986">
        <v>379</v>
      </c>
      <c r="E16" t="s" s="7987">
        <v>338</v>
      </c>
      <c r="F16" t="n" s="7988">
        <v>43210.0</v>
      </c>
      <c r="G16" t="s" s="7989">
        <v>0</v>
      </c>
      <c r="H16" t="n" s="7990">
        <v>1340.0</v>
      </c>
      <c r="I16" t="n" s="7991">
        <v>0.0</v>
      </c>
      <c r="J16" t="n" s="7992">
        <v>0.0</v>
      </c>
      <c r="K16" t="n" s="7993">
        <v>0.0</v>
      </c>
      <c r="L16" t="n" s="7994">
        <v>0.0</v>
      </c>
      <c r="M16" t="n" s="7995">
        <v>0.0</v>
      </c>
      <c r="N16" s="7996">
        <f>SUM(I16:M16)</f>
      </c>
      <c r="O16" t="n" s="7997">
        <v>0.0</v>
      </c>
      <c r="P16" t="n" s="7998">
        <v>0.0</v>
      </c>
      <c r="Q16" t="n" s="7999">
        <v>0.0</v>
      </c>
      <c r="R16" t="n" s="8000">
        <v>0.0</v>
      </c>
      <c r="S16" t="n" s="8001">
        <v>0.0</v>
      </c>
      <c r="T16" t="n" s="8002">
        <v>0.0</v>
      </c>
      <c r="U16" t="n" s="8003">
        <v>0.0</v>
      </c>
      <c r="V16" t="n" s="8004">
        <v>0.0</v>
      </c>
      <c r="W16" s="8005">
        <f>p16+r16+t16</f>
      </c>
      <c r="X16" s="8006">
        <f>q16+s16+u16+v16</f>
      </c>
      <c r="Y16" t="s" s="8007">
        <v>380</v>
      </c>
    </row>
    <row r="17" ht="15.0" customHeight="true">
      <c r="A17" t="s" s="8008">
        <v>381</v>
      </c>
      <c r="B17" t="s" s="8009">
        <v>382</v>
      </c>
      <c r="C17" t="s" s="8010">
        <v>383</v>
      </c>
      <c r="D17" t="s" s="8011">
        <v>384</v>
      </c>
      <c r="E17" t="s" s="8012">
        <v>338</v>
      </c>
      <c r="F17" t="n" s="8013">
        <v>43213.0</v>
      </c>
      <c r="G17" t="n" s="8014">
        <v>43499.0</v>
      </c>
      <c r="H17" t="n" s="8015">
        <v>176.79</v>
      </c>
      <c r="I17" t="n" s="8016">
        <v>2200.0</v>
      </c>
      <c r="J17" t="n" s="8017">
        <v>35.26</v>
      </c>
      <c r="K17" t="n" s="8018">
        <v>0.0</v>
      </c>
      <c r="L17" t="n" s="8019">
        <v>0.0</v>
      </c>
      <c r="M17" t="n" s="8020">
        <v>0.0</v>
      </c>
      <c r="N17" s="8021">
        <f>SUM(I17:M17)</f>
      </c>
      <c r="O17" t="n" s="8022">
        <v>25.0</v>
      </c>
      <c r="P17" t="n" s="8023">
        <v>4.0</v>
      </c>
      <c r="Q17" t="n" s="8024">
        <v>47.6</v>
      </c>
      <c r="R17" t="n" s="8025">
        <v>0.0</v>
      </c>
      <c r="S17" t="n" s="8026">
        <v>0.0</v>
      </c>
      <c r="T17" t="n" s="8027">
        <v>0.0</v>
      </c>
      <c r="U17" t="n" s="8028">
        <v>0.0</v>
      </c>
      <c r="V17" t="n" s="8029">
        <v>5.32</v>
      </c>
      <c r="W17" s="8030">
        <f>p17+r17+t17</f>
      </c>
      <c r="X17" s="8031">
        <f>q17+s17+u17+v17</f>
      </c>
      <c r="Y17" t="s" s="8032">
        <v>0</v>
      </c>
    </row>
    <row r="18" ht="15.0" customHeight="true">
      <c r="A18" t="s" s="8033">
        <v>385</v>
      </c>
      <c r="B18" t="s" s="8034">
        <v>386</v>
      </c>
      <c r="C18" t="s" s="8035">
        <v>387</v>
      </c>
      <c r="D18" t="s" s="8036">
        <v>388</v>
      </c>
      <c r="E18" t="s" s="8037">
        <v>338</v>
      </c>
      <c r="F18" t="n" s="8038">
        <v>43221.0</v>
      </c>
      <c r="G18" t="s" s="8039">
        <v>0</v>
      </c>
      <c r="H18" t="n" s="8040">
        <v>1800.0</v>
      </c>
      <c r="I18" t="n" s="8041">
        <v>2400.0</v>
      </c>
      <c r="J18" t="n" s="8042">
        <v>0.0</v>
      </c>
      <c r="K18" t="n" s="8043">
        <v>0.0</v>
      </c>
      <c r="L18" t="n" s="8044">
        <v>0.0</v>
      </c>
      <c r="M18" t="n" s="8045">
        <v>0.0</v>
      </c>
      <c r="N18" s="8046">
        <f>SUM(I18:M18)</f>
      </c>
      <c r="O18" t="n" s="8047">
        <v>17.75</v>
      </c>
      <c r="P18" t="n" s="8048">
        <v>0.0</v>
      </c>
      <c r="Q18" t="n" s="8049">
        <v>0.0</v>
      </c>
      <c r="R18" t="n" s="8050">
        <v>0.0</v>
      </c>
      <c r="S18" t="n" s="8051">
        <v>0.0</v>
      </c>
      <c r="T18" t="n" s="8052">
        <v>0.0</v>
      </c>
      <c r="U18" t="n" s="8053">
        <v>0.0</v>
      </c>
      <c r="V18" t="n" s="8054">
        <v>0.0</v>
      </c>
      <c r="W18" s="8055">
        <f>p18+r18+t18</f>
      </c>
      <c r="X18" s="8056">
        <f>q18+s18+u18+v18</f>
      </c>
      <c r="Y18" t="s" s="8057">
        <v>0</v>
      </c>
    </row>
    <row r="19" ht="15.0" customHeight="true">
      <c r="A19" t="s" s="8058">
        <v>0</v>
      </c>
      <c r="B19" t="s" s="8059">
        <v>0</v>
      </c>
      <c r="C19" t="s" s="8060">
        <v>0</v>
      </c>
      <c r="D19" t="s" s="8061">
        <v>0</v>
      </c>
      <c r="E19" t="s" s="8062">
        <v>0</v>
      </c>
      <c r="F19" t="s" s="8063">
        <v>0</v>
      </c>
      <c r="G19" t="s" s="8064">
        <v>0</v>
      </c>
      <c r="H19" s="8065">
        <f>SUM(h6:h18)</f>
      </c>
      <c r="I19" s="8066">
        <f>SUM(i6:i18)</f>
      </c>
      <c r="J19" s="8067">
        <f>SUM(j6:j18)</f>
      </c>
      <c r="K19" s="8068">
        <f>SUM(k6:k18)</f>
      </c>
      <c r="L19" s="8069">
        <f>SUM(l6:l18)</f>
      </c>
      <c r="M19" s="8070">
        <f>SUM(m6:m18)</f>
      </c>
      <c r="N19" s="8071">
        <f>SUM(n6:n18)</f>
      </c>
      <c r="O19" s="8072">
        <f>SUM(o6:o18)</f>
      </c>
      <c r="P19" s="8073">
        <f>SUM(p6:p18)</f>
      </c>
      <c r="Q19" s="8074">
        <f>SUM(q6:q18)</f>
      </c>
      <c r="R19" s="8075">
        <f>SUM(r6:r18)</f>
      </c>
      <c r="S19" s="8076">
        <f>SUM(s6:s18)</f>
      </c>
      <c r="T19" s="8077">
        <f>SUM(t6:t18)</f>
      </c>
      <c r="U19" s="8078">
        <f>SUM(u6:u18)</f>
      </c>
      <c r="V19" s="8079">
        <f>SUM(v6:v18)</f>
      </c>
      <c r="W19" s="8080">
        <f>SUM(w6:w18)</f>
      </c>
      <c r="X19" s="8081">
        <f>SUM(x6:x18)</f>
      </c>
      <c r="Y19" t="s" s="8082">
        <v>0</v>
      </c>
    </row>
    <row r="20" ht="15.0" customHeight="true"/>
    <row r="21" ht="15.0" customHeight="true">
      <c r="A21" t="s" s="8083">
        <v>0</v>
      </c>
      <c r="B21" t="s" s="8084">
        <v>0</v>
      </c>
      <c r="C21" t="s" s="8085">
        <v>519</v>
      </c>
      <c r="D21" s="80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389</v>
      </c>
      <c r="B6" t="s" s="8170">
        <v>390</v>
      </c>
      <c r="C6" t="s" s="8171">
        <v>391</v>
      </c>
      <c r="D6" t="s" s="8172">
        <v>392</v>
      </c>
      <c r="E6" t="s" s="8173">
        <v>393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394</v>
      </c>
      <c r="B7" t="s" s="8195">
        <v>395</v>
      </c>
      <c r="C7" t="s" s="8196">
        <v>396</v>
      </c>
      <c r="D7" t="s" s="8197">
        <v>397</v>
      </c>
      <c r="E7" t="s" s="8198">
        <v>393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398</v>
      </c>
      <c r="B8" t="s" s="8220">
        <v>399</v>
      </c>
      <c r="C8" t="s" s="8221">
        <v>400</v>
      </c>
      <c r="D8" t="s" s="8222">
        <v>401</v>
      </c>
      <c r="E8" t="s" s="8223">
        <v>393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402</v>
      </c>
      <c r="B9" t="s" s="8245">
        <v>403</v>
      </c>
      <c r="C9" t="s" s="8246">
        <v>404</v>
      </c>
      <c r="D9" t="s" s="8247">
        <v>405</v>
      </c>
      <c r="E9" t="s" s="8248">
        <v>393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406</v>
      </c>
      <c r="B10" t="s" s="8270">
        <v>407</v>
      </c>
      <c r="C10" t="s" s="8271">
        <v>408</v>
      </c>
      <c r="D10" t="s" s="8272">
        <v>409</v>
      </c>
      <c r="E10" t="s" s="8273">
        <v>393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410</v>
      </c>
      <c r="B11" t="s" s="8295">
        <v>411</v>
      </c>
      <c r="C11" t="s" s="8296">
        <v>412</v>
      </c>
      <c r="D11" t="s" s="8297">
        <v>413</v>
      </c>
      <c r="E11" t="s" s="8298">
        <v>393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519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414</v>
      </c>
      <c r="B6" t="s" s="8431">
        <v>415</v>
      </c>
      <c r="C6" t="s" s="8432">
        <v>416</v>
      </c>
      <c r="D6" t="s" s="8433">
        <v>417</v>
      </c>
      <c r="E6" t="s" s="8434">
        <v>418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419</v>
      </c>
      <c r="B7" t="s" s="8456">
        <v>420</v>
      </c>
      <c r="C7" t="s" s="8457">
        <v>421</v>
      </c>
      <c r="D7" t="s" s="8458">
        <v>422</v>
      </c>
      <c r="E7" t="s" s="8459">
        <v>418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54</v>
      </c>
    </row>
    <row r="8" ht="15.0" customHeight="true">
      <c r="A8" t="s" s="8480">
        <v>423</v>
      </c>
      <c r="B8" t="s" s="8481">
        <v>424</v>
      </c>
      <c r="C8" t="s" s="8482">
        <v>425</v>
      </c>
      <c r="D8" t="s" s="8483">
        <v>426</v>
      </c>
      <c r="E8" t="s" s="8484">
        <v>418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0.0</v>
      </c>
      <c r="S8" t="n" s="8498">
        <v>0.0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427</v>
      </c>
      <c r="B9" t="s" s="8506">
        <v>428</v>
      </c>
      <c r="C9" t="s" s="8507">
        <v>429</v>
      </c>
      <c r="D9" t="s" s="8508">
        <v>430</v>
      </c>
      <c r="E9" t="s" s="8509">
        <v>418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431</v>
      </c>
      <c r="B10" t="s" s="8531">
        <v>432</v>
      </c>
      <c r="C10" t="s" s="8532">
        <v>433</v>
      </c>
      <c r="D10" t="s" s="8533">
        <v>434</v>
      </c>
      <c r="E10" t="s" s="8534">
        <v>418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435</v>
      </c>
      <c r="B11" t="s" s="8556">
        <v>436</v>
      </c>
      <c r="C11" t="s" s="8557">
        <v>437</v>
      </c>
      <c r="D11" t="s" s="8558">
        <v>438</v>
      </c>
      <c r="E11" t="s" s="8559">
        <v>418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439</v>
      </c>
      <c r="B12" t="s" s="8581">
        <v>440</v>
      </c>
      <c r="C12" t="s" s="8582">
        <v>441</v>
      </c>
      <c r="D12" t="s" s="8583">
        <v>442</v>
      </c>
      <c r="E12" t="s" s="8584">
        <v>418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443</v>
      </c>
      <c r="B13" t="s" s="8606">
        <v>444</v>
      </c>
      <c r="C13" t="s" s="8607">
        <v>445</v>
      </c>
      <c r="D13" t="s" s="8608">
        <v>446</v>
      </c>
      <c r="E13" t="s" s="8609">
        <v>418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447</v>
      </c>
      <c r="B14" t="s" s="8631">
        <v>448</v>
      </c>
      <c r="C14" t="s" s="8632">
        <v>449</v>
      </c>
      <c r="D14" t="s" s="8633">
        <v>450</v>
      </c>
      <c r="E14" t="s" s="8634">
        <v>418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451</v>
      </c>
      <c r="B15" t="s" s="8656">
        <v>452</v>
      </c>
      <c r="C15" t="s" s="8657">
        <v>453</v>
      </c>
      <c r="D15" t="s" s="8658">
        <v>454</v>
      </c>
      <c r="E15" t="s" s="8659">
        <v>418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455</v>
      </c>
      <c r="B16" t="s" s="8681">
        <v>456</v>
      </c>
      <c r="C16" t="s" s="8682">
        <v>457</v>
      </c>
      <c r="D16" t="s" s="8683">
        <v>458</v>
      </c>
      <c r="E16" t="s" s="8684">
        <v>418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459</v>
      </c>
    </row>
    <row r="17" ht="15.0" customHeight="true">
      <c r="A17" t="s" s="8705">
        <v>460</v>
      </c>
      <c r="B17" t="s" s="8706">
        <v>461</v>
      </c>
      <c r="C17" t="s" s="8707">
        <v>462</v>
      </c>
      <c r="D17" t="s" s="8708">
        <v>463</v>
      </c>
      <c r="E17" t="s" s="8709">
        <v>418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464</v>
      </c>
      <c r="B18" t="s" s="8731">
        <v>465</v>
      </c>
      <c r="C18" t="s" s="8732">
        <v>466</v>
      </c>
      <c r="D18" t="s" s="8733">
        <v>467</v>
      </c>
      <c r="E18" t="s" s="8734">
        <v>418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468</v>
      </c>
      <c r="B19" t="s" s="8756">
        <v>469</v>
      </c>
      <c r="C19" t="s" s="8757">
        <v>470</v>
      </c>
      <c r="D19" t="s" s="8758">
        <v>471</v>
      </c>
      <c r="E19" t="s" s="8759">
        <v>418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472</v>
      </c>
      <c r="B20" t="s" s="8781">
        <v>473</v>
      </c>
      <c r="C20" t="s" s="8782">
        <v>474</v>
      </c>
      <c r="D20" t="s" s="8783">
        <v>475</v>
      </c>
      <c r="E20" t="s" s="8784">
        <v>418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476</v>
      </c>
      <c r="B21" t="s" s="8806">
        <v>477</v>
      </c>
      <c r="C21" t="s" s="8807">
        <v>478</v>
      </c>
      <c r="D21" t="s" s="8808">
        <v>479</v>
      </c>
      <c r="E21" t="s" s="8809">
        <v>418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519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480</v>
      </c>
      <c r="B6" t="s" s="8942">
        <v>481</v>
      </c>
      <c r="C6" t="s" s="8943">
        <v>482</v>
      </c>
      <c r="D6" t="s" s="8944">
        <v>483</v>
      </c>
      <c r="E6" t="s" s="8945">
        <v>484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54</v>
      </c>
    </row>
    <row r="7" ht="15.0" customHeight="true">
      <c r="A7" t="s" s="8966">
        <v>485</v>
      </c>
      <c r="B7" t="s" s="8967">
        <v>486</v>
      </c>
      <c r="C7" t="s" s="8968">
        <v>487</v>
      </c>
      <c r="D7" t="s" s="8969">
        <v>488</v>
      </c>
      <c r="E7" t="s" s="8970">
        <v>484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489</v>
      </c>
      <c r="B8" t="s" s="8992">
        <v>490</v>
      </c>
      <c r="C8" t="s" s="8993">
        <v>491</v>
      </c>
      <c r="D8" t="s" s="8994">
        <v>492</v>
      </c>
      <c r="E8" t="s" s="8995">
        <v>484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493</v>
      </c>
      <c r="B9" t="s" s="9017">
        <v>494</v>
      </c>
      <c r="C9" t="s" s="9018">
        <v>495</v>
      </c>
      <c r="D9" t="s" s="9019">
        <v>496</v>
      </c>
      <c r="E9" t="s" s="9020">
        <v>484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497</v>
      </c>
      <c r="B10" t="s" s="9042">
        <v>498</v>
      </c>
      <c r="C10" t="s" s="9043">
        <v>499</v>
      </c>
      <c r="D10" t="s" s="9044">
        <v>500</v>
      </c>
      <c r="E10" t="s" s="9045">
        <v>484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501</v>
      </c>
    </row>
    <row r="11" ht="15.0" customHeight="true">
      <c r="A11" t="s" s="9066">
        <v>502</v>
      </c>
      <c r="B11" t="s" s="9067">
        <v>503</v>
      </c>
      <c r="C11" t="s" s="9068">
        <v>504</v>
      </c>
      <c r="D11" t="s" s="9069">
        <v>505</v>
      </c>
      <c r="E11" t="s" s="9070">
        <v>484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506</v>
      </c>
    </row>
    <row r="12" ht="15.0" customHeight="true">
      <c r="A12" t="s" s="9091">
        <v>507</v>
      </c>
      <c r="B12" t="s" s="9092">
        <v>508</v>
      </c>
      <c r="C12" t="s" s="9093">
        <v>509</v>
      </c>
      <c r="D12" t="s" s="9094">
        <v>510</v>
      </c>
      <c r="E12" t="s" s="9095">
        <v>484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511</v>
      </c>
      <c r="B13" t="s" s="9117">
        <v>512</v>
      </c>
      <c r="C13" t="s" s="9118">
        <v>513</v>
      </c>
      <c r="D13" t="s" s="9119">
        <v>514</v>
      </c>
      <c r="E13" t="s" s="9120">
        <v>484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515</v>
      </c>
      <c r="B14" t="s" s="9142">
        <v>516</v>
      </c>
      <c r="C14" t="s" s="9143">
        <v>517</v>
      </c>
      <c r="D14" t="s" s="9144">
        <v>518</v>
      </c>
      <c r="E14" t="s" s="9145">
        <v>484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519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2019-02-19T19:25:36Z</dcterms:created>
  <dc:creator>Apache POI</dc:creator>
</coreProperties>
</file>