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Johor" r:id="rId5" sheetId="3"/>
    <sheet name="CPD North Perak" r:id="rId6" sheetId="4"/>
  </sheets>
</workbook>
</file>

<file path=xl/sharedStrings.xml><?xml version="1.0" encoding="utf-8"?>
<sst xmlns="http://schemas.openxmlformats.org/spreadsheetml/2006/main" count="814" uniqueCount="63">
  <si>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</si>
  <si>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</si>
  <si>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</si>
  <si>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</si>
  <si>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</si>
  <si>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</si>
  <si>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</si>
  <si>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</si>
  <si>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</si>
  <si>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</si>
  <si>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</si>
  <si>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</si>
  <si>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</si>
  <si>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</si>
  <si>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</si>
  <si>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</si>
  <si>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</si>
  <si>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</si>
  <si>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</si>
  <si>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</si>
  <si>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</si>
  <si>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</si>
  <si>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</si>
  <si>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</si>
  <si>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</si>
  <si>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</si>
  <si>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</si>
  <si>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</si>
  <si>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</si>
  <si>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</si>
  <si>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</si>
  <si>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</si>
  <si>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</si>
  <si>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</si>
  <si>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</si>
  <si>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</si>
  <si>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</si>
  <si>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</si>
  <si>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</si>
  <si>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</si>
  <si>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100121433</t>
  </si>
  <si>
    <t>200155022</t>
  </si>
  <si>
    <t>Asilah Binti Senen</t>
  </si>
  <si>
    <t>870313-01-5406</t>
  </si>
  <si>
    <t>CPD Johor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</si>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</sst>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6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14</xdr:row>
      <xdr:rowOff>0</xdr:rowOff>
    </xdr:from>
    <xdr:to>
      <xdr:col>20</xdr:col>
      <xdr:colOff>0</xdr:colOff>
      <xdr:row>22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432">
        <v>0</v>
      </c>
      <c r="B1" t="s" s="433">
        <v>0</v>
      </c>
      <c r="C1" t="s" s="434">
        <v>1</v>
      </c>
      <c r="D1" t="s" s="435">
        <v>0</v>
      </c>
      <c r="E1" t="s" s="436">
        <v>0</v>
      </c>
      <c r="F1" t="s" s="437">
        <v>0</v>
      </c>
      <c r="G1" t="s" s="438">
        <v>0</v>
      </c>
      <c r="H1" t="s" s="439">
        <v>0</v>
      </c>
      <c r="I1" t="s" s="440">
        <v>0</v>
      </c>
      <c r="J1" t="s" s="441">
        <v>0</v>
      </c>
      <c r="K1" t="s" s="442">
        <v>0</v>
      </c>
      <c r="L1" t="s" s="443">
        <v>0</v>
      </c>
      <c r="M1" t="s" s="444">
        <v>0</v>
      </c>
      <c r="N1" t="s" s="495">
        <v>2</v>
      </c>
      <c r="O1" t="n" s="497">
        <v>2019.0</v>
      </c>
      <c r="P1" s="447"/>
      <c r="Q1" s="448"/>
      <c r="R1" s="449"/>
    </row>
    <row r="2">
      <c r="A2" t="s" s="450">
        <v>0</v>
      </c>
      <c r="B2" t="s" s="451">
        <v>0</v>
      </c>
      <c r="C2" t="s" s="452">
        <v>3</v>
      </c>
      <c r="D2" t="s" s="453">
        <v>0</v>
      </c>
      <c r="E2" t="s" s="454">
        <v>0</v>
      </c>
      <c r="F2" t="s" s="455">
        <v>0</v>
      </c>
      <c r="G2" t="s" s="456">
        <v>0</v>
      </c>
      <c r="H2" t="s" s="457">
        <v>0</v>
      </c>
      <c r="I2" t="s" s="458">
        <v>0</v>
      </c>
      <c r="J2" t="s" s="459">
        <v>0</v>
      </c>
      <c r="K2" t="s" s="460">
        <v>0</v>
      </c>
      <c r="L2" t="s" s="461">
        <v>0</v>
      </c>
      <c r="M2" t="s" s="462">
        <v>0</v>
      </c>
      <c r="N2" t="s" s="496">
        <v>4</v>
      </c>
      <c r="O2" t="n" s="498">
        <v>2019.0</v>
      </c>
      <c r="P2" s="465"/>
      <c r="Q2" s="466"/>
      <c r="R2" s="467"/>
    </row>
    <row r="3"/>
    <row r="4" ht="19.0" customHeight="true">
      <c r="A4" t="s" s="396">
        <v>0</v>
      </c>
      <c r="B4" t="s" s="397">
        <v>0</v>
      </c>
      <c r="C4" t="s" s="398">
        <v>0</v>
      </c>
      <c r="D4" t="s" s="399">
        <v>0</v>
      </c>
      <c r="E4" t="s" s="400">
        <v>0</v>
      </c>
      <c r="F4" t="s" s="401">
        <v>0</v>
      </c>
      <c r="G4" t="s" s="402">
        <v>0</v>
      </c>
      <c r="H4" t="s" s="403">
        <v>0</v>
      </c>
      <c r="I4" t="s" s="404">
        <v>0</v>
      </c>
      <c r="J4" t="s" s="405">
        <v>0</v>
      </c>
      <c r="K4" t="s" s="406">
        <v>0</v>
      </c>
      <c r="L4" t="s" s="407">
        <v>0</v>
      </c>
      <c r="M4" t="s" s="408">
        <v>0</v>
      </c>
      <c r="N4" t="s" s="409">
        <v>0</v>
      </c>
      <c r="O4" t="s" s="410">
        <v>0</v>
      </c>
      <c r="P4" t="s" s="411">
        <v>0</v>
      </c>
      <c r="Q4" t="s" s="412">
        <v>0</v>
      </c>
      <c r="R4" t="n" s="413">
        <v>1.5</v>
      </c>
      <c r="S4" t="n" s="414">
        <v>1.5</v>
      </c>
      <c r="T4" t="n" s="415">
        <v>2.0</v>
      </c>
      <c r="U4" t="n" s="416">
        <v>2.0</v>
      </c>
      <c r="V4" t="n" s="417">
        <v>3.0</v>
      </c>
      <c r="W4" t="n" s="418">
        <v>3.0</v>
      </c>
      <c r="X4" t="s" s="419">
        <v>0</v>
      </c>
      <c r="Y4" t="s" s="420">
        <v>5</v>
      </c>
      <c r="Z4" t="s" s="421">
        <v>5</v>
      </c>
      <c r="AA4" s="422"/>
    </row>
    <row r="5" ht="58.0" customHeight="true">
      <c r="A5" t="s" s="369">
        <v>6</v>
      </c>
      <c r="B5" t="s" s="370">
        <v>7</v>
      </c>
      <c r="C5" t="s" s="371">
        <v>8</v>
      </c>
      <c r="D5" t="s" s="372">
        <v>9</v>
      </c>
      <c r="E5" t="s" s="373">
        <v>10</v>
      </c>
      <c r="F5" t="s" s="374">
        <v>11</v>
      </c>
      <c r="G5" t="s" s="375">
        <v>12</v>
      </c>
      <c r="H5" t="s" s="376">
        <v>13</v>
      </c>
      <c r="I5" t="s" s="377">
        <v>14</v>
      </c>
      <c r="J5" t="s" s="378">
        <v>15</v>
      </c>
      <c r="K5" t="s" s="379">
        <v>16</v>
      </c>
      <c r="L5" t="s" s="380">
        <v>17</v>
      </c>
      <c r="M5" t="s" s="381">
        <v>18</v>
      </c>
      <c r="N5" t="s" s="382">
        <v>19</v>
      </c>
      <c r="O5" t="s" s="383">
        <v>20</v>
      </c>
      <c r="P5" t="s" s="384">
        <v>21</v>
      </c>
      <c r="Q5" t="s" s="385">
        <v>22</v>
      </c>
      <c r="R5" t="s" s="423">
        <v>23</v>
      </c>
      <c r="S5" t="s" s="424">
        <v>24</v>
      </c>
      <c r="T5" t="s" s="425">
        <v>25</v>
      </c>
      <c r="U5" t="s" s="426">
        <v>24</v>
      </c>
      <c r="V5" t="s" s="427">
        <v>26</v>
      </c>
      <c r="W5" t="s" s="428">
        <v>24</v>
      </c>
      <c r="X5" t="s" s="429">
        <v>27</v>
      </c>
      <c r="Y5" t="s" s="430">
        <v>28</v>
      </c>
      <c r="Z5" t="s" s="431">
        <v>29</v>
      </c>
      <c r="AA5" t="s" s="395">
        <v>30</v>
      </c>
    </row>
    <row r="6">
      <c r="A6" t="s" s="153">
        <v>31</v>
      </c>
      <c r="B6" t="s" s="154">
        <v>32</v>
      </c>
      <c r="C6" t="s" s="155">
        <v>33</v>
      </c>
      <c r="D6" t="s" s="156">
        <v>34</v>
      </c>
      <c r="E6" t="s" s="157">
        <v>35</v>
      </c>
      <c r="F6" t="n" s="499">
        <v>43313.0</v>
      </c>
      <c r="G6" t="s" s="500">
        <v>0</v>
      </c>
      <c r="H6" t="n" s="160">
        <v>1400.0</v>
      </c>
      <c r="I6" t="n" s="161">
        <v>0.0</v>
      </c>
      <c r="J6" t="n" s="162">
        <v>1400.0</v>
      </c>
      <c r="K6" t="n" s="163">
        <v>0.0</v>
      </c>
      <c r="L6" t="n" s="164">
        <v>0.0</v>
      </c>
      <c r="M6" t="n" s="165">
        <v>0.0</v>
      </c>
      <c r="N6" t="n" s="166">
        <v>0.0</v>
      </c>
      <c r="O6" t="n" s="167">
        <f>SUM(j6:n6)</f>
      </c>
      <c r="P6" t="n" s="168">
        <v>0.0</v>
      </c>
      <c r="Q6" t="n" s="169">
        <v>60.0</v>
      </c>
      <c r="R6" t="n" s="170">
        <v>1.5</v>
      </c>
      <c r="S6" t="n" s="171">
        <v>15.15</v>
      </c>
      <c r="T6" t="n" s="172">
        <v>0.0</v>
      </c>
      <c r="U6" t="n" s="173">
        <v>0.0</v>
      </c>
      <c r="V6" t="n" s="174">
        <v>0.0</v>
      </c>
      <c r="W6" t="n" s="175">
        <v>0.0</v>
      </c>
      <c r="X6" t="n" s="176">
        <v>0.0</v>
      </c>
      <c r="Y6" t="n" s="177">
        <f>r6+t6+v6</f>
      </c>
      <c r="Z6" t="n" s="178">
        <f>s6+u6+w6+x6</f>
      </c>
      <c r="AA6" t="s" s="179">
        <v>0</v>
      </c>
    </row>
    <row r="7">
      <c r="A7" t="s" s="180">
        <v>36</v>
      </c>
      <c r="B7" t="s" s="181">
        <v>37</v>
      </c>
      <c r="C7" t="s" s="182">
        <v>38</v>
      </c>
      <c r="D7" t="s" s="183">
        <v>39</v>
      </c>
      <c r="E7" t="s" s="184">
        <v>35</v>
      </c>
      <c r="F7" t="n" s="501">
        <v>41944.0</v>
      </c>
      <c r="G7" t="s" s="502">
        <v>0</v>
      </c>
      <c r="H7" t="n" s="187">
        <v>1470.0</v>
      </c>
      <c r="I7" t="n" s="188">
        <v>0.0</v>
      </c>
      <c r="J7" t="n" s="189">
        <v>1000.0</v>
      </c>
      <c r="K7" t="n" s="190">
        <v>0.0</v>
      </c>
      <c r="L7" t="n" s="191">
        <v>0.0</v>
      </c>
      <c r="M7" t="n" s="192">
        <v>0.0</v>
      </c>
      <c r="N7" t="n" s="193">
        <v>0.0</v>
      </c>
      <c r="O7" t="n" s="194">
        <f>SUM(j7:n7)</f>
      </c>
      <c r="P7" t="n" s="195">
        <v>10.0</v>
      </c>
      <c r="Q7" t="n" s="196">
        <v>60.0</v>
      </c>
      <c r="R7" t="n" s="197">
        <v>5.0</v>
      </c>
      <c r="S7" t="n" s="198">
        <v>53.0</v>
      </c>
      <c r="T7" t="n" s="199">
        <v>0.0</v>
      </c>
      <c r="U7" t="n" s="200">
        <v>0.0</v>
      </c>
      <c r="V7" t="n" s="201">
        <v>0.0</v>
      </c>
      <c r="W7" t="n" s="202">
        <v>0.0</v>
      </c>
      <c r="X7" t="n" s="203">
        <v>0.0</v>
      </c>
      <c r="Y7" t="n" s="204">
        <f>r7+t7+v7</f>
      </c>
      <c r="Z7" t="n" s="205">
        <f>s7+u7+w7+x7</f>
      </c>
      <c r="AA7" t="s" s="206">
        <v>0</v>
      </c>
    </row>
    <row r="8">
      <c r="A8" t="s" s="207">
        <v>40</v>
      </c>
      <c r="B8" t="s" s="208">
        <v>41</v>
      </c>
      <c r="C8" t="s" s="209">
        <v>42</v>
      </c>
      <c r="D8" t="s" s="210">
        <v>43</v>
      </c>
      <c r="E8" t="s" s="211">
        <v>44</v>
      </c>
      <c r="F8" t="n" s="503">
        <v>41944.0</v>
      </c>
      <c r="G8" t="s" s="504">
        <v>0</v>
      </c>
      <c r="H8" t="n" s="214">
        <v>1460.0</v>
      </c>
      <c r="I8" t="n" s="215">
        <v>0.0</v>
      </c>
      <c r="J8" t="n" s="216">
        <v>300.0</v>
      </c>
      <c r="K8" t="n" s="217">
        <v>0.0</v>
      </c>
      <c r="L8" t="n" s="218">
        <v>0.0</v>
      </c>
      <c r="M8" t="n" s="219">
        <v>0.0</v>
      </c>
      <c r="N8" t="n" s="220">
        <v>0.0</v>
      </c>
      <c r="O8" t="n" s="221">
        <f>SUM(j8:n8)</f>
      </c>
      <c r="P8" t="n" s="222">
        <v>10.0</v>
      </c>
      <c r="Q8" t="n" s="223">
        <v>60.0</v>
      </c>
      <c r="R8" t="n" s="224">
        <v>1.0</v>
      </c>
      <c r="S8" t="n" s="225">
        <v>10.53</v>
      </c>
      <c r="T8" t="n" s="226">
        <v>0.0</v>
      </c>
      <c r="U8" t="n" s="227">
        <v>0.0</v>
      </c>
      <c r="V8" t="n" s="228">
        <v>0.0</v>
      </c>
      <c r="W8" t="n" s="229">
        <v>0.0</v>
      </c>
      <c r="X8" t="n" s="230">
        <v>0.0</v>
      </c>
      <c r="Y8" t="n" s="231">
        <f>r8+t8+v8</f>
      </c>
      <c r="Z8" t="n" s="232">
        <f>s8+u8+w8+x8</f>
      </c>
      <c r="AA8" t="s" s="233">
        <v>0</v>
      </c>
    </row>
    <row r="9">
      <c r="A9" t="s" s="234">
        <v>45</v>
      </c>
      <c r="B9" t="s" s="235">
        <v>46</v>
      </c>
      <c r="C9" t="s" s="236">
        <v>47</v>
      </c>
      <c r="D9" t="s" s="237">
        <v>48</v>
      </c>
      <c r="E9" t="s" s="238">
        <v>49</v>
      </c>
      <c r="F9" t="n" s="505">
        <v>41944.0</v>
      </c>
      <c r="G9" t="s" s="506">
        <v>0</v>
      </c>
      <c r="H9" t="n" s="241">
        <v>1680.0</v>
      </c>
      <c r="I9" t="n" s="242">
        <v>0.0</v>
      </c>
      <c r="J9" t="n" s="243">
        <v>1850.0</v>
      </c>
      <c r="K9" t="n" s="244">
        <v>0.0</v>
      </c>
      <c r="L9" t="n" s="245">
        <v>0.0</v>
      </c>
      <c r="M9" t="n" s="246">
        <v>0.0</v>
      </c>
      <c r="N9" t="n" s="247">
        <v>0.0</v>
      </c>
      <c r="O9" t="n" s="248">
        <f>SUM(j9:n9)</f>
      </c>
      <c r="P9" t="n" s="249">
        <v>10.0</v>
      </c>
      <c r="Q9" t="n" s="250">
        <v>60.0</v>
      </c>
      <c r="R9" t="n" s="251">
        <v>0.0</v>
      </c>
      <c r="S9" t="n" s="252">
        <v>0.0</v>
      </c>
      <c r="T9" t="n" s="253">
        <v>0.0</v>
      </c>
      <c r="U9" t="n" s="254">
        <v>0.0</v>
      </c>
      <c r="V9" t="n" s="255">
        <v>0.0</v>
      </c>
      <c r="W9" t="n" s="256">
        <v>0.0</v>
      </c>
      <c r="X9" t="n" s="257">
        <v>0.0</v>
      </c>
      <c r="Y9" t="n" s="258">
        <f>r9+t9+v9</f>
      </c>
      <c r="Z9" t="n" s="259">
        <f>s9+u9+w9+x9</f>
      </c>
      <c r="AA9" t="s" s="260">
        <v>0</v>
      </c>
    </row>
    <row r="10">
      <c r="A10" t="s" s="261">
        <v>50</v>
      </c>
      <c r="B10" t="s" s="262">
        <v>51</v>
      </c>
      <c r="C10" t="s" s="263">
        <v>52</v>
      </c>
      <c r="D10" t="s" s="264">
        <v>53</v>
      </c>
      <c r="E10" t="s" s="265">
        <v>49</v>
      </c>
      <c r="F10" t="n" s="507">
        <v>41944.0</v>
      </c>
      <c r="G10" t="s" s="508">
        <v>0</v>
      </c>
      <c r="H10" t="n" s="268">
        <v>1350.0</v>
      </c>
      <c r="I10" t="n" s="269">
        <v>0.0</v>
      </c>
      <c r="J10" t="n" s="270">
        <v>1500.0</v>
      </c>
      <c r="K10" t="n" s="271">
        <v>0.0</v>
      </c>
      <c r="L10" t="n" s="272">
        <v>0.0</v>
      </c>
      <c r="M10" t="n" s="273">
        <v>0.0</v>
      </c>
      <c r="N10" t="n" s="274">
        <v>0.0</v>
      </c>
      <c r="O10" t="n" s="275">
        <f>SUM(j10:n10)</f>
      </c>
      <c r="P10" t="n" s="276">
        <v>18.9</v>
      </c>
      <c r="Q10" t="n" s="277">
        <v>60.0</v>
      </c>
      <c r="R10" t="n" s="278">
        <v>8.0</v>
      </c>
      <c r="S10" t="n" s="279">
        <v>77.92</v>
      </c>
      <c r="T10" t="n" s="280">
        <v>0.0</v>
      </c>
      <c r="U10" t="n" s="281">
        <v>0.0</v>
      </c>
      <c r="V10" t="n" s="282">
        <v>0.0</v>
      </c>
      <c r="W10" t="n" s="283">
        <v>0.0</v>
      </c>
      <c r="X10" t="n" s="284">
        <v>0.0</v>
      </c>
      <c r="Y10" t="n" s="285">
        <f>r10+t10+v10</f>
      </c>
      <c r="Z10" t="n" s="286">
        <f>s10+u10+w10+x10</f>
      </c>
      <c r="AA10" t="s" s="287">
        <v>0</v>
      </c>
    </row>
    <row r="11">
      <c r="A11" t="s" s="288">
        <v>54</v>
      </c>
      <c r="B11" t="s" s="289">
        <v>55</v>
      </c>
      <c r="C11" t="s" s="290">
        <v>56</v>
      </c>
      <c r="D11" t="s" s="291">
        <v>57</v>
      </c>
      <c r="E11" t="s" s="292">
        <v>49</v>
      </c>
      <c r="F11" t="n" s="509">
        <v>41944.0</v>
      </c>
      <c r="G11" t="s" s="510">
        <v>0</v>
      </c>
      <c r="H11" t="n" s="295">
        <v>1740.0</v>
      </c>
      <c r="I11" t="n" s="296">
        <v>0.0</v>
      </c>
      <c r="J11" t="n" s="297">
        <v>700.0</v>
      </c>
      <c r="K11" t="n" s="298">
        <v>0.0</v>
      </c>
      <c r="L11" t="n" s="299">
        <v>0.0</v>
      </c>
      <c r="M11" t="n" s="300">
        <v>0.0</v>
      </c>
      <c r="N11" t="n" s="301">
        <v>0.0</v>
      </c>
      <c r="O11" t="n" s="302">
        <f>SUM(j11:n11)</f>
      </c>
      <c r="P11" t="n" s="303">
        <v>13.9</v>
      </c>
      <c r="Q11" t="n" s="304">
        <v>60.0</v>
      </c>
      <c r="R11" t="n" s="305">
        <v>8.0</v>
      </c>
      <c r="S11" t="n" s="306">
        <v>100.4</v>
      </c>
      <c r="T11" t="n" s="307">
        <v>0.0</v>
      </c>
      <c r="U11" t="n" s="308">
        <v>0.0</v>
      </c>
      <c r="V11" t="n" s="309">
        <v>0.0</v>
      </c>
      <c r="W11" t="n" s="310">
        <v>0.0</v>
      </c>
      <c r="X11" t="n" s="311">
        <v>0.0</v>
      </c>
      <c r="Y11" t="n" s="312">
        <f>r11+t11+v11</f>
      </c>
      <c r="Z11" t="n" s="313">
        <f>s11+u11+w11+x11</f>
      </c>
      <c r="AA11" t="s" s="314">
        <v>0</v>
      </c>
    </row>
    <row r="12">
      <c r="A12" t="s" s="315">
        <v>58</v>
      </c>
      <c r="B12" t="s" s="316">
        <v>59</v>
      </c>
      <c r="C12" t="s" s="317">
        <v>60</v>
      </c>
      <c r="D12" t="s" s="318">
        <v>61</v>
      </c>
      <c r="E12" t="s" s="319">
        <v>49</v>
      </c>
      <c r="F12" t="n" s="511">
        <v>41944.0</v>
      </c>
      <c r="G12" t="s" s="512">
        <v>0</v>
      </c>
      <c r="H12" t="n" s="322">
        <v>1350.0</v>
      </c>
      <c r="I12" t="n" s="323">
        <v>0.0</v>
      </c>
      <c r="J12" t="n" s="324">
        <v>2200.0</v>
      </c>
      <c r="K12" t="n" s="325">
        <v>0.0</v>
      </c>
      <c r="L12" t="n" s="326">
        <v>0.0</v>
      </c>
      <c r="M12" t="n" s="327">
        <v>0.0</v>
      </c>
      <c r="N12" t="n" s="328">
        <v>0.0</v>
      </c>
      <c r="O12" t="n" s="329">
        <f>SUM(j12:n12)</f>
      </c>
      <c r="P12" t="n" s="330">
        <v>10.0</v>
      </c>
      <c r="Q12" t="n" s="331">
        <v>60.0</v>
      </c>
      <c r="R12" t="n" s="332">
        <v>8.0</v>
      </c>
      <c r="S12" t="n" s="333">
        <v>77.92</v>
      </c>
      <c r="T12" t="n" s="334">
        <v>0.0</v>
      </c>
      <c r="U12" t="n" s="335">
        <v>0.0</v>
      </c>
      <c r="V12" t="n" s="336">
        <v>0.0</v>
      </c>
      <c r="W12" t="n" s="337">
        <v>0.0</v>
      </c>
      <c r="X12" t="n" s="338">
        <v>0.0</v>
      </c>
      <c r="Y12" t="n" s="339">
        <f>r12+t12+v12</f>
      </c>
      <c r="Z12" t="n" s="340">
        <f>s12+u12+w12+x12</f>
      </c>
      <c r="AA12" t="s" s="341">
        <v>0</v>
      </c>
    </row>
    <row r="13">
      <c r="A13" s="468"/>
      <c r="B13" s="469"/>
      <c r="C13" s="470"/>
      <c r="D13" s="471"/>
      <c r="E13" s="472"/>
      <c r="F13" s="513"/>
      <c r="G13" s="514"/>
      <c r="H13" s="475">
        <f>SUM(h6:h12)</f>
      </c>
      <c r="I13" s="476">
        <f>SUM(i6:i12)</f>
      </c>
      <c r="J13" s="477">
        <f>SUM(j6:j12)</f>
      </c>
      <c r="K13" s="478">
        <f>SUM(k6:k12)</f>
      </c>
      <c r="L13" s="479">
        <f>SUM(l6:l12)</f>
      </c>
      <c r="M13" s="480">
        <f>SUM(m6:m12)</f>
      </c>
      <c r="N13" s="481">
        <f>SUM(n6:n12)</f>
      </c>
      <c r="O13" s="482">
        <f>SUM(o6:o12)</f>
      </c>
      <c r="P13" s="483">
        <f>SUM(p6:p12)</f>
      </c>
      <c r="Q13" s="484">
        <f>SUM(q6:q12)</f>
      </c>
      <c r="R13" s="485">
        <f>SUM(r6:r12)</f>
      </c>
      <c r="S13" s="486">
        <f>SUM(s6:s12)</f>
      </c>
      <c r="T13" s="487">
        <f>SUM(t6:t12)</f>
      </c>
      <c r="U13" s="488">
        <f>SUM(u6:u12)</f>
      </c>
      <c r="V13" s="489">
        <f>SUM(v6:v12)</f>
      </c>
      <c r="W13" s="490">
        <f>SUM(w6:w12)</f>
      </c>
      <c r="X13" s="491">
        <f>SUM(x6:x12)</f>
      </c>
      <c r="Y13" s="492">
        <f>SUM(y6:y12)</f>
      </c>
      <c r="Z13" s="493">
        <f>SUM(z6:z12)</f>
      </c>
      <c r="AA13" s="494"/>
    </row>
    <row r="14"/>
    <row r="15">
      <c r="A15" t="s">
        <v>0</v>
      </c>
      <c r="B15" t="s">
        <v>0</v>
      </c>
      <c r="C15" t="s">
        <v>62</v>
      </c>
      <c r="D15">
        <f>COUNTA(A6:A12)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15">
        <v>0</v>
      </c>
      <c r="B1" t="s" s="516">
        <v>0</v>
      </c>
      <c r="C1" t="s" s="517">
        <v>1</v>
      </c>
      <c r="D1" t="s" s="518">
        <v>0</v>
      </c>
      <c r="E1" t="s" s="519">
        <v>0</v>
      </c>
      <c r="F1" t="s" s="520">
        <v>0</v>
      </c>
      <c r="G1" t="s" s="521">
        <v>0</v>
      </c>
      <c r="H1" t="s" s="522">
        <v>0</v>
      </c>
      <c r="I1" t="s" s="523">
        <v>0</v>
      </c>
      <c r="J1" t="s" s="524">
        <v>0</v>
      </c>
      <c r="K1" t="s" s="525">
        <v>0</v>
      </c>
      <c r="L1" t="s" s="526">
        <v>0</v>
      </c>
      <c r="M1" t="s" s="527">
        <v>0</v>
      </c>
      <c r="N1" t="s" s="528">
        <v>2</v>
      </c>
      <c r="O1" t="n" s="529">
        <v>2019.0</v>
      </c>
      <c r="P1" t="s" s="530">
        <v>0</v>
      </c>
      <c r="Q1" t="s" s="531">
        <v>0</v>
      </c>
      <c r="R1" t="s" s="532">
        <v>0</v>
      </c>
    </row>
    <row r="2" ht="15.0" customHeight="true">
      <c r="A2" t="s" s="533">
        <v>0</v>
      </c>
      <c r="B2" t="s" s="534">
        <v>0</v>
      </c>
      <c r="C2" t="s" s="535">
        <v>3</v>
      </c>
      <c r="D2" t="s" s="536">
        <v>0</v>
      </c>
      <c r="E2" t="s" s="537">
        <v>0</v>
      </c>
      <c r="F2" t="s" s="538">
        <v>0</v>
      </c>
      <c r="G2" t="s" s="539">
        <v>0</v>
      </c>
      <c r="H2" t="s" s="540">
        <v>0</v>
      </c>
      <c r="I2" t="s" s="541">
        <v>0</v>
      </c>
      <c r="J2" t="s" s="542">
        <v>0</v>
      </c>
      <c r="K2" t="s" s="543">
        <v>0</v>
      </c>
      <c r="L2" t="s" s="544">
        <v>0</v>
      </c>
      <c r="M2" t="s" s="545">
        <v>0</v>
      </c>
      <c r="N2" t="s" s="546">
        <v>4</v>
      </c>
      <c r="O2" t="n" s="547">
        <v>2019.0</v>
      </c>
      <c r="P2" t="s" s="548">
        <v>0</v>
      </c>
      <c r="Q2" t="s" s="549">
        <v>0</v>
      </c>
      <c r="R2" t="s" s="550">
        <v>0</v>
      </c>
    </row>
    <row r="3" ht="15.0" customHeight="true"/>
    <row r="4" ht="19.0" customHeight="true">
      <c r="A4" t="s" s="551">
        <v>0</v>
      </c>
      <c r="B4" t="s" s="552">
        <v>0</v>
      </c>
      <c r="C4" t="s" s="553">
        <v>0</v>
      </c>
      <c r="D4" t="s" s="554">
        <v>0</v>
      </c>
      <c r="E4" t="s" s="555">
        <v>0</v>
      </c>
      <c r="F4" t="s" s="556">
        <v>0</v>
      </c>
      <c r="G4" t="s" s="557">
        <v>0</v>
      </c>
      <c r="H4" t="s" s="558">
        <v>0</v>
      </c>
      <c r="I4" t="s" s="559">
        <v>0</v>
      </c>
      <c r="J4" t="s" s="560">
        <v>0</v>
      </c>
      <c r="K4" t="s" s="561">
        <v>0</v>
      </c>
      <c r="L4" t="s" s="562">
        <v>0</v>
      </c>
      <c r="M4" t="s" s="563">
        <v>0</v>
      </c>
      <c r="N4" t="s" s="564">
        <v>0</v>
      </c>
      <c r="O4" t="s" s="565">
        <v>0</v>
      </c>
      <c r="P4" t="s" s="566">
        <v>0</v>
      </c>
      <c r="Q4" t="s" s="567">
        <v>0</v>
      </c>
      <c r="R4" t="n" s="568">
        <v>1.5</v>
      </c>
      <c r="S4" t="n" s="569">
        <v>1.5</v>
      </c>
      <c r="T4" t="n" s="570">
        <v>2.0</v>
      </c>
      <c r="U4" t="n" s="571">
        <v>2.0</v>
      </c>
      <c r="V4" t="n" s="572">
        <v>3.0</v>
      </c>
      <c r="W4" t="n" s="573">
        <v>3.0</v>
      </c>
      <c r="X4" t="s" s="574">
        <v>0</v>
      </c>
      <c r="Y4" t="s" s="575">
        <v>5</v>
      </c>
      <c r="Z4" t="s" s="576">
        <v>5</v>
      </c>
      <c r="AA4" t="s" s="577">
        <v>0</v>
      </c>
    </row>
    <row r="5" ht="58.0" customHeight="true">
      <c r="A5" t="s" s="578">
        <v>6</v>
      </c>
      <c r="B5" t="s" s="579">
        <v>7</v>
      </c>
      <c r="C5" t="s" s="580">
        <v>8</v>
      </c>
      <c r="D5" t="s" s="581">
        <v>9</v>
      </c>
      <c r="E5" t="s" s="582">
        <v>10</v>
      </c>
      <c r="F5" t="s" s="583">
        <v>11</v>
      </c>
      <c r="G5" t="s" s="584">
        <v>12</v>
      </c>
      <c r="H5" t="s" s="585">
        <v>13</v>
      </c>
      <c r="I5" t="s" s="586">
        <v>14</v>
      </c>
      <c r="J5" t="s" s="587">
        <v>15</v>
      </c>
      <c r="K5" t="s" s="588">
        <v>16</v>
      </c>
      <c r="L5" t="s" s="589">
        <v>17</v>
      </c>
      <c r="M5" t="s" s="590">
        <v>18</v>
      </c>
      <c r="N5" t="s" s="591">
        <v>19</v>
      </c>
      <c r="O5" t="s" s="592">
        <v>20</v>
      </c>
      <c r="P5" t="s" s="593">
        <v>21</v>
      </c>
      <c r="Q5" t="s" s="594">
        <v>22</v>
      </c>
      <c r="R5" t="s" s="595">
        <v>23</v>
      </c>
      <c r="S5" t="s" s="596">
        <v>24</v>
      </c>
      <c r="T5" t="s" s="597">
        <v>25</v>
      </c>
      <c r="U5" t="s" s="598">
        <v>24</v>
      </c>
      <c r="V5" t="s" s="599">
        <v>26</v>
      </c>
      <c r="W5" t="s" s="600">
        <v>24</v>
      </c>
      <c r="X5" t="s" s="601">
        <v>27</v>
      </c>
      <c r="Y5" t="s" s="602">
        <v>28</v>
      </c>
      <c r="Z5" t="s" s="603">
        <v>29</v>
      </c>
      <c r="AA5" t="s" s="604">
        <v>30</v>
      </c>
    </row>
    <row r="6" ht="15.0" customHeight="true">
      <c r="A6" t="s" s="605">
        <v>31</v>
      </c>
      <c r="B6" t="s" s="606">
        <v>32</v>
      </c>
      <c r="C6" t="s" s="607">
        <v>33</v>
      </c>
      <c r="D6" t="s" s="608">
        <v>34</v>
      </c>
      <c r="E6" t="s" s="609">
        <v>35</v>
      </c>
      <c r="F6" t="n" s="610">
        <v>43313.0</v>
      </c>
      <c r="G6" t="s" s="611">
        <v>0</v>
      </c>
      <c r="H6" t="n" s="612">
        <v>1400.0</v>
      </c>
      <c r="I6" t="n" s="613">
        <v>0.0</v>
      </c>
      <c r="J6" t="n" s="614">
        <v>1400.0</v>
      </c>
      <c r="K6" t="n" s="615">
        <v>0.0</v>
      </c>
      <c r="L6" t="n" s="616">
        <v>0.0</v>
      </c>
      <c r="M6" t="n" s="617">
        <v>0.0</v>
      </c>
      <c r="N6" t="n" s="618">
        <v>0.0</v>
      </c>
      <c r="O6" s="619">
        <f>SUM(j6:n6)</f>
      </c>
      <c r="P6" t="n" s="620">
        <v>0.0</v>
      </c>
      <c r="Q6" t="n" s="621">
        <v>60.0</v>
      </c>
      <c r="R6" t="n" s="622">
        <v>1.5</v>
      </c>
      <c r="S6" t="n" s="623">
        <v>15.15</v>
      </c>
      <c r="T6" t="n" s="624">
        <v>0.0</v>
      </c>
      <c r="U6" t="n" s="625">
        <v>0.0</v>
      </c>
      <c r="V6" t="n" s="626">
        <v>0.0</v>
      </c>
      <c r="W6" t="n" s="627">
        <v>0.0</v>
      </c>
      <c r="X6" t="n" s="628">
        <v>0.0</v>
      </c>
      <c r="Y6" s="629">
        <f>r6+t6+v6</f>
      </c>
      <c r="Z6" s="630">
        <f>s6+u6+w6+x6</f>
      </c>
      <c r="AA6" t="s" s="631">
        <v>0</v>
      </c>
    </row>
    <row r="7" ht="15.0" customHeight="true">
      <c r="A7" t="s" s="632">
        <v>36</v>
      </c>
      <c r="B7" t="s" s="633">
        <v>37</v>
      </c>
      <c r="C7" t="s" s="634">
        <v>38</v>
      </c>
      <c r="D7" t="s" s="635">
        <v>39</v>
      </c>
      <c r="E7" t="s" s="636">
        <v>35</v>
      </c>
      <c r="F7" t="n" s="637">
        <v>41944.0</v>
      </c>
      <c r="G7" t="s" s="638">
        <v>0</v>
      </c>
      <c r="H7" t="n" s="639">
        <v>1470.0</v>
      </c>
      <c r="I7" t="n" s="640">
        <v>0.0</v>
      </c>
      <c r="J7" t="n" s="641">
        <v>1000.0</v>
      </c>
      <c r="K7" t="n" s="642">
        <v>0.0</v>
      </c>
      <c r="L7" t="n" s="643">
        <v>0.0</v>
      </c>
      <c r="M7" t="n" s="644">
        <v>0.0</v>
      </c>
      <c r="N7" t="n" s="645">
        <v>0.0</v>
      </c>
      <c r="O7" s="646">
        <f>SUM(j7:n7)</f>
      </c>
      <c r="P7" t="n" s="647">
        <v>10.0</v>
      </c>
      <c r="Q7" t="n" s="648">
        <v>60.0</v>
      </c>
      <c r="R7" t="n" s="649">
        <v>5.0</v>
      </c>
      <c r="S7" t="n" s="650">
        <v>53.0</v>
      </c>
      <c r="T7" t="n" s="651">
        <v>0.0</v>
      </c>
      <c r="U7" t="n" s="652">
        <v>0.0</v>
      </c>
      <c r="V7" t="n" s="653">
        <v>0.0</v>
      </c>
      <c r="W7" t="n" s="654">
        <v>0.0</v>
      </c>
      <c r="X7" t="n" s="655">
        <v>0.0</v>
      </c>
      <c r="Y7" s="656">
        <f>r7+t7+v7</f>
      </c>
      <c r="Z7" s="657">
        <f>s7+u7+w7+x7</f>
      </c>
      <c r="AA7" t="s" s="658">
        <v>0</v>
      </c>
    </row>
    <row r="8" ht="15.0" customHeight="true">
      <c r="A8" t="s" s="659">
        <v>0</v>
      </c>
      <c r="B8" t="s" s="660">
        <v>0</v>
      </c>
      <c r="C8" t="s" s="661">
        <v>0</v>
      </c>
      <c r="D8" t="s" s="662">
        <v>0</v>
      </c>
      <c r="E8" t="s" s="663">
        <v>0</v>
      </c>
      <c r="F8" t="s" s="664">
        <v>0</v>
      </c>
      <c r="G8" t="s" s="665">
        <v>0</v>
      </c>
      <c r="H8" s="666">
        <f>SUM(h6:h7)</f>
      </c>
      <c r="I8" s="667">
        <f>SUM(i6:i7)</f>
      </c>
      <c r="J8" s="668">
        <f>SUM(j6:j7)</f>
      </c>
      <c r="K8" s="669">
        <f>SUM(k6:k7)</f>
      </c>
      <c r="L8" s="670">
        <f>SUM(l6:l7)</f>
      </c>
      <c r="M8" s="671">
        <f>SUM(m6:m7)</f>
      </c>
      <c r="N8" s="672">
        <f>SUM(n6:n7)</f>
      </c>
      <c r="O8" s="673">
        <f>SUM(o6:o7)</f>
      </c>
      <c r="P8" s="674">
        <f>SUM(p6:p7)</f>
      </c>
      <c r="Q8" s="675">
        <f>SUM(q6:q7)</f>
      </c>
      <c r="R8" s="676">
        <f>SUM(r6:r7)</f>
      </c>
      <c r="S8" s="677">
        <f>SUM(s6:s7)</f>
      </c>
      <c r="T8" s="678">
        <f>SUM(t6:t7)</f>
      </c>
      <c r="U8" s="679">
        <f>SUM(u6:u7)</f>
      </c>
      <c r="V8" s="680">
        <f>SUM(v6:v7)</f>
      </c>
      <c r="W8" s="681">
        <f>SUM(w6:w7)</f>
      </c>
      <c r="X8" s="682">
        <f>SUM(x6:x7)</f>
      </c>
      <c r="Y8" s="683">
        <f>SUM(y6:y7)</f>
      </c>
      <c r="Z8" s="684">
        <f>SUM(z6:z7)</f>
      </c>
      <c r="AA8" t="s" s="685">
        <v>0</v>
      </c>
    </row>
    <row r="9" ht="15.0" customHeight="true"/>
    <row r="10" ht="15.0" customHeight="true">
      <c r="A10" t="s" s="686">
        <v>0</v>
      </c>
      <c r="B10" t="s" s="687">
        <v>0</v>
      </c>
      <c r="C10" t="s" s="688">
        <v>62</v>
      </c>
      <c r="D10" s="689">
        <f>COUNTA(A6:A7)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90">
        <v>0</v>
      </c>
      <c r="B1" t="s" s="691">
        <v>0</v>
      </c>
      <c r="C1" t="s" s="692">
        <v>1</v>
      </c>
      <c r="D1" t="s" s="693">
        <v>0</v>
      </c>
      <c r="E1" t="s" s="694">
        <v>0</v>
      </c>
      <c r="F1" t="s" s="695">
        <v>0</v>
      </c>
      <c r="G1" t="s" s="696">
        <v>0</v>
      </c>
      <c r="H1" t="s" s="697">
        <v>0</v>
      </c>
      <c r="I1" t="s" s="698">
        <v>0</v>
      </c>
      <c r="J1" t="s" s="699">
        <v>0</v>
      </c>
      <c r="K1" t="s" s="700">
        <v>0</v>
      </c>
      <c r="L1" t="s" s="701">
        <v>0</v>
      </c>
      <c r="M1" t="s" s="702">
        <v>0</v>
      </c>
      <c r="N1" t="s" s="703">
        <v>2</v>
      </c>
      <c r="O1" t="n" s="704">
        <v>2019.0</v>
      </c>
      <c r="P1" t="s" s="705">
        <v>0</v>
      </c>
      <c r="Q1" t="s" s="706">
        <v>0</v>
      </c>
      <c r="R1" t="s" s="707">
        <v>0</v>
      </c>
    </row>
    <row r="2" ht="15.0" customHeight="true">
      <c r="A2" t="s" s="708">
        <v>0</v>
      </c>
      <c r="B2" t="s" s="709">
        <v>0</v>
      </c>
      <c r="C2" t="s" s="710">
        <v>3</v>
      </c>
      <c r="D2" t="s" s="711">
        <v>0</v>
      </c>
      <c r="E2" t="s" s="712">
        <v>0</v>
      </c>
      <c r="F2" t="s" s="713">
        <v>0</v>
      </c>
      <c r="G2" t="s" s="714">
        <v>0</v>
      </c>
      <c r="H2" t="s" s="715">
        <v>0</v>
      </c>
      <c r="I2" t="s" s="716">
        <v>0</v>
      </c>
      <c r="J2" t="s" s="717">
        <v>0</v>
      </c>
      <c r="K2" t="s" s="718">
        <v>0</v>
      </c>
      <c r="L2" t="s" s="719">
        <v>0</v>
      </c>
      <c r="M2" t="s" s="720">
        <v>0</v>
      </c>
      <c r="N2" t="s" s="721">
        <v>4</v>
      </c>
      <c r="O2" t="n" s="722">
        <v>2019.0</v>
      </c>
      <c r="P2" t="s" s="723">
        <v>0</v>
      </c>
      <c r="Q2" t="s" s="724">
        <v>0</v>
      </c>
      <c r="R2" t="s" s="725">
        <v>0</v>
      </c>
    </row>
    <row r="3" ht="15.0" customHeight="true"/>
    <row r="4" ht="19.0" customHeight="true">
      <c r="A4" t="s" s="726">
        <v>0</v>
      </c>
      <c r="B4" t="s" s="727">
        <v>0</v>
      </c>
      <c r="C4" t="s" s="728">
        <v>0</v>
      </c>
      <c r="D4" t="s" s="729">
        <v>0</v>
      </c>
      <c r="E4" t="s" s="730">
        <v>0</v>
      </c>
      <c r="F4" t="s" s="731">
        <v>0</v>
      </c>
      <c r="G4" t="s" s="732">
        <v>0</v>
      </c>
      <c r="H4" t="s" s="733">
        <v>0</v>
      </c>
      <c r="I4" t="s" s="734">
        <v>0</v>
      </c>
      <c r="J4" t="s" s="735">
        <v>0</v>
      </c>
      <c r="K4" t="s" s="736">
        <v>0</v>
      </c>
      <c r="L4" t="s" s="737">
        <v>0</v>
      </c>
      <c r="M4" t="s" s="738">
        <v>0</v>
      </c>
      <c r="N4" t="s" s="739">
        <v>0</v>
      </c>
      <c r="O4" t="s" s="740">
        <v>0</v>
      </c>
      <c r="P4" t="s" s="741">
        <v>0</v>
      </c>
      <c r="Q4" t="s" s="742">
        <v>0</v>
      </c>
      <c r="R4" t="n" s="743">
        <v>1.5</v>
      </c>
      <c r="S4" t="n" s="744">
        <v>1.5</v>
      </c>
      <c r="T4" t="n" s="745">
        <v>2.0</v>
      </c>
      <c r="U4" t="n" s="746">
        <v>2.0</v>
      </c>
      <c r="V4" t="n" s="747">
        <v>3.0</v>
      </c>
      <c r="W4" t="n" s="748">
        <v>3.0</v>
      </c>
      <c r="X4" t="s" s="749">
        <v>0</v>
      </c>
      <c r="Y4" t="s" s="750">
        <v>5</v>
      </c>
      <c r="Z4" t="s" s="751">
        <v>5</v>
      </c>
      <c r="AA4" t="s" s="752">
        <v>0</v>
      </c>
    </row>
    <row r="5" ht="58.0" customHeight="true">
      <c r="A5" t="s" s="753">
        <v>6</v>
      </c>
      <c r="B5" t="s" s="754">
        <v>7</v>
      </c>
      <c r="C5" t="s" s="755">
        <v>8</v>
      </c>
      <c r="D5" t="s" s="756">
        <v>9</v>
      </c>
      <c r="E5" t="s" s="757">
        <v>10</v>
      </c>
      <c r="F5" t="s" s="758">
        <v>11</v>
      </c>
      <c r="G5" t="s" s="759">
        <v>12</v>
      </c>
      <c r="H5" t="s" s="760">
        <v>13</v>
      </c>
      <c r="I5" t="s" s="761">
        <v>14</v>
      </c>
      <c r="J5" t="s" s="762">
        <v>15</v>
      </c>
      <c r="K5" t="s" s="763">
        <v>16</v>
      </c>
      <c r="L5" t="s" s="764">
        <v>17</v>
      </c>
      <c r="M5" t="s" s="765">
        <v>18</v>
      </c>
      <c r="N5" t="s" s="766">
        <v>19</v>
      </c>
      <c r="O5" t="s" s="767">
        <v>20</v>
      </c>
      <c r="P5" t="s" s="768">
        <v>21</v>
      </c>
      <c r="Q5" t="s" s="769">
        <v>22</v>
      </c>
      <c r="R5" t="s" s="770">
        <v>23</v>
      </c>
      <c r="S5" t="s" s="771">
        <v>24</v>
      </c>
      <c r="T5" t="s" s="772">
        <v>25</v>
      </c>
      <c r="U5" t="s" s="773">
        <v>24</v>
      </c>
      <c r="V5" t="s" s="774">
        <v>26</v>
      </c>
      <c r="W5" t="s" s="775">
        <v>24</v>
      </c>
      <c r="X5" t="s" s="776">
        <v>27</v>
      </c>
      <c r="Y5" t="s" s="777">
        <v>28</v>
      </c>
      <c r="Z5" t="s" s="778">
        <v>29</v>
      </c>
      <c r="AA5" t="s" s="779">
        <v>30</v>
      </c>
    </row>
    <row r="6" ht="15.0" customHeight="true">
      <c r="A6" t="s" s="780">
        <v>40</v>
      </c>
      <c r="B6" t="s" s="781">
        <v>41</v>
      </c>
      <c r="C6" t="s" s="782">
        <v>42</v>
      </c>
      <c r="D6" t="s" s="783">
        <v>43</v>
      </c>
      <c r="E6" t="s" s="784">
        <v>44</v>
      </c>
      <c r="F6" t="n" s="785">
        <v>41944.0</v>
      </c>
      <c r="G6" t="s" s="786">
        <v>0</v>
      </c>
      <c r="H6" t="n" s="787">
        <v>1460.0</v>
      </c>
      <c r="I6" t="n" s="788">
        <v>0.0</v>
      </c>
      <c r="J6" t="n" s="789">
        <v>300.0</v>
      </c>
      <c r="K6" t="n" s="790">
        <v>0.0</v>
      </c>
      <c r="L6" t="n" s="791">
        <v>0.0</v>
      </c>
      <c r="M6" t="n" s="792">
        <v>0.0</v>
      </c>
      <c r="N6" t="n" s="793">
        <v>0.0</v>
      </c>
      <c r="O6" s="794">
        <f>SUM(j6:n6)</f>
      </c>
      <c r="P6" t="n" s="795">
        <v>10.0</v>
      </c>
      <c r="Q6" t="n" s="796">
        <v>60.0</v>
      </c>
      <c r="R6" t="n" s="797">
        <v>1.0</v>
      </c>
      <c r="S6" t="n" s="798">
        <v>10.53</v>
      </c>
      <c r="T6" t="n" s="799">
        <v>0.0</v>
      </c>
      <c r="U6" t="n" s="800">
        <v>0.0</v>
      </c>
      <c r="V6" t="n" s="801">
        <v>0.0</v>
      </c>
      <c r="W6" t="n" s="802">
        <v>0.0</v>
      </c>
      <c r="X6" t="n" s="803">
        <v>0.0</v>
      </c>
      <c r="Y6" s="804">
        <f>r6+t6+v6</f>
      </c>
      <c r="Z6" s="805">
        <f>s6+u6+w6+x6</f>
      </c>
      <c r="AA6" t="s" s="806">
        <v>0</v>
      </c>
    </row>
    <row r="7" ht="15.0" customHeight="true">
      <c r="A7" t="s" s="807">
        <v>0</v>
      </c>
      <c r="B7" t="s" s="808">
        <v>0</v>
      </c>
      <c r="C7" t="s" s="809">
        <v>0</v>
      </c>
      <c r="D7" t="s" s="810">
        <v>0</v>
      </c>
      <c r="E7" t="s" s="811">
        <v>0</v>
      </c>
      <c r="F7" t="s" s="812">
        <v>0</v>
      </c>
      <c r="G7" t="s" s="813">
        <v>0</v>
      </c>
      <c r="H7" s="814">
        <f>SUM(h6:h6)</f>
      </c>
      <c r="I7" s="815">
        <f>SUM(i6:i6)</f>
      </c>
      <c r="J7" s="816">
        <f>SUM(j6:j6)</f>
      </c>
      <c r="K7" s="817">
        <f>SUM(k6:k6)</f>
      </c>
      <c r="L7" s="818">
        <f>SUM(l6:l6)</f>
      </c>
      <c r="M7" s="819">
        <f>SUM(m6:m6)</f>
      </c>
      <c r="N7" s="820">
        <f>SUM(n6:n6)</f>
      </c>
      <c r="O7" s="821">
        <f>SUM(o6:o6)</f>
      </c>
      <c r="P7" s="822">
        <f>SUM(p6:p6)</f>
      </c>
      <c r="Q7" s="823">
        <f>SUM(q6:q6)</f>
      </c>
      <c r="R7" s="824">
        <f>SUM(r6:r6)</f>
      </c>
      <c r="S7" s="825">
        <f>SUM(s6:s6)</f>
      </c>
      <c r="T7" s="826">
        <f>SUM(t6:t6)</f>
      </c>
      <c r="U7" s="827">
        <f>SUM(u6:u6)</f>
      </c>
      <c r="V7" s="828">
        <f>SUM(v6:v6)</f>
      </c>
      <c r="W7" s="829">
        <f>SUM(w6:w6)</f>
      </c>
      <c r="X7" s="830">
        <f>SUM(x6:x6)</f>
      </c>
      <c r="Y7" s="831">
        <f>SUM(y6:y6)</f>
      </c>
      <c r="Z7" s="832">
        <f>SUM(z6:z6)</f>
      </c>
      <c r="AA7" t="s" s="833">
        <v>0</v>
      </c>
    </row>
    <row r="8" ht="15.0" customHeight="true"/>
    <row r="9" ht="15.0" customHeight="true">
      <c r="A9" t="s" s="834">
        <v>0</v>
      </c>
      <c r="B9" t="s" s="835">
        <v>0</v>
      </c>
      <c r="C9" t="s" s="836">
        <v>62</v>
      </c>
      <c r="D9" s="837">
        <f>COUNTA(A6:A6)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838">
        <v>0</v>
      </c>
      <c r="B1" t="s" s="839">
        <v>0</v>
      </c>
      <c r="C1" t="s" s="840">
        <v>1</v>
      </c>
      <c r="D1" t="s" s="841">
        <v>0</v>
      </c>
      <c r="E1" t="s" s="842">
        <v>0</v>
      </c>
      <c r="F1" t="s" s="843">
        <v>0</v>
      </c>
      <c r="G1" t="s" s="844">
        <v>0</v>
      </c>
      <c r="H1" t="s" s="845">
        <v>0</v>
      </c>
      <c r="I1" t="s" s="846">
        <v>0</v>
      </c>
      <c r="J1" t="s" s="847">
        <v>0</v>
      </c>
      <c r="K1" t="s" s="848">
        <v>0</v>
      </c>
      <c r="L1" t="s" s="849">
        <v>0</v>
      </c>
      <c r="M1" t="s" s="850">
        <v>0</v>
      </c>
      <c r="N1" t="s" s="851">
        <v>2</v>
      </c>
      <c r="O1" t="n" s="852">
        <v>2019.0</v>
      </c>
      <c r="P1" t="s" s="853">
        <v>0</v>
      </c>
      <c r="Q1" t="s" s="854">
        <v>0</v>
      </c>
      <c r="R1" t="s" s="855">
        <v>0</v>
      </c>
    </row>
    <row r="2" ht="15.0" customHeight="true">
      <c r="A2" t="s" s="856">
        <v>0</v>
      </c>
      <c r="B2" t="s" s="857">
        <v>0</v>
      </c>
      <c r="C2" t="s" s="858">
        <v>3</v>
      </c>
      <c r="D2" t="s" s="859">
        <v>0</v>
      </c>
      <c r="E2" t="s" s="860">
        <v>0</v>
      </c>
      <c r="F2" t="s" s="861">
        <v>0</v>
      </c>
      <c r="G2" t="s" s="862">
        <v>0</v>
      </c>
      <c r="H2" t="s" s="863">
        <v>0</v>
      </c>
      <c r="I2" t="s" s="864">
        <v>0</v>
      </c>
      <c r="J2" t="s" s="865">
        <v>0</v>
      </c>
      <c r="K2" t="s" s="866">
        <v>0</v>
      </c>
      <c r="L2" t="s" s="867">
        <v>0</v>
      </c>
      <c r="M2" t="s" s="868">
        <v>0</v>
      </c>
      <c r="N2" t="s" s="869">
        <v>4</v>
      </c>
      <c r="O2" t="n" s="870">
        <v>2019.0</v>
      </c>
      <c r="P2" t="s" s="871">
        <v>0</v>
      </c>
      <c r="Q2" t="s" s="872">
        <v>0</v>
      </c>
      <c r="R2" t="s" s="873">
        <v>0</v>
      </c>
    </row>
    <row r="3" ht="15.0" customHeight="true"/>
    <row r="4" ht="19.0" customHeight="true">
      <c r="A4" t="s" s="874">
        <v>0</v>
      </c>
      <c r="B4" t="s" s="875">
        <v>0</v>
      </c>
      <c r="C4" t="s" s="876">
        <v>0</v>
      </c>
      <c r="D4" t="s" s="877">
        <v>0</v>
      </c>
      <c r="E4" t="s" s="878">
        <v>0</v>
      </c>
      <c r="F4" t="s" s="879">
        <v>0</v>
      </c>
      <c r="G4" t="s" s="880">
        <v>0</v>
      </c>
      <c r="H4" t="s" s="881">
        <v>0</v>
      </c>
      <c r="I4" t="s" s="882">
        <v>0</v>
      </c>
      <c r="J4" t="s" s="883">
        <v>0</v>
      </c>
      <c r="K4" t="s" s="884">
        <v>0</v>
      </c>
      <c r="L4" t="s" s="885">
        <v>0</v>
      </c>
      <c r="M4" t="s" s="886">
        <v>0</v>
      </c>
      <c r="N4" t="s" s="887">
        <v>0</v>
      </c>
      <c r="O4" t="s" s="888">
        <v>0</v>
      </c>
      <c r="P4" t="s" s="889">
        <v>0</v>
      </c>
      <c r="Q4" t="s" s="890">
        <v>0</v>
      </c>
      <c r="R4" t="n" s="891">
        <v>1.5</v>
      </c>
      <c r="S4" t="n" s="892">
        <v>1.5</v>
      </c>
      <c r="T4" t="n" s="893">
        <v>2.0</v>
      </c>
      <c r="U4" t="n" s="894">
        <v>2.0</v>
      </c>
      <c r="V4" t="n" s="895">
        <v>3.0</v>
      </c>
      <c r="W4" t="n" s="896">
        <v>3.0</v>
      </c>
      <c r="X4" t="s" s="897">
        <v>0</v>
      </c>
      <c r="Y4" t="s" s="898">
        <v>5</v>
      </c>
      <c r="Z4" t="s" s="899">
        <v>5</v>
      </c>
      <c r="AA4" t="s" s="900">
        <v>0</v>
      </c>
    </row>
    <row r="5" ht="58.0" customHeight="true">
      <c r="A5" t="s" s="901">
        <v>6</v>
      </c>
      <c r="B5" t="s" s="902">
        <v>7</v>
      </c>
      <c r="C5" t="s" s="903">
        <v>8</v>
      </c>
      <c r="D5" t="s" s="904">
        <v>9</v>
      </c>
      <c r="E5" t="s" s="905">
        <v>10</v>
      </c>
      <c r="F5" t="s" s="906">
        <v>11</v>
      </c>
      <c r="G5" t="s" s="907">
        <v>12</v>
      </c>
      <c r="H5" t="s" s="908">
        <v>13</v>
      </c>
      <c r="I5" t="s" s="909">
        <v>14</v>
      </c>
      <c r="J5" t="s" s="910">
        <v>15</v>
      </c>
      <c r="K5" t="s" s="911">
        <v>16</v>
      </c>
      <c r="L5" t="s" s="912">
        <v>17</v>
      </c>
      <c r="M5" t="s" s="913">
        <v>18</v>
      </c>
      <c r="N5" t="s" s="914">
        <v>19</v>
      </c>
      <c r="O5" t="s" s="915">
        <v>20</v>
      </c>
      <c r="P5" t="s" s="916">
        <v>21</v>
      </c>
      <c r="Q5" t="s" s="917">
        <v>22</v>
      </c>
      <c r="R5" t="s" s="918">
        <v>23</v>
      </c>
      <c r="S5" t="s" s="919">
        <v>24</v>
      </c>
      <c r="T5" t="s" s="920">
        <v>25</v>
      </c>
      <c r="U5" t="s" s="921">
        <v>24</v>
      </c>
      <c r="V5" t="s" s="922">
        <v>26</v>
      </c>
      <c r="W5" t="s" s="923">
        <v>24</v>
      </c>
      <c r="X5" t="s" s="924">
        <v>27</v>
      </c>
      <c r="Y5" t="s" s="925">
        <v>28</v>
      </c>
      <c r="Z5" t="s" s="926">
        <v>29</v>
      </c>
      <c r="AA5" t="s" s="927">
        <v>30</v>
      </c>
    </row>
    <row r="6" ht="15.0" customHeight="true">
      <c r="A6" t="s" s="928">
        <v>45</v>
      </c>
      <c r="B6" t="s" s="929">
        <v>46</v>
      </c>
      <c r="C6" t="s" s="930">
        <v>47</v>
      </c>
      <c r="D6" t="s" s="931">
        <v>48</v>
      </c>
      <c r="E6" t="s" s="932">
        <v>49</v>
      </c>
      <c r="F6" t="n" s="933">
        <v>41944.0</v>
      </c>
      <c r="G6" t="s" s="934">
        <v>0</v>
      </c>
      <c r="H6" t="n" s="935">
        <v>1680.0</v>
      </c>
      <c r="I6" t="n" s="936">
        <v>0.0</v>
      </c>
      <c r="J6" t="n" s="937">
        <v>1850.0</v>
      </c>
      <c r="K6" t="n" s="938">
        <v>0.0</v>
      </c>
      <c r="L6" t="n" s="939">
        <v>0.0</v>
      </c>
      <c r="M6" t="n" s="940">
        <v>0.0</v>
      </c>
      <c r="N6" t="n" s="941">
        <v>0.0</v>
      </c>
      <c r="O6" s="942">
        <f>SUM(j6:n6)</f>
      </c>
      <c r="P6" t="n" s="943">
        <v>10.0</v>
      </c>
      <c r="Q6" t="n" s="944">
        <v>60.0</v>
      </c>
      <c r="R6" t="n" s="945">
        <v>0.0</v>
      </c>
      <c r="S6" t="n" s="946">
        <v>0.0</v>
      </c>
      <c r="T6" t="n" s="947">
        <v>0.0</v>
      </c>
      <c r="U6" t="n" s="948">
        <v>0.0</v>
      </c>
      <c r="V6" t="n" s="949">
        <v>0.0</v>
      </c>
      <c r="W6" t="n" s="950">
        <v>0.0</v>
      </c>
      <c r="X6" t="n" s="951">
        <v>0.0</v>
      </c>
      <c r="Y6" s="952">
        <f>r6+t6+v6</f>
      </c>
      <c r="Z6" s="953">
        <f>s6+u6+w6+x6</f>
      </c>
      <c r="AA6" t="s" s="954">
        <v>0</v>
      </c>
    </row>
    <row r="7" ht="15.0" customHeight="true">
      <c r="A7" t="s" s="955">
        <v>50</v>
      </c>
      <c r="B7" t="s" s="956">
        <v>51</v>
      </c>
      <c r="C7" t="s" s="957">
        <v>52</v>
      </c>
      <c r="D7" t="s" s="958">
        <v>53</v>
      </c>
      <c r="E7" t="s" s="959">
        <v>49</v>
      </c>
      <c r="F7" t="n" s="960">
        <v>41944.0</v>
      </c>
      <c r="G7" t="s" s="961">
        <v>0</v>
      </c>
      <c r="H7" t="n" s="962">
        <v>1350.0</v>
      </c>
      <c r="I7" t="n" s="963">
        <v>0.0</v>
      </c>
      <c r="J7" t="n" s="964">
        <v>1500.0</v>
      </c>
      <c r="K7" t="n" s="965">
        <v>0.0</v>
      </c>
      <c r="L7" t="n" s="966">
        <v>0.0</v>
      </c>
      <c r="M7" t="n" s="967">
        <v>0.0</v>
      </c>
      <c r="N7" t="n" s="968">
        <v>0.0</v>
      </c>
      <c r="O7" s="969">
        <f>SUM(j7:n7)</f>
      </c>
      <c r="P7" t="n" s="970">
        <v>18.9</v>
      </c>
      <c r="Q7" t="n" s="971">
        <v>60.0</v>
      </c>
      <c r="R7" t="n" s="972">
        <v>8.0</v>
      </c>
      <c r="S7" t="n" s="973">
        <v>77.92</v>
      </c>
      <c r="T7" t="n" s="974">
        <v>0.0</v>
      </c>
      <c r="U7" t="n" s="975">
        <v>0.0</v>
      </c>
      <c r="V7" t="n" s="976">
        <v>0.0</v>
      </c>
      <c r="W7" t="n" s="977">
        <v>0.0</v>
      </c>
      <c r="X7" t="n" s="978">
        <v>0.0</v>
      </c>
      <c r="Y7" s="979">
        <f>r7+t7+v7</f>
      </c>
      <c r="Z7" s="980">
        <f>s7+u7+w7+x7</f>
      </c>
      <c r="AA7" t="s" s="981">
        <v>0</v>
      </c>
    </row>
    <row r="8" ht="15.0" customHeight="true">
      <c r="A8" t="s" s="982">
        <v>54</v>
      </c>
      <c r="B8" t="s" s="983">
        <v>55</v>
      </c>
      <c r="C8" t="s" s="984">
        <v>56</v>
      </c>
      <c r="D8" t="s" s="985">
        <v>57</v>
      </c>
      <c r="E8" t="s" s="986">
        <v>49</v>
      </c>
      <c r="F8" t="n" s="987">
        <v>41944.0</v>
      </c>
      <c r="G8" t="s" s="988">
        <v>0</v>
      </c>
      <c r="H8" t="n" s="989">
        <v>1740.0</v>
      </c>
      <c r="I8" t="n" s="990">
        <v>0.0</v>
      </c>
      <c r="J8" t="n" s="991">
        <v>700.0</v>
      </c>
      <c r="K8" t="n" s="992">
        <v>0.0</v>
      </c>
      <c r="L8" t="n" s="993">
        <v>0.0</v>
      </c>
      <c r="M8" t="n" s="994">
        <v>0.0</v>
      </c>
      <c r="N8" t="n" s="995">
        <v>0.0</v>
      </c>
      <c r="O8" s="996">
        <f>SUM(j8:n8)</f>
      </c>
      <c r="P8" t="n" s="997">
        <v>13.9</v>
      </c>
      <c r="Q8" t="n" s="998">
        <v>60.0</v>
      </c>
      <c r="R8" t="n" s="999">
        <v>8.0</v>
      </c>
      <c r="S8" t="n" s="1000">
        <v>100.4</v>
      </c>
      <c r="T8" t="n" s="1001">
        <v>0.0</v>
      </c>
      <c r="U8" t="n" s="1002">
        <v>0.0</v>
      </c>
      <c r="V8" t="n" s="1003">
        <v>0.0</v>
      </c>
      <c r="W8" t="n" s="1004">
        <v>0.0</v>
      </c>
      <c r="X8" t="n" s="1005">
        <v>0.0</v>
      </c>
      <c r="Y8" s="1006">
        <f>r8+t8+v8</f>
      </c>
      <c r="Z8" s="1007">
        <f>s8+u8+w8+x8</f>
      </c>
      <c r="AA8" t="s" s="1008">
        <v>0</v>
      </c>
    </row>
    <row r="9" ht="15.0" customHeight="true">
      <c r="A9" t="s" s="1009">
        <v>58</v>
      </c>
      <c r="B9" t="s" s="1010">
        <v>59</v>
      </c>
      <c r="C9" t="s" s="1011">
        <v>60</v>
      </c>
      <c r="D9" t="s" s="1012">
        <v>61</v>
      </c>
      <c r="E9" t="s" s="1013">
        <v>49</v>
      </c>
      <c r="F9" t="n" s="1014">
        <v>41944.0</v>
      </c>
      <c r="G9" t="s" s="1015">
        <v>0</v>
      </c>
      <c r="H9" t="n" s="1016">
        <v>1350.0</v>
      </c>
      <c r="I9" t="n" s="1017">
        <v>0.0</v>
      </c>
      <c r="J9" t="n" s="1018">
        <v>2200.0</v>
      </c>
      <c r="K9" t="n" s="1019">
        <v>0.0</v>
      </c>
      <c r="L9" t="n" s="1020">
        <v>0.0</v>
      </c>
      <c r="M9" t="n" s="1021">
        <v>0.0</v>
      </c>
      <c r="N9" t="n" s="1022">
        <v>0.0</v>
      </c>
      <c r="O9" s="1023">
        <f>SUM(j9:n9)</f>
      </c>
      <c r="P9" t="n" s="1024">
        <v>10.0</v>
      </c>
      <c r="Q9" t="n" s="1025">
        <v>60.0</v>
      </c>
      <c r="R9" t="n" s="1026">
        <v>8.0</v>
      </c>
      <c r="S9" t="n" s="1027">
        <v>77.92</v>
      </c>
      <c r="T9" t="n" s="1028">
        <v>0.0</v>
      </c>
      <c r="U9" t="n" s="1029">
        <v>0.0</v>
      </c>
      <c r="V9" t="n" s="1030">
        <v>0.0</v>
      </c>
      <c r="W9" t="n" s="1031">
        <v>0.0</v>
      </c>
      <c r="X9" t="n" s="1032">
        <v>0.0</v>
      </c>
      <c r="Y9" s="1033">
        <f>r9+t9+v9</f>
      </c>
      <c r="Z9" s="1034">
        <f>s9+u9+w9+x9</f>
      </c>
      <c r="AA9" t="s" s="1035">
        <v>0</v>
      </c>
    </row>
    <row r="10" ht="15.0" customHeight="true">
      <c r="A10" t="s" s="1036">
        <v>0</v>
      </c>
      <c r="B10" t="s" s="1037">
        <v>0</v>
      </c>
      <c r="C10" t="s" s="1038">
        <v>0</v>
      </c>
      <c r="D10" t="s" s="1039">
        <v>0</v>
      </c>
      <c r="E10" t="s" s="1040">
        <v>0</v>
      </c>
      <c r="F10" t="s" s="1041">
        <v>0</v>
      </c>
      <c r="G10" t="s" s="1042">
        <v>0</v>
      </c>
      <c r="H10" s="1043">
        <f>SUM(h6:h9)</f>
      </c>
      <c r="I10" s="1044">
        <f>SUM(i6:i9)</f>
      </c>
      <c r="J10" s="1045">
        <f>SUM(j6:j9)</f>
      </c>
      <c r="K10" s="1046">
        <f>SUM(k6:k9)</f>
      </c>
      <c r="L10" s="1047">
        <f>SUM(l6:l9)</f>
      </c>
      <c r="M10" s="1048">
        <f>SUM(m6:m9)</f>
      </c>
      <c r="N10" s="1049">
        <f>SUM(n6:n9)</f>
      </c>
      <c r="O10" s="1050">
        <f>SUM(o6:o9)</f>
      </c>
      <c r="P10" s="1051">
        <f>SUM(p6:p9)</f>
      </c>
      <c r="Q10" s="1052">
        <f>SUM(q6:q9)</f>
      </c>
      <c r="R10" s="1053">
        <f>SUM(r6:r9)</f>
      </c>
      <c r="S10" s="1054">
        <f>SUM(s6:s9)</f>
      </c>
      <c r="T10" s="1055">
        <f>SUM(t6:t9)</f>
      </c>
      <c r="U10" s="1056">
        <f>SUM(u6:u9)</f>
      </c>
      <c r="V10" s="1057">
        <f>SUM(v6:v9)</f>
      </c>
      <c r="W10" s="1058">
        <f>SUM(w6:w9)</f>
      </c>
      <c r="X10" s="1059">
        <f>SUM(x6:x9)</f>
      </c>
      <c r="Y10" s="1060">
        <f>SUM(y6:y9)</f>
      </c>
      <c r="Z10" s="1061">
        <f>SUM(z6:z9)</f>
      </c>
      <c r="AA10" t="s" s="1062">
        <v>0</v>
      </c>
    </row>
    <row r="11" ht="15.0" customHeight="true"/>
    <row r="12" ht="15.0" customHeight="true">
      <c r="A12" t="s" s="1063">
        <v>0</v>
      </c>
      <c r="B12" t="s" s="1064">
        <v>0</v>
      </c>
      <c r="C12" t="s" s="1065">
        <v>62</v>
      </c>
      <c r="D12" s="1066">
        <f>COUNTA(A6:A9)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2019-07-12T15:05:43Z</dcterms:created>
  <dc:creator>Apache POI</dc:creator>
</coreProperties>
</file>