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<sst xmlns="http://schemas.openxmlformats.org/spreadsheetml/2006/main" count="4768" uniqueCount="532">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</sst>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1400.0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60.0</v>
      </c>
      <c r="R6" t="n" s="2355">
        <v>1.5</v>
      </c>
      <c r="S6" t="n" s="2356">
        <v>15.15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1000.0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10.0</v>
      </c>
      <c r="Q7" t="n" s="2381">
        <v>60.0</v>
      </c>
      <c r="R7" t="n" s="2382">
        <v>5.0</v>
      </c>
      <c r="S7" t="n" s="2383">
        <v>53.0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0.0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1000.0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60.0</v>
      </c>
      <c r="R8" t="n" s="2409">
        <v>1.0</v>
      </c>
      <c r="S8" t="n" s="2410">
        <v>10.24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44</v>
      </c>
    </row>
    <row r="9">
      <c r="A9" t="s" s="2419">
        <v>45</v>
      </c>
      <c r="B9" t="s" s="2420">
        <v>46</v>
      </c>
      <c r="C9" t="s" s="2421">
        <v>47</v>
      </c>
      <c r="D9" t="s" s="2422">
        <v>48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1200.0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0.0</v>
      </c>
      <c r="Q9" t="n" s="2435">
        <v>60.0</v>
      </c>
      <c r="R9" t="n" s="2436">
        <v>0.0</v>
      </c>
      <c r="S9" t="n" s="2437">
        <v>0.0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49</v>
      </c>
      <c r="B10" t="s" s="2447">
        <v>50</v>
      </c>
      <c r="C10" t="s" s="2448">
        <v>51</v>
      </c>
      <c r="D10" t="s" s="2449">
        <v>52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1650.0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0.0</v>
      </c>
      <c r="Q10" t="n" s="2462">
        <v>60.0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53</v>
      </c>
    </row>
    <row r="11">
      <c r="A11" t="s" s="2473">
        <v>54</v>
      </c>
      <c r="B11" t="s" s="2474">
        <v>55</v>
      </c>
      <c r="C11" t="s" s="2475">
        <v>56</v>
      </c>
      <c r="D11" t="s" s="2476">
        <v>57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1400.0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60.0</v>
      </c>
      <c r="R11" t="n" s="2490">
        <v>7.0</v>
      </c>
      <c r="S11" t="n" s="2491">
        <v>86.31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58</v>
      </c>
      <c r="B12" t="s" s="2501">
        <v>59</v>
      </c>
      <c r="C12" t="s" s="2502">
        <v>60</v>
      </c>
      <c r="D12" t="s" s="2503">
        <v>61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1500.0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0.0</v>
      </c>
      <c r="Q12" t="n" s="2516">
        <v>60.0</v>
      </c>
      <c r="R12" t="n" s="2517">
        <v>6.0</v>
      </c>
      <c r="S12" t="n" s="2518">
        <v>61.86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62</v>
      </c>
      <c r="B13" t="s" s="2528">
        <v>63</v>
      </c>
      <c r="C13" t="s" s="2529">
        <v>64</v>
      </c>
      <c r="D13" t="s" s="2530">
        <v>65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1300.0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10.0</v>
      </c>
      <c r="Q13" t="n" s="2543">
        <v>60.0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66</v>
      </c>
      <c r="B14" t="s" s="2555">
        <v>67</v>
      </c>
      <c r="C14" t="s" s="2556">
        <v>68</v>
      </c>
      <c r="D14" t="s" s="2557">
        <v>69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1250.0</v>
      </c>
      <c r="K14" t="n" s="2564">
        <v>69.2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85.0</v>
      </c>
      <c r="Q14" t="n" s="2570">
        <v>60.0</v>
      </c>
      <c r="R14" t="n" s="2571">
        <v>26.0</v>
      </c>
      <c r="S14" t="n" s="2572">
        <v>260.52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70</v>
      </c>
      <c r="B15" t="s" s="2582">
        <v>71</v>
      </c>
      <c r="C15" t="s" s="2583">
        <v>72</v>
      </c>
      <c r="D15" t="s" s="2584">
        <v>73</v>
      </c>
      <c r="E15" t="s" s="2585">
        <v>35</v>
      </c>
      <c r="F15" t="n" s="5807">
        <v>41944.0</v>
      </c>
      <c r="G15" t="s" s="5808">
        <v>0</v>
      </c>
      <c r="H15" t="n" s="2588">
        <v>1450.0</v>
      </c>
      <c r="I15" t="n" s="2589">
        <v>0.0</v>
      </c>
      <c r="J15" t="n" s="2590">
        <v>1300.0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60.0</v>
      </c>
      <c r="R15" t="n" s="2598">
        <v>25.5</v>
      </c>
      <c r="S15" t="n" s="2599">
        <v>266.73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0</v>
      </c>
    </row>
    <row r="16">
      <c r="A16" t="s" s="2608">
        <v>74</v>
      </c>
      <c r="B16" t="s" s="2609">
        <v>75</v>
      </c>
      <c r="C16" t="s" s="2610">
        <v>76</v>
      </c>
      <c r="D16" t="s" s="2611">
        <v>77</v>
      </c>
      <c r="E16" t="s" s="2612">
        <v>35</v>
      </c>
      <c r="F16" t="n" s="5809">
        <v>43539.0</v>
      </c>
      <c r="G16" t="s" s="5810">
        <v>0</v>
      </c>
      <c r="H16" t="n" s="2615">
        <v>1450.0</v>
      </c>
      <c r="I16" t="n" s="2616">
        <v>0.0</v>
      </c>
      <c r="J16" t="n" s="2617">
        <v>600.0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60.0</v>
      </c>
      <c r="R16" t="n" s="2625">
        <v>22.0</v>
      </c>
      <c r="S16" t="n" s="2626">
        <v>230.12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78</v>
      </c>
      <c r="B17" t="s" s="2636">
        <v>79</v>
      </c>
      <c r="C17" t="s" s="2637">
        <v>80</v>
      </c>
      <c r="D17" t="s" s="2638">
        <v>81</v>
      </c>
      <c r="E17" t="s" s="2639">
        <v>35</v>
      </c>
      <c r="F17" t="n" s="5811">
        <v>42005.0</v>
      </c>
      <c r="G17" t="s" s="5812">
        <v>0</v>
      </c>
      <c r="H17" t="n" s="2642">
        <v>1620.0</v>
      </c>
      <c r="I17" t="n" s="2643">
        <v>0.0</v>
      </c>
      <c r="J17" t="n" s="2644">
        <v>1500.0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15.0</v>
      </c>
      <c r="Q17" t="n" s="2651">
        <v>60.0</v>
      </c>
      <c r="R17" t="n" s="2652">
        <v>11.0</v>
      </c>
      <c r="S17" t="n" s="2653">
        <v>128.48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0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41944.0</v>
      </c>
      <c r="G18" t="s" s="5814">
        <v>0</v>
      </c>
      <c r="H18" t="n" s="2669">
        <v>1650.0</v>
      </c>
      <c r="I18" t="n" s="2670">
        <v>0.0</v>
      </c>
      <c r="J18" t="n" s="2671">
        <v>1500.0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42.55</v>
      </c>
      <c r="Q18" t="n" s="2678">
        <v>60.0</v>
      </c>
      <c r="R18" t="n" s="2679">
        <v>5.5</v>
      </c>
      <c r="S18" t="n" s="2680">
        <v>65.45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1340.0</v>
      </c>
      <c r="I19" t="n" s="2697">
        <v>0.0</v>
      </c>
      <c r="J19" t="n" s="2698">
        <v>1200.0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0.0</v>
      </c>
      <c r="Q19" t="n" s="2705">
        <v>60.0</v>
      </c>
      <c r="R19" t="n" s="2706">
        <v>0.0</v>
      </c>
      <c r="S19" t="n" s="2707">
        <v>0.0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1440.0</v>
      </c>
      <c r="I20" t="n" s="2724">
        <v>0.0</v>
      </c>
      <c r="J20" t="n" s="2725">
        <v>1300.0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18.89</v>
      </c>
      <c r="Q20" t="n" s="2732">
        <v>60.0</v>
      </c>
      <c r="R20" t="n" s="2733">
        <v>2.0</v>
      </c>
      <c r="S20" t="n" s="2734">
        <v>20.76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1420.0</v>
      </c>
      <c r="I21" t="n" s="2751">
        <v>0.0</v>
      </c>
      <c r="J21" t="n" s="2752">
        <v>1400.0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60.0</v>
      </c>
      <c r="R21" t="n" s="2760">
        <v>0.0</v>
      </c>
      <c r="S21" t="n" s="2761">
        <v>0.0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1370.0</v>
      </c>
      <c r="I22" t="n" s="2778">
        <v>0.0</v>
      </c>
      <c r="J22" t="n" s="2779">
        <v>1500.0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0.0</v>
      </c>
      <c r="Q22" t="n" s="2786">
        <v>60.0</v>
      </c>
      <c r="R22" t="n" s="2787">
        <v>6.0</v>
      </c>
      <c r="S22" t="n" s="2788">
        <v>59.28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1540.0</v>
      </c>
      <c r="I23" t="n" s="2805">
        <v>0.0</v>
      </c>
      <c r="J23" t="n" s="2806">
        <v>500.0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22.0</v>
      </c>
      <c r="Q23" t="n" s="2813">
        <v>60.0</v>
      </c>
      <c r="R23" t="n" s="2814">
        <v>0.0</v>
      </c>
      <c r="S23" t="n" s="2815">
        <v>0.0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1490.0</v>
      </c>
      <c r="I24" t="n" s="2832">
        <v>0.0</v>
      </c>
      <c r="J24" t="n" s="2833">
        <v>1500.0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35.9</v>
      </c>
      <c r="Q24" t="n" s="2840">
        <v>60.0</v>
      </c>
      <c r="R24" t="n" s="2841">
        <v>2.0</v>
      </c>
      <c r="S24" t="n" s="2842">
        <v>21.5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43617.0</v>
      </c>
      <c r="G25" t="s" s="5828">
        <v>0</v>
      </c>
      <c r="H25" t="n" s="2858">
        <v>1400.0</v>
      </c>
      <c r="I25" t="n" s="2859">
        <v>0.0</v>
      </c>
      <c r="J25" t="n" s="2860">
        <v>1850.0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60.0</v>
      </c>
      <c r="R25" t="n" s="2868">
        <v>3.0</v>
      </c>
      <c r="S25" t="n" s="2869">
        <v>30.3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2000.0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29.2</v>
      </c>
      <c r="Q26" t="n" s="2894">
        <v>60.0</v>
      </c>
      <c r="R26" t="n" s="2895">
        <v>5.0</v>
      </c>
      <c r="S26" t="n" s="2896">
        <v>70.3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n" s="5832">
        <v>43673.0</v>
      </c>
      <c r="H27" t="n" s="2912">
        <v>1260.0</v>
      </c>
      <c r="I27" t="n" s="2913">
        <v>0.0</v>
      </c>
      <c r="J27" t="n" s="2914">
        <v>900.0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8.8</v>
      </c>
      <c r="R27" t="n" s="2922">
        <v>1.0</v>
      </c>
      <c r="S27" t="n" s="2923">
        <v>9.09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122</v>
      </c>
    </row>
    <row r="28">
      <c r="A28" t="s" s="2932">
        <v>123</v>
      </c>
      <c r="B28" t="s" s="2933">
        <v>124</v>
      </c>
      <c r="C28" t="s" s="2934">
        <v>125</v>
      </c>
      <c r="D28" t="s" s="2935">
        <v>126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1400.0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10.0</v>
      </c>
      <c r="Q28" t="n" s="2948">
        <v>60.0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127</v>
      </c>
      <c r="B29" t="s" s="2960">
        <v>128</v>
      </c>
      <c r="C29" t="s" s="2961">
        <v>129</v>
      </c>
      <c r="D29" t="s" s="2962">
        <v>130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1000.0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15.99</v>
      </c>
      <c r="Q29" t="n" s="2975">
        <v>60.0</v>
      </c>
      <c r="R29" t="n" s="2976">
        <v>0.0</v>
      </c>
      <c r="S29" t="n" s="2977">
        <v>0.0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131</v>
      </c>
      <c r="B30" t="s" s="2987">
        <v>132</v>
      </c>
      <c r="C30" t="s" s="2988">
        <v>133</v>
      </c>
      <c r="D30" t="s" s="2989">
        <v>134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1400.0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40.0</v>
      </c>
      <c r="Q30" t="n" s="3002">
        <v>60.0</v>
      </c>
      <c r="R30" t="n" s="3003">
        <v>4.5</v>
      </c>
      <c r="S30" t="n" s="3004">
        <v>45.09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135</v>
      </c>
      <c r="B31" t="s" s="3014">
        <v>136</v>
      </c>
      <c r="C31" t="s" s="3015">
        <v>137</v>
      </c>
      <c r="D31" t="s" s="3016">
        <v>138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2000.0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60.0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139</v>
      </c>
      <c r="B32" t="s" s="3041">
        <v>140</v>
      </c>
      <c r="C32" t="s" s="3042">
        <v>141</v>
      </c>
      <c r="D32" t="s" s="3043">
        <v>142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900.0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60.0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143</v>
      </c>
      <c r="B33" t="s" s="3068">
        <v>144</v>
      </c>
      <c r="C33" t="s" s="3069">
        <v>145</v>
      </c>
      <c r="D33" t="s" s="3070">
        <v>146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900.0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10.0</v>
      </c>
      <c r="Q33" t="n" s="3083">
        <v>60.0</v>
      </c>
      <c r="R33" t="n" s="3084">
        <v>0.0</v>
      </c>
      <c r="S33" t="n" s="3085">
        <v>0.0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147</v>
      </c>
      <c r="B34" t="s" s="3095">
        <v>148</v>
      </c>
      <c r="C34" t="s" s="3096">
        <v>149</v>
      </c>
      <c r="D34" t="s" s="3097">
        <v>150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1000.0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60.0</v>
      </c>
      <c r="R34" t="n" s="3111">
        <v>2.0</v>
      </c>
      <c r="S34" t="n" s="3112">
        <v>18.76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0</v>
      </c>
    </row>
    <row r="35">
      <c r="A35" t="s" s="3121">
        <v>151</v>
      </c>
      <c r="B35" t="s" s="3122">
        <v>152</v>
      </c>
      <c r="C35" t="s" s="3123">
        <v>153</v>
      </c>
      <c r="D35" t="s" s="3124">
        <v>154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250.0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60.0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155</v>
      </c>
      <c r="B36" t="s" s="3149">
        <v>156</v>
      </c>
      <c r="C36" t="s" s="3150">
        <v>157</v>
      </c>
      <c r="D36" t="s" s="3151">
        <v>158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300.0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60.0</v>
      </c>
      <c r="R36" t="n" s="3165">
        <v>0.0</v>
      </c>
      <c r="S36" t="n" s="3166">
        <v>0.0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159</v>
      </c>
      <c r="B37" t="s" s="3176">
        <v>160</v>
      </c>
      <c r="C37" t="s" s="3177">
        <v>161</v>
      </c>
      <c r="D37" t="s" s="3178">
        <v>162</v>
      </c>
      <c r="E37" t="s" s="3179">
        <v>35</v>
      </c>
      <c r="F37" t="n" s="5851">
        <v>43632.0</v>
      </c>
      <c r="G37" t="s" s="5852">
        <v>0</v>
      </c>
      <c r="H37" t="n" s="3182">
        <v>1300.0</v>
      </c>
      <c r="I37" t="n" s="3183">
        <v>650.0</v>
      </c>
      <c r="J37" t="n" s="3184">
        <v>1300.0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60.0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0</v>
      </c>
    </row>
    <row r="38">
      <c r="A38" t="s" s="3202">
        <v>163</v>
      </c>
      <c r="B38" t="s" s="3203">
        <v>164</v>
      </c>
      <c r="C38" t="s" s="3204">
        <v>165</v>
      </c>
      <c r="D38" t="s" s="3205">
        <v>166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1000.0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60.0</v>
      </c>
      <c r="R38" t="n" s="3219">
        <v>0.0</v>
      </c>
      <c r="S38" t="n" s="3220">
        <v>0.0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0</v>
      </c>
    </row>
    <row r="39">
      <c r="A39" t="s" s="3229">
        <v>167</v>
      </c>
      <c r="B39" t="s" s="3230">
        <v>168</v>
      </c>
      <c r="C39" t="s" s="3231">
        <v>169</v>
      </c>
      <c r="D39" t="s" s="3232">
        <v>170</v>
      </c>
      <c r="E39" t="s" s="3233">
        <v>35</v>
      </c>
      <c r="F39" t="n" s="5855">
        <v>43539.0</v>
      </c>
      <c r="G39" t="s" s="5856">
        <v>0</v>
      </c>
      <c r="H39" t="n" s="3236">
        <v>1400.0</v>
      </c>
      <c r="I39" t="n" s="3237">
        <v>0.0</v>
      </c>
      <c r="J39" t="n" s="3238">
        <v>300.0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60.0</v>
      </c>
      <c r="R39" t="n" s="3246">
        <v>13.0</v>
      </c>
      <c r="S39" t="n" s="3247">
        <v>131.3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171</v>
      </c>
      <c r="B40" t="s" s="3257">
        <v>172</v>
      </c>
      <c r="C40" t="s" s="3258">
        <v>173</v>
      </c>
      <c r="D40" t="s" s="3259">
        <v>174</v>
      </c>
      <c r="E40" t="s" s="3260">
        <v>35</v>
      </c>
      <c r="F40" t="n" s="5857">
        <v>43591.0</v>
      </c>
      <c r="G40" t="s" s="5858">
        <v>0</v>
      </c>
      <c r="H40" t="n" s="3263">
        <v>1300.0</v>
      </c>
      <c r="I40" t="n" s="3264">
        <v>0.0</v>
      </c>
      <c r="J40" t="n" s="3265">
        <v>450.0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60.0</v>
      </c>
      <c r="R40" t="n" s="3273">
        <v>13.5</v>
      </c>
      <c r="S40" t="n" s="3274">
        <v>126.63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35</v>
      </c>
      <c r="F41" t="n" s="5859">
        <v>43631.0</v>
      </c>
      <c r="G41" t="s" s="5860">
        <v>0</v>
      </c>
      <c r="H41" t="n" s="3290">
        <v>1400.0</v>
      </c>
      <c r="I41" t="n" s="3291">
        <v>746.67</v>
      </c>
      <c r="J41" t="n" s="3292">
        <v>800.0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60.0</v>
      </c>
      <c r="R41" t="n" s="3300">
        <v>0.0</v>
      </c>
      <c r="S41" t="n" s="3301">
        <v>0.0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0.0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183</v>
      </c>
      <c r="F42" t="n" s="5861">
        <v>41944.0</v>
      </c>
      <c r="G42" t="s" s="5862">
        <v>0</v>
      </c>
      <c r="H42" t="n" s="3317">
        <v>1370.0</v>
      </c>
      <c r="I42" t="n" s="3318">
        <v>0.0</v>
      </c>
      <c r="J42" t="n" s="3319">
        <v>170.0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10.0</v>
      </c>
      <c r="Q42" t="n" s="3326">
        <v>60.0</v>
      </c>
      <c r="R42" t="n" s="3327">
        <v>0.0</v>
      </c>
      <c r="S42" t="n" s="3328">
        <v>0.0</v>
      </c>
      <c r="T42" t="n" s="3329">
        <v>0.0</v>
      </c>
      <c r="U42" t="n" s="3330">
        <v>0.0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184</v>
      </c>
      <c r="B43" t="s" s="3338">
        <v>185</v>
      </c>
      <c r="C43" t="s" s="3339">
        <v>186</v>
      </c>
      <c r="D43" t="s" s="3340">
        <v>187</v>
      </c>
      <c r="E43" t="s" s="3341">
        <v>183</v>
      </c>
      <c r="F43" t="n" s="5863">
        <v>41944.0</v>
      </c>
      <c r="G43" t="s" s="5864">
        <v>0</v>
      </c>
      <c r="H43" t="n" s="3344">
        <v>2110.0</v>
      </c>
      <c r="I43" t="n" s="3345">
        <v>0.0</v>
      </c>
      <c r="J43" t="n" s="3346">
        <v>600.0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60.0</v>
      </c>
      <c r="R43" t="n" s="3354">
        <v>8.0</v>
      </c>
      <c r="S43" t="n" s="3355">
        <v>115.36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-14.850000000000001</v>
      </c>
      <c r="Y43" t="n" s="3361">
        <f>r43+t43+v43</f>
      </c>
      <c r="Z43" t="n" s="3362">
        <f>s43+u43+w43+x43</f>
      </c>
      <c r="AA43" t="s" s="3363">
        <v>188</v>
      </c>
    </row>
    <row r="44">
      <c r="A44" t="s" s="3364">
        <v>189</v>
      </c>
      <c r="B44" t="s" s="3365">
        <v>190</v>
      </c>
      <c r="C44" t="s" s="3366">
        <v>191</v>
      </c>
      <c r="D44" t="s" s="3367">
        <v>192</v>
      </c>
      <c r="E44" t="s" s="3368">
        <v>183</v>
      </c>
      <c r="F44" t="n" s="5865">
        <v>41944.0</v>
      </c>
      <c r="G44" t="s" s="5866">
        <v>0</v>
      </c>
      <c r="H44" t="n" s="3371">
        <v>1360.0</v>
      </c>
      <c r="I44" t="n" s="3372">
        <v>0.0</v>
      </c>
      <c r="J44" t="n" s="3373">
        <v>200.0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126.60000000000001</v>
      </c>
      <c r="Q44" t="n" s="3380">
        <v>60.0</v>
      </c>
      <c r="R44" t="n" s="3381">
        <v>3.0</v>
      </c>
      <c r="S44" t="n" s="3382">
        <v>29.43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193</v>
      </c>
      <c r="B45" t="s" s="3392">
        <v>194</v>
      </c>
      <c r="C45" t="s" s="3393">
        <v>195</v>
      </c>
      <c r="D45" t="s" s="3394">
        <v>196</v>
      </c>
      <c r="E45" t="s" s="3395">
        <v>183</v>
      </c>
      <c r="F45" t="n" s="5867">
        <v>41944.0</v>
      </c>
      <c r="G45" t="s" s="5868">
        <v>0</v>
      </c>
      <c r="H45" t="n" s="3398">
        <v>1360.0</v>
      </c>
      <c r="I45" t="n" s="3399">
        <v>0.0</v>
      </c>
      <c r="J45" t="n" s="3400">
        <v>200.0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60.0</v>
      </c>
      <c r="R45" t="n" s="3408">
        <v>8.0</v>
      </c>
      <c r="S45" t="n" s="3409">
        <v>78.48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197</v>
      </c>
      <c r="B46" t="s" s="3419">
        <v>198</v>
      </c>
      <c r="C46" t="s" s="3420">
        <v>199</v>
      </c>
      <c r="D46" t="s" s="3421">
        <v>200</v>
      </c>
      <c r="E46" t="s" s="3422">
        <v>183</v>
      </c>
      <c r="F46" t="n" s="5869">
        <v>41944.0</v>
      </c>
      <c r="G46" t="s" s="5870">
        <v>0</v>
      </c>
      <c r="H46" t="n" s="3425">
        <v>1390.0</v>
      </c>
      <c r="I46" t="n" s="3426">
        <v>0.0</v>
      </c>
      <c r="J46" t="n" s="3427">
        <v>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80.0</v>
      </c>
      <c r="Q46" t="n" s="3434">
        <v>60.0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201</v>
      </c>
      <c r="B47" t="s" s="3446">
        <v>202</v>
      </c>
      <c r="C47" t="s" s="3447">
        <v>203</v>
      </c>
      <c r="D47" t="s" s="3448">
        <v>204</v>
      </c>
      <c r="E47" t="s" s="3449">
        <v>183</v>
      </c>
      <c r="F47" t="n" s="5871">
        <v>41944.0</v>
      </c>
      <c r="G47" t="s" s="5872">
        <v>0</v>
      </c>
      <c r="H47" t="n" s="3452">
        <v>1540.0</v>
      </c>
      <c r="I47" t="n" s="3453">
        <v>0.0</v>
      </c>
      <c r="J47" t="n" s="3454">
        <v>450.0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127.8</v>
      </c>
      <c r="Q47" t="n" s="3461">
        <v>60.0</v>
      </c>
      <c r="R47" t="n" s="3462">
        <v>3.0</v>
      </c>
      <c r="S47" t="n" s="3463">
        <v>33.33</v>
      </c>
      <c r="T47" t="n" s="3464">
        <v>0.0</v>
      </c>
      <c r="U47" t="n" s="3465">
        <v>0.0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205</v>
      </c>
      <c r="B48" t="s" s="3473">
        <v>206</v>
      </c>
      <c r="C48" t="s" s="3474">
        <v>207</v>
      </c>
      <c r="D48" t="s" s="3475">
        <v>208</v>
      </c>
      <c r="E48" t="s" s="3476">
        <v>183</v>
      </c>
      <c r="F48" t="n" s="5873">
        <v>41944.0</v>
      </c>
      <c r="G48" t="s" s="5874">
        <v>0</v>
      </c>
      <c r="H48" t="n" s="3479">
        <v>1460.0</v>
      </c>
      <c r="I48" t="n" s="3480">
        <v>0.0</v>
      </c>
      <c r="J48" t="n" s="3481">
        <v>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160.0</v>
      </c>
      <c r="Q48" t="n" s="3488">
        <v>60.0</v>
      </c>
      <c r="R48" t="n" s="3489">
        <v>0.0</v>
      </c>
      <c r="S48" t="n" s="3490">
        <v>0.0</v>
      </c>
      <c r="T48" t="n" s="3491">
        <v>0.0</v>
      </c>
      <c r="U48" t="n" s="3492">
        <v>0.0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209</v>
      </c>
      <c r="B49" t="s" s="3500">
        <v>210</v>
      </c>
      <c r="C49" t="s" s="3501">
        <v>211</v>
      </c>
      <c r="D49" t="s" s="3502">
        <v>212</v>
      </c>
      <c r="E49" t="s" s="3503">
        <v>183</v>
      </c>
      <c r="F49" t="n" s="5875">
        <v>42684.0</v>
      </c>
      <c r="G49" t="s" s="5876">
        <v>0</v>
      </c>
      <c r="H49" t="n" s="3506">
        <v>1350.0</v>
      </c>
      <c r="I49" t="n" s="3507">
        <v>0.0</v>
      </c>
      <c r="J49" t="n" s="3508">
        <v>80.0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90.0</v>
      </c>
      <c r="Q49" t="n" s="3515">
        <v>60.0</v>
      </c>
      <c r="R49" t="n" s="3516">
        <v>0.0</v>
      </c>
      <c r="S49" t="n" s="3517">
        <v>0.0</v>
      </c>
      <c r="T49" t="n" s="3518">
        <v>0.0</v>
      </c>
      <c r="U49" t="n" s="3519">
        <v>0.0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213</v>
      </c>
      <c r="B50" t="s" s="3527">
        <v>214</v>
      </c>
      <c r="C50" t="s" s="3528">
        <v>215</v>
      </c>
      <c r="D50" t="s" s="3529">
        <v>216</v>
      </c>
      <c r="E50" t="s" s="3530">
        <v>183</v>
      </c>
      <c r="F50" t="n" s="5877">
        <v>42767.0</v>
      </c>
      <c r="G50" t="s" s="5878">
        <v>0</v>
      </c>
      <c r="H50" t="n" s="3533">
        <v>1350.0</v>
      </c>
      <c r="I50" t="n" s="3534">
        <v>0.0</v>
      </c>
      <c r="J50" t="n" s="3535">
        <v>200.0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71.8</v>
      </c>
      <c r="Q50" t="n" s="3542">
        <v>60.0</v>
      </c>
      <c r="R50" t="n" s="3543">
        <v>4.0</v>
      </c>
      <c r="S50" t="n" s="3544">
        <v>38.96</v>
      </c>
      <c r="T50" t="n" s="3545">
        <v>0.0</v>
      </c>
      <c r="U50" t="n" s="3546">
        <v>0.0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0</v>
      </c>
    </row>
    <row r="51">
      <c r="A51" t="s" s="3553">
        <v>217</v>
      </c>
      <c r="B51" t="s" s="3554">
        <v>218</v>
      </c>
      <c r="C51" t="s" s="3555">
        <v>219</v>
      </c>
      <c r="D51" t="s" s="3556">
        <v>220</v>
      </c>
      <c r="E51" t="s" s="3557">
        <v>183</v>
      </c>
      <c r="F51" t="n" s="5879">
        <v>42990.0</v>
      </c>
      <c r="G51" t="s" s="5880">
        <v>0</v>
      </c>
      <c r="H51" t="n" s="3560">
        <v>1260.0</v>
      </c>
      <c r="I51" t="n" s="3561">
        <v>0.0</v>
      </c>
      <c r="J51" t="n" s="3562">
        <v>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133.05</v>
      </c>
      <c r="Q51" t="n" s="3569">
        <v>60.0</v>
      </c>
      <c r="R51" t="n" s="3570">
        <v>4.0</v>
      </c>
      <c r="S51" t="n" s="3571">
        <v>36.36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221</v>
      </c>
      <c r="B52" t="s" s="3581">
        <v>222</v>
      </c>
      <c r="C52" t="s" s="3582">
        <v>223</v>
      </c>
      <c r="D52" t="s" s="3583">
        <v>224</v>
      </c>
      <c r="E52" t="s" s="3584">
        <v>183</v>
      </c>
      <c r="F52" t="n" s="5881">
        <v>43540.0</v>
      </c>
      <c r="G52" t="s" s="5882">
        <v>0</v>
      </c>
      <c r="H52" t="n" s="3587">
        <v>1200.0</v>
      </c>
      <c r="I52" t="n" s="3588">
        <v>0.0</v>
      </c>
      <c r="J52" t="n" s="3589">
        <v>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60.0</v>
      </c>
      <c r="R52" t="n" s="3597">
        <v>0.0</v>
      </c>
      <c r="S52" t="n" s="3598">
        <v>0.0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225</v>
      </c>
      <c r="B53" t="s" s="3608">
        <v>226</v>
      </c>
      <c r="C53" t="s" s="3609">
        <v>227</v>
      </c>
      <c r="D53" t="s" s="3610">
        <v>228</v>
      </c>
      <c r="E53" t="s" s="3611">
        <v>229</v>
      </c>
      <c r="F53" t="n" s="5883">
        <v>41944.0</v>
      </c>
      <c r="G53" t="s" s="5884">
        <v>0</v>
      </c>
      <c r="H53" t="n" s="3614">
        <v>1460.0</v>
      </c>
      <c r="I53" t="n" s="3615">
        <v>0.0</v>
      </c>
      <c r="J53" t="n" s="3616">
        <v>300.0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10.0</v>
      </c>
      <c r="Q53" t="n" s="3623">
        <v>60.0</v>
      </c>
      <c r="R53" t="n" s="3624">
        <v>1.0</v>
      </c>
      <c r="S53" t="n" s="3625">
        <v>10.53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230</v>
      </c>
      <c r="B54" t="s" s="3635">
        <v>231</v>
      </c>
      <c r="C54" t="s" s="3636">
        <v>232</v>
      </c>
      <c r="D54" t="s" s="3637">
        <v>233</v>
      </c>
      <c r="E54" t="s" s="3638">
        <v>229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1400.0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25.0</v>
      </c>
      <c r="Q54" t="n" s="3650">
        <v>60.0</v>
      </c>
      <c r="R54" t="n" s="3651">
        <v>3.0</v>
      </c>
      <c r="S54" t="n" s="3652">
        <v>30.06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234</v>
      </c>
      <c r="B55" t="s" s="3662">
        <v>235</v>
      </c>
      <c r="C55" t="s" s="3663">
        <v>236</v>
      </c>
      <c r="D55" t="s" s="3664">
        <v>237</v>
      </c>
      <c r="E55" t="s" s="3665">
        <v>229</v>
      </c>
      <c r="F55" t="n" s="5887">
        <v>41944.0</v>
      </c>
      <c r="G55" t="s" s="5888">
        <v>0</v>
      </c>
      <c r="H55" t="n" s="3668">
        <v>1410.0</v>
      </c>
      <c r="I55" t="n" s="3669">
        <v>0.0</v>
      </c>
      <c r="J55" t="n" s="3670">
        <v>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60.0</v>
      </c>
      <c r="R55" t="n" s="3678">
        <v>8.0</v>
      </c>
      <c r="S55" t="n" s="3679">
        <v>81.36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238</v>
      </c>
      <c r="B56" t="s" s="3689">
        <v>239</v>
      </c>
      <c r="C56" t="s" s="3690">
        <v>240</v>
      </c>
      <c r="D56" t="s" s="3691">
        <v>241</v>
      </c>
      <c r="E56" t="s" s="3692">
        <v>229</v>
      </c>
      <c r="F56" t="n" s="5889">
        <v>41944.0</v>
      </c>
      <c r="G56" t="s" s="5890">
        <v>0</v>
      </c>
      <c r="H56" t="n" s="3695">
        <v>1390.0</v>
      </c>
      <c r="I56" t="n" s="3696">
        <v>0.0</v>
      </c>
      <c r="J56" t="n" s="3697">
        <v>900.0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32.5</v>
      </c>
      <c r="Q56" t="n" s="3704">
        <v>60.0</v>
      </c>
      <c r="R56" t="n" s="3705">
        <v>6.0</v>
      </c>
      <c r="S56" t="n" s="3706">
        <v>60.12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242</v>
      </c>
      <c r="B57" t="s" s="3716">
        <v>243</v>
      </c>
      <c r="C57" t="s" s="3717">
        <v>244</v>
      </c>
      <c r="D57" t="s" s="3718">
        <v>245</v>
      </c>
      <c r="E57" t="s" s="3719">
        <v>229</v>
      </c>
      <c r="F57" t="n" s="5891">
        <v>42179.0</v>
      </c>
      <c r="G57" t="s" s="5892">
        <v>0</v>
      </c>
      <c r="H57" t="n" s="3722">
        <v>1350.0</v>
      </c>
      <c r="I57" t="n" s="3723">
        <v>0.0</v>
      </c>
      <c r="J57" t="n" s="3724">
        <v>800.0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10.0</v>
      </c>
      <c r="Q57" t="n" s="3731">
        <v>60.0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246</v>
      </c>
      <c r="B58" t="s" s="3743">
        <v>247</v>
      </c>
      <c r="C58" t="s" s="3744">
        <v>248</v>
      </c>
      <c r="D58" t="s" s="3745">
        <v>249</v>
      </c>
      <c r="E58" t="s" s="3746">
        <v>229</v>
      </c>
      <c r="F58" t="n" s="5893">
        <v>42488.0</v>
      </c>
      <c r="G58" t="s" s="5894">
        <v>0</v>
      </c>
      <c r="H58" t="n" s="3749">
        <v>1460.0</v>
      </c>
      <c r="I58" t="n" s="3750">
        <v>0.0</v>
      </c>
      <c r="J58" t="n" s="3751">
        <v>600.0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60.0</v>
      </c>
      <c r="R58" t="n" s="3759">
        <v>7.0</v>
      </c>
      <c r="S58" t="n" s="3760">
        <v>73.71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250</v>
      </c>
      <c r="B59" t="s" s="3770">
        <v>251</v>
      </c>
      <c r="C59" t="s" s="3771">
        <v>252</v>
      </c>
      <c r="D59" t="s" s="3772">
        <v>253</v>
      </c>
      <c r="E59" t="s" s="3773">
        <v>229</v>
      </c>
      <c r="F59" t="n" s="5895">
        <v>42583.0</v>
      </c>
      <c r="G59" t="s" s="5896">
        <v>0</v>
      </c>
      <c r="H59" t="n" s="3776">
        <v>1350.0</v>
      </c>
      <c r="I59" t="n" s="3777">
        <v>0.0</v>
      </c>
      <c r="J59" t="n" s="3778">
        <v>300.0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14.2</v>
      </c>
      <c r="Q59" t="n" s="3785">
        <v>60.0</v>
      </c>
      <c r="R59" t="n" s="3786">
        <v>7.0</v>
      </c>
      <c r="S59" t="n" s="3787">
        <v>68.18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254</v>
      </c>
      <c r="B60" t="s" s="3797">
        <v>255</v>
      </c>
      <c r="C60" t="s" s="3798">
        <v>256</v>
      </c>
      <c r="D60" t="s" s="3799">
        <v>257</v>
      </c>
      <c r="E60" t="s" s="3800">
        <v>229</v>
      </c>
      <c r="F60" t="n" s="5897">
        <v>42761.0</v>
      </c>
      <c r="G60" t="s" s="5898">
        <v>0</v>
      </c>
      <c r="H60" t="n" s="3803">
        <v>1320.0</v>
      </c>
      <c r="I60" t="n" s="3804">
        <v>0.0</v>
      </c>
      <c r="J60" t="n" s="3805">
        <v>450.0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60.0</v>
      </c>
      <c r="R60" t="n" s="3813">
        <v>5.0</v>
      </c>
      <c r="S60" t="n" s="3814">
        <v>47.6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258</v>
      </c>
      <c r="B61" t="s" s="3824">
        <v>259</v>
      </c>
      <c r="C61" t="s" s="3825">
        <v>260</v>
      </c>
      <c r="D61" t="s" s="3826">
        <v>261</v>
      </c>
      <c r="E61" t="s" s="3827">
        <v>229</v>
      </c>
      <c r="F61" t="n" s="5899">
        <v>42781.0</v>
      </c>
      <c r="G61" t="s" s="5900">
        <v>0</v>
      </c>
      <c r="H61" t="n" s="3830">
        <v>1320.0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34.0</v>
      </c>
      <c r="Q61" t="n" s="3839">
        <v>60.0</v>
      </c>
      <c r="R61" t="n" s="3840">
        <v>6.0</v>
      </c>
      <c r="S61" t="n" s="3841">
        <v>57.12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262</v>
      </c>
      <c r="B62" t="s" s="3851">
        <v>263</v>
      </c>
      <c r="C62" t="s" s="3852">
        <v>264</v>
      </c>
      <c r="D62" t="s" s="3853">
        <v>265</v>
      </c>
      <c r="E62" t="s" s="3854">
        <v>229</v>
      </c>
      <c r="F62" t="n" s="5901">
        <v>43101.0</v>
      </c>
      <c r="G62" t="s" s="5902">
        <v>0</v>
      </c>
      <c r="H62" t="n" s="3857">
        <v>1290.0</v>
      </c>
      <c r="I62" t="n" s="3858">
        <v>0.0</v>
      </c>
      <c r="J62" t="n" s="3859">
        <v>900.0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31.0</v>
      </c>
      <c r="Q62" t="n" s="3866">
        <v>60.0</v>
      </c>
      <c r="R62" t="n" s="3867">
        <v>8.0</v>
      </c>
      <c r="S62" t="n" s="3868">
        <v>74.4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266</v>
      </c>
      <c r="B63" t="s" s="3878">
        <v>267</v>
      </c>
      <c r="C63" t="s" s="3879">
        <v>268</v>
      </c>
      <c r="D63" t="s" s="3880">
        <v>269</v>
      </c>
      <c r="E63" t="s" s="3881">
        <v>229</v>
      </c>
      <c r="F63" t="n" s="5903">
        <v>43269.0</v>
      </c>
      <c r="G63" t="s" s="5904">
        <v>0</v>
      </c>
      <c r="H63" t="n" s="3884">
        <v>1250.0</v>
      </c>
      <c r="I63" t="n" s="3885">
        <v>0.0</v>
      </c>
      <c r="J63" t="n" s="3886">
        <v>530.0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60.0</v>
      </c>
      <c r="R63" t="n" s="3894">
        <v>6.0</v>
      </c>
      <c r="S63" t="n" s="3895">
        <v>54.06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270</v>
      </c>
      <c r="B64" t="s" s="3905">
        <v>271</v>
      </c>
      <c r="C64" t="s" s="3906">
        <v>272</v>
      </c>
      <c r="D64" t="s" s="3907">
        <v>273</v>
      </c>
      <c r="E64" t="s" s="3908">
        <v>229</v>
      </c>
      <c r="F64" t="n" s="5905">
        <v>43269.0</v>
      </c>
      <c r="G64" t="s" s="5906">
        <v>0</v>
      </c>
      <c r="H64" t="n" s="3911">
        <v>1240.0</v>
      </c>
      <c r="I64" t="n" s="3912">
        <v>0.0</v>
      </c>
      <c r="J64" t="n" s="3913">
        <v>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60.0</v>
      </c>
      <c r="R64" t="n" s="3921">
        <v>1.0</v>
      </c>
      <c r="S64" t="n" s="3922">
        <v>8.94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274</v>
      </c>
      <c r="B65" t="s" s="3932">
        <v>275</v>
      </c>
      <c r="C65" t="s" s="3933">
        <v>276</v>
      </c>
      <c r="D65" t="s" s="3934">
        <v>277</v>
      </c>
      <c r="E65" t="s" s="3935">
        <v>229</v>
      </c>
      <c r="F65" t="n" s="5907">
        <v>43323.0</v>
      </c>
      <c r="G65" t="s" s="5908">
        <v>0</v>
      </c>
      <c r="H65" t="n" s="3938">
        <v>1200.0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60.0</v>
      </c>
      <c r="R65" t="n" s="3948">
        <v>4.0</v>
      </c>
      <c r="S65" t="n" s="3949">
        <v>34.6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278</v>
      </c>
      <c r="B66" t="s" s="3959">
        <v>279</v>
      </c>
      <c r="C66" t="s" s="3960">
        <v>280</v>
      </c>
      <c r="D66" t="s" s="3961">
        <v>281</v>
      </c>
      <c r="E66" t="s" s="3962">
        <v>229</v>
      </c>
      <c r="F66" t="n" s="5909">
        <v>43323.0</v>
      </c>
      <c r="G66" t="s" s="5910">
        <v>0</v>
      </c>
      <c r="H66" t="n" s="3965">
        <v>1500.0</v>
      </c>
      <c r="I66" t="n" s="3966">
        <v>0.0</v>
      </c>
      <c r="J66" t="n" s="3967">
        <v>500.0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10.0</v>
      </c>
      <c r="Q66" t="n" s="3974">
        <v>60.0</v>
      </c>
      <c r="R66" t="n" s="3975">
        <v>2.0</v>
      </c>
      <c r="S66" t="n" s="3976">
        <v>21.64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0</v>
      </c>
    </row>
    <row r="67">
      <c r="A67" t="s" s="3985">
        <v>282</v>
      </c>
      <c r="B67" t="s" s="3986">
        <v>283</v>
      </c>
      <c r="C67" t="s" s="3987">
        <v>284</v>
      </c>
      <c r="D67" t="s" s="3988">
        <v>285</v>
      </c>
      <c r="E67" t="s" s="3989">
        <v>229</v>
      </c>
      <c r="F67" t="n" s="5911">
        <v>43539.0</v>
      </c>
      <c r="G67" t="s" s="5912">
        <v>0</v>
      </c>
      <c r="H67" t="n" s="3992">
        <v>1100.0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60.0</v>
      </c>
      <c r="R67" t="n" s="4002">
        <v>0.0</v>
      </c>
      <c r="S67" t="n" s="4003">
        <v>0.0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286</v>
      </c>
      <c r="B68" t="s" s="4013">
        <v>287</v>
      </c>
      <c r="C68" t="s" s="4014">
        <v>288</v>
      </c>
      <c r="D68" t="s" s="4015">
        <v>289</v>
      </c>
      <c r="E68" t="s" s="4016">
        <v>229</v>
      </c>
      <c r="F68" t="n" s="5913">
        <v>43617.0</v>
      </c>
      <c r="G68" t="s" s="5914">
        <v>0</v>
      </c>
      <c r="H68" t="n" s="4019">
        <v>1100.0</v>
      </c>
      <c r="I68" t="n" s="4020">
        <v>0.0</v>
      </c>
      <c r="J68" t="n" s="4021">
        <v>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60.0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290</v>
      </c>
      <c r="B69" t="s" s="4040">
        <v>291</v>
      </c>
      <c r="C69" t="s" s="4041">
        <v>292</v>
      </c>
      <c r="D69" t="s" s="4042">
        <v>293</v>
      </c>
      <c r="E69" t="s" s="4043">
        <v>294</v>
      </c>
      <c r="F69" t="n" s="5915">
        <v>41944.0</v>
      </c>
      <c r="G69" t="s" s="5916">
        <v>0</v>
      </c>
      <c r="H69" t="n" s="4046">
        <v>1420.0</v>
      </c>
      <c r="I69" t="n" s="4047">
        <v>0.0</v>
      </c>
      <c r="J69" t="n" s="4048">
        <v>450.0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60.0</v>
      </c>
      <c r="R69" t="n" s="4056">
        <v>8.0</v>
      </c>
      <c r="S69" t="n" s="4057">
        <v>81.92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295</v>
      </c>
      <c r="B70" t="s" s="4067">
        <v>296</v>
      </c>
      <c r="C70" t="s" s="4068">
        <v>297</v>
      </c>
      <c r="D70" t="s" s="4069">
        <v>298</v>
      </c>
      <c r="E70" t="s" s="4070">
        <v>294</v>
      </c>
      <c r="F70" t="n" s="5917">
        <v>41944.0</v>
      </c>
      <c r="G70" t="s" s="5918">
        <v>0</v>
      </c>
      <c r="H70" t="n" s="4073">
        <v>1440.0</v>
      </c>
      <c r="I70" t="n" s="4074">
        <v>0.0</v>
      </c>
      <c r="J70" t="n" s="4075">
        <v>420.0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60.0</v>
      </c>
      <c r="R70" t="n" s="4083">
        <v>8.0</v>
      </c>
      <c r="S70" t="n" s="4084">
        <v>83.04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299</v>
      </c>
      <c r="B71" t="s" s="4094">
        <v>300</v>
      </c>
      <c r="C71" t="s" s="4095">
        <v>301</v>
      </c>
      <c r="D71" t="s" s="4096">
        <v>302</v>
      </c>
      <c r="E71" t="s" s="4097">
        <v>294</v>
      </c>
      <c r="F71" t="n" s="5919">
        <v>41944.0</v>
      </c>
      <c r="G71" t="s" s="5920">
        <v>0</v>
      </c>
      <c r="H71" t="n" s="4100">
        <v>1220.0</v>
      </c>
      <c r="I71" t="n" s="4101">
        <v>0.0</v>
      </c>
      <c r="J71" t="n" s="4102">
        <v>450.0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30.68</v>
      </c>
      <c r="Q71" t="n" s="4109">
        <v>60.0</v>
      </c>
      <c r="R71" t="n" s="4110">
        <v>4.0</v>
      </c>
      <c r="S71" t="n" s="4111">
        <v>35.2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303</v>
      </c>
      <c r="B72" t="s" s="4121">
        <v>304</v>
      </c>
      <c r="C72" t="s" s="4122">
        <v>305</v>
      </c>
      <c r="D72" t="s" s="4123">
        <v>306</v>
      </c>
      <c r="E72" t="s" s="4124">
        <v>294</v>
      </c>
      <c r="F72" t="n" s="5921">
        <v>42005.0</v>
      </c>
      <c r="G72" t="s" s="5922">
        <v>0</v>
      </c>
      <c r="H72" t="n" s="4127">
        <v>1570.0</v>
      </c>
      <c r="I72" t="n" s="4128">
        <v>0.0</v>
      </c>
      <c r="J72" t="n" s="4129">
        <v>2200.0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60.0</v>
      </c>
      <c r="R72" t="n" s="4137">
        <v>8.0</v>
      </c>
      <c r="S72" t="n" s="4138">
        <v>90.56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0</v>
      </c>
    </row>
    <row r="73">
      <c r="A73" t="s" s="4147">
        <v>307</v>
      </c>
      <c r="B73" t="s" s="4148">
        <v>308</v>
      </c>
      <c r="C73" t="s" s="4149">
        <v>309</v>
      </c>
      <c r="D73" t="s" s="4150">
        <v>310</v>
      </c>
      <c r="E73" t="s" s="4151">
        <v>294</v>
      </c>
      <c r="F73" t="n" s="5923">
        <v>41944.0</v>
      </c>
      <c r="G73" t="s" s="5924">
        <v>0</v>
      </c>
      <c r="H73" t="n" s="4154">
        <v>1300.0</v>
      </c>
      <c r="I73" t="n" s="4155">
        <v>0.0</v>
      </c>
      <c r="J73" t="n" s="4156">
        <v>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60.0</v>
      </c>
      <c r="R73" t="n" s="4164">
        <v>4.0</v>
      </c>
      <c r="S73" t="n" s="4165">
        <v>37.52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311</v>
      </c>
      <c r="B74" t="s" s="4175">
        <v>312</v>
      </c>
      <c r="C74" t="s" s="4176">
        <v>313</v>
      </c>
      <c r="D74" t="s" s="4177">
        <v>314</v>
      </c>
      <c r="E74" t="s" s="4178">
        <v>294</v>
      </c>
      <c r="F74" t="n" s="5925">
        <v>42005.0</v>
      </c>
      <c r="G74" t="s" s="5926">
        <v>0</v>
      </c>
      <c r="H74" t="n" s="4181">
        <v>1350.0</v>
      </c>
      <c r="I74" t="n" s="4182">
        <v>0.0</v>
      </c>
      <c r="J74" t="n" s="4183">
        <v>650.0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0.0</v>
      </c>
      <c r="Q74" t="n" s="4190">
        <v>60.0</v>
      </c>
      <c r="R74" t="n" s="4191">
        <v>8.0</v>
      </c>
      <c r="S74" t="n" s="4192">
        <v>77.92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315</v>
      </c>
      <c r="B75" t="s" s="4202">
        <v>316</v>
      </c>
      <c r="C75" t="s" s="4203">
        <v>317</v>
      </c>
      <c r="D75" t="s" s="4204">
        <v>318</v>
      </c>
      <c r="E75" t="s" s="4205">
        <v>294</v>
      </c>
      <c r="F75" t="n" s="5927">
        <v>41944.0</v>
      </c>
      <c r="G75" t="s" s="5928">
        <v>0</v>
      </c>
      <c r="H75" t="n" s="4208">
        <v>1280.0</v>
      </c>
      <c r="I75" t="n" s="4209">
        <v>0.0</v>
      </c>
      <c r="J75" t="n" s="4210">
        <v>800.0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60.0</v>
      </c>
      <c r="R75" t="n" s="4218">
        <v>8.0</v>
      </c>
      <c r="S75" t="n" s="4219">
        <v>73.84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319</v>
      </c>
      <c r="B76" t="s" s="4229">
        <v>320</v>
      </c>
      <c r="C76" t="s" s="4230">
        <v>321</v>
      </c>
      <c r="D76" t="s" s="4231">
        <v>322</v>
      </c>
      <c r="E76" t="s" s="4232">
        <v>294</v>
      </c>
      <c r="F76" t="n" s="5929">
        <v>41944.0</v>
      </c>
      <c r="G76" t="s" s="5930">
        <v>0</v>
      </c>
      <c r="H76" t="n" s="4235">
        <v>1970.0</v>
      </c>
      <c r="I76" t="n" s="4236">
        <v>0.0</v>
      </c>
      <c r="J76" t="n" s="4237">
        <v>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0.0</v>
      </c>
      <c r="Q76" t="n" s="4244">
        <v>60.0</v>
      </c>
      <c r="R76" t="n" s="4245">
        <v>0.0</v>
      </c>
      <c r="S76" t="n" s="4246">
        <v>0.0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323</v>
      </c>
      <c r="B77" t="s" s="4256">
        <v>324</v>
      </c>
      <c r="C77" t="s" s="4257">
        <v>325</v>
      </c>
      <c r="D77" t="s" s="4258">
        <v>326</v>
      </c>
      <c r="E77" t="s" s="4259">
        <v>294</v>
      </c>
      <c r="F77" t="n" s="5931">
        <v>41944.0</v>
      </c>
      <c r="G77" t="s" s="5932">
        <v>0</v>
      </c>
      <c r="H77" t="n" s="4262">
        <v>1390.0</v>
      </c>
      <c r="I77" t="n" s="4263">
        <v>0.0</v>
      </c>
      <c r="J77" t="n" s="4264">
        <v>1080.0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60.0</v>
      </c>
      <c r="R77" t="n" s="4272">
        <v>8.0</v>
      </c>
      <c r="S77" t="n" s="4273">
        <v>80.16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327</v>
      </c>
      <c r="B78" t="s" s="4283">
        <v>328</v>
      </c>
      <c r="C78" t="s" s="4284">
        <v>329</v>
      </c>
      <c r="D78" t="s" s="4285">
        <v>330</v>
      </c>
      <c r="E78" t="s" s="4286">
        <v>294</v>
      </c>
      <c r="F78" t="n" s="5933">
        <v>42139.0</v>
      </c>
      <c r="G78" t="s" s="5934">
        <v>0</v>
      </c>
      <c r="H78" t="n" s="4289">
        <v>1240.0</v>
      </c>
      <c r="I78" t="n" s="4290">
        <v>0.0</v>
      </c>
      <c r="J78" t="n" s="4291">
        <v>200.0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60.0</v>
      </c>
      <c r="R78" t="n" s="4299">
        <v>8.0</v>
      </c>
      <c r="S78" t="n" s="4300">
        <v>71.52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331</v>
      </c>
      <c r="B79" t="s" s="4310">
        <v>332</v>
      </c>
      <c r="C79" t="s" s="4311">
        <v>333</v>
      </c>
      <c r="D79" t="s" s="4312">
        <v>334</v>
      </c>
      <c r="E79" t="s" s="4313">
        <v>294</v>
      </c>
      <c r="F79" t="n" s="5935">
        <v>42993.0</v>
      </c>
      <c r="G79" t="s" s="5936">
        <v>0</v>
      </c>
      <c r="H79" t="n" s="4316">
        <v>1330.0</v>
      </c>
      <c r="I79" t="n" s="4317">
        <v>0.0</v>
      </c>
      <c r="J79" t="n" s="4318">
        <v>800.0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60.0</v>
      </c>
      <c r="R79" t="n" s="4326">
        <v>8.0</v>
      </c>
      <c r="S79" t="n" s="4327">
        <v>76.72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335</v>
      </c>
      <c r="B80" t="s" s="4337">
        <v>336</v>
      </c>
      <c r="C80" t="s" s="4338">
        <v>337</v>
      </c>
      <c r="D80" t="s" s="4339">
        <v>338</v>
      </c>
      <c r="E80" t="s" s="4340">
        <v>294</v>
      </c>
      <c r="F80" t="n" s="5937">
        <v>43252.0</v>
      </c>
      <c r="G80" t="s" s="5938">
        <v>0</v>
      </c>
      <c r="H80" t="n" s="4343">
        <v>1200.0</v>
      </c>
      <c r="I80" t="n" s="4344">
        <v>0.0</v>
      </c>
      <c r="J80" t="n" s="4345">
        <v>450.0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60.0</v>
      </c>
      <c r="R80" t="n" s="4353">
        <v>8.0</v>
      </c>
      <c r="S80" t="n" s="4354">
        <v>69.2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339</v>
      </c>
      <c r="B81" t="s" s="4364">
        <v>340</v>
      </c>
      <c r="C81" t="s" s="4365">
        <v>341</v>
      </c>
      <c r="D81" t="s" s="4366">
        <v>342</v>
      </c>
      <c r="E81" t="s" s="4367">
        <v>294</v>
      </c>
      <c r="F81" t="n" s="5939">
        <v>43654.0</v>
      </c>
      <c r="G81" t="s" s="5940">
        <v>0</v>
      </c>
      <c r="H81" t="n" s="4370">
        <v>929.03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57.72</v>
      </c>
      <c r="R81" t="n" s="4380">
        <v>0.0</v>
      </c>
      <c r="S81" t="n" s="4381">
        <v>0.0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343</v>
      </c>
      <c r="B82" t="s" s="4391">
        <v>344</v>
      </c>
      <c r="C82" t="s" s="4392">
        <v>345</v>
      </c>
      <c r="D82" t="s" s="4393">
        <v>346</v>
      </c>
      <c r="E82" t="s" s="4394">
        <v>347</v>
      </c>
      <c r="F82" t="n" s="5941">
        <v>41944.0</v>
      </c>
      <c r="G82" t="s" s="5942">
        <v>0</v>
      </c>
      <c r="H82" t="n" s="4397">
        <v>1590.0</v>
      </c>
      <c r="I82" t="n" s="4398">
        <v>0.0</v>
      </c>
      <c r="J82" t="n" s="4399">
        <v>800.0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17.9</v>
      </c>
      <c r="Q82" t="n" s="4406">
        <v>60.0</v>
      </c>
      <c r="R82" t="n" s="4407">
        <v>5.0</v>
      </c>
      <c r="S82" t="n" s="4408">
        <v>57.35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348</v>
      </c>
      <c r="B83" t="s" s="4418">
        <v>349</v>
      </c>
      <c r="C83" t="s" s="4419">
        <v>350</v>
      </c>
      <c r="D83" t="s" s="4420">
        <v>351</v>
      </c>
      <c r="E83" t="s" s="4421">
        <v>347</v>
      </c>
      <c r="F83" t="n" s="5943">
        <v>43556.0</v>
      </c>
      <c r="G83" t="s" s="5944">
        <v>0</v>
      </c>
      <c r="H83" t="n" s="4424">
        <v>1300.0</v>
      </c>
      <c r="I83" t="n" s="4425">
        <v>0.0</v>
      </c>
      <c r="J83" t="n" s="4426">
        <v>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0.0</v>
      </c>
      <c r="Q83" t="n" s="4433">
        <v>60.0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352</v>
      </c>
      <c r="B84" t="s" s="4445">
        <v>353</v>
      </c>
      <c r="C84" t="s" s="4446">
        <v>354</v>
      </c>
      <c r="D84" t="s" s="4447">
        <v>355</v>
      </c>
      <c r="E84" t="s" s="4448">
        <v>347</v>
      </c>
      <c r="F84" t="n" s="5945">
        <v>41944.0</v>
      </c>
      <c r="G84" t="s" s="5946">
        <v>0</v>
      </c>
      <c r="H84" t="n" s="4451">
        <v>1910.0</v>
      </c>
      <c r="I84" t="n" s="4452">
        <v>0.0</v>
      </c>
      <c r="J84" t="n" s="4453">
        <v>200.0</v>
      </c>
      <c r="K84" t="n" s="4454">
        <v>13.68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25.0</v>
      </c>
      <c r="Q84" t="n" s="4460">
        <v>60.0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356</v>
      </c>
      <c r="B85" t="s" s="4472">
        <v>357</v>
      </c>
      <c r="C85" t="s" s="4473">
        <v>358</v>
      </c>
      <c r="D85" t="s" s="4474">
        <v>359</v>
      </c>
      <c r="E85" t="s" s="4475">
        <v>347</v>
      </c>
      <c r="F85" t="n" s="5947">
        <v>41944.0</v>
      </c>
      <c r="G85" t="s" s="5948">
        <v>0</v>
      </c>
      <c r="H85" t="n" s="4478">
        <v>1610.0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60.0</v>
      </c>
      <c r="R85" t="n" s="4488">
        <v>0.0</v>
      </c>
      <c r="S85" t="n" s="4489">
        <v>0.0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360</v>
      </c>
      <c r="B86" t="s" s="4499">
        <v>361</v>
      </c>
      <c r="C86" t="s" s="4500">
        <v>362</v>
      </c>
      <c r="D86" t="s" s="4501">
        <v>363</v>
      </c>
      <c r="E86" t="s" s="4502">
        <v>347</v>
      </c>
      <c r="F86" t="n" s="5949">
        <v>41944.0</v>
      </c>
      <c r="G86" t="s" s="5950">
        <v>0</v>
      </c>
      <c r="H86" t="n" s="4505">
        <v>1460.0</v>
      </c>
      <c r="I86" t="n" s="4506">
        <v>0.0</v>
      </c>
      <c r="J86" t="n" s="4507">
        <v>800.0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10.0</v>
      </c>
      <c r="Q86" t="n" s="4514">
        <v>60.0</v>
      </c>
      <c r="R86" t="n" s="4515">
        <v>6.0</v>
      </c>
      <c r="S86" t="n" s="4516">
        <v>63.18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364</v>
      </c>
      <c r="B87" t="s" s="4526">
        <v>365</v>
      </c>
      <c r="C87" t="s" s="4527">
        <v>366</v>
      </c>
      <c r="D87" t="s" s="4528">
        <v>367</v>
      </c>
      <c r="E87" t="s" s="4529">
        <v>347</v>
      </c>
      <c r="F87" t="n" s="5951">
        <v>42005.0</v>
      </c>
      <c r="G87" t="s" s="5952">
        <v>0</v>
      </c>
      <c r="H87" t="n" s="4532">
        <v>1930.0</v>
      </c>
      <c r="I87" t="n" s="4533">
        <v>0.0</v>
      </c>
      <c r="J87" t="n" s="4534">
        <v>1000.0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12.0</v>
      </c>
      <c r="Q87" t="n" s="4541">
        <v>60.0</v>
      </c>
      <c r="R87" t="n" s="4542">
        <v>6.0</v>
      </c>
      <c r="S87" t="n" s="4543">
        <v>83.52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368</v>
      </c>
      <c r="B88" t="s" s="4553">
        <v>369</v>
      </c>
      <c r="C88" t="s" s="4554">
        <v>370</v>
      </c>
      <c r="D88" t="s" s="4555">
        <v>371</v>
      </c>
      <c r="E88" t="s" s="4556">
        <v>347</v>
      </c>
      <c r="F88" t="n" s="5953">
        <v>41944.0</v>
      </c>
      <c r="G88" t="s" s="5954">
        <v>0</v>
      </c>
      <c r="H88" t="n" s="4559">
        <v>1660.0</v>
      </c>
      <c r="I88" t="n" s="4560">
        <v>0.0</v>
      </c>
      <c r="J88" t="n" s="4561">
        <v>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10.0</v>
      </c>
      <c r="Q88" t="n" s="4568">
        <v>60.0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372</v>
      </c>
      <c r="B89" t="s" s="4580">
        <v>373</v>
      </c>
      <c r="C89" t="s" s="4581">
        <v>374</v>
      </c>
      <c r="D89" t="s" s="4582">
        <v>375</v>
      </c>
      <c r="E89" t="s" s="4583">
        <v>347</v>
      </c>
      <c r="F89" t="n" s="5955">
        <v>41974.0</v>
      </c>
      <c r="G89" t="s" s="5956">
        <v>0</v>
      </c>
      <c r="H89" t="n" s="4586">
        <v>1740.0</v>
      </c>
      <c r="I89" t="n" s="4587">
        <v>0.0</v>
      </c>
      <c r="J89" t="n" s="4588">
        <v>600.0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10.0</v>
      </c>
      <c r="Q89" t="n" s="4595">
        <v>60.0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0</v>
      </c>
    </row>
    <row r="90">
      <c r="A90" t="s" s="4606">
        <v>376</v>
      </c>
      <c r="B90" t="s" s="4607">
        <v>377</v>
      </c>
      <c r="C90" t="s" s="4608">
        <v>378</v>
      </c>
      <c r="D90" t="s" s="4609">
        <v>379</v>
      </c>
      <c r="E90" t="s" s="4610">
        <v>347</v>
      </c>
      <c r="F90" t="n" s="5957">
        <v>42607.0</v>
      </c>
      <c r="G90" t="s" s="5958">
        <v>0</v>
      </c>
      <c r="H90" t="n" s="4613">
        <v>1540.0</v>
      </c>
      <c r="I90" t="n" s="4614">
        <v>0.0</v>
      </c>
      <c r="J90" t="n" s="4615">
        <v>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60.0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380</v>
      </c>
      <c r="B91" t="s" s="4634">
        <v>381</v>
      </c>
      <c r="C91" t="s" s="4635">
        <v>382</v>
      </c>
      <c r="D91" t="s" s="4636">
        <v>383</v>
      </c>
      <c r="E91" t="s" s="4637">
        <v>347</v>
      </c>
      <c r="F91" t="n" s="5959">
        <v>42905.0</v>
      </c>
      <c r="G91" t="s" s="5960">
        <v>0</v>
      </c>
      <c r="H91" t="n" s="4640">
        <v>1230.0</v>
      </c>
      <c r="I91" t="n" s="4641">
        <v>0.0</v>
      </c>
      <c r="J91" t="n" s="4642">
        <v>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83.0</v>
      </c>
      <c r="Q91" t="n" s="4649">
        <v>60.0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384</v>
      </c>
      <c r="B92" t="s" s="4661">
        <v>385</v>
      </c>
      <c r="C92" t="s" s="4662">
        <v>386</v>
      </c>
      <c r="D92" t="s" s="4663">
        <v>387</v>
      </c>
      <c r="E92" t="s" s="4664">
        <v>347</v>
      </c>
      <c r="F92" t="n" s="5961">
        <v>43054.0</v>
      </c>
      <c r="G92" t="s" s="5962">
        <v>0</v>
      </c>
      <c r="H92" t="n" s="4667">
        <v>1370.0</v>
      </c>
      <c r="I92" t="n" s="4668">
        <v>0.0</v>
      </c>
      <c r="J92" t="n" s="4669">
        <v>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10.0</v>
      </c>
      <c r="Q92" t="n" s="4676">
        <v>60.0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388</v>
      </c>
      <c r="B93" t="s" s="4688">
        <v>389</v>
      </c>
      <c r="C93" t="s" s="4689">
        <v>390</v>
      </c>
      <c r="D93" t="s" s="4690">
        <v>391</v>
      </c>
      <c r="E93" t="s" s="4691">
        <v>347</v>
      </c>
      <c r="F93" t="n" s="5963">
        <v>43210.0</v>
      </c>
      <c r="G93" t="n" s="5964">
        <v>43677.0</v>
      </c>
      <c r="H93" t="n" s="4694">
        <v>1340.0</v>
      </c>
      <c r="I93" t="n" s="4695">
        <v>0.0</v>
      </c>
      <c r="J93" t="n" s="4696">
        <v>170.0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15.3</v>
      </c>
      <c r="Q93" t="n" s="4703">
        <v>10.11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392</v>
      </c>
      <c r="B94" t="s" s="4715">
        <v>393</v>
      </c>
      <c r="C94" t="s" s="4716">
        <v>394</v>
      </c>
      <c r="D94" t="s" s="4717">
        <v>395</v>
      </c>
      <c r="E94" t="s" s="4718">
        <v>347</v>
      </c>
      <c r="F94" t="n" s="5965">
        <v>43221.0</v>
      </c>
      <c r="G94" t="s" s="5966">
        <v>0</v>
      </c>
      <c r="H94" t="n" s="4721">
        <v>1800.0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16.5</v>
      </c>
      <c r="Q94" t="n" s="4730">
        <v>60.0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0</v>
      </c>
    </row>
    <row r="95">
      <c r="A95" t="s" s="4741">
        <v>396</v>
      </c>
      <c r="B95" t="s" s="4742">
        <v>397</v>
      </c>
      <c r="C95" t="s" s="4743">
        <v>398</v>
      </c>
      <c r="D95" t="s" s="4744">
        <v>399</v>
      </c>
      <c r="E95" t="s" s="4745">
        <v>347</v>
      </c>
      <c r="F95" t="n" s="5967">
        <v>43542.0</v>
      </c>
      <c r="G95" t="s" s="5968">
        <v>0</v>
      </c>
      <c r="H95" t="n" s="4748">
        <v>1300.0</v>
      </c>
      <c r="I95" t="n" s="4749">
        <v>0.0</v>
      </c>
      <c r="J95" t="n" s="4750">
        <v>1000.0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60.0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400</v>
      </c>
      <c r="B96" t="s" s="4769">
        <v>401</v>
      </c>
      <c r="C96" t="s" s="4770">
        <v>402</v>
      </c>
      <c r="D96" t="s" s="4771">
        <v>403</v>
      </c>
      <c r="E96" t="s" s="4772">
        <v>347</v>
      </c>
      <c r="F96" t="n" s="5969">
        <v>43572.0</v>
      </c>
      <c r="G96" t="s" s="5970">
        <v>0</v>
      </c>
      <c r="H96" t="n" s="4775">
        <v>1100.0</v>
      </c>
      <c r="I96" t="n" s="4776">
        <v>0.0</v>
      </c>
      <c r="J96" t="n" s="4777">
        <v>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33.0</v>
      </c>
      <c r="Q96" t="n" s="4784">
        <v>60.0</v>
      </c>
      <c r="R96" t="n" s="4785">
        <v>0.0</v>
      </c>
      <c r="S96" t="n" s="4786">
        <v>0.0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404</v>
      </c>
      <c r="B97" t="s" s="4796">
        <v>405</v>
      </c>
      <c r="C97" t="s" s="4797">
        <v>406</v>
      </c>
      <c r="D97" t="s" s="4798">
        <v>407</v>
      </c>
      <c r="E97" t="s" s="4799">
        <v>408</v>
      </c>
      <c r="F97" t="n" s="5971">
        <v>41944.0</v>
      </c>
      <c r="G97" t="s" s="5972">
        <v>0</v>
      </c>
      <c r="H97" t="n" s="4802">
        <v>1680.0</v>
      </c>
      <c r="I97" t="n" s="4803">
        <v>0.0</v>
      </c>
      <c r="J97" t="n" s="4804">
        <v>1850.0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10.0</v>
      </c>
      <c r="Q97" t="n" s="4811">
        <v>60.0</v>
      </c>
      <c r="R97" t="n" s="4812">
        <v>8.0</v>
      </c>
      <c r="S97" t="n" s="4813">
        <v>96.96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409</v>
      </c>
      <c r="B98" t="s" s="4823">
        <v>410</v>
      </c>
      <c r="C98" t="s" s="4824">
        <v>411</v>
      </c>
      <c r="D98" t="s" s="4825">
        <v>412</v>
      </c>
      <c r="E98" t="s" s="4826">
        <v>408</v>
      </c>
      <c r="F98" t="n" s="5973">
        <v>41944.0</v>
      </c>
      <c r="G98" t="s" s="5974">
        <v>0</v>
      </c>
      <c r="H98" t="n" s="4829">
        <v>1350.0</v>
      </c>
      <c r="I98" t="n" s="4830">
        <v>0.0</v>
      </c>
      <c r="J98" t="n" s="4831">
        <v>1500.0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18.9</v>
      </c>
      <c r="Q98" t="n" s="4838">
        <v>60.0</v>
      </c>
      <c r="R98" t="n" s="4839">
        <v>8.0</v>
      </c>
      <c r="S98" t="n" s="4840">
        <v>77.92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413</v>
      </c>
      <c r="B99" t="s" s="4850">
        <v>414</v>
      </c>
      <c r="C99" t="s" s="4851">
        <v>415</v>
      </c>
      <c r="D99" t="s" s="4852">
        <v>416</v>
      </c>
      <c r="E99" t="s" s="4853">
        <v>408</v>
      </c>
      <c r="F99" t="n" s="5975">
        <v>41944.0</v>
      </c>
      <c r="G99" t="s" s="5976">
        <v>0</v>
      </c>
      <c r="H99" t="n" s="4856">
        <v>1740.0</v>
      </c>
      <c r="I99" t="n" s="4857">
        <v>0.0</v>
      </c>
      <c r="J99" t="n" s="4858">
        <v>700.0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13.9</v>
      </c>
      <c r="Q99" t="n" s="4865">
        <v>60.0</v>
      </c>
      <c r="R99" t="n" s="4866">
        <v>8.0</v>
      </c>
      <c r="S99" t="n" s="4867">
        <v>100.4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417</v>
      </c>
      <c r="B100" t="s" s="4877">
        <v>418</v>
      </c>
      <c r="C100" t="s" s="4878">
        <v>419</v>
      </c>
      <c r="D100" t="s" s="4879">
        <v>420</v>
      </c>
      <c r="E100" t="s" s="4880">
        <v>408</v>
      </c>
      <c r="F100" t="n" s="5977">
        <v>41944.0</v>
      </c>
      <c r="G100" t="s" s="5978">
        <v>0</v>
      </c>
      <c r="H100" t="n" s="4883">
        <v>1350.0</v>
      </c>
      <c r="I100" t="n" s="4884">
        <v>0.0</v>
      </c>
      <c r="J100" t="n" s="4885">
        <v>2200.0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10.0</v>
      </c>
      <c r="Q100" t="n" s="4892">
        <v>60.0</v>
      </c>
      <c r="R100" t="n" s="4893">
        <v>8.0</v>
      </c>
      <c r="S100" t="n" s="4894">
        <v>77.92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421</v>
      </c>
      <c r="B101" t="s" s="4904">
        <v>422</v>
      </c>
      <c r="C101" t="s" s="4905">
        <v>423</v>
      </c>
      <c r="D101" t="s" s="4906">
        <v>424</v>
      </c>
      <c r="E101" t="s" s="4907">
        <v>408</v>
      </c>
      <c r="F101" t="n" s="5979">
        <v>42614.0</v>
      </c>
      <c r="G101" t="s" s="5980">
        <v>0</v>
      </c>
      <c r="H101" t="n" s="4910">
        <v>1400.0</v>
      </c>
      <c r="I101" t="n" s="4911">
        <v>0.0</v>
      </c>
      <c r="J101" t="n" s="4912">
        <v>1400.0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58.0</v>
      </c>
      <c r="Q101" t="n" s="4919">
        <v>60.0</v>
      </c>
      <c r="R101" t="n" s="4920">
        <v>6.0</v>
      </c>
      <c r="S101" t="n" s="4921">
        <v>60.6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425</v>
      </c>
      <c r="B102" t="s" s="4931">
        <v>426</v>
      </c>
      <c r="C102" t="s" s="4932">
        <v>427</v>
      </c>
      <c r="D102" t="s" s="4933">
        <v>428</v>
      </c>
      <c r="E102" t="s" s="4934">
        <v>408</v>
      </c>
      <c r="F102" t="n" s="5981">
        <v>42795.0</v>
      </c>
      <c r="G102" t="s" s="5982">
        <v>0</v>
      </c>
      <c r="H102" t="n" s="4937">
        <v>1350.0</v>
      </c>
      <c r="I102" t="n" s="4938">
        <v>0.0</v>
      </c>
      <c r="J102" t="n" s="4939">
        <v>1300.0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60.0</v>
      </c>
      <c r="R102" t="n" s="4947">
        <v>8.0</v>
      </c>
      <c r="S102" t="n" s="4948">
        <v>77.92</v>
      </c>
      <c r="T102" t="n" s="4949">
        <v>0.0</v>
      </c>
      <c r="U102" t="n" s="4950">
        <v>0.0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0</v>
      </c>
    </row>
    <row r="103">
      <c r="A103" t="s" s="4957">
        <v>429</v>
      </c>
      <c r="B103" t="s" s="4958">
        <v>430</v>
      </c>
      <c r="C103" t="s" s="4959">
        <v>431</v>
      </c>
      <c r="D103" t="s" s="4960">
        <v>432</v>
      </c>
      <c r="E103" t="s" s="4961">
        <v>433</v>
      </c>
      <c r="F103" t="n" s="5983">
        <v>41944.0</v>
      </c>
      <c r="G103" t="s" s="5984">
        <v>0</v>
      </c>
      <c r="H103" t="n" s="4964">
        <v>1140.0</v>
      </c>
      <c r="I103" t="n" s="4965">
        <v>0.0</v>
      </c>
      <c r="J103" t="n" s="4966">
        <v>1500.0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60.0</v>
      </c>
      <c r="R103" t="n" s="4974">
        <v>4.0</v>
      </c>
      <c r="S103" t="n" s="4975">
        <v>32.88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434</v>
      </c>
      <c r="B104" t="s" s="4985">
        <v>435</v>
      </c>
      <c r="C104" t="s" s="4986">
        <v>436</v>
      </c>
      <c r="D104" t="s" s="4987">
        <v>437</v>
      </c>
      <c r="E104" t="s" s="4988">
        <v>433</v>
      </c>
      <c r="F104" t="n" s="5985">
        <v>41944.0</v>
      </c>
      <c r="G104" t="s" s="5986">
        <v>0</v>
      </c>
      <c r="H104" t="n" s="4991">
        <v>1300.0</v>
      </c>
      <c r="I104" t="n" s="4992">
        <v>0.0</v>
      </c>
      <c r="J104" t="n" s="4993">
        <v>600.0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10.0</v>
      </c>
      <c r="Q104" t="n" s="5000">
        <v>60.0</v>
      </c>
      <c r="R104" t="n" s="5001">
        <v>0.0</v>
      </c>
      <c r="S104" t="n" s="5002">
        <v>0.0</v>
      </c>
      <c r="T104" t="n" s="5003">
        <v>0.0</v>
      </c>
      <c r="U104" t="n" s="5004">
        <v>0.0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438</v>
      </c>
      <c r="B105" t="s" s="5012">
        <v>439</v>
      </c>
      <c r="C105" t="s" s="5013">
        <v>440</v>
      </c>
      <c r="D105" t="s" s="5014">
        <v>441</v>
      </c>
      <c r="E105" t="s" s="5015">
        <v>433</v>
      </c>
      <c r="F105" t="n" s="5987">
        <v>41944.0</v>
      </c>
      <c r="G105" t="s" s="5988">
        <v>0</v>
      </c>
      <c r="H105" t="n" s="5018">
        <v>1200.0</v>
      </c>
      <c r="I105" t="n" s="5019">
        <v>0.0</v>
      </c>
      <c r="J105" t="n" s="5020">
        <v>1450.0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60.0</v>
      </c>
      <c r="R105" t="n" s="5028">
        <v>8.0</v>
      </c>
      <c r="S105" t="n" s="5029">
        <v>69.2</v>
      </c>
      <c r="T105" t="n" s="5030">
        <v>0.0</v>
      </c>
      <c r="U105" t="n" s="5031">
        <v>0.0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442</v>
      </c>
      <c r="B106" t="s" s="5039">
        <v>443</v>
      </c>
      <c r="C106" t="s" s="5040">
        <v>444</v>
      </c>
      <c r="D106" t="s" s="5041">
        <v>445</v>
      </c>
      <c r="E106" t="s" s="5042">
        <v>433</v>
      </c>
      <c r="F106" t="n" s="5989">
        <v>41944.0</v>
      </c>
      <c r="G106" t="s" s="5990">
        <v>0</v>
      </c>
      <c r="H106" t="n" s="5045">
        <v>1180.0</v>
      </c>
      <c r="I106" t="n" s="5046">
        <v>0.0</v>
      </c>
      <c r="J106" t="n" s="5047">
        <v>1400.0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26.0</v>
      </c>
      <c r="Q106" t="n" s="5054">
        <v>60.0</v>
      </c>
      <c r="R106" t="n" s="5055">
        <v>8.0</v>
      </c>
      <c r="S106" t="n" s="5056">
        <v>68.08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446</v>
      </c>
      <c r="B107" t="s" s="5066">
        <v>447</v>
      </c>
      <c r="C107" t="s" s="5067">
        <v>448</v>
      </c>
      <c r="D107" t="s" s="5068">
        <v>449</v>
      </c>
      <c r="E107" t="s" s="5069">
        <v>433</v>
      </c>
      <c r="F107" t="n" s="5991">
        <v>41944.0</v>
      </c>
      <c r="G107" t="s" s="5992">
        <v>0</v>
      </c>
      <c r="H107" t="n" s="5072">
        <v>3420.0</v>
      </c>
      <c r="I107" t="n" s="5073">
        <v>0.0</v>
      </c>
      <c r="J107" t="n" s="5074">
        <v>300.0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555.91</v>
      </c>
      <c r="Q107" t="n" s="5081">
        <v>0.0</v>
      </c>
      <c r="R107" t="n" s="5082">
        <v>0.0</v>
      </c>
      <c r="S107" t="n" s="5083">
        <v>0.0</v>
      </c>
      <c r="T107" t="n" s="5084">
        <v>0.0</v>
      </c>
      <c r="U107" t="n" s="5085">
        <v>0.0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450</v>
      </c>
      <c r="B108" t="s" s="5093">
        <v>451</v>
      </c>
      <c r="C108" t="s" s="5094">
        <v>452</v>
      </c>
      <c r="D108" t="s" s="5095">
        <v>453</v>
      </c>
      <c r="E108" t="s" s="5096">
        <v>433</v>
      </c>
      <c r="F108" t="n" s="5993">
        <v>41944.0</v>
      </c>
      <c r="G108" t="s" s="5994">
        <v>0</v>
      </c>
      <c r="H108" t="n" s="5099">
        <v>1200.0</v>
      </c>
      <c r="I108" t="n" s="5100">
        <v>0.0</v>
      </c>
      <c r="J108" t="n" s="5101">
        <v>900.0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10.0</v>
      </c>
      <c r="Q108" t="n" s="5108">
        <v>60.0</v>
      </c>
      <c r="R108" t="n" s="5109">
        <v>8.0</v>
      </c>
      <c r="S108" t="n" s="5110">
        <v>69.2</v>
      </c>
      <c r="T108" t="n" s="5111">
        <v>0.0</v>
      </c>
      <c r="U108" t="n" s="5112">
        <v>0.0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454</v>
      </c>
      <c r="B109" t="s" s="5120">
        <v>455</v>
      </c>
      <c r="C109" t="s" s="5121">
        <v>456</v>
      </c>
      <c r="D109" t="s" s="5122">
        <v>457</v>
      </c>
      <c r="E109" t="s" s="5123">
        <v>433</v>
      </c>
      <c r="F109" t="n" s="5995">
        <v>41944.0</v>
      </c>
      <c r="G109" t="s" s="5996">
        <v>0</v>
      </c>
      <c r="H109" t="n" s="5126">
        <v>1390.0</v>
      </c>
      <c r="I109" t="n" s="5127">
        <v>0.0</v>
      </c>
      <c r="J109" t="n" s="5128">
        <v>250.0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27.3</v>
      </c>
      <c r="Q109" t="n" s="5135">
        <v>60.0</v>
      </c>
      <c r="R109" t="n" s="5136">
        <v>1.0</v>
      </c>
      <c r="S109" t="n" s="5137">
        <v>10.02</v>
      </c>
      <c r="T109" t="n" s="5138">
        <v>0.0</v>
      </c>
      <c r="U109" t="n" s="5139">
        <v>0.0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458</v>
      </c>
      <c r="B110" t="s" s="5147">
        <v>459</v>
      </c>
      <c r="C110" t="s" s="5148">
        <v>460</v>
      </c>
      <c r="D110" t="s" s="5149">
        <v>461</v>
      </c>
      <c r="E110" t="s" s="5150">
        <v>433</v>
      </c>
      <c r="F110" t="n" s="5997">
        <v>41944.0</v>
      </c>
      <c r="G110" t="s" s="5998">
        <v>0</v>
      </c>
      <c r="H110" t="n" s="5153">
        <v>1160.0</v>
      </c>
      <c r="I110" t="n" s="5154">
        <v>0.0</v>
      </c>
      <c r="J110" t="n" s="5155">
        <v>80.0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18.9</v>
      </c>
      <c r="Q110" t="n" s="5162">
        <v>60.0</v>
      </c>
      <c r="R110" t="n" s="5163">
        <v>5.0</v>
      </c>
      <c r="S110" t="n" s="5164">
        <v>41.85</v>
      </c>
      <c r="T110" t="n" s="5165">
        <v>0.0</v>
      </c>
      <c r="U110" t="n" s="5166">
        <v>0.0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462</v>
      </c>
      <c r="B111" t="s" s="5174">
        <v>463</v>
      </c>
      <c r="C111" t="s" s="5175">
        <v>464</v>
      </c>
      <c r="D111" t="s" s="5176">
        <v>465</v>
      </c>
      <c r="E111" t="s" s="5177">
        <v>433</v>
      </c>
      <c r="F111" t="n" s="5999">
        <v>41944.0</v>
      </c>
      <c r="G111" t="s" s="6000">
        <v>0</v>
      </c>
      <c r="H111" t="n" s="5180">
        <v>1130.0</v>
      </c>
      <c r="I111" t="n" s="5181">
        <v>0.0</v>
      </c>
      <c r="J111" t="n" s="5182">
        <v>1000.0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10.0</v>
      </c>
      <c r="Q111" t="n" s="5189">
        <v>60.0</v>
      </c>
      <c r="R111" t="n" s="5190">
        <v>8.0</v>
      </c>
      <c r="S111" t="n" s="5191">
        <v>65.2</v>
      </c>
      <c r="T111" t="n" s="5192">
        <v>0.0</v>
      </c>
      <c r="U111" t="n" s="5193">
        <v>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466</v>
      </c>
      <c r="B112" t="s" s="5201">
        <v>467</v>
      </c>
      <c r="C112" t="s" s="5202">
        <v>468</v>
      </c>
      <c r="D112" t="s" s="5203">
        <v>469</v>
      </c>
      <c r="E112" t="s" s="5204">
        <v>433</v>
      </c>
      <c r="F112" t="n" s="6001">
        <v>41944.0</v>
      </c>
      <c r="G112" t="s" s="6002">
        <v>0</v>
      </c>
      <c r="H112" t="n" s="5207">
        <v>1170.0</v>
      </c>
      <c r="I112" t="n" s="5208">
        <v>0.0</v>
      </c>
      <c r="J112" t="n" s="5209">
        <v>1650.0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38.9</v>
      </c>
      <c r="Q112" t="n" s="5216">
        <v>60.0</v>
      </c>
      <c r="R112" t="n" s="5217">
        <v>0.0</v>
      </c>
      <c r="S112" t="n" s="5218">
        <v>0.0</v>
      </c>
      <c r="T112" t="n" s="5219">
        <v>0.0</v>
      </c>
      <c r="U112" t="n" s="5220">
        <v>0.0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470</v>
      </c>
      <c r="B113" t="s" s="5228">
        <v>471</v>
      </c>
      <c r="C113" t="s" s="5229">
        <v>472</v>
      </c>
      <c r="D113" t="s" s="5230">
        <v>473</v>
      </c>
      <c r="E113" t="s" s="5231">
        <v>433</v>
      </c>
      <c r="F113" t="n" s="6003">
        <v>42125.0</v>
      </c>
      <c r="G113" t="s" s="6004">
        <v>0</v>
      </c>
      <c r="H113" t="n" s="5234">
        <v>1150.0</v>
      </c>
      <c r="I113" t="n" s="5235">
        <v>0.0</v>
      </c>
      <c r="J113" t="n" s="5236">
        <v>820.0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60.0</v>
      </c>
      <c r="R113" t="n" s="5244">
        <v>4.0</v>
      </c>
      <c r="S113" t="n" s="5245">
        <v>33.16</v>
      </c>
      <c r="T113" t="n" s="5246">
        <v>0.0</v>
      </c>
      <c r="U113" t="n" s="5247">
        <v>0.0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474</v>
      </c>
      <c r="B114" t="s" s="5255">
        <v>475</v>
      </c>
      <c r="C114" t="s" s="5256">
        <v>476</v>
      </c>
      <c r="D114" t="s" s="5257">
        <v>477</v>
      </c>
      <c r="E114" t="s" s="5258">
        <v>433</v>
      </c>
      <c r="F114" t="n" s="6005">
        <v>42125.0</v>
      </c>
      <c r="G114" t="s" s="6006">
        <v>0</v>
      </c>
      <c r="H114" t="n" s="5261">
        <v>1590.0</v>
      </c>
      <c r="I114" t="n" s="5262">
        <v>0.0</v>
      </c>
      <c r="J114" t="n" s="5263">
        <v>900.0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10.0</v>
      </c>
      <c r="Q114" t="n" s="5270">
        <v>60.0</v>
      </c>
      <c r="R114" t="n" s="5271">
        <v>4.0</v>
      </c>
      <c r="S114" t="n" s="5272">
        <v>45.88</v>
      </c>
      <c r="T114" t="n" s="5273">
        <v>0.0</v>
      </c>
      <c r="U114" t="n" s="5274">
        <v>0.0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478</v>
      </c>
      <c r="B115" t="s" s="5282">
        <v>479</v>
      </c>
      <c r="C115" t="s" s="5283">
        <v>480</v>
      </c>
      <c r="D115" t="s" s="5284">
        <v>481</v>
      </c>
      <c r="E115" t="s" s="5285">
        <v>433</v>
      </c>
      <c r="F115" t="n" s="6007">
        <v>42658.0</v>
      </c>
      <c r="G115" t="s" s="6008">
        <v>0</v>
      </c>
      <c r="H115" t="n" s="5288">
        <v>1100.0</v>
      </c>
      <c r="I115" t="n" s="5289">
        <v>0.0</v>
      </c>
      <c r="J115" t="n" s="5290">
        <v>300.0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60.0</v>
      </c>
      <c r="R115" t="n" s="5298">
        <v>8.0</v>
      </c>
      <c r="S115" t="n" s="5299">
        <v>63.44</v>
      </c>
      <c r="T115" t="n" s="5300">
        <v>0.0</v>
      </c>
      <c r="U115" t="n" s="5301">
        <v>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482</v>
      </c>
      <c r="B116" t="s" s="5309">
        <v>483</v>
      </c>
      <c r="C116" t="s" s="5310">
        <v>484</v>
      </c>
      <c r="D116" t="s" s="5311">
        <v>485</v>
      </c>
      <c r="E116" t="s" s="5312">
        <v>433</v>
      </c>
      <c r="F116" t="n" s="6009">
        <v>43313.0</v>
      </c>
      <c r="G116" t="s" s="6010">
        <v>0</v>
      </c>
      <c r="H116" t="n" s="5315">
        <v>1300.0</v>
      </c>
      <c r="I116" t="n" s="5316">
        <v>0.0</v>
      </c>
      <c r="J116" t="n" s="5317">
        <v>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60.0</v>
      </c>
      <c r="R116" t="n" s="5325">
        <v>5.0</v>
      </c>
      <c r="S116" t="n" s="5326">
        <v>46.9</v>
      </c>
      <c r="T116" t="n" s="5327">
        <v>0.0</v>
      </c>
      <c r="U116" t="n" s="5328">
        <v>0.0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486</v>
      </c>
      <c r="B117" t="s" s="5336">
        <v>487</v>
      </c>
      <c r="C117" t="s" s="5337">
        <v>488</v>
      </c>
      <c r="D117" t="s" s="5338">
        <v>489</v>
      </c>
      <c r="E117" t="s" s="5339">
        <v>433</v>
      </c>
      <c r="F117" t="n" s="6011">
        <v>43529.0</v>
      </c>
      <c r="G117" t="s" s="6012">
        <v>0</v>
      </c>
      <c r="H117" t="n" s="5342">
        <v>1400.0</v>
      </c>
      <c r="I117" t="n" s="5343">
        <v>0.0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60.0</v>
      </c>
      <c r="R117" t="n" s="5352">
        <v>6.0</v>
      </c>
      <c r="S117" t="n" s="5353">
        <v>60.6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490</v>
      </c>
      <c r="B118" t="s" s="5363">
        <v>491</v>
      </c>
      <c r="C118" t="s" s="5364">
        <v>492</v>
      </c>
      <c r="D118" t="s" s="5365">
        <v>493</v>
      </c>
      <c r="E118" t="s" s="5366">
        <v>433</v>
      </c>
      <c r="F118" t="n" s="6013">
        <v>43572.0</v>
      </c>
      <c r="G118" t="s" s="6014">
        <v>0</v>
      </c>
      <c r="H118" t="n" s="5369">
        <v>1100.0</v>
      </c>
      <c r="I118" t="n" s="5370">
        <v>0.0</v>
      </c>
      <c r="J118" t="n" s="5371">
        <v>300.0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10.0</v>
      </c>
      <c r="Q118" t="n" s="5378">
        <v>60.0</v>
      </c>
      <c r="R118" t="n" s="5379">
        <v>8.0</v>
      </c>
      <c r="S118" t="n" s="5380">
        <v>63.44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494</v>
      </c>
      <c r="B119" t="s" s="5390">
        <v>495</v>
      </c>
      <c r="C119" t="s" s="5391">
        <v>496</v>
      </c>
      <c r="D119" t="s" s="5392">
        <v>497</v>
      </c>
      <c r="E119" t="s" s="5393">
        <v>498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1850.0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20.0</v>
      </c>
      <c r="Q119" t="n" s="5405">
        <v>60.0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499</v>
      </c>
      <c r="B120" t="s" s="5417">
        <v>500</v>
      </c>
      <c r="C120" t="s" s="5418">
        <v>501</v>
      </c>
      <c r="D120" t="s" s="5419">
        <v>502</v>
      </c>
      <c r="E120" t="s" s="5420">
        <v>498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1300.0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42.83</v>
      </c>
      <c r="Q120" t="n" s="5432">
        <v>60.0</v>
      </c>
      <c r="R120" t="n" s="5433">
        <v>0.0</v>
      </c>
      <c r="S120" t="n" s="5434">
        <v>0.0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503</v>
      </c>
      <c r="B121" t="s" s="5444">
        <v>504</v>
      </c>
      <c r="C121" t="s" s="5445">
        <v>505</v>
      </c>
      <c r="D121" t="s" s="5446">
        <v>506</v>
      </c>
      <c r="E121" t="s" s="5447">
        <v>498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2200.0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10.0</v>
      </c>
      <c r="Q121" t="n" s="5459">
        <v>60.0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507</v>
      </c>
      <c r="B122" t="s" s="5471">
        <v>508</v>
      </c>
      <c r="C122" t="s" s="5472">
        <v>509</v>
      </c>
      <c r="D122" t="s" s="5473">
        <v>510</v>
      </c>
      <c r="E122" t="s" s="5474">
        <v>498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2200.0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20.0</v>
      </c>
      <c r="Q122" t="n" s="5486">
        <v>60.0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511</v>
      </c>
      <c r="B123" t="s" s="5498">
        <v>512</v>
      </c>
      <c r="C123" t="s" s="5499">
        <v>513</v>
      </c>
      <c r="D123" t="s" s="5500">
        <v>514</v>
      </c>
      <c r="E123" t="s" s="5501">
        <v>498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2000.0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10.0</v>
      </c>
      <c r="Q123" t="n" s="5513">
        <v>60.0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515</v>
      </c>
      <c r="B124" t="s" s="5525">
        <v>516</v>
      </c>
      <c r="C124" t="s" s="5526">
        <v>517</v>
      </c>
      <c r="D124" t="s" s="5527">
        <v>518</v>
      </c>
      <c r="E124" t="s" s="5528">
        <v>498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1050.0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45.5</v>
      </c>
      <c r="Q124" t="n" s="5540">
        <v>60.0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519</v>
      </c>
      <c r="B125" t="s" s="5552">
        <v>520</v>
      </c>
      <c r="C125" t="s" s="5553">
        <v>521</v>
      </c>
      <c r="D125" t="s" s="5554">
        <v>522</v>
      </c>
      <c r="E125" t="s" s="5555">
        <v>498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1600.0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60.0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523</v>
      </c>
      <c r="B126" t="s" s="5579">
        <v>524</v>
      </c>
      <c r="C126" t="s" s="5580">
        <v>525</v>
      </c>
      <c r="D126" t="s" s="5581">
        <v>526</v>
      </c>
      <c r="E126" t="s" s="5582">
        <v>498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820.0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21.9</v>
      </c>
      <c r="Q126" t="n" s="5594">
        <v>60.0</v>
      </c>
      <c r="R126" t="n" s="5595">
        <v>0.0</v>
      </c>
      <c r="S126" t="n" s="5596">
        <v>0.0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527</v>
      </c>
      <c r="B127" t="s" s="5606">
        <v>528</v>
      </c>
      <c r="C127" t="s" s="5607">
        <v>529</v>
      </c>
      <c r="D127" t="s" s="5608">
        <v>530</v>
      </c>
      <c r="E127" t="s" s="5609">
        <v>498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1900.0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2161.23</v>
      </c>
      <c r="Q127" t="n" s="5621">
        <v>0.0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531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1400.0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60.0</v>
      </c>
      <c r="R6" t="n" s="6142">
        <v>1.5</v>
      </c>
      <c r="S6" t="n" s="6143">
        <v>15.15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1000.0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10.0</v>
      </c>
      <c r="Q7" t="n" s="6168">
        <v>60.0</v>
      </c>
      <c r="R7" t="n" s="6169">
        <v>5.0</v>
      </c>
      <c r="S7" t="n" s="6170">
        <v>53.0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0.0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1000.0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60.0</v>
      </c>
      <c r="R8" t="n" s="6196">
        <v>1.0</v>
      </c>
      <c r="S8" t="n" s="6197">
        <v>10.24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44</v>
      </c>
    </row>
    <row r="9" ht="15.0" customHeight="true">
      <c r="A9" t="s" s="6206">
        <v>45</v>
      </c>
      <c r="B9" t="s" s="6207">
        <v>46</v>
      </c>
      <c r="C9" t="s" s="6208">
        <v>47</v>
      </c>
      <c r="D9" t="s" s="6209">
        <v>48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1200.0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0.0</v>
      </c>
      <c r="Q9" t="n" s="6222">
        <v>60.0</v>
      </c>
      <c r="R9" t="n" s="6223">
        <v>0.0</v>
      </c>
      <c r="S9" t="n" s="6224">
        <v>0.0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49</v>
      </c>
      <c r="B10" t="s" s="6234">
        <v>50</v>
      </c>
      <c r="C10" t="s" s="6235">
        <v>51</v>
      </c>
      <c r="D10" t="s" s="6236">
        <v>52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1650.0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0.0</v>
      </c>
      <c r="Q10" t="n" s="6249">
        <v>60.0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53</v>
      </c>
    </row>
    <row r="11" ht="15.0" customHeight="true">
      <c r="A11" t="s" s="6260">
        <v>54</v>
      </c>
      <c r="B11" t="s" s="6261">
        <v>55</v>
      </c>
      <c r="C11" t="s" s="6262">
        <v>56</v>
      </c>
      <c r="D11" t="s" s="6263">
        <v>57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1400.0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60.0</v>
      </c>
      <c r="R11" t="n" s="6277">
        <v>7.0</v>
      </c>
      <c r="S11" t="n" s="6278">
        <v>86.31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58</v>
      </c>
      <c r="B12" t="s" s="6288">
        <v>59</v>
      </c>
      <c r="C12" t="s" s="6289">
        <v>60</v>
      </c>
      <c r="D12" t="s" s="6290">
        <v>61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1500.0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0.0</v>
      </c>
      <c r="Q12" t="n" s="6303">
        <v>60.0</v>
      </c>
      <c r="R12" t="n" s="6304">
        <v>6.0</v>
      </c>
      <c r="S12" t="n" s="6305">
        <v>61.86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62</v>
      </c>
      <c r="B13" t="s" s="6315">
        <v>63</v>
      </c>
      <c r="C13" t="s" s="6316">
        <v>64</v>
      </c>
      <c r="D13" t="s" s="6317">
        <v>65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1300.0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10.0</v>
      </c>
      <c r="Q13" t="n" s="6330">
        <v>60.0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66</v>
      </c>
      <c r="B14" t="s" s="6342">
        <v>67</v>
      </c>
      <c r="C14" t="s" s="6343">
        <v>68</v>
      </c>
      <c r="D14" t="s" s="6344">
        <v>69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1250.0</v>
      </c>
      <c r="K14" t="n" s="6351">
        <v>69.2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85.0</v>
      </c>
      <c r="Q14" t="n" s="6357">
        <v>60.0</v>
      </c>
      <c r="R14" t="n" s="6358">
        <v>26.0</v>
      </c>
      <c r="S14" t="n" s="6359">
        <v>260.52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70</v>
      </c>
      <c r="B15" t="s" s="6369">
        <v>71</v>
      </c>
      <c r="C15" t="s" s="6370">
        <v>72</v>
      </c>
      <c r="D15" t="s" s="6371">
        <v>73</v>
      </c>
      <c r="E15" t="s" s="6372">
        <v>35</v>
      </c>
      <c r="F15" t="n" s="6373">
        <v>41944.0</v>
      </c>
      <c r="G15" t="s" s="6374">
        <v>0</v>
      </c>
      <c r="H15" t="n" s="6375">
        <v>1450.0</v>
      </c>
      <c r="I15" t="n" s="6376">
        <v>0.0</v>
      </c>
      <c r="J15" t="n" s="6377">
        <v>1300.0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60.0</v>
      </c>
      <c r="R15" t="n" s="6385">
        <v>25.5</v>
      </c>
      <c r="S15" t="n" s="6386">
        <v>266.73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0</v>
      </c>
    </row>
    <row r="16" ht="15.0" customHeight="true">
      <c r="A16" t="s" s="6395">
        <v>74</v>
      </c>
      <c r="B16" t="s" s="6396">
        <v>75</v>
      </c>
      <c r="C16" t="s" s="6397">
        <v>76</v>
      </c>
      <c r="D16" t="s" s="6398">
        <v>77</v>
      </c>
      <c r="E16" t="s" s="6399">
        <v>35</v>
      </c>
      <c r="F16" t="n" s="6400">
        <v>43539.0</v>
      </c>
      <c r="G16" t="s" s="6401">
        <v>0</v>
      </c>
      <c r="H16" t="n" s="6402">
        <v>1450.0</v>
      </c>
      <c r="I16" t="n" s="6403">
        <v>0.0</v>
      </c>
      <c r="J16" t="n" s="6404">
        <v>600.0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60.0</v>
      </c>
      <c r="R16" t="n" s="6412">
        <v>22.0</v>
      </c>
      <c r="S16" t="n" s="6413">
        <v>230.12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78</v>
      </c>
      <c r="B17" t="s" s="6423">
        <v>79</v>
      </c>
      <c r="C17" t="s" s="6424">
        <v>80</v>
      </c>
      <c r="D17" t="s" s="6425">
        <v>81</v>
      </c>
      <c r="E17" t="s" s="6426">
        <v>35</v>
      </c>
      <c r="F17" t="n" s="6427">
        <v>42005.0</v>
      </c>
      <c r="G17" t="s" s="6428">
        <v>0</v>
      </c>
      <c r="H17" t="n" s="6429">
        <v>1620.0</v>
      </c>
      <c r="I17" t="n" s="6430">
        <v>0.0</v>
      </c>
      <c r="J17" t="n" s="6431">
        <v>1500.0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15.0</v>
      </c>
      <c r="Q17" t="n" s="6438">
        <v>60.0</v>
      </c>
      <c r="R17" t="n" s="6439">
        <v>11.0</v>
      </c>
      <c r="S17" t="n" s="6440">
        <v>128.48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0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41944.0</v>
      </c>
      <c r="G18" t="s" s="6455">
        <v>0</v>
      </c>
      <c r="H18" t="n" s="6456">
        <v>1650.0</v>
      </c>
      <c r="I18" t="n" s="6457">
        <v>0.0</v>
      </c>
      <c r="J18" t="n" s="6458">
        <v>1500.0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42.55</v>
      </c>
      <c r="Q18" t="n" s="6465">
        <v>60.0</v>
      </c>
      <c r="R18" t="n" s="6466">
        <v>5.5</v>
      </c>
      <c r="S18" t="n" s="6467">
        <v>65.45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1340.0</v>
      </c>
      <c r="I19" t="n" s="6484">
        <v>0.0</v>
      </c>
      <c r="J19" t="n" s="6485">
        <v>1200.0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0.0</v>
      </c>
      <c r="Q19" t="n" s="6492">
        <v>60.0</v>
      </c>
      <c r="R19" t="n" s="6493">
        <v>0.0</v>
      </c>
      <c r="S19" t="n" s="6494">
        <v>0.0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1440.0</v>
      </c>
      <c r="I20" t="n" s="6511">
        <v>0.0</v>
      </c>
      <c r="J20" t="n" s="6512">
        <v>1300.0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18.89</v>
      </c>
      <c r="Q20" t="n" s="6519">
        <v>60.0</v>
      </c>
      <c r="R20" t="n" s="6520">
        <v>2.0</v>
      </c>
      <c r="S20" t="n" s="6521">
        <v>20.76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1420.0</v>
      </c>
      <c r="I21" t="n" s="6538">
        <v>0.0</v>
      </c>
      <c r="J21" t="n" s="6539">
        <v>1400.0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60.0</v>
      </c>
      <c r="R21" t="n" s="6547">
        <v>0.0</v>
      </c>
      <c r="S21" t="n" s="6548">
        <v>0.0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1370.0</v>
      </c>
      <c r="I22" t="n" s="6565">
        <v>0.0</v>
      </c>
      <c r="J22" t="n" s="6566">
        <v>1500.0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0.0</v>
      </c>
      <c r="Q22" t="n" s="6573">
        <v>60.0</v>
      </c>
      <c r="R22" t="n" s="6574">
        <v>6.0</v>
      </c>
      <c r="S22" t="n" s="6575">
        <v>59.28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1540.0</v>
      </c>
      <c r="I23" t="n" s="6592">
        <v>0.0</v>
      </c>
      <c r="J23" t="n" s="6593">
        <v>500.0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22.0</v>
      </c>
      <c r="Q23" t="n" s="6600">
        <v>60.0</v>
      </c>
      <c r="R23" t="n" s="6601">
        <v>0.0</v>
      </c>
      <c r="S23" t="n" s="6602">
        <v>0.0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1490.0</v>
      </c>
      <c r="I24" t="n" s="6619">
        <v>0.0</v>
      </c>
      <c r="J24" t="n" s="6620">
        <v>1500.0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35.9</v>
      </c>
      <c r="Q24" t="n" s="6627">
        <v>60.0</v>
      </c>
      <c r="R24" t="n" s="6628">
        <v>2.0</v>
      </c>
      <c r="S24" t="n" s="6629">
        <v>21.5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43617.0</v>
      </c>
      <c r="G25" t="s" s="6644">
        <v>0</v>
      </c>
      <c r="H25" t="n" s="6645">
        <v>1400.0</v>
      </c>
      <c r="I25" t="n" s="6646">
        <v>0.0</v>
      </c>
      <c r="J25" t="n" s="6647">
        <v>1850.0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60.0</v>
      </c>
      <c r="R25" t="n" s="6655">
        <v>3.0</v>
      </c>
      <c r="S25" t="n" s="6656">
        <v>30.3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2000.0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29.2</v>
      </c>
      <c r="Q26" t="n" s="6681">
        <v>60.0</v>
      </c>
      <c r="R26" t="n" s="6682">
        <v>5.0</v>
      </c>
      <c r="S26" t="n" s="6683">
        <v>70.3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n" s="6698">
        <v>43673.0</v>
      </c>
      <c r="H27" t="n" s="6699">
        <v>1260.0</v>
      </c>
      <c r="I27" t="n" s="6700">
        <v>0.0</v>
      </c>
      <c r="J27" t="n" s="6701">
        <v>900.0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8.8</v>
      </c>
      <c r="R27" t="n" s="6709">
        <v>1.0</v>
      </c>
      <c r="S27" t="n" s="6710">
        <v>9.09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122</v>
      </c>
    </row>
    <row r="28" ht="15.0" customHeight="true">
      <c r="A28" t="s" s="6719">
        <v>123</v>
      </c>
      <c r="B28" t="s" s="6720">
        <v>124</v>
      </c>
      <c r="C28" t="s" s="6721">
        <v>125</v>
      </c>
      <c r="D28" t="s" s="6722">
        <v>126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1400.0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10.0</v>
      </c>
      <c r="Q28" t="n" s="6735">
        <v>60.0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127</v>
      </c>
      <c r="B29" t="s" s="6747">
        <v>128</v>
      </c>
      <c r="C29" t="s" s="6748">
        <v>129</v>
      </c>
      <c r="D29" t="s" s="6749">
        <v>130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1000.0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15.99</v>
      </c>
      <c r="Q29" t="n" s="6762">
        <v>60.0</v>
      </c>
      <c r="R29" t="n" s="6763">
        <v>0.0</v>
      </c>
      <c r="S29" t="n" s="6764">
        <v>0.0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131</v>
      </c>
      <c r="B30" t="s" s="6774">
        <v>132</v>
      </c>
      <c r="C30" t="s" s="6775">
        <v>133</v>
      </c>
      <c r="D30" t="s" s="6776">
        <v>134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1400.0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40.0</v>
      </c>
      <c r="Q30" t="n" s="6789">
        <v>60.0</v>
      </c>
      <c r="R30" t="n" s="6790">
        <v>4.5</v>
      </c>
      <c r="S30" t="n" s="6791">
        <v>45.09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135</v>
      </c>
      <c r="B31" t="s" s="6801">
        <v>136</v>
      </c>
      <c r="C31" t="s" s="6802">
        <v>137</v>
      </c>
      <c r="D31" t="s" s="6803">
        <v>138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2000.0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60.0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139</v>
      </c>
      <c r="B32" t="s" s="6828">
        <v>140</v>
      </c>
      <c r="C32" t="s" s="6829">
        <v>141</v>
      </c>
      <c r="D32" t="s" s="6830">
        <v>142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900.0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60.0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143</v>
      </c>
      <c r="B33" t="s" s="6855">
        <v>144</v>
      </c>
      <c r="C33" t="s" s="6856">
        <v>145</v>
      </c>
      <c r="D33" t="s" s="6857">
        <v>146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900.0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10.0</v>
      </c>
      <c r="Q33" t="n" s="6870">
        <v>60.0</v>
      </c>
      <c r="R33" t="n" s="6871">
        <v>0.0</v>
      </c>
      <c r="S33" t="n" s="6872">
        <v>0.0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147</v>
      </c>
      <c r="B34" t="s" s="6882">
        <v>148</v>
      </c>
      <c r="C34" t="s" s="6883">
        <v>149</v>
      </c>
      <c r="D34" t="s" s="6884">
        <v>150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1000.0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60.0</v>
      </c>
      <c r="R34" t="n" s="6898">
        <v>2.0</v>
      </c>
      <c r="S34" t="n" s="6899">
        <v>18.76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0</v>
      </c>
    </row>
    <row r="35" ht="15.0" customHeight="true">
      <c r="A35" t="s" s="6908">
        <v>151</v>
      </c>
      <c r="B35" t="s" s="6909">
        <v>152</v>
      </c>
      <c r="C35" t="s" s="6910">
        <v>153</v>
      </c>
      <c r="D35" t="s" s="6911">
        <v>154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250.0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60.0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155</v>
      </c>
      <c r="B36" t="s" s="6936">
        <v>156</v>
      </c>
      <c r="C36" t="s" s="6937">
        <v>157</v>
      </c>
      <c r="D36" t="s" s="6938">
        <v>158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300.0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60.0</v>
      </c>
      <c r="R36" t="n" s="6952">
        <v>0.0</v>
      </c>
      <c r="S36" t="n" s="6953">
        <v>0.0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159</v>
      </c>
      <c r="B37" t="s" s="6963">
        <v>160</v>
      </c>
      <c r="C37" t="s" s="6964">
        <v>161</v>
      </c>
      <c r="D37" t="s" s="6965">
        <v>162</v>
      </c>
      <c r="E37" t="s" s="6966">
        <v>35</v>
      </c>
      <c r="F37" t="n" s="6967">
        <v>43632.0</v>
      </c>
      <c r="G37" t="s" s="6968">
        <v>0</v>
      </c>
      <c r="H37" t="n" s="6969">
        <v>1300.0</v>
      </c>
      <c r="I37" t="n" s="6970">
        <v>650.0</v>
      </c>
      <c r="J37" t="n" s="6971">
        <v>1300.0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60.0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0</v>
      </c>
    </row>
    <row r="38" ht="15.0" customHeight="true">
      <c r="A38" t="s" s="6989">
        <v>163</v>
      </c>
      <c r="B38" t="s" s="6990">
        <v>164</v>
      </c>
      <c r="C38" t="s" s="6991">
        <v>165</v>
      </c>
      <c r="D38" t="s" s="6992">
        <v>166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1000.0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60.0</v>
      </c>
      <c r="R38" t="n" s="7006">
        <v>0.0</v>
      </c>
      <c r="S38" t="n" s="7007">
        <v>0.0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0</v>
      </c>
    </row>
    <row r="39" ht="15.0" customHeight="true">
      <c r="A39" t="s" s="7016">
        <v>167</v>
      </c>
      <c r="B39" t="s" s="7017">
        <v>168</v>
      </c>
      <c r="C39" t="s" s="7018">
        <v>169</v>
      </c>
      <c r="D39" t="s" s="7019">
        <v>170</v>
      </c>
      <c r="E39" t="s" s="7020">
        <v>35</v>
      </c>
      <c r="F39" t="n" s="7021">
        <v>43539.0</v>
      </c>
      <c r="G39" t="s" s="7022">
        <v>0</v>
      </c>
      <c r="H39" t="n" s="7023">
        <v>1400.0</v>
      </c>
      <c r="I39" t="n" s="7024">
        <v>0.0</v>
      </c>
      <c r="J39" t="n" s="7025">
        <v>300.0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60.0</v>
      </c>
      <c r="R39" t="n" s="7033">
        <v>13.0</v>
      </c>
      <c r="S39" t="n" s="7034">
        <v>131.3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171</v>
      </c>
      <c r="B40" t="s" s="7044">
        <v>172</v>
      </c>
      <c r="C40" t="s" s="7045">
        <v>173</v>
      </c>
      <c r="D40" t="s" s="7046">
        <v>174</v>
      </c>
      <c r="E40" t="s" s="7047">
        <v>35</v>
      </c>
      <c r="F40" t="n" s="7048">
        <v>43591.0</v>
      </c>
      <c r="G40" t="s" s="7049">
        <v>0</v>
      </c>
      <c r="H40" t="n" s="7050">
        <v>1300.0</v>
      </c>
      <c r="I40" t="n" s="7051">
        <v>0.0</v>
      </c>
      <c r="J40" t="n" s="7052">
        <v>450.0</v>
      </c>
      <c r="K40" t="n" s="7053">
        <v>0.0</v>
      </c>
      <c r="L40" t="n" s="7054">
        <v>0.0</v>
      </c>
      <c r="M40" t="n" s="7055">
        <v>0.0</v>
      </c>
      <c r="N40" t="n" s="7056">
        <v>0.0</v>
      </c>
      <c r="O40" s="7057">
        <f>SUM(j40:n40)</f>
      </c>
      <c r="P40" t="n" s="7058">
        <v>0.0</v>
      </c>
      <c r="Q40" t="n" s="7059">
        <v>60.0</v>
      </c>
      <c r="R40" t="n" s="7060">
        <v>13.5</v>
      </c>
      <c r="S40" t="n" s="7061">
        <v>126.63</v>
      </c>
      <c r="T40" t="n" s="7062">
        <v>0.0</v>
      </c>
      <c r="U40" t="n" s="7063">
        <v>0.0</v>
      </c>
      <c r="V40" t="n" s="7064">
        <v>0.0</v>
      </c>
      <c r="W40" t="n" s="7065">
        <v>0.0</v>
      </c>
      <c r="X40" t="n" s="7066">
        <v>0.0</v>
      </c>
      <c r="Y40" s="7067">
        <f>r40+t40+v40</f>
      </c>
      <c r="Z40" s="7068">
        <f>s40+u40+w40+x40</f>
      </c>
      <c r="AA40" t="s" s="7069">
        <v>0</v>
      </c>
    </row>
    <row r="41" ht="15.0" customHeight="true">
      <c r="A41" t="s" s="7070">
        <v>175</v>
      </c>
      <c r="B41" t="s" s="7071">
        <v>176</v>
      </c>
      <c r="C41" t="s" s="7072">
        <v>177</v>
      </c>
      <c r="D41" t="s" s="7073">
        <v>178</v>
      </c>
      <c r="E41" t="s" s="7074">
        <v>35</v>
      </c>
      <c r="F41" t="n" s="7075">
        <v>43631.0</v>
      </c>
      <c r="G41" t="s" s="7076">
        <v>0</v>
      </c>
      <c r="H41" t="n" s="7077">
        <v>1400.0</v>
      </c>
      <c r="I41" t="n" s="7078">
        <v>746.67</v>
      </c>
      <c r="J41" t="n" s="7079">
        <v>800.0</v>
      </c>
      <c r="K41" t="n" s="7080">
        <v>0.0</v>
      </c>
      <c r="L41" t="n" s="7081">
        <v>0.0</v>
      </c>
      <c r="M41" t="n" s="7082">
        <v>0.0</v>
      </c>
      <c r="N41" t="n" s="7083">
        <v>0.0</v>
      </c>
      <c r="O41" s="7084">
        <f>SUM(j41:n41)</f>
      </c>
      <c r="P41" t="n" s="7085">
        <v>0.0</v>
      </c>
      <c r="Q41" t="n" s="7086">
        <v>60.0</v>
      </c>
      <c r="R41" t="n" s="7087">
        <v>0.0</v>
      </c>
      <c r="S41" t="n" s="7088">
        <v>0.0</v>
      </c>
      <c r="T41" t="n" s="7089">
        <v>0.0</v>
      </c>
      <c r="U41" t="n" s="7090">
        <v>0.0</v>
      </c>
      <c r="V41" t="n" s="7091">
        <v>0.0</v>
      </c>
      <c r="W41" t="n" s="7092">
        <v>0.0</v>
      </c>
      <c r="X41" t="n" s="7093">
        <v>0.0</v>
      </c>
      <c r="Y41" s="7094">
        <f>r41+t41+v41</f>
      </c>
      <c r="Z41" s="7095">
        <f>s41+u41+w41+x41</f>
      </c>
      <c r="AA41" t="s" s="7096">
        <v>0</v>
      </c>
    </row>
    <row r="42" ht="15.0" customHeight="true">
      <c r="A42" t="s" s="7097">
        <v>0</v>
      </c>
      <c r="B42" t="s" s="7098">
        <v>0</v>
      </c>
      <c r="C42" t="s" s="7099">
        <v>0</v>
      </c>
      <c r="D42" t="s" s="7100">
        <v>0</v>
      </c>
      <c r="E42" t="s" s="7101">
        <v>0</v>
      </c>
      <c r="F42" t="s" s="7102">
        <v>0</v>
      </c>
      <c r="G42" t="s" s="7103">
        <v>0</v>
      </c>
      <c r="H42" s="7104">
        <f>SUM(h6:h41)</f>
      </c>
      <c r="I42" s="7105">
        <f>SUM(i6:i41)</f>
      </c>
      <c r="J42" s="7106">
        <f>SUM(j6:j41)</f>
      </c>
      <c r="K42" s="7107">
        <f>SUM(k6:k41)</f>
      </c>
      <c r="L42" s="7108">
        <f>SUM(l6:l41)</f>
      </c>
      <c r="M42" s="7109">
        <f>SUM(m6:m41)</f>
      </c>
      <c r="N42" s="7110">
        <f>SUM(n6:n41)</f>
      </c>
      <c r="O42" s="7111">
        <f>SUM(o6:o41)</f>
      </c>
      <c r="P42" s="7112">
        <f>SUM(p6:p41)</f>
      </c>
      <c r="Q42" s="7113">
        <f>SUM(q6:q41)</f>
      </c>
      <c r="R42" s="7114">
        <f>SUM(r6:r41)</f>
      </c>
      <c r="S42" s="7115">
        <f>SUM(s6:s41)</f>
      </c>
      <c r="T42" s="7116">
        <f>SUM(t6:t41)</f>
      </c>
      <c r="U42" s="7117">
        <f>SUM(u6:u41)</f>
      </c>
      <c r="V42" s="7118">
        <f>SUM(v6:v41)</f>
      </c>
      <c r="W42" s="7119">
        <f>SUM(w6:w41)</f>
      </c>
      <c r="X42" s="7120">
        <f>SUM(x6:x41)</f>
      </c>
      <c r="Y42" s="7121">
        <f>SUM(y6:y41)</f>
      </c>
      <c r="Z42" s="7122">
        <f>SUM(z6:z41)</f>
      </c>
      <c r="AA42" t="s" s="7123">
        <v>0</v>
      </c>
    </row>
    <row r="43" ht="15.0" customHeight="true"/>
    <row r="44" ht="15.0" customHeight="true">
      <c r="A44" t="s" s="7124">
        <v>0</v>
      </c>
      <c r="B44" t="s" s="7125">
        <v>0</v>
      </c>
      <c r="C44" t="s" s="7126">
        <v>531</v>
      </c>
      <c r="D44" s="7127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128">
        <v>0</v>
      </c>
      <c r="B1" t="s" s="7129">
        <v>0</v>
      </c>
      <c r="C1" t="s" s="7130">
        <v>1</v>
      </c>
      <c r="D1" t="s" s="7131">
        <v>0</v>
      </c>
      <c r="E1" t="s" s="7132">
        <v>0</v>
      </c>
      <c r="F1" t="s" s="7133">
        <v>0</v>
      </c>
      <c r="G1" t="s" s="7134">
        <v>0</v>
      </c>
      <c r="H1" t="s" s="7135">
        <v>0</v>
      </c>
      <c r="I1" t="s" s="7136">
        <v>0</v>
      </c>
      <c r="J1" t="s" s="7137">
        <v>0</v>
      </c>
      <c r="K1" t="s" s="7138">
        <v>0</v>
      </c>
      <c r="L1" t="s" s="7139">
        <v>0</v>
      </c>
      <c r="M1" t="s" s="7140">
        <v>0</v>
      </c>
      <c r="N1" t="s" s="7141">
        <v>2</v>
      </c>
      <c r="O1" t="n" s="7142">
        <v>2019.0</v>
      </c>
      <c r="P1" t="s" s="7143">
        <v>0</v>
      </c>
      <c r="Q1" t="s" s="7144">
        <v>0</v>
      </c>
      <c r="R1" t="s" s="7145">
        <v>0</v>
      </c>
    </row>
    <row r="2" ht="15.0" customHeight="true">
      <c r="A2" t="s" s="7146">
        <v>0</v>
      </c>
      <c r="B2" t="s" s="7147">
        <v>0</v>
      </c>
      <c r="C2" t="s" s="7148">
        <v>3</v>
      </c>
      <c r="D2" t="s" s="7149">
        <v>0</v>
      </c>
      <c r="E2" t="s" s="7150">
        <v>0</v>
      </c>
      <c r="F2" t="s" s="7151">
        <v>0</v>
      </c>
      <c r="G2" t="s" s="7152">
        <v>0</v>
      </c>
      <c r="H2" t="s" s="7153">
        <v>0</v>
      </c>
      <c r="I2" t="s" s="7154">
        <v>0</v>
      </c>
      <c r="J2" t="s" s="7155">
        <v>0</v>
      </c>
      <c r="K2" t="s" s="7156">
        <v>0</v>
      </c>
      <c r="L2" t="s" s="7157">
        <v>0</v>
      </c>
      <c r="M2" t="s" s="7158">
        <v>0</v>
      </c>
      <c r="N2" t="s" s="7159">
        <v>4</v>
      </c>
      <c r="O2" t="n" s="7160">
        <v>2019.0</v>
      </c>
      <c r="P2" t="s" s="7161">
        <v>0</v>
      </c>
      <c r="Q2" t="s" s="7162">
        <v>0</v>
      </c>
      <c r="R2" t="s" s="7163">
        <v>0</v>
      </c>
    </row>
    <row r="3" ht="15.0" customHeight="true"/>
    <row r="4" ht="19.0" customHeight="true">
      <c r="A4" t="s" s="7164">
        <v>0</v>
      </c>
      <c r="B4" t="s" s="7165">
        <v>0</v>
      </c>
      <c r="C4" t="s" s="7166">
        <v>0</v>
      </c>
      <c r="D4" t="s" s="7167">
        <v>0</v>
      </c>
      <c r="E4" t="s" s="7168">
        <v>0</v>
      </c>
      <c r="F4" t="s" s="7169">
        <v>0</v>
      </c>
      <c r="G4" t="s" s="7170">
        <v>0</v>
      </c>
      <c r="H4" t="s" s="7171">
        <v>0</v>
      </c>
      <c r="I4" t="s" s="7172">
        <v>0</v>
      </c>
      <c r="J4" t="s" s="7173">
        <v>0</v>
      </c>
      <c r="K4" t="s" s="7174">
        <v>0</v>
      </c>
      <c r="L4" t="s" s="7175">
        <v>0</v>
      </c>
      <c r="M4" t="s" s="7176">
        <v>0</v>
      </c>
      <c r="N4" t="s" s="7177">
        <v>0</v>
      </c>
      <c r="O4" t="s" s="7178">
        <v>0</v>
      </c>
      <c r="P4" t="s" s="7179">
        <v>0</v>
      </c>
      <c r="Q4" t="s" s="7180">
        <v>0</v>
      </c>
      <c r="R4" t="n" s="7181">
        <v>1.5</v>
      </c>
      <c r="S4" t="n" s="7182">
        <v>1.5</v>
      </c>
      <c r="T4" t="n" s="7183">
        <v>2.0</v>
      </c>
      <c r="U4" t="n" s="7184">
        <v>2.0</v>
      </c>
      <c r="V4" t="n" s="7185">
        <v>3.0</v>
      </c>
      <c r="W4" t="n" s="7186">
        <v>3.0</v>
      </c>
      <c r="X4" t="s" s="7187">
        <v>0</v>
      </c>
      <c r="Y4" t="s" s="7188">
        <v>5</v>
      </c>
      <c r="Z4" t="s" s="7189">
        <v>5</v>
      </c>
      <c r="AA4" t="s" s="7190">
        <v>0</v>
      </c>
    </row>
    <row r="5" ht="58.0" customHeight="true">
      <c r="A5" t="s" s="7191">
        <v>6</v>
      </c>
      <c r="B5" t="s" s="7192">
        <v>7</v>
      </c>
      <c r="C5" t="s" s="7193">
        <v>8</v>
      </c>
      <c r="D5" t="s" s="7194">
        <v>9</v>
      </c>
      <c r="E5" t="s" s="7195">
        <v>10</v>
      </c>
      <c r="F5" t="s" s="7196">
        <v>11</v>
      </c>
      <c r="G5" t="s" s="7197">
        <v>12</v>
      </c>
      <c r="H5" t="s" s="7198">
        <v>13</v>
      </c>
      <c r="I5" t="s" s="7199">
        <v>14</v>
      </c>
      <c r="J5" t="s" s="7200">
        <v>15</v>
      </c>
      <c r="K5" t="s" s="7201">
        <v>16</v>
      </c>
      <c r="L5" t="s" s="7202">
        <v>17</v>
      </c>
      <c r="M5" t="s" s="7203">
        <v>18</v>
      </c>
      <c r="N5" t="s" s="7204">
        <v>19</v>
      </c>
      <c r="O5" t="s" s="7205">
        <v>20</v>
      </c>
      <c r="P5" t="s" s="7206">
        <v>21</v>
      </c>
      <c r="Q5" t="s" s="7207">
        <v>22</v>
      </c>
      <c r="R5" t="s" s="7208">
        <v>23</v>
      </c>
      <c r="S5" t="s" s="7209">
        <v>24</v>
      </c>
      <c r="T5" t="s" s="7210">
        <v>25</v>
      </c>
      <c r="U5" t="s" s="7211">
        <v>24</v>
      </c>
      <c r="V5" t="s" s="7212">
        <v>26</v>
      </c>
      <c r="W5" t="s" s="7213">
        <v>24</v>
      </c>
      <c r="X5" t="s" s="7214">
        <v>27</v>
      </c>
      <c r="Y5" t="s" s="7215">
        <v>28</v>
      </c>
      <c r="Z5" t="s" s="7216">
        <v>29</v>
      </c>
      <c r="AA5" t="s" s="7217">
        <v>30</v>
      </c>
    </row>
    <row r="6" ht="15.0" customHeight="true">
      <c r="A6" t="s" s="7218">
        <v>179</v>
      </c>
      <c r="B6" t="s" s="7219">
        <v>180</v>
      </c>
      <c r="C6" t="s" s="7220">
        <v>181</v>
      </c>
      <c r="D6" t="s" s="7221">
        <v>182</v>
      </c>
      <c r="E6" t="s" s="7222">
        <v>183</v>
      </c>
      <c r="F6" t="n" s="7223">
        <v>41944.0</v>
      </c>
      <c r="G6" t="s" s="7224">
        <v>0</v>
      </c>
      <c r="H6" t="n" s="7225">
        <v>1370.0</v>
      </c>
      <c r="I6" t="n" s="7226">
        <v>0.0</v>
      </c>
      <c r="J6" t="n" s="7227">
        <v>170.0</v>
      </c>
      <c r="K6" t="n" s="7228">
        <v>0.0</v>
      </c>
      <c r="L6" t="n" s="7229">
        <v>0.0</v>
      </c>
      <c r="M6" t="n" s="7230">
        <v>0.0</v>
      </c>
      <c r="N6" t="n" s="7231">
        <v>0.0</v>
      </c>
      <c r="O6" s="7232">
        <f>SUM(j6:n6)</f>
      </c>
      <c r="P6" t="n" s="7233">
        <v>10.0</v>
      </c>
      <c r="Q6" t="n" s="7234">
        <v>60.0</v>
      </c>
      <c r="R6" t="n" s="7235">
        <v>0.0</v>
      </c>
      <c r="S6" t="n" s="7236">
        <v>0.0</v>
      </c>
      <c r="T6" t="n" s="7237">
        <v>0.0</v>
      </c>
      <c r="U6" t="n" s="7238">
        <v>0.0</v>
      </c>
      <c r="V6" t="n" s="7239">
        <v>0.0</v>
      </c>
      <c r="W6" t="n" s="7240">
        <v>0.0</v>
      </c>
      <c r="X6" t="n" s="7241">
        <v>0.0</v>
      </c>
      <c r="Y6" s="7242">
        <f>r6+t6+v6</f>
      </c>
      <c r="Z6" s="7243">
        <f>s6+u6+w6+x6</f>
      </c>
      <c r="AA6" t="s" s="7244">
        <v>0</v>
      </c>
    </row>
    <row r="7" ht="15.0" customHeight="true">
      <c r="A7" t="s" s="7245">
        <v>184</v>
      </c>
      <c r="B7" t="s" s="7246">
        <v>185</v>
      </c>
      <c r="C7" t="s" s="7247">
        <v>186</v>
      </c>
      <c r="D7" t="s" s="7248">
        <v>187</v>
      </c>
      <c r="E7" t="s" s="7249">
        <v>183</v>
      </c>
      <c r="F7" t="n" s="7250">
        <v>41944.0</v>
      </c>
      <c r="G7" t="s" s="7251">
        <v>0</v>
      </c>
      <c r="H7" t="n" s="7252">
        <v>2110.0</v>
      </c>
      <c r="I7" t="n" s="7253">
        <v>0.0</v>
      </c>
      <c r="J7" t="n" s="7254">
        <v>600.0</v>
      </c>
      <c r="K7" t="n" s="7255">
        <v>0.0</v>
      </c>
      <c r="L7" t="n" s="7256">
        <v>0.0</v>
      </c>
      <c r="M7" t="n" s="7257">
        <v>0.0</v>
      </c>
      <c r="N7" t="n" s="7258">
        <v>0.0</v>
      </c>
      <c r="O7" s="7259">
        <f>SUM(j7:n7)</f>
      </c>
      <c r="P7" t="n" s="7260">
        <v>0.0</v>
      </c>
      <c r="Q7" t="n" s="7261">
        <v>60.0</v>
      </c>
      <c r="R7" t="n" s="7262">
        <v>8.0</v>
      </c>
      <c r="S7" t="n" s="7263">
        <v>115.36</v>
      </c>
      <c r="T7" t="n" s="7264">
        <v>0.0</v>
      </c>
      <c r="U7" t="n" s="7265">
        <v>0.0</v>
      </c>
      <c r="V7" t="n" s="7266">
        <v>0.0</v>
      </c>
      <c r="W7" t="n" s="7267">
        <v>0.0</v>
      </c>
      <c r="X7" t="n" s="7268">
        <v>-14.850000000000001</v>
      </c>
      <c r="Y7" s="7269">
        <f>r7+t7+v7</f>
      </c>
      <c r="Z7" s="7270">
        <f>s7+u7+w7+x7</f>
      </c>
      <c r="AA7" t="s" s="7271">
        <v>188</v>
      </c>
    </row>
    <row r="8" ht="15.0" customHeight="true">
      <c r="A8" t="s" s="7272">
        <v>189</v>
      </c>
      <c r="B8" t="s" s="7273">
        <v>190</v>
      </c>
      <c r="C8" t="s" s="7274">
        <v>191</v>
      </c>
      <c r="D8" t="s" s="7275">
        <v>192</v>
      </c>
      <c r="E8" t="s" s="7276">
        <v>183</v>
      </c>
      <c r="F8" t="n" s="7277">
        <v>41944.0</v>
      </c>
      <c r="G8" t="s" s="7278">
        <v>0</v>
      </c>
      <c r="H8" t="n" s="7279">
        <v>1360.0</v>
      </c>
      <c r="I8" t="n" s="7280">
        <v>0.0</v>
      </c>
      <c r="J8" t="n" s="7281">
        <v>200.0</v>
      </c>
      <c r="K8" t="n" s="7282">
        <v>0.0</v>
      </c>
      <c r="L8" t="n" s="7283">
        <v>0.0</v>
      </c>
      <c r="M8" t="n" s="7284">
        <v>0.0</v>
      </c>
      <c r="N8" t="n" s="7285">
        <v>0.0</v>
      </c>
      <c r="O8" s="7286">
        <f>SUM(j8:n8)</f>
      </c>
      <c r="P8" t="n" s="7287">
        <v>126.60000000000001</v>
      </c>
      <c r="Q8" t="n" s="7288">
        <v>60.0</v>
      </c>
      <c r="R8" t="n" s="7289">
        <v>3.0</v>
      </c>
      <c r="S8" t="n" s="7290">
        <v>29.43</v>
      </c>
      <c r="T8" t="n" s="7291">
        <v>0.0</v>
      </c>
      <c r="U8" t="n" s="7292">
        <v>0.0</v>
      </c>
      <c r="V8" t="n" s="7293">
        <v>0.0</v>
      </c>
      <c r="W8" t="n" s="7294">
        <v>0.0</v>
      </c>
      <c r="X8" t="n" s="7295">
        <v>0.0</v>
      </c>
      <c r="Y8" s="7296">
        <f>r8+t8+v8</f>
      </c>
      <c r="Z8" s="7297">
        <f>s8+u8+w8+x8</f>
      </c>
      <c r="AA8" t="s" s="7298">
        <v>0</v>
      </c>
    </row>
    <row r="9" ht="15.0" customHeight="true">
      <c r="A9" t="s" s="7299">
        <v>193</v>
      </c>
      <c r="B9" t="s" s="7300">
        <v>194</v>
      </c>
      <c r="C9" t="s" s="7301">
        <v>195</v>
      </c>
      <c r="D9" t="s" s="7302">
        <v>196</v>
      </c>
      <c r="E9" t="s" s="7303">
        <v>183</v>
      </c>
      <c r="F9" t="n" s="7304">
        <v>41944.0</v>
      </c>
      <c r="G9" t="s" s="7305">
        <v>0</v>
      </c>
      <c r="H9" t="n" s="7306">
        <v>1360.0</v>
      </c>
      <c r="I9" t="n" s="7307">
        <v>0.0</v>
      </c>
      <c r="J9" t="n" s="7308">
        <v>200.0</v>
      </c>
      <c r="K9" t="n" s="7309">
        <v>0.0</v>
      </c>
      <c r="L9" t="n" s="7310">
        <v>0.0</v>
      </c>
      <c r="M9" t="n" s="7311">
        <v>0.0</v>
      </c>
      <c r="N9" t="n" s="7312">
        <v>0.0</v>
      </c>
      <c r="O9" s="7313">
        <f>SUM(j9:n9)</f>
      </c>
      <c r="P9" t="n" s="7314">
        <v>0.0</v>
      </c>
      <c r="Q9" t="n" s="7315">
        <v>60.0</v>
      </c>
      <c r="R9" t="n" s="7316">
        <v>8.0</v>
      </c>
      <c r="S9" t="n" s="7317">
        <v>78.48</v>
      </c>
      <c r="T9" t="n" s="7318">
        <v>0.0</v>
      </c>
      <c r="U9" t="n" s="7319">
        <v>0.0</v>
      </c>
      <c r="V9" t="n" s="7320">
        <v>0.0</v>
      </c>
      <c r="W9" t="n" s="7321">
        <v>0.0</v>
      </c>
      <c r="X9" t="n" s="7322">
        <v>0.0</v>
      </c>
      <c r="Y9" s="7323">
        <f>r9+t9+v9</f>
      </c>
      <c r="Z9" s="7324">
        <f>s9+u9+w9+x9</f>
      </c>
      <c r="AA9" t="s" s="7325">
        <v>0</v>
      </c>
    </row>
    <row r="10" ht="15.0" customHeight="true">
      <c r="A10" t="s" s="7326">
        <v>197</v>
      </c>
      <c r="B10" t="s" s="7327">
        <v>198</v>
      </c>
      <c r="C10" t="s" s="7328">
        <v>199</v>
      </c>
      <c r="D10" t="s" s="7329">
        <v>200</v>
      </c>
      <c r="E10" t="s" s="7330">
        <v>183</v>
      </c>
      <c r="F10" t="n" s="7331">
        <v>41944.0</v>
      </c>
      <c r="G10" t="s" s="7332">
        <v>0</v>
      </c>
      <c r="H10" t="n" s="7333">
        <v>1390.0</v>
      </c>
      <c r="I10" t="n" s="7334">
        <v>0.0</v>
      </c>
      <c r="J10" t="n" s="7335">
        <v>0.0</v>
      </c>
      <c r="K10" t="n" s="7336">
        <v>0.0</v>
      </c>
      <c r="L10" t="n" s="7337">
        <v>0.0</v>
      </c>
      <c r="M10" t="n" s="7338">
        <v>0.0</v>
      </c>
      <c r="N10" t="n" s="7339">
        <v>0.0</v>
      </c>
      <c r="O10" s="7340">
        <f>SUM(j10:n10)</f>
      </c>
      <c r="P10" t="n" s="7341">
        <v>80.0</v>
      </c>
      <c r="Q10" t="n" s="7342">
        <v>60.0</v>
      </c>
      <c r="R10" t="n" s="7343">
        <v>0.0</v>
      </c>
      <c r="S10" t="n" s="7344">
        <v>0.0</v>
      </c>
      <c r="T10" t="n" s="7345">
        <v>0.0</v>
      </c>
      <c r="U10" t="n" s="7346">
        <v>0.0</v>
      </c>
      <c r="V10" t="n" s="7347">
        <v>0.0</v>
      </c>
      <c r="W10" t="n" s="7348">
        <v>0.0</v>
      </c>
      <c r="X10" t="n" s="7349">
        <v>0.0</v>
      </c>
      <c r="Y10" s="7350">
        <f>r10+t10+v10</f>
      </c>
      <c r="Z10" s="7351">
        <f>s10+u10+w10+x10</f>
      </c>
      <c r="AA10" t="s" s="7352">
        <v>0</v>
      </c>
    </row>
    <row r="11" ht="15.0" customHeight="true">
      <c r="A11" t="s" s="7353">
        <v>201</v>
      </c>
      <c r="B11" t="s" s="7354">
        <v>202</v>
      </c>
      <c r="C11" t="s" s="7355">
        <v>203</v>
      </c>
      <c r="D11" t="s" s="7356">
        <v>204</v>
      </c>
      <c r="E11" t="s" s="7357">
        <v>183</v>
      </c>
      <c r="F11" t="n" s="7358">
        <v>41944.0</v>
      </c>
      <c r="G11" t="s" s="7359">
        <v>0</v>
      </c>
      <c r="H11" t="n" s="7360">
        <v>1540.0</v>
      </c>
      <c r="I11" t="n" s="7361">
        <v>0.0</v>
      </c>
      <c r="J11" t="n" s="7362">
        <v>450.0</v>
      </c>
      <c r="K11" t="n" s="7363">
        <v>0.0</v>
      </c>
      <c r="L11" t="n" s="7364">
        <v>0.0</v>
      </c>
      <c r="M11" t="n" s="7365">
        <v>0.0</v>
      </c>
      <c r="N11" t="n" s="7366">
        <v>0.0</v>
      </c>
      <c r="O11" s="7367">
        <f>SUM(j11:n11)</f>
      </c>
      <c r="P11" t="n" s="7368">
        <v>127.8</v>
      </c>
      <c r="Q11" t="n" s="7369">
        <v>60.0</v>
      </c>
      <c r="R11" t="n" s="7370">
        <v>3.0</v>
      </c>
      <c r="S11" t="n" s="7371">
        <v>33.33</v>
      </c>
      <c r="T11" t="n" s="7372">
        <v>0.0</v>
      </c>
      <c r="U11" t="n" s="7373">
        <v>0.0</v>
      </c>
      <c r="V11" t="n" s="7374">
        <v>0.0</v>
      </c>
      <c r="W11" t="n" s="7375">
        <v>0.0</v>
      </c>
      <c r="X11" t="n" s="7376">
        <v>0.0</v>
      </c>
      <c r="Y11" s="7377">
        <f>r11+t11+v11</f>
      </c>
      <c r="Z11" s="7378">
        <f>s11+u11+w11+x11</f>
      </c>
      <c r="AA11" t="s" s="7379">
        <v>0</v>
      </c>
    </row>
    <row r="12" ht="15.0" customHeight="true">
      <c r="A12" t="s" s="7380">
        <v>205</v>
      </c>
      <c r="B12" t="s" s="7381">
        <v>206</v>
      </c>
      <c r="C12" t="s" s="7382">
        <v>207</v>
      </c>
      <c r="D12" t="s" s="7383">
        <v>208</v>
      </c>
      <c r="E12" t="s" s="7384">
        <v>183</v>
      </c>
      <c r="F12" t="n" s="7385">
        <v>41944.0</v>
      </c>
      <c r="G12" t="s" s="7386">
        <v>0</v>
      </c>
      <c r="H12" t="n" s="7387">
        <v>1460.0</v>
      </c>
      <c r="I12" t="n" s="7388">
        <v>0.0</v>
      </c>
      <c r="J12" t="n" s="7389">
        <v>0.0</v>
      </c>
      <c r="K12" t="n" s="7390">
        <v>0.0</v>
      </c>
      <c r="L12" t="n" s="7391">
        <v>0.0</v>
      </c>
      <c r="M12" t="n" s="7392">
        <v>0.0</v>
      </c>
      <c r="N12" t="n" s="7393">
        <v>0.0</v>
      </c>
      <c r="O12" s="7394">
        <f>SUM(j12:n12)</f>
      </c>
      <c r="P12" t="n" s="7395">
        <v>160.0</v>
      </c>
      <c r="Q12" t="n" s="7396">
        <v>60.0</v>
      </c>
      <c r="R12" t="n" s="7397">
        <v>0.0</v>
      </c>
      <c r="S12" t="n" s="7398">
        <v>0.0</v>
      </c>
      <c r="T12" t="n" s="7399">
        <v>0.0</v>
      </c>
      <c r="U12" t="n" s="7400">
        <v>0.0</v>
      </c>
      <c r="V12" t="n" s="7401">
        <v>0.0</v>
      </c>
      <c r="W12" t="n" s="7402">
        <v>0.0</v>
      </c>
      <c r="X12" t="n" s="7403">
        <v>0.0</v>
      </c>
      <c r="Y12" s="7404">
        <f>r12+t12+v12</f>
      </c>
      <c r="Z12" s="7405">
        <f>s12+u12+w12+x12</f>
      </c>
      <c r="AA12" t="s" s="7406">
        <v>0</v>
      </c>
    </row>
    <row r="13" ht="15.0" customHeight="true">
      <c r="A13" t="s" s="7407">
        <v>209</v>
      </c>
      <c r="B13" t="s" s="7408">
        <v>210</v>
      </c>
      <c r="C13" t="s" s="7409">
        <v>211</v>
      </c>
      <c r="D13" t="s" s="7410">
        <v>212</v>
      </c>
      <c r="E13" t="s" s="7411">
        <v>183</v>
      </c>
      <c r="F13" t="n" s="7412">
        <v>42684.0</v>
      </c>
      <c r="G13" t="s" s="7413">
        <v>0</v>
      </c>
      <c r="H13" t="n" s="7414">
        <v>1350.0</v>
      </c>
      <c r="I13" t="n" s="7415">
        <v>0.0</v>
      </c>
      <c r="J13" t="n" s="7416">
        <v>80.0</v>
      </c>
      <c r="K13" t="n" s="7417">
        <v>0.0</v>
      </c>
      <c r="L13" t="n" s="7418">
        <v>0.0</v>
      </c>
      <c r="M13" t="n" s="7419">
        <v>0.0</v>
      </c>
      <c r="N13" t="n" s="7420">
        <v>0.0</v>
      </c>
      <c r="O13" s="7421">
        <f>SUM(j13:n13)</f>
      </c>
      <c r="P13" t="n" s="7422">
        <v>90.0</v>
      </c>
      <c r="Q13" t="n" s="7423">
        <v>60.0</v>
      </c>
      <c r="R13" t="n" s="7424">
        <v>0.0</v>
      </c>
      <c r="S13" t="n" s="7425">
        <v>0.0</v>
      </c>
      <c r="T13" t="n" s="7426">
        <v>0.0</v>
      </c>
      <c r="U13" t="n" s="7427">
        <v>0.0</v>
      </c>
      <c r="V13" t="n" s="7428">
        <v>0.0</v>
      </c>
      <c r="W13" t="n" s="7429">
        <v>0.0</v>
      </c>
      <c r="X13" t="n" s="7430">
        <v>0.0</v>
      </c>
      <c r="Y13" s="7431">
        <f>r13+t13+v13</f>
      </c>
      <c r="Z13" s="7432">
        <f>s13+u13+w13+x13</f>
      </c>
      <c r="AA13" t="s" s="7433">
        <v>0</v>
      </c>
    </row>
    <row r="14" ht="15.0" customHeight="true">
      <c r="A14" t="s" s="7434">
        <v>213</v>
      </c>
      <c r="B14" t="s" s="7435">
        <v>214</v>
      </c>
      <c r="C14" t="s" s="7436">
        <v>215</v>
      </c>
      <c r="D14" t="s" s="7437">
        <v>216</v>
      </c>
      <c r="E14" t="s" s="7438">
        <v>183</v>
      </c>
      <c r="F14" t="n" s="7439">
        <v>42767.0</v>
      </c>
      <c r="G14" t="s" s="7440">
        <v>0</v>
      </c>
      <c r="H14" t="n" s="7441">
        <v>1350.0</v>
      </c>
      <c r="I14" t="n" s="7442">
        <v>0.0</v>
      </c>
      <c r="J14" t="n" s="7443">
        <v>200.0</v>
      </c>
      <c r="K14" t="n" s="7444">
        <v>0.0</v>
      </c>
      <c r="L14" t="n" s="7445">
        <v>0.0</v>
      </c>
      <c r="M14" t="n" s="7446">
        <v>0.0</v>
      </c>
      <c r="N14" t="n" s="7447">
        <v>0.0</v>
      </c>
      <c r="O14" s="7448">
        <f>SUM(j14:n14)</f>
      </c>
      <c r="P14" t="n" s="7449">
        <v>71.8</v>
      </c>
      <c r="Q14" t="n" s="7450">
        <v>60.0</v>
      </c>
      <c r="R14" t="n" s="7451">
        <v>4.0</v>
      </c>
      <c r="S14" t="n" s="7452">
        <v>38.96</v>
      </c>
      <c r="T14" t="n" s="7453">
        <v>0.0</v>
      </c>
      <c r="U14" t="n" s="7454">
        <v>0.0</v>
      </c>
      <c r="V14" t="n" s="7455">
        <v>0.0</v>
      </c>
      <c r="W14" t="n" s="7456">
        <v>0.0</v>
      </c>
      <c r="X14" t="n" s="7457">
        <v>0.0</v>
      </c>
      <c r="Y14" s="7458">
        <f>r14+t14+v14</f>
      </c>
      <c r="Z14" s="7459">
        <f>s14+u14+w14+x14</f>
      </c>
      <c r="AA14" t="s" s="7460">
        <v>0</v>
      </c>
    </row>
    <row r="15" ht="15.0" customHeight="true">
      <c r="A15" t="s" s="7461">
        <v>217</v>
      </c>
      <c r="B15" t="s" s="7462">
        <v>218</v>
      </c>
      <c r="C15" t="s" s="7463">
        <v>219</v>
      </c>
      <c r="D15" t="s" s="7464">
        <v>220</v>
      </c>
      <c r="E15" t="s" s="7465">
        <v>183</v>
      </c>
      <c r="F15" t="n" s="7466">
        <v>42990.0</v>
      </c>
      <c r="G15" t="s" s="7467">
        <v>0</v>
      </c>
      <c r="H15" t="n" s="7468">
        <v>1260.0</v>
      </c>
      <c r="I15" t="n" s="7469">
        <v>0.0</v>
      </c>
      <c r="J15" t="n" s="7470">
        <v>0.0</v>
      </c>
      <c r="K15" t="n" s="7471">
        <v>0.0</v>
      </c>
      <c r="L15" t="n" s="7472">
        <v>0.0</v>
      </c>
      <c r="M15" t="n" s="7473">
        <v>0.0</v>
      </c>
      <c r="N15" t="n" s="7474">
        <v>0.0</v>
      </c>
      <c r="O15" s="7475">
        <f>SUM(j15:n15)</f>
      </c>
      <c r="P15" t="n" s="7476">
        <v>133.05</v>
      </c>
      <c r="Q15" t="n" s="7477">
        <v>60.0</v>
      </c>
      <c r="R15" t="n" s="7478">
        <v>4.0</v>
      </c>
      <c r="S15" t="n" s="7479">
        <v>36.36</v>
      </c>
      <c r="T15" t="n" s="7480">
        <v>0.0</v>
      </c>
      <c r="U15" t="n" s="7481">
        <v>0.0</v>
      </c>
      <c r="V15" t="n" s="7482">
        <v>0.0</v>
      </c>
      <c r="W15" t="n" s="7483">
        <v>0.0</v>
      </c>
      <c r="X15" t="n" s="7484">
        <v>0.0</v>
      </c>
      <c r="Y15" s="7485">
        <f>r15+t15+v15</f>
      </c>
      <c r="Z15" s="7486">
        <f>s15+u15+w15+x15</f>
      </c>
      <c r="AA15" t="s" s="7487">
        <v>0</v>
      </c>
    </row>
    <row r="16" ht="15.0" customHeight="true">
      <c r="A16" t="s" s="7488">
        <v>221</v>
      </c>
      <c r="B16" t="s" s="7489">
        <v>222</v>
      </c>
      <c r="C16" t="s" s="7490">
        <v>223</v>
      </c>
      <c r="D16" t="s" s="7491">
        <v>224</v>
      </c>
      <c r="E16" t="s" s="7492">
        <v>183</v>
      </c>
      <c r="F16" t="n" s="7493">
        <v>43540.0</v>
      </c>
      <c r="G16" t="s" s="7494">
        <v>0</v>
      </c>
      <c r="H16" t="n" s="7495">
        <v>1200.0</v>
      </c>
      <c r="I16" t="n" s="7496">
        <v>0.0</v>
      </c>
      <c r="J16" t="n" s="7497">
        <v>0.0</v>
      </c>
      <c r="K16" t="n" s="7498">
        <v>0.0</v>
      </c>
      <c r="L16" t="n" s="7499">
        <v>0.0</v>
      </c>
      <c r="M16" t="n" s="7500">
        <v>0.0</v>
      </c>
      <c r="N16" t="n" s="7501">
        <v>0.0</v>
      </c>
      <c r="O16" s="7502">
        <f>SUM(j16:n16)</f>
      </c>
      <c r="P16" t="n" s="7503">
        <v>0.0</v>
      </c>
      <c r="Q16" t="n" s="7504">
        <v>60.0</v>
      </c>
      <c r="R16" t="n" s="7505">
        <v>0.0</v>
      </c>
      <c r="S16" t="n" s="7506">
        <v>0.0</v>
      </c>
      <c r="T16" t="n" s="7507">
        <v>0.0</v>
      </c>
      <c r="U16" t="n" s="7508">
        <v>0.0</v>
      </c>
      <c r="V16" t="n" s="7509">
        <v>0.0</v>
      </c>
      <c r="W16" t="n" s="7510">
        <v>0.0</v>
      </c>
      <c r="X16" t="n" s="7511">
        <v>0.0</v>
      </c>
      <c r="Y16" s="7512">
        <f>r16+t16+v16</f>
      </c>
      <c r="Z16" s="7513">
        <f>s16+u16+w16+x16</f>
      </c>
      <c r="AA16" t="s" s="7514">
        <v>0</v>
      </c>
    </row>
    <row r="17" ht="15.0" customHeight="true">
      <c r="A17" t="s" s="7515">
        <v>0</v>
      </c>
      <c r="B17" t="s" s="7516">
        <v>0</v>
      </c>
      <c r="C17" t="s" s="7517">
        <v>0</v>
      </c>
      <c r="D17" t="s" s="7518">
        <v>0</v>
      </c>
      <c r="E17" t="s" s="7519">
        <v>0</v>
      </c>
      <c r="F17" t="s" s="7520">
        <v>0</v>
      </c>
      <c r="G17" t="s" s="7521">
        <v>0</v>
      </c>
      <c r="H17" s="7522">
        <f>SUM(h6:h16)</f>
      </c>
      <c r="I17" s="7523">
        <f>SUM(i6:i16)</f>
      </c>
      <c r="J17" s="7524">
        <f>SUM(j6:j16)</f>
      </c>
      <c r="K17" s="7525">
        <f>SUM(k6:k16)</f>
      </c>
      <c r="L17" s="7526">
        <f>SUM(l6:l16)</f>
      </c>
      <c r="M17" s="7527">
        <f>SUM(m6:m16)</f>
      </c>
      <c r="N17" s="7528">
        <f>SUM(n6:n16)</f>
      </c>
      <c r="O17" s="7529">
        <f>SUM(o6:o16)</f>
      </c>
      <c r="P17" s="7530">
        <f>SUM(p6:p16)</f>
      </c>
      <c r="Q17" s="7531">
        <f>SUM(q6:q16)</f>
      </c>
      <c r="R17" s="7532">
        <f>SUM(r6:r16)</f>
      </c>
      <c r="S17" s="7533">
        <f>SUM(s6:s16)</f>
      </c>
      <c r="T17" s="7534">
        <f>SUM(t6:t16)</f>
      </c>
      <c r="U17" s="7535">
        <f>SUM(u6:u16)</f>
      </c>
      <c r="V17" s="7536">
        <f>SUM(v6:v16)</f>
      </c>
      <c r="W17" s="7537">
        <f>SUM(w6:w16)</f>
      </c>
      <c r="X17" s="7538">
        <f>SUM(x6:x16)</f>
      </c>
      <c r="Y17" s="7539">
        <f>SUM(y6:y16)</f>
      </c>
      <c r="Z17" s="7540">
        <f>SUM(z6:z16)</f>
      </c>
      <c r="AA17" t="s" s="7541">
        <v>0</v>
      </c>
    </row>
    <row r="18" ht="15.0" customHeight="true"/>
    <row r="19" ht="15.0" customHeight="true">
      <c r="A19" t="s" s="7542">
        <v>0</v>
      </c>
      <c r="B19" t="s" s="7543">
        <v>0</v>
      </c>
      <c r="C19" t="s" s="7544">
        <v>531</v>
      </c>
      <c r="D19" s="754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46">
        <v>0</v>
      </c>
      <c r="B1" t="s" s="7547">
        <v>0</v>
      </c>
      <c r="C1" t="s" s="7548">
        <v>1</v>
      </c>
      <c r="D1" t="s" s="7549">
        <v>0</v>
      </c>
      <c r="E1" t="s" s="7550">
        <v>0</v>
      </c>
      <c r="F1" t="s" s="7551">
        <v>0</v>
      </c>
      <c r="G1" t="s" s="7552">
        <v>0</v>
      </c>
      <c r="H1" t="s" s="7553">
        <v>0</v>
      </c>
      <c r="I1" t="s" s="7554">
        <v>0</v>
      </c>
      <c r="J1" t="s" s="7555">
        <v>0</v>
      </c>
      <c r="K1" t="s" s="7556">
        <v>0</v>
      </c>
      <c r="L1" t="s" s="7557">
        <v>0</v>
      </c>
      <c r="M1" t="s" s="7558">
        <v>0</v>
      </c>
      <c r="N1" t="s" s="7559">
        <v>2</v>
      </c>
      <c r="O1" t="n" s="7560">
        <v>2019.0</v>
      </c>
      <c r="P1" t="s" s="7561">
        <v>0</v>
      </c>
      <c r="Q1" t="s" s="7562">
        <v>0</v>
      </c>
      <c r="R1" t="s" s="7563">
        <v>0</v>
      </c>
    </row>
    <row r="2" ht="15.0" customHeight="true">
      <c r="A2" t="s" s="7564">
        <v>0</v>
      </c>
      <c r="B2" t="s" s="7565">
        <v>0</v>
      </c>
      <c r="C2" t="s" s="7566">
        <v>3</v>
      </c>
      <c r="D2" t="s" s="7567">
        <v>0</v>
      </c>
      <c r="E2" t="s" s="7568">
        <v>0</v>
      </c>
      <c r="F2" t="s" s="7569">
        <v>0</v>
      </c>
      <c r="G2" t="s" s="7570">
        <v>0</v>
      </c>
      <c r="H2" t="s" s="7571">
        <v>0</v>
      </c>
      <c r="I2" t="s" s="7572">
        <v>0</v>
      </c>
      <c r="J2" t="s" s="7573">
        <v>0</v>
      </c>
      <c r="K2" t="s" s="7574">
        <v>0</v>
      </c>
      <c r="L2" t="s" s="7575">
        <v>0</v>
      </c>
      <c r="M2" t="s" s="7576">
        <v>0</v>
      </c>
      <c r="N2" t="s" s="7577">
        <v>4</v>
      </c>
      <c r="O2" t="n" s="7578">
        <v>2019.0</v>
      </c>
      <c r="P2" t="s" s="7579">
        <v>0</v>
      </c>
      <c r="Q2" t="s" s="7580">
        <v>0</v>
      </c>
      <c r="R2" t="s" s="7581">
        <v>0</v>
      </c>
    </row>
    <row r="3" ht="15.0" customHeight="true"/>
    <row r="4" ht="19.0" customHeight="true">
      <c r="A4" t="s" s="7582">
        <v>0</v>
      </c>
      <c r="B4" t="s" s="7583">
        <v>0</v>
      </c>
      <c r="C4" t="s" s="7584">
        <v>0</v>
      </c>
      <c r="D4" t="s" s="7585">
        <v>0</v>
      </c>
      <c r="E4" t="s" s="7586">
        <v>0</v>
      </c>
      <c r="F4" t="s" s="7587">
        <v>0</v>
      </c>
      <c r="G4" t="s" s="7588">
        <v>0</v>
      </c>
      <c r="H4" t="s" s="7589">
        <v>0</v>
      </c>
      <c r="I4" t="s" s="7590">
        <v>0</v>
      </c>
      <c r="J4" t="s" s="7591">
        <v>0</v>
      </c>
      <c r="K4" t="s" s="7592">
        <v>0</v>
      </c>
      <c r="L4" t="s" s="7593">
        <v>0</v>
      </c>
      <c r="M4" t="s" s="7594">
        <v>0</v>
      </c>
      <c r="N4" t="s" s="7595">
        <v>0</v>
      </c>
      <c r="O4" t="s" s="7596">
        <v>0</v>
      </c>
      <c r="P4" t="s" s="7597">
        <v>0</v>
      </c>
      <c r="Q4" t="s" s="7598">
        <v>0</v>
      </c>
      <c r="R4" t="n" s="7599">
        <v>1.5</v>
      </c>
      <c r="S4" t="n" s="7600">
        <v>1.5</v>
      </c>
      <c r="T4" t="n" s="7601">
        <v>2.0</v>
      </c>
      <c r="U4" t="n" s="7602">
        <v>2.0</v>
      </c>
      <c r="V4" t="n" s="7603">
        <v>3.0</v>
      </c>
      <c r="W4" t="n" s="7604">
        <v>3.0</v>
      </c>
      <c r="X4" t="s" s="7605">
        <v>0</v>
      </c>
      <c r="Y4" t="s" s="7606">
        <v>5</v>
      </c>
      <c r="Z4" t="s" s="7607">
        <v>5</v>
      </c>
      <c r="AA4" t="s" s="7608">
        <v>0</v>
      </c>
    </row>
    <row r="5" ht="58.0" customHeight="true">
      <c r="A5" t="s" s="7609">
        <v>6</v>
      </c>
      <c r="B5" t="s" s="7610">
        <v>7</v>
      </c>
      <c r="C5" t="s" s="7611">
        <v>8</v>
      </c>
      <c r="D5" t="s" s="7612">
        <v>9</v>
      </c>
      <c r="E5" t="s" s="7613">
        <v>10</v>
      </c>
      <c r="F5" t="s" s="7614">
        <v>11</v>
      </c>
      <c r="G5" t="s" s="7615">
        <v>12</v>
      </c>
      <c r="H5" t="s" s="7616">
        <v>13</v>
      </c>
      <c r="I5" t="s" s="7617">
        <v>14</v>
      </c>
      <c r="J5" t="s" s="7618">
        <v>15</v>
      </c>
      <c r="K5" t="s" s="7619">
        <v>16</v>
      </c>
      <c r="L5" t="s" s="7620">
        <v>17</v>
      </c>
      <c r="M5" t="s" s="7621">
        <v>18</v>
      </c>
      <c r="N5" t="s" s="7622">
        <v>19</v>
      </c>
      <c r="O5" t="s" s="7623">
        <v>20</v>
      </c>
      <c r="P5" t="s" s="7624">
        <v>21</v>
      </c>
      <c r="Q5" t="s" s="7625">
        <v>22</v>
      </c>
      <c r="R5" t="s" s="7626">
        <v>23</v>
      </c>
      <c r="S5" t="s" s="7627">
        <v>24</v>
      </c>
      <c r="T5" t="s" s="7628">
        <v>25</v>
      </c>
      <c r="U5" t="s" s="7629">
        <v>24</v>
      </c>
      <c r="V5" t="s" s="7630">
        <v>26</v>
      </c>
      <c r="W5" t="s" s="7631">
        <v>24</v>
      </c>
      <c r="X5" t="s" s="7632">
        <v>27</v>
      </c>
      <c r="Y5" t="s" s="7633">
        <v>28</v>
      </c>
      <c r="Z5" t="s" s="7634">
        <v>29</v>
      </c>
      <c r="AA5" t="s" s="7635">
        <v>30</v>
      </c>
    </row>
    <row r="6" ht="15.0" customHeight="true">
      <c r="A6" t="s" s="7636">
        <v>225</v>
      </c>
      <c r="B6" t="s" s="7637">
        <v>226</v>
      </c>
      <c r="C6" t="s" s="7638">
        <v>227</v>
      </c>
      <c r="D6" t="s" s="7639">
        <v>228</v>
      </c>
      <c r="E6" t="s" s="7640">
        <v>229</v>
      </c>
      <c r="F6" t="n" s="7641">
        <v>41944.0</v>
      </c>
      <c r="G6" t="s" s="7642">
        <v>0</v>
      </c>
      <c r="H6" t="n" s="7643">
        <v>1460.0</v>
      </c>
      <c r="I6" t="n" s="7644">
        <v>0.0</v>
      </c>
      <c r="J6" t="n" s="7645">
        <v>300.0</v>
      </c>
      <c r="K6" t="n" s="7646">
        <v>0.0</v>
      </c>
      <c r="L6" t="n" s="7647">
        <v>0.0</v>
      </c>
      <c r="M6" t="n" s="7648">
        <v>0.0</v>
      </c>
      <c r="N6" t="n" s="7649">
        <v>0.0</v>
      </c>
      <c r="O6" s="7650">
        <f>SUM(j6:n6)</f>
      </c>
      <c r="P6" t="n" s="7651">
        <v>10.0</v>
      </c>
      <c r="Q6" t="n" s="7652">
        <v>60.0</v>
      </c>
      <c r="R6" t="n" s="7653">
        <v>1.0</v>
      </c>
      <c r="S6" t="n" s="7654">
        <v>10.53</v>
      </c>
      <c r="T6" t="n" s="7655">
        <v>0.0</v>
      </c>
      <c r="U6" t="n" s="7656">
        <v>0.0</v>
      </c>
      <c r="V6" t="n" s="7657">
        <v>0.0</v>
      </c>
      <c r="W6" t="n" s="7658">
        <v>0.0</v>
      </c>
      <c r="X6" t="n" s="7659">
        <v>0.0</v>
      </c>
      <c r="Y6" s="7660">
        <f>r6+t6+v6</f>
      </c>
      <c r="Z6" s="7661">
        <f>s6+u6+w6+x6</f>
      </c>
      <c r="AA6" t="s" s="7662">
        <v>0</v>
      </c>
    </row>
    <row r="7" ht="15.0" customHeight="true">
      <c r="A7" t="s" s="7663">
        <v>230</v>
      </c>
      <c r="B7" t="s" s="7664">
        <v>231</v>
      </c>
      <c r="C7" t="s" s="7665">
        <v>232</v>
      </c>
      <c r="D7" t="s" s="7666">
        <v>233</v>
      </c>
      <c r="E7" t="s" s="7667">
        <v>229</v>
      </c>
      <c r="F7" t="n" s="7668">
        <v>41944.0</v>
      </c>
      <c r="G7" t="s" s="7669">
        <v>0</v>
      </c>
      <c r="H7" t="n" s="7670">
        <v>1390.0</v>
      </c>
      <c r="I7" t="n" s="7671">
        <v>0.0</v>
      </c>
      <c r="J7" t="n" s="7672">
        <v>1400.0</v>
      </c>
      <c r="K7" t="n" s="7673">
        <v>0.0</v>
      </c>
      <c r="L7" t="n" s="7674">
        <v>0.0</v>
      </c>
      <c r="M7" t="n" s="7675">
        <v>0.0</v>
      </c>
      <c r="N7" t="n" s="7676">
        <v>0.0</v>
      </c>
      <c r="O7" s="7677">
        <f>SUM(j7:n7)</f>
      </c>
      <c r="P7" t="n" s="7678">
        <v>25.0</v>
      </c>
      <c r="Q7" t="n" s="7679">
        <v>60.0</v>
      </c>
      <c r="R7" t="n" s="7680">
        <v>3.0</v>
      </c>
      <c r="S7" t="n" s="7681">
        <v>30.06</v>
      </c>
      <c r="T7" t="n" s="7682">
        <v>0.0</v>
      </c>
      <c r="U7" t="n" s="7683">
        <v>0.0</v>
      </c>
      <c r="V7" t="n" s="7684">
        <v>0.0</v>
      </c>
      <c r="W7" t="n" s="7685">
        <v>0.0</v>
      </c>
      <c r="X7" t="n" s="7686">
        <v>0.0</v>
      </c>
      <c r="Y7" s="7687">
        <f>r7+t7+v7</f>
      </c>
      <c r="Z7" s="7688">
        <f>s7+u7+w7+x7</f>
      </c>
      <c r="AA7" t="s" s="7689">
        <v>0</v>
      </c>
    </row>
    <row r="8" ht="15.0" customHeight="true">
      <c r="A8" t="s" s="7690">
        <v>234</v>
      </c>
      <c r="B8" t="s" s="7691">
        <v>235</v>
      </c>
      <c r="C8" t="s" s="7692">
        <v>236</v>
      </c>
      <c r="D8" t="s" s="7693">
        <v>237</v>
      </c>
      <c r="E8" t="s" s="7694">
        <v>229</v>
      </c>
      <c r="F8" t="n" s="7695">
        <v>41944.0</v>
      </c>
      <c r="G8" t="s" s="7696">
        <v>0</v>
      </c>
      <c r="H8" t="n" s="7697">
        <v>1410.0</v>
      </c>
      <c r="I8" t="n" s="7698">
        <v>0.0</v>
      </c>
      <c r="J8" t="n" s="7699">
        <v>0.0</v>
      </c>
      <c r="K8" t="n" s="7700">
        <v>0.0</v>
      </c>
      <c r="L8" t="n" s="7701">
        <v>0.0</v>
      </c>
      <c r="M8" t="n" s="7702">
        <v>0.0</v>
      </c>
      <c r="N8" t="n" s="7703">
        <v>0.0</v>
      </c>
      <c r="O8" s="7704">
        <f>SUM(j8:n8)</f>
      </c>
      <c r="P8" t="n" s="7705">
        <v>0.0</v>
      </c>
      <c r="Q8" t="n" s="7706">
        <v>60.0</v>
      </c>
      <c r="R8" t="n" s="7707">
        <v>8.0</v>
      </c>
      <c r="S8" t="n" s="7708">
        <v>81.36</v>
      </c>
      <c r="T8" t="n" s="7709">
        <v>0.0</v>
      </c>
      <c r="U8" t="n" s="7710">
        <v>0.0</v>
      </c>
      <c r="V8" t="n" s="7711">
        <v>0.0</v>
      </c>
      <c r="W8" t="n" s="7712">
        <v>0.0</v>
      </c>
      <c r="X8" t="n" s="7713">
        <v>0.0</v>
      </c>
      <c r="Y8" s="7714">
        <f>r8+t8+v8</f>
      </c>
      <c r="Z8" s="7715">
        <f>s8+u8+w8+x8</f>
      </c>
      <c r="AA8" t="s" s="7716">
        <v>0</v>
      </c>
    </row>
    <row r="9" ht="15.0" customHeight="true">
      <c r="A9" t="s" s="7717">
        <v>238</v>
      </c>
      <c r="B9" t="s" s="7718">
        <v>239</v>
      </c>
      <c r="C9" t="s" s="7719">
        <v>240</v>
      </c>
      <c r="D9" t="s" s="7720">
        <v>241</v>
      </c>
      <c r="E9" t="s" s="7721">
        <v>229</v>
      </c>
      <c r="F9" t="n" s="7722">
        <v>41944.0</v>
      </c>
      <c r="G9" t="s" s="7723">
        <v>0</v>
      </c>
      <c r="H9" t="n" s="7724">
        <v>1390.0</v>
      </c>
      <c r="I9" t="n" s="7725">
        <v>0.0</v>
      </c>
      <c r="J9" t="n" s="7726">
        <v>900.0</v>
      </c>
      <c r="K9" t="n" s="7727">
        <v>0.0</v>
      </c>
      <c r="L9" t="n" s="7728">
        <v>0.0</v>
      </c>
      <c r="M9" t="n" s="7729">
        <v>0.0</v>
      </c>
      <c r="N9" t="n" s="7730">
        <v>0.0</v>
      </c>
      <c r="O9" s="7731">
        <f>SUM(j9:n9)</f>
      </c>
      <c r="P9" t="n" s="7732">
        <v>32.5</v>
      </c>
      <c r="Q9" t="n" s="7733">
        <v>60.0</v>
      </c>
      <c r="R9" t="n" s="7734">
        <v>6.0</v>
      </c>
      <c r="S9" t="n" s="7735">
        <v>60.12</v>
      </c>
      <c r="T9" t="n" s="7736">
        <v>0.0</v>
      </c>
      <c r="U9" t="n" s="7737">
        <v>0.0</v>
      </c>
      <c r="V9" t="n" s="7738">
        <v>0.0</v>
      </c>
      <c r="W9" t="n" s="7739">
        <v>0.0</v>
      </c>
      <c r="X9" t="n" s="7740">
        <v>0.0</v>
      </c>
      <c r="Y9" s="7741">
        <f>r9+t9+v9</f>
      </c>
      <c r="Z9" s="7742">
        <f>s9+u9+w9+x9</f>
      </c>
      <c r="AA9" t="s" s="7743">
        <v>0</v>
      </c>
    </row>
    <row r="10" ht="15.0" customHeight="true">
      <c r="A10" t="s" s="7744">
        <v>242</v>
      </c>
      <c r="B10" t="s" s="7745">
        <v>243</v>
      </c>
      <c r="C10" t="s" s="7746">
        <v>244</v>
      </c>
      <c r="D10" t="s" s="7747">
        <v>245</v>
      </c>
      <c r="E10" t="s" s="7748">
        <v>229</v>
      </c>
      <c r="F10" t="n" s="7749">
        <v>42179.0</v>
      </c>
      <c r="G10" t="s" s="7750">
        <v>0</v>
      </c>
      <c r="H10" t="n" s="7751">
        <v>1350.0</v>
      </c>
      <c r="I10" t="n" s="7752">
        <v>0.0</v>
      </c>
      <c r="J10" t="n" s="7753">
        <v>800.0</v>
      </c>
      <c r="K10" t="n" s="7754">
        <v>0.0</v>
      </c>
      <c r="L10" t="n" s="7755">
        <v>0.0</v>
      </c>
      <c r="M10" t="n" s="7756">
        <v>0.0</v>
      </c>
      <c r="N10" t="n" s="7757">
        <v>0.0</v>
      </c>
      <c r="O10" s="7758">
        <f>SUM(j10:n10)</f>
      </c>
      <c r="P10" t="n" s="7759">
        <v>10.0</v>
      </c>
      <c r="Q10" t="n" s="7760">
        <v>60.0</v>
      </c>
      <c r="R10" t="n" s="7761">
        <v>8.0</v>
      </c>
      <c r="S10" t="n" s="7762">
        <v>77.92</v>
      </c>
      <c r="T10" t="n" s="7763">
        <v>0.0</v>
      </c>
      <c r="U10" t="n" s="7764">
        <v>0.0</v>
      </c>
      <c r="V10" t="n" s="7765">
        <v>0.0</v>
      </c>
      <c r="W10" t="n" s="7766">
        <v>0.0</v>
      </c>
      <c r="X10" t="n" s="7767">
        <v>0.0</v>
      </c>
      <c r="Y10" s="7768">
        <f>r10+t10+v10</f>
      </c>
      <c r="Z10" s="7769">
        <f>s10+u10+w10+x10</f>
      </c>
      <c r="AA10" t="s" s="7770">
        <v>0</v>
      </c>
    </row>
    <row r="11" ht="15.0" customHeight="true">
      <c r="A11" t="s" s="7771">
        <v>246</v>
      </c>
      <c r="B11" t="s" s="7772">
        <v>247</v>
      </c>
      <c r="C11" t="s" s="7773">
        <v>248</v>
      </c>
      <c r="D11" t="s" s="7774">
        <v>249</v>
      </c>
      <c r="E11" t="s" s="7775">
        <v>229</v>
      </c>
      <c r="F11" t="n" s="7776">
        <v>42488.0</v>
      </c>
      <c r="G11" t="s" s="7777">
        <v>0</v>
      </c>
      <c r="H11" t="n" s="7778">
        <v>1460.0</v>
      </c>
      <c r="I11" t="n" s="7779">
        <v>0.0</v>
      </c>
      <c r="J11" t="n" s="7780">
        <v>600.0</v>
      </c>
      <c r="K11" t="n" s="7781">
        <v>0.0</v>
      </c>
      <c r="L11" t="n" s="7782">
        <v>0.0</v>
      </c>
      <c r="M11" t="n" s="7783">
        <v>0.0</v>
      </c>
      <c r="N11" t="n" s="7784">
        <v>0.0</v>
      </c>
      <c r="O11" s="7785">
        <f>SUM(j11:n11)</f>
      </c>
      <c r="P11" t="n" s="7786">
        <v>0.0</v>
      </c>
      <c r="Q11" t="n" s="7787">
        <v>60.0</v>
      </c>
      <c r="R11" t="n" s="7788">
        <v>7.0</v>
      </c>
      <c r="S11" t="n" s="7789">
        <v>73.71</v>
      </c>
      <c r="T11" t="n" s="7790">
        <v>0.0</v>
      </c>
      <c r="U11" t="n" s="7791">
        <v>0.0</v>
      </c>
      <c r="V11" t="n" s="7792">
        <v>0.0</v>
      </c>
      <c r="W11" t="n" s="7793">
        <v>0.0</v>
      </c>
      <c r="X11" t="n" s="7794">
        <v>0.0</v>
      </c>
      <c r="Y11" s="7795">
        <f>r11+t11+v11</f>
      </c>
      <c r="Z11" s="7796">
        <f>s11+u11+w11+x11</f>
      </c>
      <c r="AA11" t="s" s="7797">
        <v>0</v>
      </c>
    </row>
    <row r="12" ht="15.0" customHeight="true">
      <c r="A12" t="s" s="7798">
        <v>250</v>
      </c>
      <c r="B12" t="s" s="7799">
        <v>251</v>
      </c>
      <c r="C12" t="s" s="7800">
        <v>252</v>
      </c>
      <c r="D12" t="s" s="7801">
        <v>253</v>
      </c>
      <c r="E12" t="s" s="7802">
        <v>229</v>
      </c>
      <c r="F12" t="n" s="7803">
        <v>42583.0</v>
      </c>
      <c r="G12" t="s" s="7804">
        <v>0</v>
      </c>
      <c r="H12" t="n" s="7805">
        <v>1350.0</v>
      </c>
      <c r="I12" t="n" s="7806">
        <v>0.0</v>
      </c>
      <c r="J12" t="n" s="7807">
        <v>300.0</v>
      </c>
      <c r="K12" t="n" s="7808">
        <v>0.0</v>
      </c>
      <c r="L12" t="n" s="7809">
        <v>0.0</v>
      </c>
      <c r="M12" t="n" s="7810">
        <v>0.0</v>
      </c>
      <c r="N12" t="n" s="7811">
        <v>0.0</v>
      </c>
      <c r="O12" s="7812">
        <f>SUM(j12:n12)</f>
      </c>
      <c r="P12" t="n" s="7813">
        <v>14.2</v>
      </c>
      <c r="Q12" t="n" s="7814">
        <v>60.0</v>
      </c>
      <c r="R12" t="n" s="7815">
        <v>7.0</v>
      </c>
      <c r="S12" t="n" s="7816">
        <v>68.18</v>
      </c>
      <c r="T12" t="n" s="7817">
        <v>0.0</v>
      </c>
      <c r="U12" t="n" s="7818">
        <v>0.0</v>
      </c>
      <c r="V12" t="n" s="7819">
        <v>0.0</v>
      </c>
      <c r="W12" t="n" s="7820">
        <v>0.0</v>
      </c>
      <c r="X12" t="n" s="7821">
        <v>0.0</v>
      </c>
      <c r="Y12" s="7822">
        <f>r12+t12+v12</f>
      </c>
      <c r="Z12" s="7823">
        <f>s12+u12+w12+x12</f>
      </c>
      <c r="AA12" t="s" s="7824">
        <v>0</v>
      </c>
    </row>
    <row r="13" ht="15.0" customHeight="true">
      <c r="A13" t="s" s="7825">
        <v>254</v>
      </c>
      <c r="B13" t="s" s="7826">
        <v>255</v>
      </c>
      <c r="C13" t="s" s="7827">
        <v>256</v>
      </c>
      <c r="D13" t="s" s="7828">
        <v>257</v>
      </c>
      <c r="E13" t="s" s="7829">
        <v>229</v>
      </c>
      <c r="F13" t="n" s="7830">
        <v>42761.0</v>
      </c>
      <c r="G13" t="s" s="7831">
        <v>0</v>
      </c>
      <c r="H13" t="n" s="7832">
        <v>1320.0</v>
      </c>
      <c r="I13" t="n" s="7833">
        <v>0.0</v>
      </c>
      <c r="J13" t="n" s="7834">
        <v>450.0</v>
      </c>
      <c r="K13" t="n" s="7835">
        <v>0.0</v>
      </c>
      <c r="L13" t="n" s="7836">
        <v>0.0</v>
      </c>
      <c r="M13" t="n" s="7837">
        <v>0.0</v>
      </c>
      <c r="N13" t="n" s="7838">
        <v>0.0</v>
      </c>
      <c r="O13" s="7839">
        <f>SUM(j13:n13)</f>
      </c>
      <c r="P13" t="n" s="7840">
        <v>0.0</v>
      </c>
      <c r="Q13" t="n" s="7841">
        <v>60.0</v>
      </c>
      <c r="R13" t="n" s="7842">
        <v>5.0</v>
      </c>
      <c r="S13" t="n" s="7843">
        <v>47.6</v>
      </c>
      <c r="T13" t="n" s="7844">
        <v>0.0</v>
      </c>
      <c r="U13" t="n" s="7845">
        <v>0.0</v>
      </c>
      <c r="V13" t="n" s="7846">
        <v>0.0</v>
      </c>
      <c r="W13" t="n" s="7847">
        <v>0.0</v>
      </c>
      <c r="X13" t="n" s="7848">
        <v>0.0</v>
      </c>
      <c r="Y13" s="7849">
        <f>r13+t13+v13</f>
      </c>
      <c r="Z13" s="7850">
        <f>s13+u13+w13+x13</f>
      </c>
      <c r="AA13" t="s" s="7851">
        <v>0</v>
      </c>
    </row>
    <row r="14" ht="15.0" customHeight="true">
      <c r="A14" t="s" s="7852">
        <v>258</v>
      </c>
      <c r="B14" t="s" s="7853">
        <v>259</v>
      </c>
      <c r="C14" t="s" s="7854">
        <v>260</v>
      </c>
      <c r="D14" t="s" s="7855">
        <v>261</v>
      </c>
      <c r="E14" t="s" s="7856">
        <v>229</v>
      </c>
      <c r="F14" t="n" s="7857">
        <v>42781.0</v>
      </c>
      <c r="G14" t="s" s="7858">
        <v>0</v>
      </c>
      <c r="H14" t="n" s="7859">
        <v>1320.0</v>
      </c>
      <c r="I14" t="n" s="7860">
        <v>0.0</v>
      </c>
      <c r="J14" t="n" s="7861">
        <v>600.0</v>
      </c>
      <c r="K14" t="n" s="7862">
        <v>0.0</v>
      </c>
      <c r="L14" t="n" s="7863">
        <v>0.0</v>
      </c>
      <c r="M14" t="n" s="7864">
        <v>0.0</v>
      </c>
      <c r="N14" t="n" s="7865">
        <v>0.0</v>
      </c>
      <c r="O14" s="7866">
        <f>SUM(j14:n14)</f>
      </c>
      <c r="P14" t="n" s="7867">
        <v>34.0</v>
      </c>
      <c r="Q14" t="n" s="7868">
        <v>60.0</v>
      </c>
      <c r="R14" t="n" s="7869">
        <v>6.0</v>
      </c>
      <c r="S14" t="n" s="7870">
        <v>57.12</v>
      </c>
      <c r="T14" t="n" s="7871">
        <v>0.0</v>
      </c>
      <c r="U14" t="n" s="7872">
        <v>0.0</v>
      </c>
      <c r="V14" t="n" s="7873">
        <v>0.0</v>
      </c>
      <c r="W14" t="n" s="7874">
        <v>0.0</v>
      </c>
      <c r="X14" t="n" s="7875">
        <v>0.0</v>
      </c>
      <c r="Y14" s="7876">
        <f>r14+t14+v14</f>
      </c>
      <c r="Z14" s="7877">
        <f>s14+u14+w14+x14</f>
      </c>
      <c r="AA14" t="s" s="7878">
        <v>0</v>
      </c>
    </row>
    <row r="15" ht="15.0" customHeight="true">
      <c r="A15" t="s" s="7879">
        <v>262</v>
      </c>
      <c r="B15" t="s" s="7880">
        <v>263</v>
      </c>
      <c r="C15" t="s" s="7881">
        <v>264</v>
      </c>
      <c r="D15" t="s" s="7882">
        <v>265</v>
      </c>
      <c r="E15" t="s" s="7883">
        <v>229</v>
      </c>
      <c r="F15" t="n" s="7884">
        <v>43101.0</v>
      </c>
      <c r="G15" t="s" s="7885">
        <v>0</v>
      </c>
      <c r="H15" t="n" s="7886">
        <v>1290.0</v>
      </c>
      <c r="I15" t="n" s="7887">
        <v>0.0</v>
      </c>
      <c r="J15" t="n" s="7888">
        <v>900.0</v>
      </c>
      <c r="K15" t="n" s="7889">
        <v>0.0</v>
      </c>
      <c r="L15" t="n" s="7890">
        <v>0.0</v>
      </c>
      <c r="M15" t="n" s="7891">
        <v>0.0</v>
      </c>
      <c r="N15" t="n" s="7892">
        <v>0.0</v>
      </c>
      <c r="O15" s="7893">
        <f>SUM(j15:n15)</f>
      </c>
      <c r="P15" t="n" s="7894">
        <v>31.0</v>
      </c>
      <c r="Q15" t="n" s="7895">
        <v>60.0</v>
      </c>
      <c r="R15" t="n" s="7896">
        <v>8.0</v>
      </c>
      <c r="S15" t="n" s="7897">
        <v>74.4</v>
      </c>
      <c r="T15" t="n" s="7898">
        <v>0.0</v>
      </c>
      <c r="U15" t="n" s="7899">
        <v>0.0</v>
      </c>
      <c r="V15" t="n" s="7900">
        <v>0.0</v>
      </c>
      <c r="W15" t="n" s="7901">
        <v>0.0</v>
      </c>
      <c r="X15" t="n" s="7902">
        <v>0.0</v>
      </c>
      <c r="Y15" s="7903">
        <f>r15+t15+v15</f>
      </c>
      <c r="Z15" s="7904">
        <f>s15+u15+w15+x15</f>
      </c>
      <c r="AA15" t="s" s="7905">
        <v>0</v>
      </c>
    </row>
    <row r="16" ht="15.0" customHeight="true">
      <c r="A16" t="s" s="7906">
        <v>266</v>
      </c>
      <c r="B16" t="s" s="7907">
        <v>267</v>
      </c>
      <c r="C16" t="s" s="7908">
        <v>268</v>
      </c>
      <c r="D16" t="s" s="7909">
        <v>269</v>
      </c>
      <c r="E16" t="s" s="7910">
        <v>229</v>
      </c>
      <c r="F16" t="n" s="7911">
        <v>43269.0</v>
      </c>
      <c r="G16" t="s" s="7912">
        <v>0</v>
      </c>
      <c r="H16" t="n" s="7913">
        <v>1250.0</v>
      </c>
      <c r="I16" t="n" s="7914">
        <v>0.0</v>
      </c>
      <c r="J16" t="n" s="7915">
        <v>530.0</v>
      </c>
      <c r="K16" t="n" s="7916">
        <v>0.0</v>
      </c>
      <c r="L16" t="n" s="7917">
        <v>0.0</v>
      </c>
      <c r="M16" t="n" s="7918">
        <v>0.0</v>
      </c>
      <c r="N16" t="n" s="7919">
        <v>0.0</v>
      </c>
      <c r="O16" s="7920">
        <f>SUM(j16:n16)</f>
      </c>
      <c r="P16" t="n" s="7921">
        <v>0.0</v>
      </c>
      <c r="Q16" t="n" s="7922">
        <v>60.0</v>
      </c>
      <c r="R16" t="n" s="7923">
        <v>6.0</v>
      </c>
      <c r="S16" t="n" s="7924">
        <v>54.06</v>
      </c>
      <c r="T16" t="n" s="7925">
        <v>0.0</v>
      </c>
      <c r="U16" t="n" s="7926">
        <v>0.0</v>
      </c>
      <c r="V16" t="n" s="7927">
        <v>0.0</v>
      </c>
      <c r="W16" t="n" s="7928">
        <v>0.0</v>
      </c>
      <c r="X16" t="n" s="7929">
        <v>0.0</v>
      </c>
      <c r="Y16" s="7930">
        <f>r16+t16+v16</f>
      </c>
      <c r="Z16" s="7931">
        <f>s16+u16+w16+x16</f>
      </c>
      <c r="AA16" t="s" s="7932">
        <v>0</v>
      </c>
    </row>
    <row r="17" ht="15.0" customHeight="true">
      <c r="A17" t="s" s="7933">
        <v>270</v>
      </c>
      <c r="B17" t="s" s="7934">
        <v>271</v>
      </c>
      <c r="C17" t="s" s="7935">
        <v>272</v>
      </c>
      <c r="D17" t="s" s="7936">
        <v>273</v>
      </c>
      <c r="E17" t="s" s="7937">
        <v>229</v>
      </c>
      <c r="F17" t="n" s="7938">
        <v>43269.0</v>
      </c>
      <c r="G17" t="s" s="7939">
        <v>0</v>
      </c>
      <c r="H17" t="n" s="7940">
        <v>1240.0</v>
      </c>
      <c r="I17" t="n" s="7941">
        <v>0.0</v>
      </c>
      <c r="J17" t="n" s="7942">
        <v>0.0</v>
      </c>
      <c r="K17" t="n" s="7943">
        <v>0.0</v>
      </c>
      <c r="L17" t="n" s="7944">
        <v>0.0</v>
      </c>
      <c r="M17" t="n" s="7945">
        <v>0.0</v>
      </c>
      <c r="N17" t="n" s="7946">
        <v>0.0</v>
      </c>
      <c r="O17" s="7947">
        <f>SUM(j17:n17)</f>
      </c>
      <c r="P17" t="n" s="7948">
        <v>0.0</v>
      </c>
      <c r="Q17" t="n" s="7949">
        <v>60.0</v>
      </c>
      <c r="R17" t="n" s="7950">
        <v>1.0</v>
      </c>
      <c r="S17" t="n" s="7951">
        <v>8.94</v>
      </c>
      <c r="T17" t="n" s="7952">
        <v>0.0</v>
      </c>
      <c r="U17" t="n" s="7953">
        <v>0.0</v>
      </c>
      <c r="V17" t="n" s="7954">
        <v>0.0</v>
      </c>
      <c r="W17" t="n" s="7955">
        <v>0.0</v>
      </c>
      <c r="X17" t="n" s="7956">
        <v>0.0</v>
      </c>
      <c r="Y17" s="7957">
        <f>r17+t17+v17</f>
      </c>
      <c r="Z17" s="7958">
        <f>s17+u17+w17+x17</f>
      </c>
      <c r="AA17" t="s" s="7959">
        <v>0</v>
      </c>
    </row>
    <row r="18" ht="15.0" customHeight="true">
      <c r="A18" t="s" s="7960">
        <v>274</v>
      </c>
      <c r="B18" t="s" s="7961">
        <v>275</v>
      </c>
      <c r="C18" t="s" s="7962">
        <v>276</v>
      </c>
      <c r="D18" t="s" s="7963">
        <v>277</v>
      </c>
      <c r="E18" t="s" s="7964">
        <v>229</v>
      </c>
      <c r="F18" t="n" s="7965">
        <v>43323.0</v>
      </c>
      <c r="G18" t="s" s="7966">
        <v>0</v>
      </c>
      <c r="H18" t="n" s="7967">
        <v>1200.0</v>
      </c>
      <c r="I18" t="n" s="7968">
        <v>0.0</v>
      </c>
      <c r="J18" t="n" s="7969">
        <v>0.0</v>
      </c>
      <c r="K18" t="n" s="7970">
        <v>0.0</v>
      </c>
      <c r="L18" t="n" s="7971">
        <v>0.0</v>
      </c>
      <c r="M18" t="n" s="7972">
        <v>0.0</v>
      </c>
      <c r="N18" t="n" s="7973">
        <v>0.0</v>
      </c>
      <c r="O18" s="7974">
        <f>SUM(j18:n18)</f>
      </c>
      <c r="P18" t="n" s="7975">
        <v>0.0</v>
      </c>
      <c r="Q18" t="n" s="7976">
        <v>60.0</v>
      </c>
      <c r="R18" t="n" s="7977">
        <v>4.0</v>
      </c>
      <c r="S18" t="n" s="7978">
        <v>34.6</v>
      </c>
      <c r="T18" t="n" s="7979">
        <v>0.0</v>
      </c>
      <c r="U18" t="n" s="7980">
        <v>0.0</v>
      </c>
      <c r="V18" t="n" s="7981">
        <v>0.0</v>
      </c>
      <c r="W18" t="n" s="7982">
        <v>0.0</v>
      </c>
      <c r="X18" t="n" s="7983">
        <v>0.0</v>
      </c>
      <c r="Y18" s="7984">
        <f>r18+t18+v18</f>
      </c>
      <c r="Z18" s="7985">
        <f>s18+u18+w18+x18</f>
      </c>
      <c r="AA18" t="s" s="7986">
        <v>0</v>
      </c>
    </row>
    <row r="19" ht="15.0" customHeight="true">
      <c r="A19" t="s" s="7987">
        <v>278</v>
      </c>
      <c r="B19" t="s" s="7988">
        <v>279</v>
      </c>
      <c r="C19" t="s" s="7989">
        <v>280</v>
      </c>
      <c r="D19" t="s" s="7990">
        <v>281</v>
      </c>
      <c r="E19" t="s" s="7991">
        <v>229</v>
      </c>
      <c r="F19" t="n" s="7992">
        <v>43323.0</v>
      </c>
      <c r="G19" t="s" s="7993">
        <v>0</v>
      </c>
      <c r="H19" t="n" s="7994">
        <v>1500.0</v>
      </c>
      <c r="I19" t="n" s="7995">
        <v>0.0</v>
      </c>
      <c r="J19" t="n" s="7996">
        <v>500.0</v>
      </c>
      <c r="K19" t="n" s="7997">
        <v>0.0</v>
      </c>
      <c r="L19" t="n" s="7998">
        <v>0.0</v>
      </c>
      <c r="M19" t="n" s="7999">
        <v>0.0</v>
      </c>
      <c r="N19" t="n" s="8000">
        <v>0.0</v>
      </c>
      <c r="O19" s="8001">
        <f>SUM(j19:n19)</f>
      </c>
      <c r="P19" t="n" s="8002">
        <v>10.0</v>
      </c>
      <c r="Q19" t="n" s="8003">
        <v>60.0</v>
      </c>
      <c r="R19" t="n" s="8004">
        <v>2.0</v>
      </c>
      <c r="S19" t="n" s="8005">
        <v>21.64</v>
      </c>
      <c r="T19" t="n" s="8006">
        <v>0.0</v>
      </c>
      <c r="U19" t="n" s="8007">
        <v>0.0</v>
      </c>
      <c r="V19" t="n" s="8008">
        <v>0.0</v>
      </c>
      <c r="W19" t="n" s="8009">
        <v>0.0</v>
      </c>
      <c r="X19" t="n" s="8010">
        <v>0.0</v>
      </c>
      <c r="Y19" s="8011">
        <f>r19+t19+v19</f>
      </c>
      <c r="Z19" s="8012">
        <f>s19+u19+w19+x19</f>
      </c>
      <c r="AA19" t="s" s="8013">
        <v>0</v>
      </c>
    </row>
    <row r="20" ht="15.0" customHeight="true">
      <c r="A20" t="s" s="8014">
        <v>282</v>
      </c>
      <c r="B20" t="s" s="8015">
        <v>283</v>
      </c>
      <c r="C20" t="s" s="8016">
        <v>284</v>
      </c>
      <c r="D20" t="s" s="8017">
        <v>285</v>
      </c>
      <c r="E20" t="s" s="8018">
        <v>229</v>
      </c>
      <c r="F20" t="n" s="8019">
        <v>43539.0</v>
      </c>
      <c r="G20" t="s" s="8020">
        <v>0</v>
      </c>
      <c r="H20" t="n" s="8021">
        <v>1100.0</v>
      </c>
      <c r="I20" t="n" s="8022">
        <v>0.0</v>
      </c>
      <c r="J20" t="n" s="8023">
        <v>170.0</v>
      </c>
      <c r="K20" t="n" s="8024">
        <v>0.0</v>
      </c>
      <c r="L20" t="n" s="8025">
        <v>0.0</v>
      </c>
      <c r="M20" t="n" s="8026">
        <v>0.0</v>
      </c>
      <c r="N20" t="n" s="8027">
        <v>0.0</v>
      </c>
      <c r="O20" s="8028">
        <f>SUM(j20:n20)</f>
      </c>
      <c r="P20" t="n" s="8029">
        <v>0.0</v>
      </c>
      <c r="Q20" t="n" s="8030">
        <v>60.0</v>
      </c>
      <c r="R20" t="n" s="8031">
        <v>0.0</v>
      </c>
      <c r="S20" t="n" s="8032">
        <v>0.0</v>
      </c>
      <c r="T20" t="n" s="8033">
        <v>0.0</v>
      </c>
      <c r="U20" t="n" s="8034">
        <v>0.0</v>
      </c>
      <c r="V20" t="n" s="8035">
        <v>0.0</v>
      </c>
      <c r="W20" t="n" s="8036">
        <v>0.0</v>
      </c>
      <c r="X20" t="n" s="8037">
        <v>0.0</v>
      </c>
      <c r="Y20" s="8038">
        <f>r20+t20+v20</f>
      </c>
      <c r="Z20" s="8039">
        <f>s20+u20+w20+x20</f>
      </c>
      <c r="AA20" t="s" s="8040">
        <v>0</v>
      </c>
    </row>
    <row r="21" ht="15.0" customHeight="true">
      <c r="A21" t="s" s="8041">
        <v>286</v>
      </c>
      <c r="B21" t="s" s="8042">
        <v>287</v>
      </c>
      <c r="C21" t="s" s="8043">
        <v>288</v>
      </c>
      <c r="D21" t="s" s="8044">
        <v>289</v>
      </c>
      <c r="E21" t="s" s="8045">
        <v>229</v>
      </c>
      <c r="F21" t="n" s="8046">
        <v>43617.0</v>
      </c>
      <c r="G21" t="s" s="8047">
        <v>0</v>
      </c>
      <c r="H21" t="n" s="8048">
        <v>1100.0</v>
      </c>
      <c r="I21" t="n" s="8049">
        <v>0.0</v>
      </c>
      <c r="J21" t="n" s="8050">
        <v>0.0</v>
      </c>
      <c r="K21" t="n" s="8051">
        <v>0.0</v>
      </c>
      <c r="L21" t="n" s="8052">
        <v>0.0</v>
      </c>
      <c r="M21" t="n" s="8053">
        <v>0.0</v>
      </c>
      <c r="N21" t="n" s="8054">
        <v>0.0</v>
      </c>
      <c r="O21" s="8055">
        <f>SUM(j21:n21)</f>
      </c>
      <c r="P21" t="n" s="8056">
        <v>0.0</v>
      </c>
      <c r="Q21" t="n" s="8057">
        <v>60.0</v>
      </c>
      <c r="R21" t="n" s="8058">
        <v>0.0</v>
      </c>
      <c r="S21" t="n" s="8059">
        <v>0.0</v>
      </c>
      <c r="T21" t="n" s="8060">
        <v>0.0</v>
      </c>
      <c r="U21" t="n" s="8061">
        <v>0.0</v>
      </c>
      <c r="V21" t="n" s="8062">
        <v>0.0</v>
      </c>
      <c r="W21" t="n" s="8063">
        <v>0.0</v>
      </c>
      <c r="X21" t="n" s="8064">
        <v>0.0</v>
      </c>
      <c r="Y21" s="8065">
        <f>r21+t21+v21</f>
      </c>
      <c r="Z21" s="8066">
        <f>s21+u21+w21+x21</f>
      </c>
      <c r="AA21" t="s" s="8067">
        <v>0</v>
      </c>
    </row>
    <row r="22" ht="15.0" customHeight="true">
      <c r="A22" t="s" s="8068">
        <v>0</v>
      </c>
      <c r="B22" t="s" s="8069">
        <v>0</v>
      </c>
      <c r="C22" t="s" s="8070">
        <v>0</v>
      </c>
      <c r="D22" t="s" s="8071">
        <v>0</v>
      </c>
      <c r="E22" t="s" s="8072">
        <v>0</v>
      </c>
      <c r="F22" t="s" s="8073">
        <v>0</v>
      </c>
      <c r="G22" t="s" s="8074">
        <v>0</v>
      </c>
      <c r="H22" s="8075">
        <f>SUM(h6:h21)</f>
      </c>
      <c r="I22" s="8076">
        <f>SUM(i6:i21)</f>
      </c>
      <c r="J22" s="8077">
        <f>SUM(j6:j21)</f>
      </c>
      <c r="K22" s="8078">
        <f>SUM(k6:k21)</f>
      </c>
      <c r="L22" s="8079">
        <f>SUM(l6:l21)</f>
      </c>
      <c r="M22" s="8080">
        <f>SUM(m6:m21)</f>
      </c>
      <c r="N22" s="8081">
        <f>SUM(n6:n21)</f>
      </c>
      <c r="O22" s="8082">
        <f>SUM(o6:o21)</f>
      </c>
      <c r="P22" s="8083">
        <f>SUM(p6:p21)</f>
      </c>
      <c r="Q22" s="8084">
        <f>SUM(q6:q21)</f>
      </c>
      <c r="R22" s="8085">
        <f>SUM(r6:r21)</f>
      </c>
      <c r="S22" s="8086">
        <f>SUM(s6:s21)</f>
      </c>
      <c r="T22" s="8087">
        <f>SUM(t6:t21)</f>
      </c>
      <c r="U22" s="8088">
        <f>SUM(u6:u21)</f>
      </c>
      <c r="V22" s="8089">
        <f>SUM(v6:v21)</f>
      </c>
      <c r="W22" s="8090">
        <f>SUM(w6:w21)</f>
      </c>
      <c r="X22" s="8091">
        <f>SUM(x6:x21)</f>
      </c>
      <c r="Y22" s="8092">
        <f>SUM(y6:y21)</f>
      </c>
      <c r="Z22" s="8093">
        <f>SUM(z6:z21)</f>
      </c>
      <c r="AA22" t="s" s="8094">
        <v>0</v>
      </c>
    </row>
    <row r="23" ht="15.0" customHeight="true"/>
    <row r="24" ht="15.0" customHeight="true">
      <c r="A24" t="s" s="8095">
        <v>0</v>
      </c>
      <c r="B24" t="s" s="8096">
        <v>0</v>
      </c>
      <c r="C24" t="s" s="8097">
        <v>531</v>
      </c>
      <c r="D24" s="8098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99">
        <v>0</v>
      </c>
      <c r="B1" t="s" s="8100">
        <v>0</v>
      </c>
      <c r="C1" t="s" s="8101">
        <v>1</v>
      </c>
      <c r="D1" t="s" s="8102">
        <v>0</v>
      </c>
      <c r="E1" t="s" s="8103">
        <v>0</v>
      </c>
      <c r="F1" t="s" s="8104">
        <v>0</v>
      </c>
      <c r="G1" t="s" s="8105">
        <v>0</v>
      </c>
      <c r="H1" t="s" s="8106">
        <v>0</v>
      </c>
      <c r="I1" t="s" s="8107">
        <v>0</v>
      </c>
      <c r="J1" t="s" s="8108">
        <v>0</v>
      </c>
      <c r="K1" t="s" s="8109">
        <v>0</v>
      </c>
      <c r="L1" t="s" s="8110">
        <v>0</v>
      </c>
      <c r="M1" t="s" s="8111">
        <v>0</v>
      </c>
      <c r="N1" t="s" s="8112">
        <v>2</v>
      </c>
      <c r="O1" t="n" s="8113">
        <v>2019.0</v>
      </c>
      <c r="P1" t="s" s="8114">
        <v>0</v>
      </c>
      <c r="Q1" t="s" s="8115">
        <v>0</v>
      </c>
      <c r="R1" t="s" s="8116">
        <v>0</v>
      </c>
    </row>
    <row r="2" ht="15.0" customHeight="true">
      <c r="A2" t="s" s="8117">
        <v>0</v>
      </c>
      <c r="B2" t="s" s="8118">
        <v>0</v>
      </c>
      <c r="C2" t="s" s="8119">
        <v>3</v>
      </c>
      <c r="D2" t="s" s="8120">
        <v>0</v>
      </c>
      <c r="E2" t="s" s="8121">
        <v>0</v>
      </c>
      <c r="F2" t="s" s="8122">
        <v>0</v>
      </c>
      <c r="G2" t="s" s="8123">
        <v>0</v>
      </c>
      <c r="H2" t="s" s="8124">
        <v>0</v>
      </c>
      <c r="I2" t="s" s="8125">
        <v>0</v>
      </c>
      <c r="J2" t="s" s="8126">
        <v>0</v>
      </c>
      <c r="K2" t="s" s="8127">
        <v>0</v>
      </c>
      <c r="L2" t="s" s="8128">
        <v>0</v>
      </c>
      <c r="M2" t="s" s="8129">
        <v>0</v>
      </c>
      <c r="N2" t="s" s="8130">
        <v>4</v>
      </c>
      <c r="O2" t="n" s="8131">
        <v>2019.0</v>
      </c>
      <c r="P2" t="s" s="8132">
        <v>0</v>
      </c>
      <c r="Q2" t="s" s="8133">
        <v>0</v>
      </c>
      <c r="R2" t="s" s="8134">
        <v>0</v>
      </c>
    </row>
    <row r="3" ht="15.0" customHeight="true"/>
    <row r="4" ht="19.0" customHeight="true">
      <c r="A4" t="s" s="8135">
        <v>0</v>
      </c>
      <c r="B4" t="s" s="8136">
        <v>0</v>
      </c>
      <c r="C4" t="s" s="8137">
        <v>0</v>
      </c>
      <c r="D4" t="s" s="8138">
        <v>0</v>
      </c>
      <c r="E4" t="s" s="8139">
        <v>0</v>
      </c>
      <c r="F4" t="s" s="8140">
        <v>0</v>
      </c>
      <c r="G4" t="s" s="8141">
        <v>0</v>
      </c>
      <c r="H4" t="s" s="8142">
        <v>0</v>
      </c>
      <c r="I4" t="s" s="8143">
        <v>0</v>
      </c>
      <c r="J4" t="s" s="8144">
        <v>0</v>
      </c>
      <c r="K4" t="s" s="8145">
        <v>0</v>
      </c>
      <c r="L4" t="s" s="8146">
        <v>0</v>
      </c>
      <c r="M4" t="s" s="8147">
        <v>0</v>
      </c>
      <c r="N4" t="s" s="8148">
        <v>0</v>
      </c>
      <c r="O4" t="s" s="8149">
        <v>0</v>
      </c>
      <c r="P4" t="s" s="8150">
        <v>0</v>
      </c>
      <c r="Q4" t="s" s="8151">
        <v>0</v>
      </c>
      <c r="R4" t="n" s="8152">
        <v>1.5</v>
      </c>
      <c r="S4" t="n" s="8153">
        <v>1.5</v>
      </c>
      <c r="T4" t="n" s="8154">
        <v>2.0</v>
      </c>
      <c r="U4" t="n" s="8155">
        <v>2.0</v>
      </c>
      <c r="V4" t="n" s="8156">
        <v>3.0</v>
      </c>
      <c r="W4" t="n" s="8157">
        <v>3.0</v>
      </c>
      <c r="X4" t="s" s="8158">
        <v>0</v>
      </c>
      <c r="Y4" t="s" s="8159">
        <v>5</v>
      </c>
      <c r="Z4" t="s" s="8160">
        <v>5</v>
      </c>
      <c r="AA4" t="s" s="8161">
        <v>0</v>
      </c>
    </row>
    <row r="5" ht="58.0" customHeight="true">
      <c r="A5" t="s" s="8162">
        <v>6</v>
      </c>
      <c r="B5" t="s" s="8163">
        <v>7</v>
      </c>
      <c r="C5" t="s" s="8164">
        <v>8</v>
      </c>
      <c r="D5" t="s" s="8165">
        <v>9</v>
      </c>
      <c r="E5" t="s" s="8166">
        <v>10</v>
      </c>
      <c r="F5" t="s" s="8167">
        <v>11</v>
      </c>
      <c r="G5" t="s" s="8168">
        <v>12</v>
      </c>
      <c r="H5" t="s" s="8169">
        <v>13</v>
      </c>
      <c r="I5" t="s" s="8170">
        <v>14</v>
      </c>
      <c r="J5" t="s" s="8171">
        <v>15</v>
      </c>
      <c r="K5" t="s" s="8172">
        <v>16</v>
      </c>
      <c r="L5" t="s" s="8173">
        <v>17</v>
      </c>
      <c r="M5" t="s" s="8174">
        <v>18</v>
      </c>
      <c r="N5" t="s" s="8175">
        <v>19</v>
      </c>
      <c r="O5" t="s" s="8176">
        <v>20</v>
      </c>
      <c r="P5" t="s" s="8177">
        <v>21</v>
      </c>
      <c r="Q5" t="s" s="8178">
        <v>22</v>
      </c>
      <c r="R5" t="s" s="8179">
        <v>23</v>
      </c>
      <c r="S5" t="s" s="8180">
        <v>24</v>
      </c>
      <c r="T5" t="s" s="8181">
        <v>25</v>
      </c>
      <c r="U5" t="s" s="8182">
        <v>24</v>
      </c>
      <c r="V5" t="s" s="8183">
        <v>26</v>
      </c>
      <c r="W5" t="s" s="8184">
        <v>24</v>
      </c>
      <c r="X5" t="s" s="8185">
        <v>27</v>
      </c>
      <c r="Y5" t="s" s="8186">
        <v>28</v>
      </c>
      <c r="Z5" t="s" s="8187">
        <v>29</v>
      </c>
      <c r="AA5" t="s" s="8188">
        <v>30</v>
      </c>
    </row>
    <row r="6" ht="15.0" customHeight="true">
      <c r="A6" t="s" s="8189">
        <v>290</v>
      </c>
      <c r="B6" t="s" s="8190">
        <v>291</v>
      </c>
      <c r="C6" t="s" s="8191">
        <v>292</v>
      </c>
      <c r="D6" t="s" s="8192">
        <v>293</v>
      </c>
      <c r="E6" t="s" s="8193">
        <v>294</v>
      </c>
      <c r="F6" t="n" s="8194">
        <v>41944.0</v>
      </c>
      <c r="G6" t="s" s="8195">
        <v>0</v>
      </c>
      <c r="H6" t="n" s="8196">
        <v>1420.0</v>
      </c>
      <c r="I6" t="n" s="8197">
        <v>0.0</v>
      </c>
      <c r="J6" t="n" s="8198">
        <v>450.0</v>
      </c>
      <c r="K6" t="n" s="8199">
        <v>0.0</v>
      </c>
      <c r="L6" t="n" s="8200">
        <v>0.0</v>
      </c>
      <c r="M6" t="n" s="8201">
        <v>0.0</v>
      </c>
      <c r="N6" t="n" s="8202">
        <v>0.0</v>
      </c>
      <c r="O6" s="8203">
        <f>SUM(j6:n6)</f>
      </c>
      <c r="P6" t="n" s="8204">
        <v>0.0</v>
      </c>
      <c r="Q6" t="n" s="8205">
        <v>60.0</v>
      </c>
      <c r="R6" t="n" s="8206">
        <v>8.0</v>
      </c>
      <c r="S6" t="n" s="8207">
        <v>81.92</v>
      </c>
      <c r="T6" t="n" s="8208">
        <v>0.0</v>
      </c>
      <c r="U6" t="n" s="8209">
        <v>0.0</v>
      </c>
      <c r="V6" t="n" s="8210">
        <v>0.0</v>
      </c>
      <c r="W6" t="n" s="8211">
        <v>0.0</v>
      </c>
      <c r="X6" t="n" s="8212">
        <v>0.0</v>
      </c>
      <c r="Y6" s="8213">
        <f>r6+t6+v6</f>
      </c>
      <c r="Z6" s="8214">
        <f>s6+u6+w6+x6</f>
      </c>
      <c r="AA6" t="s" s="8215">
        <v>0</v>
      </c>
    </row>
    <row r="7" ht="15.0" customHeight="true">
      <c r="A7" t="s" s="8216">
        <v>295</v>
      </c>
      <c r="B7" t="s" s="8217">
        <v>296</v>
      </c>
      <c r="C7" t="s" s="8218">
        <v>297</v>
      </c>
      <c r="D7" t="s" s="8219">
        <v>298</v>
      </c>
      <c r="E7" t="s" s="8220">
        <v>294</v>
      </c>
      <c r="F7" t="n" s="8221">
        <v>41944.0</v>
      </c>
      <c r="G7" t="s" s="8222">
        <v>0</v>
      </c>
      <c r="H7" t="n" s="8223">
        <v>1440.0</v>
      </c>
      <c r="I7" t="n" s="8224">
        <v>0.0</v>
      </c>
      <c r="J7" t="n" s="8225">
        <v>420.0</v>
      </c>
      <c r="K7" t="n" s="8226">
        <v>0.0</v>
      </c>
      <c r="L7" t="n" s="8227">
        <v>0.0</v>
      </c>
      <c r="M7" t="n" s="8228">
        <v>0.0</v>
      </c>
      <c r="N7" t="n" s="8229">
        <v>0.0</v>
      </c>
      <c r="O7" s="8230">
        <f>SUM(j7:n7)</f>
      </c>
      <c r="P7" t="n" s="8231">
        <v>0.0</v>
      </c>
      <c r="Q7" t="n" s="8232">
        <v>60.0</v>
      </c>
      <c r="R7" t="n" s="8233">
        <v>8.0</v>
      </c>
      <c r="S7" t="n" s="8234">
        <v>83.04</v>
      </c>
      <c r="T7" t="n" s="8235">
        <v>0.0</v>
      </c>
      <c r="U7" t="n" s="8236">
        <v>0.0</v>
      </c>
      <c r="V7" t="n" s="8237">
        <v>0.0</v>
      </c>
      <c r="W7" t="n" s="8238">
        <v>0.0</v>
      </c>
      <c r="X7" t="n" s="8239">
        <v>0.0</v>
      </c>
      <c r="Y7" s="8240">
        <f>r7+t7+v7</f>
      </c>
      <c r="Z7" s="8241">
        <f>s7+u7+w7+x7</f>
      </c>
      <c r="AA7" t="s" s="8242">
        <v>0</v>
      </c>
    </row>
    <row r="8" ht="15.0" customHeight="true">
      <c r="A8" t="s" s="8243">
        <v>299</v>
      </c>
      <c r="B8" t="s" s="8244">
        <v>300</v>
      </c>
      <c r="C8" t="s" s="8245">
        <v>301</v>
      </c>
      <c r="D8" t="s" s="8246">
        <v>302</v>
      </c>
      <c r="E8" t="s" s="8247">
        <v>294</v>
      </c>
      <c r="F8" t="n" s="8248">
        <v>41944.0</v>
      </c>
      <c r="G8" t="s" s="8249">
        <v>0</v>
      </c>
      <c r="H8" t="n" s="8250">
        <v>1220.0</v>
      </c>
      <c r="I8" t="n" s="8251">
        <v>0.0</v>
      </c>
      <c r="J8" t="n" s="8252">
        <v>450.0</v>
      </c>
      <c r="K8" t="n" s="8253">
        <v>0.0</v>
      </c>
      <c r="L8" t="n" s="8254">
        <v>0.0</v>
      </c>
      <c r="M8" t="n" s="8255">
        <v>0.0</v>
      </c>
      <c r="N8" t="n" s="8256">
        <v>0.0</v>
      </c>
      <c r="O8" s="8257">
        <f>SUM(j8:n8)</f>
      </c>
      <c r="P8" t="n" s="8258">
        <v>30.68</v>
      </c>
      <c r="Q8" t="n" s="8259">
        <v>60.0</v>
      </c>
      <c r="R8" t="n" s="8260">
        <v>4.0</v>
      </c>
      <c r="S8" t="n" s="8261">
        <v>35.2</v>
      </c>
      <c r="T8" t="n" s="8262">
        <v>0.0</v>
      </c>
      <c r="U8" t="n" s="8263">
        <v>0.0</v>
      </c>
      <c r="V8" t="n" s="8264">
        <v>0.0</v>
      </c>
      <c r="W8" t="n" s="8265">
        <v>0.0</v>
      </c>
      <c r="X8" t="n" s="8266">
        <v>0.0</v>
      </c>
      <c r="Y8" s="8267">
        <f>r8+t8+v8</f>
      </c>
      <c r="Z8" s="8268">
        <f>s8+u8+w8+x8</f>
      </c>
      <c r="AA8" t="s" s="8269">
        <v>0</v>
      </c>
    </row>
    <row r="9" ht="15.0" customHeight="true">
      <c r="A9" t="s" s="8270">
        <v>303</v>
      </c>
      <c r="B9" t="s" s="8271">
        <v>304</v>
      </c>
      <c r="C9" t="s" s="8272">
        <v>305</v>
      </c>
      <c r="D9" t="s" s="8273">
        <v>306</v>
      </c>
      <c r="E9" t="s" s="8274">
        <v>294</v>
      </c>
      <c r="F9" t="n" s="8275">
        <v>42005.0</v>
      </c>
      <c r="G9" t="s" s="8276">
        <v>0</v>
      </c>
      <c r="H9" t="n" s="8277">
        <v>1570.0</v>
      </c>
      <c r="I9" t="n" s="8278">
        <v>0.0</v>
      </c>
      <c r="J9" t="n" s="8279">
        <v>2200.0</v>
      </c>
      <c r="K9" t="n" s="8280">
        <v>0.0</v>
      </c>
      <c r="L9" t="n" s="8281">
        <v>0.0</v>
      </c>
      <c r="M9" t="n" s="8282">
        <v>0.0</v>
      </c>
      <c r="N9" t="n" s="8283">
        <v>0.0</v>
      </c>
      <c r="O9" s="8284">
        <f>SUM(j9:n9)</f>
      </c>
      <c r="P9" t="n" s="8285">
        <v>0.0</v>
      </c>
      <c r="Q9" t="n" s="8286">
        <v>60.0</v>
      </c>
      <c r="R9" t="n" s="8287">
        <v>8.0</v>
      </c>
      <c r="S9" t="n" s="8288">
        <v>90.56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t="n" s="8293">
        <v>0.0</v>
      </c>
      <c r="Y9" s="8294">
        <f>r9+t9+v9</f>
      </c>
      <c r="Z9" s="8295">
        <f>s9+u9+w9+x9</f>
      </c>
      <c r="AA9" t="s" s="8296">
        <v>0</v>
      </c>
    </row>
    <row r="10" ht="15.0" customHeight="true">
      <c r="A10" t="s" s="8297">
        <v>307</v>
      </c>
      <c r="B10" t="s" s="8298">
        <v>308</v>
      </c>
      <c r="C10" t="s" s="8299">
        <v>309</v>
      </c>
      <c r="D10" t="s" s="8300">
        <v>310</v>
      </c>
      <c r="E10" t="s" s="8301">
        <v>294</v>
      </c>
      <c r="F10" t="n" s="8302">
        <v>41944.0</v>
      </c>
      <c r="G10" t="s" s="8303">
        <v>0</v>
      </c>
      <c r="H10" t="n" s="8304">
        <v>1300.0</v>
      </c>
      <c r="I10" t="n" s="8305">
        <v>0.0</v>
      </c>
      <c r="J10" t="n" s="8306">
        <v>0.0</v>
      </c>
      <c r="K10" t="n" s="8307">
        <v>0.0</v>
      </c>
      <c r="L10" t="n" s="8308">
        <v>0.0</v>
      </c>
      <c r="M10" t="n" s="8309">
        <v>0.0</v>
      </c>
      <c r="N10" t="n" s="8310">
        <v>0.0</v>
      </c>
      <c r="O10" s="8311">
        <f>SUM(j10:n10)</f>
      </c>
      <c r="P10" t="n" s="8312">
        <v>0.0</v>
      </c>
      <c r="Q10" t="n" s="8313">
        <v>60.0</v>
      </c>
      <c r="R10" t="n" s="8314">
        <v>4.0</v>
      </c>
      <c r="S10" t="n" s="8315">
        <v>37.52</v>
      </c>
      <c r="T10" t="n" s="8316">
        <v>0.0</v>
      </c>
      <c r="U10" t="n" s="8317">
        <v>0.0</v>
      </c>
      <c r="V10" t="n" s="8318">
        <v>0.0</v>
      </c>
      <c r="W10" t="n" s="8319">
        <v>0.0</v>
      </c>
      <c r="X10" t="n" s="8320">
        <v>0.0</v>
      </c>
      <c r="Y10" s="8321">
        <f>r10+t10+v10</f>
      </c>
      <c r="Z10" s="8322">
        <f>s10+u10+w10+x10</f>
      </c>
      <c r="AA10" t="s" s="8323">
        <v>0</v>
      </c>
    </row>
    <row r="11" ht="15.0" customHeight="true">
      <c r="A11" t="s" s="8324">
        <v>311</v>
      </c>
      <c r="B11" t="s" s="8325">
        <v>312</v>
      </c>
      <c r="C11" t="s" s="8326">
        <v>313</v>
      </c>
      <c r="D11" t="s" s="8327">
        <v>314</v>
      </c>
      <c r="E11" t="s" s="8328">
        <v>294</v>
      </c>
      <c r="F11" t="n" s="8329">
        <v>42005.0</v>
      </c>
      <c r="G11" t="s" s="8330">
        <v>0</v>
      </c>
      <c r="H11" t="n" s="8331">
        <v>1350.0</v>
      </c>
      <c r="I11" t="n" s="8332">
        <v>0.0</v>
      </c>
      <c r="J11" t="n" s="8333">
        <v>650.0</v>
      </c>
      <c r="K11" t="n" s="8334">
        <v>0.0</v>
      </c>
      <c r="L11" t="n" s="8335">
        <v>0.0</v>
      </c>
      <c r="M11" t="n" s="8336">
        <v>0.0</v>
      </c>
      <c r="N11" t="n" s="8337">
        <v>0.0</v>
      </c>
      <c r="O11" s="8338">
        <f>SUM(j11:n11)</f>
      </c>
      <c r="P11" t="n" s="8339">
        <v>0.0</v>
      </c>
      <c r="Q11" t="n" s="8340">
        <v>60.0</v>
      </c>
      <c r="R11" t="n" s="8341">
        <v>8.0</v>
      </c>
      <c r="S11" t="n" s="8342">
        <v>77.92</v>
      </c>
      <c r="T11" t="n" s="8343">
        <v>0.0</v>
      </c>
      <c r="U11" t="n" s="8344">
        <v>0.0</v>
      </c>
      <c r="V11" t="n" s="8345">
        <v>0.0</v>
      </c>
      <c r="W11" t="n" s="8346">
        <v>0.0</v>
      </c>
      <c r="X11" t="n" s="8347">
        <v>0.0</v>
      </c>
      <c r="Y11" s="8348">
        <f>r11+t11+v11</f>
      </c>
      <c r="Z11" s="8349">
        <f>s11+u11+w11+x11</f>
      </c>
      <c r="AA11" t="s" s="8350">
        <v>0</v>
      </c>
    </row>
    <row r="12" ht="15.0" customHeight="true">
      <c r="A12" t="s" s="8351">
        <v>315</v>
      </c>
      <c r="B12" t="s" s="8352">
        <v>316</v>
      </c>
      <c r="C12" t="s" s="8353">
        <v>317</v>
      </c>
      <c r="D12" t="s" s="8354">
        <v>318</v>
      </c>
      <c r="E12" t="s" s="8355">
        <v>294</v>
      </c>
      <c r="F12" t="n" s="8356">
        <v>41944.0</v>
      </c>
      <c r="G12" t="s" s="8357">
        <v>0</v>
      </c>
      <c r="H12" t="n" s="8358">
        <v>1280.0</v>
      </c>
      <c r="I12" t="n" s="8359">
        <v>0.0</v>
      </c>
      <c r="J12" t="n" s="8360">
        <v>800.0</v>
      </c>
      <c r="K12" t="n" s="8361">
        <v>0.0</v>
      </c>
      <c r="L12" t="n" s="8362">
        <v>0.0</v>
      </c>
      <c r="M12" t="n" s="8363">
        <v>0.0</v>
      </c>
      <c r="N12" t="n" s="8364">
        <v>0.0</v>
      </c>
      <c r="O12" s="8365">
        <f>SUM(j12:n12)</f>
      </c>
      <c r="P12" t="n" s="8366">
        <v>0.0</v>
      </c>
      <c r="Q12" t="n" s="8367">
        <v>60.0</v>
      </c>
      <c r="R12" t="n" s="8368">
        <v>8.0</v>
      </c>
      <c r="S12" t="n" s="8369">
        <v>73.84</v>
      </c>
      <c r="T12" t="n" s="8370">
        <v>0.0</v>
      </c>
      <c r="U12" t="n" s="8371">
        <v>0.0</v>
      </c>
      <c r="V12" t="n" s="8372">
        <v>0.0</v>
      </c>
      <c r="W12" t="n" s="8373">
        <v>0.0</v>
      </c>
      <c r="X12" t="n" s="8374">
        <v>0.0</v>
      </c>
      <c r="Y12" s="8375">
        <f>r12+t12+v12</f>
      </c>
      <c r="Z12" s="8376">
        <f>s12+u12+w12+x12</f>
      </c>
      <c r="AA12" t="s" s="8377">
        <v>0</v>
      </c>
    </row>
    <row r="13" ht="15.0" customHeight="true">
      <c r="A13" t="s" s="8378">
        <v>319</v>
      </c>
      <c r="B13" t="s" s="8379">
        <v>320</v>
      </c>
      <c r="C13" t="s" s="8380">
        <v>321</v>
      </c>
      <c r="D13" t="s" s="8381">
        <v>322</v>
      </c>
      <c r="E13" t="s" s="8382">
        <v>294</v>
      </c>
      <c r="F13" t="n" s="8383">
        <v>41944.0</v>
      </c>
      <c r="G13" t="s" s="8384">
        <v>0</v>
      </c>
      <c r="H13" t="n" s="8385">
        <v>1970.0</v>
      </c>
      <c r="I13" t="n" s="8386">
        <v>0.0</v>
      </c>
      <c r="J13" t="n" s="8387">
        <v>0.0</v>
      </c>
      <c r="K13" t="n" s="8388">
        <v>0.0</v>
      </c>
      <c r="L13" t="n" s="8389">
        <v>0.0</v>
      </c>
      <c r="M13" t="n" s="8390">
        <v>0.0</v>
      </c>
      <c r="N13" t="n" s="8391">
        <v>0.0</v>
      </c>
      <c r="O13" s="8392">
        <f>SUM(j13:n13)</f>
      </c>
      <c r="P13" t="n" s="8393">
        <v>0.0</v>
      </c>
      <c r="Q13" t="n" s="8394">
        <v>60.0</v>
      </c>
      <c r="R13" t="n" s="8395">
        <v>0.0</v>
      </c>
      <c r="S13" t="n" s="8396">
        <v>0.0</v>
      </c>
      <c r="T13" t="n" s="8397">
        <v>0.0</v>
      </c>
      <c r="U13" t="n" s="8398">
        <v>0.0</v>
      </c>
      <c r="V13" t="n" s="8399">
        <v>0.0</v>
      </c>
      <c r="W13" t="n" s="8400">
        <v>0.0</v>
      </c>
      <c r="X13" t="n" s="8401">
        <v>0.0</v>
      </c>
      <c r="Y13" s="8402">
        <f>r13+t13+v13</f>
      </c>
      <c r="Z13" s="8403">
        <f>s13+u13+w13+x13</f>
      </c>
      <c r="AA13" t="s" s="8404">
        <v>0</v>
      </c>
    </row>
    <row r="14" ht="15.0" customHeight="true">
      <c r="A14" t="s" s="8405">
        <v>323</v>
      </c>
      <c r="B14" t="s" s="8406">
        <v>324</v>
      </c>
      <c r="C14" t="s" s="8407">
        <v>325</v>
      </c>
      <c r="D14" t="s" s="8408">
        <v>326</v>
      </c>
      <c r="E14" t="s" s="8409">
        <v>294</v>
      </c>
      <c r="F14" t="n" s="8410">
        <v>41944.0</v>
      </c>
      <c r="G14" t="s" s="8411">
        <v>0</v>
      </c>
      <c r="H14" t="n" s="8412">
        <v>1390.0</v>
      </c>
      <c r="I14" t="n" s="8413">
        <v>0.0</v>
      </c>
      <c r="J14" t="n" s="8414">
        <v>1080.0</v>
      </c>
      <c r="K14" t="n" s="8415">
        <v>0.0</v>
      </c>
      <c r="L14" t="n" s="8416">
        <v>0.0</v>
      </c>
      <c r="M14" t="n" s="8417">
        <v>0.0</v>
      </c>
      <c r="N14" t="n" s="8418">
        <v>0.0</v>
      </c>
      <c r="O14" s="8419">
        <f>SUM(j14:n14)</f>
      </c>
      <c r="P14" t="n" s="8420">
        <v>0.0</v>
      </c>
      <c r="Q14" t="n" s="8421">
        <v>60.0</v>
      </c>
      <c r="R14" t="n" s="8422">
        <v>8.0</v>
      </c>
      <c r="S14" t="n" s="8423">
        <v>80.16</v>
      </c>
      <c r="T14" t="n" s="8424">
        <v>0.0</v>
      </c>
      <c r="U14" t="n" s="8425">
        <v>0.0</v>
      </c>
      <c r="V14" t="n" s="8426">
        <v>0.0</v>
      </c>
      <c r="W14" t="n" s="8427">
        <v>0.0</v>
      </c>
      <c r="X14" t="n" s="8428">
        <v>0.0</v>
      </c>
      <c r="Y14" s="8429">
        <f>r14+t14+v14</f>
      </c>
      <c r="Z14" s="8430">
        <f>s14+u14+w14+x14</f>
      </c>
      <c r="AA14" t="s" s="8431">
        <v>0</v>
      </c>
    </row>
    <row r="15" ht="15.0" customHeight="true">
      <c r="A15" t="s" s="8432">
        <v>327</v>
      </c>
      <c r="B15" t="s" s="8433">
        <v>328</v>
      </c>
      <c r="C15" t="s" s="8434">
        <v>329</v>
      </c>
      <c r="D15" t="s" s="8435">
        <v>330</v>
      </c>
      <c r="E15" t="s" s="8436">
        <v>294</v>
      </c>
      <c r="F15" t="n" s="8437">
        <v>42139.0</v>
      </c>
      <c r="G15" t="s" s="8438">
        <v>0</v>
      </c>
      <c r="H15" t="n" s="8439">
        <v>1240.0</v>
      </c>
      <c r="I15" t="n" s="8440">
        <v>0.0</v>
      </c>
      <c r="J15" t="n" s="8441">
        <v>200.0</v>
      </c>
      <c r="K15" t="n" s="8442">
        <v>0.0</v>
      </c>
      <c r="L15" t="n" s="8443">
        <v>0.0</v>
      </c>
      <c r="M15" t="n" s="8444">
        <v>0.0</v>
      </c>
      <c r="N15" t="n" s="8445">
        <v>0.0</v>
      </c>
      <c r="O15" s="8446">
        <f>SUM(j15:n15)</f>
      </c>
      <c r="P15" t="n" s="8447">
        <v>0.0</v>
      </c>
      <c r="Q15" t="n" s="8448">
        <v>60.0</v>
      </c>
      <c r="R15" t="n" s="8449">
        <v>8.0</v>
      </c>
      <c r="S15" t="n" s="8450">
        <v>71.52</v>
      </c>
      <c r="T15" t="n" s="8451">
        <v>0.0</v>
      </c>
      <c r="U15" t="n" s="8452">
        <v>0.0</v>
      </c>
      <c r="V15" t="n" s="8453">
        <v>0.0</v>
      </c>
      <c r="W15" t="n" s="8454">
        <v>0.0</v>
      </c>
      <c r="X15" t="n" s="8455">
        <v>0.0</v>
      </c>
      <c r="Y15" s="8456">
        <f>r15+t15+v15</f>
      </c>
      <c r="Z15" s="8457">
        <f>s15+u15+w15+x15</f>
      </c>
      <c r="AA15" t="s" s="8458">
        <v>0</v>
      </c>
    </row>
    <row r="16" ht="15.0" customHeight="true">
      <c r="A16" t="s" s="8459">
        <v>331</v>
      </c>
      <c r="B16" t="s" s="8460">
        <v>332</v>
      </c>
      <c r="C16" t="s" s="8461">
        <v>333</v>
      </c>
      <c r="D16" t="s" s="8462">
        <v>334</v>
      </c>
      <c r="E16" t="s" s="8463">
        <v>294</v>
      </c>
      <c r="F16" t="n" s="8464">
        <v>42993.0</v>
      </c>
      <c r="G16" t="s" s="8465">
        <v>0</v>
      </c>
      <c r="H16" t="n" s="8466">
        <v>1330.0</v>
      </c>
      <c r="I16" t="n" s="8467">
        <v>0.0</v>
      </c>
      <c r="J16" t="n" s="8468">
        <v>800.0</v>
      </c>
      <c r="K16" t="n" s="8469">
        <v>0.0</v>
      </c>
      <c r="L16" t="n" s="8470">
        <v>0.0</v>
      </c>
      <c r="M16" t="n" s="8471">
        <v>0.0</v>
      </c>
      <c r="N16" t="n" s="8472">
        <v>0.0</v>
      </c>
      <c r="O16" s="8473">
        <f>SUM(j16:n16)</f>
      </c>
      <c r="P16" t="n" s="8474">
        <v>0.0</v>
      </c>
      <c r="Q16" t="n" s="8475">
        <v>60.0</v>
      </c>
      <c r="R16" t="n" s="8476">
        <v>8.0</v>
      </c>
      <c r="S16" t="n" s="8477">
        <v>76.72</v>
      </c>
      <c r="T16" t="n" s="8478">
        <v>0.0</v>
      </c>
      <c r="U16" t="n" s="8479">
        <v>0.0</v>
      </c>
      <c r="V16" t="n" s="8480">
        <v>0.0</v>
      </c>
      <c r="W16" t="n" s="8481">
        <v>0.0</v>
      </c>
      <c r="X16" t="n" s="8482">
        <v>0.0</v>
      </c>
      <c r="Y16" s="8483">
        <f>r16+t16+v16</f>
      </c>
      <c r="Z16" s="8484">
        <f>s16+u16+w16+x16</f>
      </c>
      <c r="AA16" t="s" s="8485">
        <v>0</v>
      </c>
    </row>
    <row r="17" ht="15.0" customHeight="true">
      <c r="A17" t="s" s="8486">
        <v>335</v>
      </c>
      <c r="B17" t="s" s="8487">
        <v>336</v>
      </c>
      <c r="C17" t="s" s="8488">
        <v>337</v>
      </c>
      <c r="D17" t="s" s="8489">
        <v>338</v>
      </c>
      <c r="E17" t="s" s="8490">
        <v>294</v>
      </c>
      <c r="F17" t="n" s="8491">
        <v>43252.0</v>
      </c>
      <c r="G17" t="s" s="8492">
        <v>0</v>
      </c>
      <c r="H17" t="n" s="8493">
        <v>1200.0</v>
      </c>
      <c r="I17" t="n" s="8494">
        <v>0.0</v>
      </c>
      <c r="J17" t="n" s="8495">
        <v>450.0</v>
      </c>
      <c r="K17" t="n" s="8496">
        <v>0.0</v>
      </c>
      <c r="L17" t="n" s="8497">
        <v>0.0</v>
      </c>
      <c r="M17" t="n" s="8498">
        <v>0.0</v>
      </c>
      <c r="N17" t="n" s="8499">
        <v>0.0</v>
      </c>
      <c r="O17" s="8500">
        <f>SUM(j17:n17)</f>
      </c>
      <c r="P17" t="n" s="8501">
        <v>0.0</v>
      </c>
      <c r="Q17" t="n" s="8502">
        <v>60.0</v>
      </c>
      <c r="R17" t="n" s="8503">
        <v>8.0</v>
      </c>
      <c r="S17" t="n" s="8504">
        <v>69.2</v>
      </c>
      <c r="T17" t="n" s="8505">
        <v>0.0</v>
      </c>
      <c r="U17" t="n" s="8506">
        <v>0.0</v>
      </c>
      <c r="V17" t="n" s="8507">
        <v>0.0</v>
      </c>
      <c r="W17" t="n" s="8508">
        <v>0.0</v>
      </c>
      <c r="X17" t="n" s="8509">
        <v>0.0</v>
      </c>
      <c r="Y17" s="8510">
        <f>r17+t17+v17</f>
      </c>
      <c r="Z17" s="8511">
        <f>s17+u17+w17+x17</f>
      </c>
      <c r="AA17" t="s" s="8512">
        <v>0</v>
      </c>
    </row>
    <row r="18" ht="15.0" customHeight="true">
      <c r="A18" t="s" s="8513">
        <v>339</v>
      </c>
      <c r="B18" t="s" s="8514">
        <v>340</v>
      </c>
      <c r="C18" t="s" s="8515">
        <v>341</v>
      </c>
      <c r="D18" t="s" s="8516">
        <v>342</v>
      </c>
      <c r="E18" t="s" s="8517">
        <v>294</v>
      </c>
      <c r="F18" t="n" s="8518">
        <v>43654.0</v>
      </c>
      <c r="G18" t="s" s="8519">
        <v>0</v>
      </c>
      <c r="H18" t="n" s="8520">
        <v>929.03</v>
      </c>
      <c r="I18" t="n" s="8521">
        <v>0.0</v>
      </c>
      <c r="J18" t="n" s="8522">
        <v>0.0</v>
      </c>
      <c r="K18" t="n" s="8523">
        <v>0.0</v>
      </c>
      <c r="L18" t="n" s="8524">
        <v>0.0</v>
      </c>
      <c r="M18" t="n" s="8525">
        <v>0.0</v>
      </c>
      <c r="N18" t="n" s="8526">
        <v>0.0</v>
      </c>
      <c r="O18" s="8527">
        <f>SUM(j18:n18)</f>
      </c>
      <c r="P18" t="n" s="8528">
        <v>0.0</v>
      </c>
      <c r="Q18" t="n" s="8529">
        <v>57.72</v>
      </c>
      <c r="R18" t="n" s="8530">
        <v>0.0</v>
      </c>
      <c r="S18" t="n" s="8531">
        <v>0.0</v>
      </c>
      <c r="T18" t="n" s="8532">
        <v>0.0</v>
      </c>
      <c r="U18" t="n" s="8533">
        <v>0.0</v>
      </c>
      <c r="V18" t="n" s="8534">
        <v>0.0</v>
      </c>
      <c r="W18" t="n" s="8535">
        <v>0.0</v>
      </c>
      <c r="X18" t="n" s="8536">
        <v>0.0</v>
      </c>
      <c r="Y18" s="8537">
        <f>r18+t18+v18</f>
      </c>
      <c r="Z18" s="8538">
        <f>s18+u18+w18+x18</f>
      </c>
      <c r="AA18" t="s" s="8539">
        <v>0</v>
      </c>
    </row>
    <row r="19" ht="15.0" customHeight="true">
      <c r="A19" t="s" s="8540">
        <v>0</v>
      </c>
      <c r="B19" t="s" s="8541">
        <v>0</v>
      </c>
      <c r="C19" t="s" s="8542">
        <v>0</v>
      </c>
      <c r="D19" t="s" s="8543">
        <v>0</v>
      </c>
      <c r="E19" t="s" s="8544">
        <v>0</v>
      </c>
      <c r="F19" t="s" s="8545">
        <v>0</v>
      </c>
      <c r="G19" t="s" s="8546">
        <v>0</v>
      </c>
      <c r="H19" s="8547">
        <f>SUM(h6:h18)</f>
      </c>
      <c r="I19" s="8548">
        <f>SUM(i6:i18)</f>
      </c>
      <c r="J19" s="8549">
        <f>SUM(j6:j18)</f>
      </c>
      <c r="K19" s="8550">
        <f>SUM(k6:k18)</f>
      </c>
      <c r="L19" s="8551">
        <f>SUM(l6:l18)</f>
      </c>
      <c r="M19" s="8552">
        <f>SUM(m6:m18)</f>
      </c>
      <c r="N19" s="8553">
        <f>SUM(n6:n18)</f>
      </c>
      <c r="O19" s="8554">
        <f>SUM(o6:o18)</f>
      </c>
      <c r="P19" s="8555">
        <f>SUM(p6:p18)</f>
      </c>
      <c r="Q19" s="8556">
        <f>SUM(q6:q18)</f>
      </c>
      <c r="R19" s="8557">
        <f>SUM(r6:r18)</f>
      </c>
      <c r="S19" s="8558">
        <f>SUM(s6:s18)</f>
      </c>
      <c r="T19" s="8559">
        <f>SUM(t6:t18)</f>
      </c>
      <c r="U19" s="8560">
        <f>SUM(u6:u18)</f>
      </c>
      <c r="V19" s="8561">
        <f>SUM(v6:v18)</f>
      </c>
      <c r="W19" s="8562">
        <f>SUM(w6:w18)</f>
      </c>
      <c r="X19" s="8563">
        <f>SUM(x6:x18)</f>
      </c>
      <c r="Y19" s="8564">
        <f>SUM(y6:y18)</f>
      </c>
      <c r="Z19" s="8565">
        <f>SUM(z6:z18)</f>
      </c>
      <c r="AA19" t="s" s="8566">
        <v>0</v>
      </c>
    </row>
    <row r="20" ht="15.0" customHeight="true"/>
    <row r="21" ht="15.0" customHeight="true">
      <c r="A21" t="s" s="8567">
        <v>0</v>
      </c>
      <c r="B21" t="s" s="8568">
        <v>0</v>
      </c>
      <c r="C21" t="s" s="8569">
        <v>531</v>
      </c>
      <c r="D21" s="857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71">
        <v>0</v>
      </c>
      <c r="B1" t="s" s="8572">
        <v>0</v>
      </c>
      <c r="C1" t="s" s="8573">
        <v>1</v>
      </c>
      <c r="D1" t="s" s="8574">
        <v>0</v>
      </c>
      <c r="E1" t="s" s="8575">
        <v>0</v>
      </c>
      <c r="F1" t="s" s="8576">
        <v>0</v>
      </c>
      <c r="G1" t="s" s="8577">
        <v>0</v>
      </c>
      <c r="H1" t="s" s="8578">
        <v>0</v>
      </c>
      <c r="I1" t="s" s="8579">
        <v>0</v>
      </c>
      <c r="J1" t="s" s="8580">
        <v>0</v>
      </c>
      <c r="K1" t="s" s="8581">
        <v>0</v>
      </c>
      <c r="L1" t="s" s="8582">
        <v>0</v>
      </c>
      <c r="M1" t="s" s="8583">
        <v>0</v>
      </c>
      <c r="N1" t="s" s="8584">
        <v>2</v>
      </c>
      <c r="O1" t="n" s="8585">
        <v>2019.0</v>
      </c>
      <c r="P1" t="s" s="8586">
        <v>0</v>
      </c>
      <c r="Q1" t="s" s="8587">
        <v>0</v>
      </c>
      <c r="R1" t="s" s="8588">
        <v>0</v>
      </c>
    </row>
    <row r="2" ht="15.0" customHeight="true">
      <c r="A2" t="s" s="8589">
        <v>0</v>
      </c>
      <c r="B2" t="s" s="8590">
        <v>0</v>
      </c>
      <c r="C2" t="s" s="8591">
        <v>3</v>
      </c>
      <c r="D2" t="s" s="8592">
        <v>0</v>
      </c>
      <c r="E2" t="s" s="8593">
        <v>0</v>
      </c>
      <c r="F2" t="s" s="8594">
        <v>0</v>
      </c>
      <c r="G2" t="s" s="8595">
        <v>0</v>
      </c>
      <c r="H2" t="s" s="8596">
        <v>0</v>
      </c>
      <c r="I2" t="s" s="8597">
        <v>0</v>
      </c>
      <c r="J2" t="s" s="8598">
        <v>0</v>
      </c>
      <c r="K2" t="s" s="8599">
        <v>0</v>
      </c>
      <c r="L2" t="s" s="8600">
        <v>0</v>
      </c>
      <c r="M2" t="s" s="8601">
        <v>0</v>
      </c>
      <c r="N2" t="s" s="8602">
        <v>4</v>
      </c>
      <c r="O2" t="n" s="8603">
        <v>2019.0</v>
      </c>
      <c r="P2" t="s" s="8604">
        <v>0</v>
      </c>
      <c r="Q2" t="s" s="8605">
        <v>0</v>
      </c>
      <c r="R2" t="s" s="8606">
        <v>0</v>
      </c>
    </row>
    <row r="3" ht="15.0" customHeight="true"/>
    <row r="4" ht="19.0" customHeight="true">
      <c r="A4" t="s" s="8607">
        <v>0</v>
      </c>
      <c r="B4" t="s" s="8608">
        <v>0</v>
      </c>
      <c r="C4" t="s" s="8609">
        <v>0</v>
      </c>
      <c r="D4" t="s" s="8610">
        <v>0</v>
      </c>
      <c r="E4" t="s" s="8611">
        <v>0</v>
      </c>
      <c r="F4" t="s" s="8612">
        <v>0</v>
      </c>
      <c r="G4" t="s" s="8613">
        <v>0</v>
      </c>
      <c r="H4" t="s" s="8614">
        <v>0</v>
      </c>
      <c r="I4" t="s" s="8615">
        <v>0</v>
      </c>
      <c r="J4" t="s" s="8616">
        <v>0</v>
      </c>
      <c r="K4" t="s" s="8617">
        <v>0</v>
      </c>
      <c r="L4" t="s" s="8618">
        <v>0</v>
      </c>
      <c r="M4" t="s" s="8619">
        <v>0</v>
      </c>
      <c r="N4" t="s" s="8620">
        <v>0</v>
      </c>
      <c r="O4" t="s" s="8621">
        <v>0</v>
      </c>
      <c r="P4" t="s" s="8622">
        <v>0</v>
      </c>
      <c r="Q4" t="s" s="8623">
        <v>0</v>
      </c>
      <c r="R4" t="n" s="8624">
        <v>1.5</v>
      </c>
      <c r="S4" t="n" s="8625">
        <v>1.5</v>
      </c>
      <c r="T4" t="n" s="8626">
        <v>2.0</v>
      </c>
      <c r="U4" t="n" s="8627">
        <v>2.0</v>
      </c>
      <c r="V4" t="n" s="8628">
        <v>3.0</v>
      </c>
      <c r="W4" t="n" s="8629">
        <v>3.0</v>
      </c>
      <c r="X4" t="s" s="8630">
        <v>0</v>
      </c>
      <c r="Y4" t="s" s="8631">
        <v>5</v>
      </c>
      <c r="Z4" t="s" s="8632">
        <v>5</v>
      </c>
      <c r="AA4" t="s" s="8633">
        <v>0</v>
      </c>
    </row>
    <row r="5" ht="58.0" customHeight="true">
      <c r="A5" t="s" s="8634">
        <v>6</v>
      </c>
      <c r="B5" t="s" s="8635">
        <v>7</v>
      </c>
      <c r="C5" t="s" s="8636">
        <v>8</v>
      </c>
      <c r="D5" t="s" s="8637">
        <v>9</v>
      </c>
      <c r="E5" t="s" s="8638">
        <v>10</v>
      </c>
      <c r="F5" t="s" s="8639">
        <v>11</v>
      </c>
      <c r="G5" t="s" s="8640">
        <v>12</v>
      </c>
      <c r="H5" t="s" s="8641">
        <v>13</v>
      </c>
      <c r="I5" t="s" s="8642">
        <v>14</v>
      </c>
      <c r="J5" t="s" s="8643">
        <v>15</v>
      </c>
      <c r="K5" t="s" s="8644">
        <v>16</v>
      </c>
      <c r="L5" t="s" s="8645">
        <v>17</v>
      </c>
      <c r="M5" t="s" s="8646">
        <v>18</v>
      </c>
      <c r="N5" t="s" s="8647">
        <v>19</v>
      </c>
      <c r="O5" t="s" s="8648">
        <v>20</v>
      </c>
      <c r="P5" t="s" s="8649">
        <v>21</v>
      </c>
      <c r="Q5" t="s" s="8650">
        <v>22</v>
      </c>
      <c r="R5" t="s" s="8651">
        <v>23</v>
      </c>
      <c r="S5" t="s" s="8652">
        <v>24</v>
      </c>
      <c r="T5" t="s" s="8653">
        <v>25</v>
      </c>
      <c r="U5" t="s" s="8654">
        <v>24</v>
      </c>
      <c r="V5" t="s" s="8655">
        <v>26</v>
      </c>
      <c r="W5" t="s" s="8656">
        <v>24</v>
      </c>
      <c r="X5" t="s" s="8657">
        <v>27</v>
      </c>
      <c r="Y5" t="s" s="8658">
        <v>28</v>
      </c>
      <c r="Z5" t="s" s="8659">
        <v>29</v>
      </c>
      <c r="AA5" t="s" s="8660">
        <v>30</v>
      </c>
    </row>
    <row r="6" ht="15.0" customHeight="true">
      <c r="A6" t="s" s="8661">
        <v>343</v>
      </c>
      <c r="B6" t="s" s="8662">
        <v>344</v>
      </c>
      <c r="C6" t="s" s="8663">
        <v>345</v>
      </c>
      <c r="D6" t="s" s="8664">
        <v>346</v>
      </c>
      <c r="E6" t="s" s="8665">
        <v>347</v>
      </c>
      <c r="F6" t="n" s="8666">
        <v>41944.0</v>
      </c>
      <c r="G6" t="s" s="8667">
        <v>0</v>
      </c>
      <c r="H6" t="n" s="8668">
        <v>1590.0</v>
      </c>
      <c r="I6" t="n" s="8669">
        <v>0.0</v>
      </c>
      <c r="J6" t="n" s="8670">
        <v>800.0</v>
      </c>
      <c r="K6" t="n" s="8671">
        <v>0.0</v>
      </c>
      <c r="L6" t="n" s="8672">
        <v>0.0</v>
      </c>
      <c r="M6" t="n" s="8673">
        <v>0.0</v>
      </c>
      <c r="N6" t="n" s="8674">
        <v>0.0</v>
      </c>
      <c r="O6" s="8675">
        <f>SUM(j6:n6)</f>
      </c>
      <c r="P6" t="n" s="8676">
        <v>17.9</v>
      </c>
      <c r="Q6" t="n" s="8677">
        <v>60.0</v>
      </c>
      <c r="R6" t="n" s="8678">
        <v>5.0</v>
      </c>
      <c r="S6" t="n" s="8679">
        <v>57.35</v>
      </c>
      <c r="T6" t="n" s="8680">
        <v>0.0</v>
      </c>
      <c r="U6" t="n" s="8681">
        <v>0.0</v>
      </c>
      <c r="V6" t="n" s="8682">
        <v>0.0</v>
      </c>
      <c r="W6" t="n" s="8683">
        <v>0.0</v>
      </c>
      <c r="X6" t="n" s="8684">
        <v>0.0</v>
      </c>
      <c r="Y6" s="8685">
        <f>r6+t6+v6</f>
      </c>
      <c r="Z6" s="8686">
        <f>s6+u6+w6+x6</f>
      </c>
      <c r="AA6" t="s" s="8687">
        <v>0</v>
      </c>
    </row>
    <row r="7" ht="15.0" customHeight="true">
      <c r="A7" t="s" s="8688">
        <v>348</v>
      </c>
      <c r="B7" t="s" s="8689">
        <v>349</v>
      </c>
      <c r="C7" t="s" s="8690">
        <v>350</v>
      </c>
      <c r="D7" t="s" s="8691">
        <v>351</v>
      </c>
      <c r="E7" t="s" s="8692">
        <v>347</v>
      </c>
      <c r="F7" t="n" s="8693">
        <v>43556.0</v>
      </c>
      <c r="G7" t="s" s="8694">
        <v>0</v>
      </c>
      <c r="H7" t="n" s="8695">
        <v>1300.0</v>
      </c>
      <c r="I7" t="n" s="8696">
        <v>0.0</v>
      </c>
      <c r="J7" t="n" s="8697">
        <v>0.0</v>
      </c>
      <c r="K7" t="n" s="8698">
        <v>0.0</v>
      </c>
      <c r="L7" t="n" s="8699">
        <v>0.0</v>
      </c>
      <c r="M7" t="n" s="8700">
        <v>0.0</v>
      </c>
      <c r="N7" t="n" s="8701">
        <v>0.0</v>
      </c>
      <c r="O7" s="8702">
        <f>SUM(j7:n7)</f>
      </c>
      <c r="P7" t="n" s="8703">
        <v>0.0</v>
      </c>
      <c r="Q7" t="n" s="8704">
        <v>60.0</v>
      </c>
      <c r="R7" t="n" s="8705">
        <v>0.0</v>
      </c>
      <c r="S7" t="n" s="8706">
        <v>0.0</v>
      </c>
      <c r="T7" t="n" s="8707">
        <v>0.0</v>
      </c>
      <c r="U7" t="n" s="8708">
        <v>0.0</v>
      </c>
      <c r="V7" t="n" s="8709">
        <v>0.0</v>
      </c>
      <c r="W7" t="n" s="8710">
        <v>0.0</v>
      </c>
      <c r="X7" t="n" s="8711">
        <v>0.0</v>
      </c>
      <c r="Y7" s="8712">
        <f>r7+t7+v7</f>
      </c>
      <c r="Z7" s="8713">
        <f>s7+u7+w7+x7</f>
      </c>
      <c r="AA7" t="s" s="8714">
        <v>0</v>
      </c>
    </row>
    <row r="8" ht="15.0" customHeight="true">
      <c r="A8" t="s" s="8715">
        <v>352</v>
      </c>
      <c r="B8" t="s" s="8716">
        <v>353</v>
      </c>
      <c r="C8" t="s" s="8717">
        <v>354</v>
      </c>
      <c r="D8" t="s" s="8718">
        <v>355</v>
      </c>
      <c r="E8" t="s" s="8719">
        <v>347</v>
      </c>
      <c r="F8" t="n" s="8720">
        <v>41944.0</v>
      </c>
      <c r="G8" t="s" s="8721">
        <v>0</v>
      </c>
      <c r="H8" t="n" s="8722">
        <v>1910.0</v>
      </c>
      <c r="I8" t="n" s="8723">
        <v>0.0</v>
      </c>
      <c r="J8" t="n" s="8724">
        <v>200.0</v>
      </c>
      <c r="K8" t="n" s="8725">
        <v>13.68</v>
      </c>
      <c r="L8" t="n" s="8726">
        <v>0.0</v>
      </c>
      <c r="M8" t="n" s="8727">
        <v>0.0</v>
      </c>
      <c r="N8" t="n" s="8728">
        <v>0.0</v>
      </c>
      <c r="O8" s="8729">
        <f>SUM(j8:n8)</f>
      </c>
      <c r="P8" t="n" s="8730">
        <v>25.0</v>
      </c>
      <c r="Q8" t="n" s="8731">
        <v>60.0</v>
      </c>
      <c r="R8" t="n" s="8732">
        <v>0.0</v>
      </c>
      <c r="S8" t="n" s="8733">
        <v>0.0</v>
      </c>
      <c r="T8" t="n" s="8734">
        <v>0.0</v>
      </c>
      <c r="U8" t="n" s="8735">
        <v>0.0</v>
      </c>
      <c r="V8" t="n" s="8736">
        <v>0.0</v>
      </c>
      <c r="W8" t="n" s="8737">
        <v>0.0</v>
      </c>
      <c r="X8" t="n" s="8738">
        <v>0.0</v>
      </c>
      <c r="Y8" s="8739">
        <f>r8+t8+v8</f>
      </c>
      <c r="Z8" s="8740">
        <f>s8+u8+w8+x8</f>
      </c>
      <c r="AA8" t="s" s="8741">
        <v>0</v>
      </c>
    </row>
    <row r="9" ht="15.0" customHeight="true">
      <c r="A9" t="s" s="8742">
        <v>356</v>
      </c>
      <c r="B9" t="s" s="8743">
        <v>357</v>
      </c>
      <c r="C9" t="s" s="8744">
        <v>358</v>
      </c>
      <c r="D9" t="s" s="8745">
        <v>359</v>
      </c>
      <c r="E9" t="s" s="8746">
        <v>347</v>
      </c>
      <c r="F9" t="n" s="8747">
        <v>41944.0</v>
      </c>
      <c r="G9" t="s" s="8748">
        <v>0</v>
      </c>
      <c r="H9" t="n" s="8749">
        <v>1610.0</v>
      </c>
      <c r="I9" t="n" s="8750">
        <v>0.0</v>
      </c>
      <c r="J9" t="n" s="8751">
        <v>0.0</v>
      </c>
      <c r="K9" t="n" s="8752">
        <v>0.0</v>
      </c>
      <c r="L9" t="n" s="8753">
        <v>0.0</v>
      </c>
      <c r="M9" t="n" s="8754">
        <v>0.0</v>
      </c>
      <c r="N9" t="n" s="8755">
        <v>0.0</v>
      </c>
      <c r="O9" s="8756">
        <f>SUM(j9:n9)</f>
      </c>
      <c r="P9" t="n" s="8757">
        <v>0.0</v>
      </c>
      <c r="Q9" t="n" s="8758">
        <v>60.0</v>
      </c>
      <c r="R9" t="n" s="8759">
        <v>0.0</v>
      </c>
      <c r="S9" t="n" s="8760">
        <v>0.0</v>
      </c>
      <c r="T9" t="n" s="8761">
        <v>0.0</v>
      </c>
      <c r="U9" t="n" s="8762">
        <v>0.0</v>
      </c>
      <c r="V9" t="n" s="8763">
        <v>0.0</v>
      </c>
      <c r="W9" t="n" s="8764">
        <v>0.0</v>
      </c>
      <c r="X9" t="n" s="8765">
        <v>0.0</v>
      </c>
      <c r="Y9" s="8766">
        <f>r9+t9+v9</f>
      </c>
      <c r="Z9" s="8767">
        <f>s9+u9+w9+x9</f>
      </c>
      <c r="AA9" t="s" s="8768">
        <v>0</v>
      </c>
    </row>
    <row r="10" ht="15.0" customHeight="true">
      <c r="A10" t="s" s="8769">
        <v>360</v>
      </c>
      <c r="B10" t="s" s="8770">
        <v>361</v>
      </c>
      <c r="C10" t="s" s="8771">
        <v>362</v>
      </c>
      <c r="D10" t="s" s="8772">
        <v>363</v>
      </c>
      <c r="E10" t="s" s="8773">
        <v>347</v>
      </c>
      <c r="F10" t="n" s="8774">
        <v>41944.0</v>
      </c>
      <c r="G10" t="s" s="8775">
        <v>0</v>
      </c>
      <c r="H10" t="n" s="8776">
        <v>1460.0</v>
      </c>
      <c r="I10" t="n" s="8777">
        <v>0.0</v>
      </c>
      <c r="J10" t="n" s="8778">
        <v>800.0</v>
      </c>
      <c r="K10" t="n" s="8779">
        <v>0.0</v>
      </c>
      <c r="L10" t="n" s="8780">
        <v>0.0</v>
      </c>
      <c r="M10" t="n" s="8781">
        <v>0.0</v>
      </c>
      <c r="N10" t="n" s="8782">
        <v>0.0</v>
      </c>
      <c r="O10" s="8783">
        <f>SUM(j10:n10)</f>
      </c>
      <c r="P10" t="n" s="8784">
        <v>10.0</v>
      </c>
      <c r="Q10" t="n" s="8785">
        <v>60.0</v>
      </c>
      <c r="R10" t="n" s="8786">
        <v>6.0</v>
      </c>
      <c r="S10" t="n" s="8787">
        <v>63.18</v>
      </c>
      <c r="T10" t="n" s="8788">
        <v>0.0</v>
      </c>
      <c r="U10" t="n" s="8789">
        <v>0.0</v>
      </c>
      <c r="V10" t="n" s="8790">
        <v>0.0</v>
      </c>
      <c r="W10" t="n" s="8791">
        <v>0.0</v>
      </c>
      <c r="X10" t="n" s="8792">
        <v>0.0</v>
      </c>
      <c r="Y10" s="8793">
        <f>r10+t10+v10</f>
      </c>
      <c r="Z10" s="8794">
        <f>s10+u10+w10+x10</f>
      </c>
      <c r="AA10" t="s" s="8795">
        <v>0</v>
      </c>
    </row>
    <row r="11" ht="15.0" customHeight="true">
      <c r="A11" t="s" s="8796">
        <v>364</v>
      </c>
      <c r="B11" t="s" s="8797">
        <v>365</v>
      </c>
      <c r="C11" t="s" s="8798">
        <v>366</v>
      </c>
      <c r="D11" t="s" s="8799">
        <v>367</v>
      </c>
      <c r="E11" t="s" s="8800">
        <v>347</v>
      </c>
      <c r="F11" t="n" s="8801">
        <v>42005.0</v>
      </c>
      <c r="G11" t="s" s="8802">
        <v>0</v>
      </c>
      <c r="H11" t="n" s="8803">
        <v>1930.0</v>
      </c>
      <c r="I11" t="n" s="8804">
        <v>0.0</v>
      </c>
      <c r="J11" t="n" s="8805">
        <v>1000.0</v>
      </c>
      <c r="K11" t="n" s="8806">
        <v>0.0</v>
      </c>
      <c r="L11" t="n" s="8807">
        <v>0.0</v>
      </c>
      <c r="M11" t="n" s="8808">
        <v>0.0</v>
      </c>
      <c r="N11" t="n" s="8809">
        <v>0.0</v>
      </c>
      <c r="O11" s="8810">
        <f>SUM(j11:n11)</f>
      </c>
      <c r="P11" t="n" s="8811">
        <v>12.0</v>
      </c>
      <c r="Q11" t="n" s="8812">
        <v>60.0</v>
      </c>
      <c r="R11" t="n" s="8813">
        <v>6.0</v>
      </c>
      <c r="S11" t="n" s="8814">
        <v>83.52</v>
      </c>
      <c r="T11" t="n" s="8815">
        <v>0.0</v>
      </c>
      <c r="U11" t="n" s="8816">
        <v>0.0</v>
      </c>
      <c r="V11" t="n" s="8817">
        <v>0.0</v>
      </c>
      <c r="W11" t="n" s="8818">
        <v>0.0</v>
      </c>
      <c r="X11" t="n" s="8819">
        <v>0.0</v>
      </c>
      <c r="Y11" s="8820">
        <f>r11+t11+v11</f>
      </c>
      <c r="Z11" s="8821">
        <f>s11+u11+w11+x11</f>
      </c>
      <c r="AA11" t="s" s="8822">
        <v>0</v>
      </c>
    </row>
    <row r="12" ht="15.0" customHeight="true">
      <c r="A12" t="s" s="8823">
        <v>368</v>
      </c>
      <c r="B12" t="s" s="8824">
        <v>369</v>
      </c>
      <c r="C12" t="s" s="8825">
        <v>370</v>
      </c>
      <c r="D12" t="s" s="8826">
        <v>371</v>
      </c>
      <c r="E12" t="s" s="8827">
        <v>347</v>
      </c>
      <c r="F12" t="n" s="8828">
        <v>41944.0</v>
      </c>
      <c r="G12" t="s" s="8829">
        <v>0</v>
      </c>
      <c r="H12" t="n" s="8830">
        <v>1660.0</v>
      </c>
      <c r="I12" t="n" s="8831">
        <v>0.0</v>
      </c>
      <c r="J12" t="n" s="8832">
        <v>0.0</v>
      </c>
      <c r="K12" t="n" s="8833">
        <v>0.0</v>
      </c>
      <c r="L12" t="n" s="8834">
        <v>0.0</v>
      </c>
      <c r="M12" t="n" s="8835">
        <v>0.0</v>
      </c>
      <c r="N12" t="n" s="8836">
        <v>0.0</v>
      </c>
      <c r="O12" s="8837">
        <f>SUM(j12:n12)</f>
      </c>
      <c r="P12" t="n" s="8838">
        <v>10.0</v>
      </c>
      <c r="Q12" t="n" s="8839">
        <v>60.0</v>
      </c>
      <c r="R12" t="n" s="8840">
        <v>0.0</v>
      </c>
      <c r="S12" t="n" s="8841">
        <v>0.0</v>
      </c>
      <c r="T12" t="n" s="8842">
        <v>0.0</v>
      </c>
      <c r="U12" t="n" s="8843">
        <v>0.0</v>
      </c>
      <c r="V12" t="n" s="8844">
        <v>0.0</v>
      </c>
      <c r="W12" t="n" s="8845">
        <v>0.0</v>
      </c>
      <c r="X12" t="n" s="8846">
        <v>0.0</v>
      </c>
      <c r="Y12" s="8847">
        <f>r12+t12+v12</f>
      </c>
      <c r="Z12" s="8848">
        <f>s12+u12+w12+x12</f>
      </c>
      <c r="AA12" t="s" s="8849">
        <v>0</v>
      </c>
    </row>
    <row r="13" ht="15.0" customHeight="true">
      <c r="A13" t="s" s="8850">
        <v>372</v>
      </c>
      <c r="B13" t="s" s="8851">
        <v>373</v>
      </c>
      <c r="C13" t="s" s="8852">
        <v>374</v>
      </c>
      <c r="D13" t="s" s="8853">
        <v>375</v>
      </c>
      <c r="E13" t="s" s="8854">
        <v>347</v>
      </c>
      <c r="F13" t="n" s="8855">
        <v>41974.0</v>
      </c>
      <c r="G13" t="s" s="8856">
        <v>0</v>
      </c>
      <c r="H13" t="n" s="8857">
        <v>1740.0</v>
      </c>
      <c r="I13" t="n" s="8858">
        <v>0.0</v>
      </c>
      <c r="J13" t="n" s="8859">
        <v>600.0</v>
      </c>
      <c r="K13" t="n" s="8860">
        <v>0.0</v>
      </c>
      <c r="L13" t="n" s="8861">
        <v>0.0</v>
      </c>
      <c r="M13" t="n" s="8862">
        <v>0.0</v>
      </c>
      <c r="N13" t="n" s="8863">
        <v>0.0</v>
      </c>
      <c r="O13" s="8864">
        <f>SUM(j13:n13)</f>
      </c>
      <c r="P13" t="n" s="8865">
        <v>10.0</v>
      </c>
      <c r="Q13" t="n" s="8866">
        <v>60.0</v>
      </c>
      <c r="R13" t="n" s="8867">
        <v>0.0</v>
      </c>
      <c r="S13" t="n" s="8868">
        <v>0.0</v>
      </c>
      <c r="T13" t="n" s="8869">
        <v>0.0</v>
      </c>
      <c r="U13" t="n" s="8870">
        <v>0.0</v>
      </c>
      <c r="V13" t="n" s="8871">
        <v>0.0</v>
      </c>
      <c r="W13" t="n" s="8872">
        <v>0.0</v>
      </c>
      <c r="X13" t="n" s="8873">
        <v>0.0</v>
      </c>
      <c r="Y13" s="8874">
        <f>r13+t13+v13</f>
      </c>
      <c r="Z13" s="8875">
        <f>s13+u13+w13+x13</f>
      </c>
      <c r="AA13" t="s" s="8876">
        <v>0</v>
      </c>
    </row>
    <row r="14" ht="15.0" customHeight="true">
      <c r="A14" t="s" s="8877">
        <v>376</v>
      </c>
      <c r="B14" t="s" s="8878">
        <v>377</v>
      </c>
      <c r="C14" t="s" s="8879">
        <v>378</v>
      </c>
      <c r="D14" t="s" s="8880">
        <v>379</v>
      </c>
      <c r="E14" t="s" s="8881">
        <v>347</v>
      </c>
      <c r="F14" t="n" s="8882">
        <v>42607.0</v>
      </c>
      <c r="G14" t="s" s="8883">
        <v>0</v>
      </c>
      <c r="H14" t="n" s="8884">
        <v>1540.0</v>
      </c>
      <c r="I14" t="n" s="8885">
        <v>0.0</v>
      </c>
      <c r="J14" t="n" s="8886">
        <v>0.0</v>
      </c>
      <c r="K14" t="n" s="8887">
        <v>0.0</v>
      </c>
      <c r="L14" t="n" s="8888">
        <v>0.0</v>
      </c>
      <c r="M14" t="n" s="8889">
        <v>0.0</v>
      </c>
      <c r="N14" t="n" s="8890">
        <v>0.0</v>
      </c>
      <c r="O14" s="8891">
        <f>SUM(j14:n14)</f>
      </c>
      <c r="P14" t="n" s="8892">
        <v>0.0</v>
      </c>
      <c r="Q14" t="n" s="8893">
        <v>60.0</v>
      </c>
      <c r="R14" t="n" s="8894">
        <v>0.0</v>
      </c>
      <c r="S14" t="n" s="8895">
        <v>0.0</v>
      </c>
      <c r="T14" t="n" s="8896">
        <v>0.0</v>
      </c>
      <c r="U14" t="n" s="8897">
        <v>0.0</v>
      </c>
      <c r="V14" t="n" s="8898">
        <v>0.0</v>
      </c>
      <c r="W14" t="n" s="8899">
        <v>0.0</v>
      </c>
      <c r="X14" t="n" s="8900">
        <v>0.0</v>
      </c>
      <c r="Y14" s="8901">
        <f>r14+t14+v14</f>
      </c>
      <c r="Z14" s="8902">
        <f>s14+u14+w14+x14</f>
      </c>
      <c r="AA14" t="s" s="8903">
        <v>0</v>
      </c>
    </row>
    <row r="15" ht="15.0" customHeight="true">
      <c r="A15" t="s" s="8904">
        <v>380</v>
      </c>
      <c r="B15" t="s" s="8905">
        <v>381</v>
      </c>
      <c r="C15" t="s" s="8906">
        <v>382</v>
      </c>
      <c r="D15" t="s" s="8907">
        <v>383</v>
      </c>
      <c r="E15" t="s" s="8908">
        <v>347</v>
      </c>
      <c r="F15" t="n" s="8909">
        <v>42905.0</v>
      </c>
      <c r="G15" t="s" s="8910">
        <v>0</v>
      </c>
      <c r="H15" t="n" s="8911">
        <v>1230.0</v>
      </c>
      <c r="I15" t="n" s="8912">
        <v>0.0</v>
      </c>
      <c r="J15" t="n" s="8913">
        <v>0.0</v>
      </c>
      <c r="K15" t="n" s="8914">
        <v>0.0</v>
      </c>
      <c r="L15" t="n" s="8915">
        <v>0.0</v>
      </c>
      <c r="M15" t="n" s="8916">
        <v>0.0</v>
      </c>
      <c r="N15" t="n" s="8917">
        <v>0.0</v>
      </c>
      <c r="O15" s="8918">
        <f>SUM(j15:n15)</f>
      </c>
      <c r="P15" t="n" s="8919">
        <v>83.0</v>
      </c>
      <c r="Q15" t="n" s="8920">
        <v>60.0</v>
      </c>
      <c r="R15" t="n" s="8921">
        <v>0.0</v>
      </c>
      <c r="S15" t="n" s="8922">
        <v>0.0</v>
      </c>
      <c r="T15" t="n" s="8923">
        <v>0.0</v>
      </c>
      <c r="U15" t="n" s="8924">
        <v>0.0</v>
      </c>
      <c r="V15" t="n" s="8925">
        <v>0.0</v>
      </c>
      <c r="W15" t="n" s="8926">
        <v>0.0</v>
      </c>
      <c r="X15" t="n" s="8927">
        <v>0.0</v>
      </c>
      <c r="Y15" s="8928">
        <f>r15+t15+v15</f>
      </c>
      <c r="Z15" s="8929">
        <f>s15+u15+w15+x15</f>
      </c>
      <c r="AA15" t="s" s="8930">
        <v>0</v>
      </c>
    </row>
    <row r="16" ht="15.0" customHeight="true">
      <c r="A16" t="s" s="8931">
        <v>384</v>
      </c>
      <c r="B16" t="s" s="8932">
        <v>385</v>
      </c>
      <c r="C16" t="s" s="8933">
        <v>386</v>
      </c>
      <c r="D16" t="s" s="8934">
        <v>387</v>
      </c>
      <c r="E16" t="s" s="8935">
        <v>347</v>
      </c>
      <c r="F16" t="n" s="8936">
        <v>43054.0</v>
      </c>
      <c r="G16" t="s" s="8937">
        <v>0</v>
      </c>
      <c r="H16" t="n" s="8938">
        <v>1370.0</v>
      </c>
      <c r="I16" t="n" s="8939">
        <v>0.0</v>
      </c>
      <c r="J16" t="n" s="8940">
        <v>0.0</v>
      </c>
      <c r="K16" t="n" s="8941">
        <v>0.0</v>
      </c>
      <c r="L16" t="n" s="8942">
        <v>0.0</v>
      </c>
      <c r="M16" t="n" s="8943">
        <v>0.0</v>
      </c>
      <c r="N16" t="n" s="8944">
        <v>0.0</v>
      </c>
      <c r="O16" s="8945">
        <f>SUM(j16:n16)</f>
      </c>
      <c r="P16" t="n" s="8946">
        <v>10.0</v>
      </c>
      <c r="Q16" t="n" s="8947">
        <v>60.0</v>
      </c>
      <c r="R16" t="n" s="8948">
        <v>0.0</v>
      </c>
      <c r="S16" t="n" s="8949">
        <v>0.0</v>
      </c>
      <c r="T16" t="n" s="8950">
        <v>0.0</v>
      </c>
      <c r="U16" t="n" s="8951">
        <v>0.0</v>
      </c>
      <c r="V16" t="n" s="8952">
        <v>0.0</v>
      </c>
      <c r="W16" t="n" s="8953">
        <v>0.0</v>
      </c>
      <c r="X16" t="n" s="8954">
        <v>0.0</v>
      </c>
      <c r="Y16" s="8955">
        <f>r16+t16+v16</f>
      </c>
      <c r="Z16" s="8956">
        <f>s16+u16+w16+x16</f>
      </c>
      <c r="AA16" t="s" s="8957">
        <v>0</v>
      </c>
    </row>
    <row r="17" ht="15.0" customHeight="true">
      <c r="A17" t="s" s="8958">
        <v>388</v>
      </c>
      <c r="B17" t="s" s="8959">
        <v>389</v>
      </c>
      <c r="C17" t="s" s="8960">
        <v>390</v>
      </c>
      <c r="D17" t="s" s="8961">
        <v>391</v>
      </c>
      <c r="E17" t="s" s="8962">
        <v>347</v>
      </c>
      <c r="F17" t="n" s="8963">
        <v>43210.0</v>
      </c>
      <c r="G17" t="n" s="8964">
        <v>43677.0</v>
      </c>
      <c r="H17" t="n" s="8965">
        <v>1340.0</v>
      </c>
      <c r="I17" t="n" s="8966">
        <v>0.0</v>
      </c>
      <c r="J17" t="n" s="8967">
        <v>170.0</v>
      </c>
      <c r="K17" t="n" s="8968">
        <v>0.0</v>
      </c>
      <c r="L17" t="n" s="8969">
        <v>0.0</v>
      </c>
      <c r="M17" t="n" s="8970">
        <v>0.0</v>
      </c>
      <c r="N17" t="n" s="8971">
        <v>0.0</v>
      </c>
      <c r="O17" s="8972">
        <f>SUM(j17:n17)</f>
      </c>
      <c r="P17" t="n" s="8973">
        <v>15.3</v>
      </c>
      <c r="Q17" t="n" s="8974">
        <v>10.11</v>
      </c>
      <c r="R17" t="n" s="8975">
        <v>0.0</v>
      </c>
      <c r="S17" t="n" s="8976">
        <v>0.0</v>
      </c>
      <c r="T17" t="n" s="8977">
        <v>0.0</v>
      </c>
      <c r="U17" t="n" s="8978">
        <v>0.0</v>
      </c>
      <c r="V17" t="n" s="8979">
        <v>0.0</v>
      </c>
      <c r="W17" t="n" s="8980">
        <v>0.0</v>
      </c>
      <c r="X17" t="n" s="8981">
        <v>0.0</v>
      </c>
      <c r="Y17" s="8982">
        <f>r17+t17+v17</f>
      </c>
      <c r="Z17" s="8983">
        <f>s17+u17+w17+x17</f>
      </c>
      <c r="AA17" t="s" s="8984">
        <v>0</v>
      </c>
    </row>
    <row r="18" ht="15.0" customHeight="true">
      <c r="A18" t="s" s="8985">
        <v>392</v>
      </c>
      <c r="B18" t="s" s="8986">
        <v>393</v>
      </c>
      <c r="C18" t="s" s="8987">
        <v>394</v>
      </c>
      <c r="D18" t="s" s="8988">
        <v>395</v>
      </c>
      <c r="E18" t="s" s="8989">
        <v>347</v>
      </c>
      <c r="F18" t="n" s="8990">
        <v>43221.0</v>
      </c>
      <c r="G18" t="s" s="8991">
        <v>0</v>
      </c>
      <c r="H18" t="n" s="8992">
        <v>1800.0</v>
      </c>
      <c r="I18" t="n" s="8993">
        <v>0.0</v>
      </c>
      <c r="J18" t="n" s="8994">
        <v>0.0</v>
      </c>
      <c r="K18" t="n" s="8995">
        <v>0.0</v>
      </c>
      <c r="L18" t="n" s="8996">
        <v>0.0</v>
      </c>
      <c r="M18" t="n" s="8997">
        <v>0.0</v>
      </c>
      <c r="N18" t="n" s="8998">
        <v>0.0</v>
      </c>
      <c r="O18" s="8999">
        <f>SUM(j18:n18)</f>
      </c>
      <c r="P18" t="n" s="9000">
        <v>16.5</v>
      </c>
      <c r="Q18" t="n" s="9001">
        <v>60.0</v>
      </c>
      <c r="R18" t="n" s="9002">
        <v>0.0</v>
      </c>
      <c r="S18" t="n" s="9003">
        <v>0.0</v>
      </c>
      <c r="T18" t="n" s="9004">
        <v>0.0</v>
      </c>
      <c r="U18" t="n" s="9005">
        <v>0.0</v>
      </c>
      <c r="V18" t="n" s="9006">
        <v>0.0</v>
      </c>
      <c r="W18" t="n" s="9007">
        <v>0.0</v>
      </c>
      <c r="X18" t="n" s="9008">
        <v>0.0</v>
      </c>
      <c r="Y18" s="9009">
        <f>r18+t18+v18</f>
      </c>
      <c r="Z18" s="9010">
        <f>s18+u18+w18+x18</f>
      </c>
      <c r="AA18" t="s" s="9011">
        <v>0</v>
      </c>
    </row>
    <row r="19" ht="15.0" customHeight="true">
      <c r="A19" t="s" s="9012">
        <v>396</v>
      </c>
      <c r="B19" t="s" s="9013">
        <v>397</v>
      </c>
      <c r="C19" t="s" s="9014">
        <v>398</v>
      </c>
      <c r="D19" t="s" s="9015">
        <v>399</v>
      </c>
      <c r="E19" t="s" s="9016">
        <v>347</v>
      </c>
      <c r="F19" t="n" s="9017">
        <v>43542.0</v>
      </c>
      <c r="G19" t="s" s="9018">
        <v>0</v>
      </c>
      <c r="H19" t="n" s="9019">
        <v>1300.0</v>
      </c>
      <c r="I19" t="n" s="9020">
        <v>0.0</v>
      </c>
      <c r="J19" t="n" s="9021">
        <v>1000.0</v>
      </c>
      <c r="K19" t="n" s="9022">
        <v>0.0</v>
      </c>
      <c r="L19" t="n" s="9023">
        <v>0.0</v>
      </c>
      <c r="M19" t="n" s="9024">
        <v>0.0</v>
      </c>
      <c r="N19" t="n" s="9025">
        <v>0.0</v>
      </c>
      <c r="O19" s="9026">
        <f>SUM(j19:n19)</f>
      </c>
      <c r="P19" t="n" s="9027">
        <v>0.0</v>
      </c>
      <c r="Q19" t="n" s="9028">
        <v>60.0</v>
      </c>
      <c r="R19" t="n" s="9029">
        <v>0.0</v>
      </c>
      <c r="S19" t="n" s="9030">
        <v>0.0</v>
      </c>
      <c r="T19" t="n" s="9031">
        <v>0.0</v>
      </c>
      <c r="U19" t="n" s="9032">
        <v>0.0</v>
      </c>
      <c r="V19" t="n" s="9033">
        <v>0.0</v>
      </c>
      <c r="W19" t="n" s="9034">
        <v>0.0</v>
      </c>
      <c r="X19" t="n" s="9035">
        <v>0.0</v>
      </c>
      <c r="Y19" s="9036">
        <f>r19+t19+v19</f>
      </c>
      <c r="Z19" s="9037">
        <f>s19+u19+w19+x19</f>
      </c>
      <c r="AA19" t="s" s="9038">
        <v>0</v>
      </c>
    </row>
    <row r="20" ht="15.0" customHeight="true">
      <c r="A20" t="s" s="9039">
        <v>400</v>
      </c>
      <c r="B20" t="s" s="9040">
        <v>401</v>
      </c>
      <c r="C20" t="s" s="9041">
        <v>402</v>
      </c>
      <c r="D20" t="s" s="9042">
        <v>403</v>
      </c>
      <c r="E20" t="s" s="9043">
        <v>347</v>
      </c>
      <c r="F20" t="n" s="9044">
        <v>43572.0</v>
      </c>
      <c r="G20" t="s" s="9045">
        <v>0</v>
      </c>
      <c r="H20" t="n" s="9046">
        <v>1100.0</v>
      </c>
      <c r="I20" t="n" s="9047">
        <v>0.0</v>
      </c>
      <c r="J20" t="n" s="9048">
        <v>0.0</v>
      </c>
      <c r="K20" t="n" s="9049">
        <v>0.0</v>
      </c>
      <c r="L20" t="n" s="9050">
        <v>0.0</v>
      </c>
      <c r="M20" t="n" s="9051">
        <v>0.0</v>
      </c>
      <c r="N20" t="n" s="9052">
        <v>0.0</v>
      </c>
      <c r="O20" s="9053">
        <f>SUM(j20:n20)</f>
      </c>
      <c r="P20" t="n" s="9054">
        <v>33.0</v>
      </c>
      <c r="Q20" t="n" s="9055">
        <v>60.0</v>
      </c>
      <c r="R20" t="n" s="9056">
        <v>0.0</v>
      </c>
      <c r="S20" t="n" s="9057">
        <v>0.0</v>
      </c>
      <c r="T20" t="n" s="9058">
        <v>0.0</v>
      </c>
      <c r="U20" t="n" s="9059">
        <v>0.0</v>
      </c>
      <c r="V20" t="n" s="9060">
        <v>0.0</v>
      </c>
      <c r="W20" t="n" s="9061">
        <v>0.0</v>
      </c>
      <c r="X20" t="n" s="9062">
        <v>0.0</v>
      </c>
      <c r="Y20" s="9063">
        <f>r20+t20+v20</f>
      </c>
      <c r="Z20" s="9064">
        <f>s20+u20+w20+x20</f>
      </c>
      <c r="AA20" t="s" s="9065">
        <v>0</v>
      </c>
    </row>
    <row r="21" ht="15.0" customHeight="true">
      <c r="A21" t="s" s="9066">
        <v>0</v>
      </c>
      <c r="B21" t="s" s="9067">
        <v>0</v>
      </c>
      <c r="C21" t="s" s="9068">
        <v>0</v>
      </c>
      <c r="D21" t="s" s="9069">
        <v>0</v>
      </c>
      <c r="E21" t="s" s="9070">
        <v>0</v>
      </c>
      <c r="F21" t="s" s="9071">
        <v>0</v>
      </c>
      <c r="G21" t="s" s="9072">
        <v>0</v>
      </c>
      <c r="H21" s="9073">
        <f>SUM(h6:h20)</f>
      </c>
      <c r="I21" s="9074">
        <f>SUM(i6:i20)</f>
      </c>
      <c r="J21" s="9075">
        <f>SUM(j6:j20)</f>
      </c>
      <c r="K21" s="9076">
        <f>SUM(k6:k20)</f>
      </c>
      <c r="L21" s="9077">
        <f>SUM(l6:l20)</f>
      </c>
      <c r="M21" s="9078">
        <f>SUM(m6:m20)</f>
      </c>
      <c r="N21" s="9079">
        <f>SUM(n6:n20)</f>
      </c>
      <c r="O21" s="9080">
        <f>SUM(o6:o20)</f>
      </c>
      <c r="P21" s="9081">
        <f>SUM(p6:p20)</f>
      </c>
      <c r="Q21" s="9082">
        <f>SUM(q6:q20)</f>
      </c>
      <c r="R21" s="9083">
        <f>SUM(r6:r20)</f>
      </c>
      <c r="S21" s="9084">
        <f>SUM(s6:s20)</f>
      </c>
      <c r="T21" s="9085">
        <f>SUM(t6:t20)</f>
      </c>
      <c r="U21" s="9086">
        <f>SUM(u6:u20)</f>
      </c>
      <c r="V21" s="9087">
        <f>SUM(v6:v20)</f>
      </c>
      <c r="W21" s="9088">
        <f>SUM(w6:w20)</f>
      </c>
      <c r="X21" s="9089">
        <f>SUM(x6:x20)</f>
      </c>
      <c r="Y21" s="9090">
        <f>SUM(y6:y20)</f>
      </c>
      <c r="Z21" s="9091">
        <f>SUM(z6:z20)</f>
      </c>
      <c r="AA21" t="s" s="9092">
        <v>0</v>
      </c>
    </row>
    <row r="22" ht="15.0" customHeight="true"/>
    <row r="23" ht="15.0" customHeight="true">
      <c r="A23" t="s" s="9093">
        <v>0</v>
      </c>
      <c r="B23" t="s" s="9094">
        <v>0</v>
      </c>
      <c r="C23" t="s" s="9095">
        <v>531</v>
      </c>
      <c r="D23" s="9096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97">
        <v>0</v>
      </c>
      <c r="B1" t="s" s="9098">
        <v>0</v>
      </c>
      <c r="C1" t="s" s="9099">
        <v>1</v>
      </c>
      <c r="D1" t="s" s="9100">
        <v>0</v>
      </c>
      <c r="E1" t="s" s="9101">
        <v>0</v>
      </c>
      <c r="F1" t="s" s="9102">
        <v>0</v>
      </c>
      <c r="G1" t="s" s="9103">
        <v>0</v>
      </c>
      <c r="H1" t="s" s="9104">
        <v>0</v>
      </c>
      <c r="I1" t="s" s="9105">
        <v>0</v>
      </c>
      <c r="J1" t="s" s="9106">
        <v>0</v>
      </c>
      <c r="K1" t="s" s="9107">
        <v>0</v>
      </c>
      <c r="L1" t="s" s="9108">
        <v>0</v>
      </c>
      <c r="M1" t="s" s="9109">
        <v>0</v>
      </c>
      <c r="N1" t="s" s="9110">
        <v>2</v>
      </c>
      <c r="O1" t="n" s="9111">
        <v>2019.0</v>
      </c>
      <c r="P1" t="s" s="9112">
        <v>0</v>
      </c>
      <c r="Q1" t="s" s="9113">
        <v>0</v>
      </c>
      <c r="R1" t="s" s="9114">
        <v>0</v>
      </c>
    </row>
    <row r="2" ht="15.0" customHeight="true">
      <c r="A2" t="s" s="9115">
        <v>0</v>
      </c>
      <c r="B2" t="s" s="9116">
        <v>0</v>
      </c>
      <c r="C2" t="s" s="9117">
        <v>3</v>
      </c>
      <c r="D2" t="s" s="9118">
        <v>0</v>
      </c>
      <c r="E2" t="s" s="9119">
        <v>0</v>
      </c>
      <c r="F2" t="s" s="9120">
        <v>0</v>
      </c>
      <c r="G2" t="s" s="9121">
        <v>0</v>
      </c>
      <c r="H2" t="s" s="9122">
        <v>0</v>
      </c>
      <c r="I2" t="s" s="9123">
        <v>0</v>
      </c>
      <c r="J2" t="s" s="9124">
        <v>0</v>
      </c>
      <c r="K2" t="s" s="9125">
        <v>0</v>
      </c>
      <c r="L2" t="s" s="9126">
        <v>0</v>
      </c>
      <c r="M2" t="s" s="9127">
        <v>0</v>
      </c>
      <c r="N2" t="s" s="9128">
        <v>4</v>
      </c>
      <c r="O2" t="n" s="9129">
        <v>2019.0</v>
      </c>
      <c r="P2" t="s" s="9130">
        <v>0</v>
      </c>
      <c r="Q2" t="s" s="9131">
        <v>0</v>
      </c>
      <c r="R2" t="s" s="9132">
        <v>0</v>
      </c>
    </row>
    <row r="3" ht="15.0" customHeight="true"/>
    <row r="4" ht="19.0" customHeight="true">
      <c r="A4" t="s" s="9133">
        <v>0</v>
      </c>
      <c r="B4" t="s" s="9134">
        <v>0</v>
      </c>
      <c r="C4" t="s" s="9135">
        <v>0</v>
      </c>
      <c r="D4" t="s" s="9136">
        <v>0</v>
      </c>
      <c r="E4" t="s" s="9137">
        <v>0</v>
      </c>
      <c r="F4" t="s" s="9138">
        <v>0</v>
      </c>
      <c r="G4" t="s" s="9139">
        <v>0</v>
      </c>
      <c r="H4" t="s" s="9140">
        <v>0</v>
      </c>
      <c r="I4" t="s" s="9141">
        <v>0</v>
      </c>
      <c r="J4" t="s" s="9142">
        <v>0</v>
      </c>
      <c r="K4" t="s" s="9143">
        <v>0</v>
      </c>
      <c r="L4" t="s" s="9144">
        <v>0</v>
      </c>
      <c r="M4" t="s" s="9145">
        <v>0</v>
      </c>
      <c r="N4" t="s" s="9146">
        <v>0</v>
      </c>
      <c r="O4" t="s" s="9147">
        <v>0</v>
      </c>
      <c r="P4" t="s" s="9148">
        <v>0</v>
      </c>
      <c r="Q4" t="s" s="9149">
        <v>0</v>
      </c>
      <c r="R4" t="n" s="9150">
        <v>1.5</v>
      </c>
      <c r="S4" t="n" s="9151">
        <v>1.5</v>
      </c>
      <c r="T4" t="n" s="9152">
        <v>2.0</v>
      </c>
      <c r="U4" t="n" s="9153">
        <v>2.0</v>
      </c>
      <c r="V4" t="n" s="9154">
        <v>3.0</v>
      </c>
      <c r="W4" t="n" s="9155">
        <v>3.0</v>
      </c>
      <c r="X4" t="s" s="9156">
        <v>0</v>
      </c>
      <c r="Y4" t="s" s="9157">
        <v>5</v>
      </c>
      <c r="Z4" t="s" s="9158">
        <v>5</v>
      </c>
      <c r="AA4" t="s" s="9159">
        <v>0</v>
      </c>
    </row>
    <row r="5" ht="58.0" customHeight="true">
      <c r="A5" t="s" s="9160">
        <v>6</v>
      </c>
      <c r="B5" t="s" s="9161">
        <v>7</v>
      </c>
      <c r="C5" t="s" s="9162">
        <v>8</v>
      </c>
      <c r="D5" t="s" s="9163">
        <v>9</v>
      </c>
      <c r="E5" t="s" s="9164">
        <v>10</v>
      </c>
      <c r="F5" t="s" s="9165">
        <v>11</v>
      </c>
      <c r="G5" t="s" s="9166">
        <v>12</v>
      </c>
      <c r="H5" t="s" s="9167">
        <v>13</v>
      </c>
      <c r="I5" t="s" s="9168">
        <v>14</v>
      </c>
      <c r="J5" t="s" s="9169">
        <v>15</v>
      </c>
      <c r="K5" t="s" s="9170">
        <v>16</v>
      </c>
      <c r="L5" t="s" s="9171">
        <v>17</v>
      </c>
      <c r="M5" t="s" s="9172">
        <v>18</v>
      </c>
      <c r="N5" t="s" s="9173">
        <v>19</v>
      </c>
      <c r="O5" t="s" s="9174">
        <v>20</v>
      </c>
      <c r="P5" t="s" s="9175">
        <v>21</v>
      </c>
      <c r="Q5" t="s" s="9176">
        <v>22</v>
      </c>
      <c r="R5" t="s" s="9177">
        <v>23</v>
      </c>
      <c r="S5" t="s" s="9178">
        <v>24</v>
      </c>
      <c r="T5" t="s" s="9179">
        <v>25</v>
      </c>
      <c r="U5" t="s" s="9180">
        <v>24</v>
      </c>
      <c r="V5" t="s" s="9181">
        <v>26</v>
      </c>
      <c r="W5" t="s" s="9182">
        <v>24</v>
      </c>
      <c r="X5" t="s" s="9183">
        <v>27</v>
      </c>
      <c r="Y5" t="s" s="9184">
        <v>28</v>
      </c>
      <c r="Z5" t="s" s="9185">
        <v>29</v>
      </c>
      <c r="AA5" t="s" s="9186">
        <v>30</v>
      </c>
    </row>
    <row r="6" ht="15.0" customHeight="true">
      <c r="A6" t="s" s="9187">
        <v>404</v>
      </c>
      <c r="B6" t="s" s="9188">
        <v>405</v>
      </c>
      <c r="C6" t="s" s="9189">
        <v>406</v>
      </c>
      <c r="D6" t="s" s="9190">
        <v>407</v>
      </c>
      <c r="E6" t="s" s="9191">
        <v>408</v>
      </c>
      <c r="F6" t="n" s="9192">
        <v>41944.0</v>
      </c>
      <c r="G6" t="s" s="9193">
        <v>0</v>
      </c>
      <c r="H6" t="n" s="9194">
        <v>1680.0</v>
      </c>
      <c r="I6" t="n" s="9195">
        <v>0.0</v>
      </c>
      <c r="J6" t="n" s="9196">
        <v>1850.0</v>
      </c>
      <c r="K6" t="n" s="9197">
        <v>0.0</v>
      </c>
      <c r="L6" t="n" s="9198">
        <v>0.0</v>
      </c>
      <c r="M6" t="n" s="9199">
        <v>0.0</v>
      </c>
      <c r="N6" t="n" s="9200">
        <v>0.0</v>
      </c>
      <c r="O6" s="9201">
        <f>SUM(j6:n6)</f>
      </c>
      <c r="P6" t="n" s="9202">
        <v>10.0</v>
      </c>
      <c r="Q6" t="n" s="9203">
        <v>60.0</v>
      </c>
      <c r="R6" t="n" s="9204">
        <v>8.0</v>
      </c>
      <c r="S6" t="n" s="9205">
        <v>96.96</v>
      </c>
      <c r="T6" t="n" s="9206">
        <v>0.0</v>
      </c>
      <c r="U6" t="n" s="9207">
        <v>0.0</v>
      </c>
      <c r="V6" t="n" s="9208">
        <v>0.0</v>
      </c>
      <c r="W6" t="n" s="9209">
        <v>0.0</v>
      </c>
      <c r="X6" t="n" s="9210">
        <v>0.0</v>
      </c>
      <c r="Y6" s="9211">
        <f>r6+t6+v6</f>
      </c>
      <c r="Z6" s="9212">
        <f>s6+u6+w6+x6</f>
      </c>
      <c r="AA6" t="s" s="9213">
        <v>0</v>
      </c>
    </row>
    <row r="7" ht="15.0" customHeight="true">
      <c r="A7" t="s" s="9214">
        <v>409</v>
      </c>
      <c r="B7" t="s" s="9215">
        <v>410</v>
      </c>
      <c r="C7" t="s" s="9216">
        <v>411</v>
      </c>
      <c r="D7" t="s" s="9217">
        <v>412</v>
      </c>
      <c r="E7" t="s" s="9218">
        <v>408</v>
      </c>
      <c r="F7" t="n" s="9219">
        <v>41944.0</v>
      </c>
      <c r="G7" t="s" s="9220">
        <v>0</v>
      </c>
      <c r="H7" t="n" s="9221">
        <v>1350.0</v>
      </c>
      <c r="I7" t="n" s="9222">
        <v>0.0</v>
      </c>
      <c r="J7" t="n" s="9223">
        <v>1500.0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18.9</v>
      </c>
      <c r="Q7" t="n" s="9230">
        <v>60.0</v>
      </c>
      <c r="R7" t="n" s="9231">
        <v>8.0</v>
      </c>
      <c r="S7" t="n" s="9232">
        <v>77.92</v>
      </c>
      <c r="T7" t="n" s="9233">
        <v>0.0</v>
      </c>
      <c r="U7" t="n" s="9234">
        <v>0.0</v>
      </c>
      <c r="V7" t="n" s="9235">
        <v>0.0</v>
      </c>
      <c r="W7" t="n" s="9236">
        <v>0.0</v>
      </c>
      <c r="X7" t="n" s="9237">
        <v>0.0</v>
      </c>
      <c r="Y7" s="9238">
        <f>r7+t7+v7</f>
      </c>
      <c r="Z7" s="9239">
        <f>s7+u7+w7+x7</f>
      </c>
      <c r="AA7" t="s" s="9240">
        <v>0</v>
      </c>
    </row>
    <row r="8" ht="15.0" customHeight="true">
      <c r="A8" t="s" s="9241">
        <v>413</v>
      </c>
      <c r="B8" t="s" s="9242">
        <v>414</v>
      </c>
      <c r="C8" t="s" s="9243">
        <v>415</v>
      </c>
      <c r="D8" t="s" s="9244">
        <v>416</v>
      </c>
      <c r="E8" t="s" s="9245">
        <v>408</v>
      </c>
      <c r="F8" t="n" s="9246">
        <v>41944.0</v>
      </c>
      <c r="G8" t="s" s="9247">
        <v>0</v>
      </c>
      <c r="H8" t="n" s="9248">
        <v>1740.0</v>
      </c>
      <c r="I8" t="n" s="9249">
        <v>0.0</v>
      </c>
      <c r="J8" t="n" s="9250">
        <v>700.0</v>
      </c>
      <c r="K8" t="n" s="9251">
        <v>0.0</v>
      </c>
      <c r="L8" t="n" s="9252">
        <v>0.0</v>
      </c>
      <c r="M8" t="n" s="9253">
        <v>0.0</v>
      </c>
      <c r="N8" t="n" s="9254">
        <v>0.0</v>
      </c>
      <c r="O8" s="9255">
        <f>SUM(j8:n8)</f>
      </c>
      <c r="P8" t="n" s="9256">
        <v>13.9</v>
      </c>
      <c r="Q8" t="n" s="9257">
        <v>60.0</v>
      </c>
      <c r="R8" t="n" s="9258">
        <v>8.0</v>
      </c>
      <c r="S8" t="n" s="9259">
        <v>100.4</v>
      </c>
      <c r="T8" t="n" s="9260">
        <v>0.0</v>
      </c>
      <c r="U8" t="n" s="9261">
        <v>0.0</v>
      </c>
      <c r="V8" t="n" s="9262">
        <v>0.0</v>
      </c>
      <c r="W8" t="n" s="9263">
        <v>0.0</v>
      </c>
      <c r="X8" t="n" s="9264">
        <v>0.0</v>
      </c>
      <c r="Y8" s="9265">
        <f>r8+t8+v8</f>
      </c>
      <c r="Z8" s="9266">
        <f>s8+u8+w8+x8</f>
      </c>
      <c r="AA8" t="s" s="9267">
        <v>0</v>
      </c>
    </row>
    <row r="9" ht="15.0" customHeight="true">
      <c r="A9" t="s" s="9268">
        <v>417</v>
      </c>
      <c r="B9" t="s" s="9269">
        <v>418</v>
      </c>
      <c r="C9" t="s" s="9270">
        <v>419</v>
      </c>
      <c r="D9" t="s" s="9271">
        <v>420</v>
      </c>
      <c r="E9" t="s" s="9272">
        <v>408</v>
      </c>
      <c r="F9" t="n" s="9273">
        <v>41944.0</v>
      </c>
      <c r="G9" t="s" s="9274">
        <v>0</v>
      </c>
      <c r="H9" t="n" s="9275">
        <v>1350.0</v>
      </c>
      <c r="I9" t="n" s="9276">
        <v>0.0</v>
      </c>
      <c r="J9" t="n" s="9277">
        <v>2200.0</v>
      </c>
      <c r="K9" t="n" s="9278">
        <v>0.0</v>
      </c>
      <c r="L9" t="n" s="9279">
        <v>0.0</v>
      </c>
      <c r="M9" t="n" s="9280">
        <v>0.0</v>
      </c>
      <c r="N9" t="n" s="9281">
        <v>0.0</v>
      </c>
      <c r="O9" s="9282">
        <f>SUM(j9:n9)</f>
      </c>
      <c r="P9" t="n" s="9283">
        <v>10.0</v>
      </c>
      <c r="Q9" t="n" s="9284">
        <v>60.0</v>
      </c>
      <c r="R9" t="n" s="9285">
        <v>8.0</v>
      </c>
      <c r="S9" t="n" s="9286">
        <v>77.92</v>
      </c>
      <c r="T9" t="n" s="9287">
        <v>0.0</v>
      </c>
      <c r="U9" t="n" s="9288">
        <v>0.0</v>
      </c>
      <c r="V9" t="n" s="9289">
        <v>0.0</v>
      </c>
      <c r="W9" t="n" s="9290">
        <v>0.0</v>
      </c>
      <c r="X9" t="n" s="9291">
        <v>0.0</v>
      </c>
      <c r="Y9" s="9292">
        <f>r9+t9+v9</f>
      </c>
      <c r="Z9" s="9293">
        <f>s9+u9+w9+x9</f>
      </c>
      <c r="AA9" t="s" s="9294">
        <v>0</v>
      </c>
    </row>
    <row r="10" ht="15.0" customHeight="true">
      <c r="A10" t="s" s="9295">
        <v>421</v>
      </c>
      <c r="B10" t="s" s="9296">
        <v>422</v>
      </c>
      <c r="C10" t="s" s="9297">
        <v>423</v>
      </c>
      <c r="D10" t="s" s="9298">
        <v>424</v>
      </c>
      <c r="E10" t="s" s="9299">
        <v>408</v>
      </c>
      <c r="F10" t="n" s="9300">
        <v>42614.0</v>
      </c>
      <c r="G10" t="s" s="9301">
        <v>0</v>
      </c>
      <c r="H10" t="n" s="9302">
        <v>1400.0</v>
      </c>
      <c r="I10" t="n" s="9303">
        <v>0.0</v>
      </c>
      <c r="J10" t="n" s="9304">
        <v>1400.0</v>
      </c>
      <c r="K10" t="n" s="9305">
        <v>0.0</v>
      </c>
      <c r="L10" t="n" s="9306">
        <v>0.0</v>
      </c>
      <c r="M10" t="n" s="9307">
        <v>0.0</v>
      </c>
      <c r="N10" t="n" s="9308">
        <v>0.0</v>
      </c>
      <c r="O10" s="9309">
        <f>SUM(j10:n10)</f>
      </c>
      <c r="P10" t="n" s="9310">
        <v>58.0</v>
      </c>
      <c r="Q10" t="n" s="9311">
        <v>60.0</v>
      </c>
      <c r="R10" t="n" s="9312">
        <v>6.0</v>
      </c>
      <c r="S10" t="n" s="9313">
        <v>60.6</v>
      </c>
      <c r="T10" t="n" s="9314">
        <v>0.0</v>
      </c>
      <c r="U10" t="n" s="9315">
        <v>0.0</v>
      </c>
      <c r="V10" t="n" s="9316">
        <v>0.0</v>
      </c>
      <c r="W10" t="n" s="9317">
        <v>0.0</v>
      </c>
      <c r="X10" t="n" s="9318">
        <v>0.0</v>
      </c>
      <c r="Y10" s="9319">
        <f>r10+t10+v10</f>
      </c>
      <c r="Z10" s="9320">
        <f>s10+u10+w10+x10</f>
      </c>
      <c r="AA10" t="s" s="9321">
        <v>0</v>
      </c>
    </row>
    <row r="11" ht="15.0" customHeight="true">
      <c r="A11" t="s" s="9322">
        <v>425</v>
      </c>
      <c r="B11" t="s" s="9323">
        <v>426</v>
      </c>
      <c r="C11" t="s" s="9324">
        <v>427</v>
      </c>
      <c r="D11" t="s" s="9325">
        <v>428</v>
      </c>
      <c r="E11" t="s" s="9326">
        <v>408</v>
      </c>
      <c r="F11" t="n" s="9327">
        <v>42795.0</v>
      </c>
      <c r="G11" t="s" s="9328">
        <v>0</v>
      </c>
      <c r="H11" t="n" s="9329">
        <v>1350.0</v>
      </c>
      <c r="I11" t="n" s="9330">
        <v>0.0</v>
      </c>
      <c r="J11" t="n" s="9331">
        <v>1300.0</v>
      </c>
      <c r="K11" t="n" s="9332">
        <v>0.0</v>
      </c>
      <c r="L11" t="n" s="9333">
        <v>0.0</v>
      </c>
      <c r="M11" t="n" s="9334">
        <v>0.0</v>
      </c>
      <c r="N11" t="n" s="9335">
        <v>0.0</v>
      </c>
      <c r="O11" s="9336">
        <f>SUM(j11:n11)</f>
      </c>
      <c r="P11" t="n" s="9337">
        <v>0.0</v>
      </c>
      <c r="Q11" t="n" s="9338">
        <v>60.0</v>
      </c>
      <c r="R11" t="n" s="9339">
        <v>8.0</v>
      </c>
      <c r="S11" t="n" s="9340">
        <v>77.92</v>
      </c>
      <c r="T11" t="n" s="9341">
        <v>0.0</v>
      </c>
      <c r="U11" t="n" s="9342">
        <v>0.0</v>
      </c>
      <c r="V11" t="n" s="9343">
        <v>0.0</v>
      </c>
      <c r="W11" t="n" s="9344">
        <v>0.0</v>
      </c>
      <c r="X11" t="n" s="9345">
        <v>0.0</v>
      </c>
      <c r="Y11" s="9346">
        <f>r11+t11+v11</f>
      </c>
      <c r="Z11" s="9347">
        <f>s11+u11+w11+x11</f>
      </c>
      <c r="AA11" t="s" s="9348">
        <v>0</v>
      </c>
    </row>
    <row r="12" ht="15.0" customHeight="true">
      <c r="A12" t="s" s="9349">
        <v>0</v>
      </c>
      <c r="B12" t="s" s="9350">
        <v>0</v>
      </c>
      <c r="C12" t="s" s="9351">
        <v>0</v>
      </c>
      <c r="D12" t="s" s="9352">
        <v>0</v>
      </c>
      <c r="E12" t="s" s="9353">
        <v>0</v>
      </c>
      <c r="F12" t="s" s="9354">
        <v>0</v>
      </c>
      <c r="G12" t="s" s="9355">
        <v>0</v>
      </c>
      <c r="H12" s="9356">
        <f>SUM(h6:h11)</f>
      </c>
      <c r="I12" s="9357">
        <f>SUM(i6:i11)</f>
      </c>
      <c r="J12" s="9358">
        <f>SUM(j6:j11)</f>
      </c>
      <c r="K12" s="9359">
        <f>SUM(k6:k11)</f>
      </c>
      <c r="L12" s="9360">
        <f>SUM(l6:l11)</f>
      </c>
      <c r="M12" s="9361">
        <f>SUM(m6:m11)</f>
      </c>
      <c r="N12" s="9362">
        <f>SUM(n6:n11)</f>
      </c>
      <c r="O12" s="9363">
        <f>SUM(o6:o11)</f>
      </c>
      <c r="P12" s="9364">
        <f>SUM(p6:p11)</f>
      </c>
      <c r="Q12" s="9365">
        <f>SUM(q6:q11)</f>
      </c>
      <c r="R12" s="9366">
        <f>SUM(r6:r11)</f>
      </c>
      <c r="S12" s="9367">
        <f>SUM(s6:s11)</f>
      </c>
      <c r="T12" s="9368">
        <f>SUM(t6:t11)</f>
      </c>
      <c r="U12" s="9369">
        <f>SUM(u6:u11)</f>
      </c>
      <c r="V12" s="9370">
        <f>SUM(v6:v11)</f>
      </c>
      <c r="W12" s="9371">
        <f>SUM(w6:w11)</f>
      </c>
      <c r="X12" s="9372">
        <f>SUM(x6:x11)</f>
      </c>
      <c r="Y12" s="9373">
        <f>SUM(y6:y11)</f>
      </c>
      <c r="Z12" s="9374">
        <f>SUM(z6:z11)</f>
      </c>
      <c r="AA12" t="s" s="9375">
        <v>0</v>
      </c>
    </row>
    <row r="13" ht="15.0" customHeight="true"/>
    <row r="14" ht="15.0" customHeight="true">
      <c r="A14" t="s" s="9376">
        <v>0</v>
      </c>
      <c r="B14" t="s" s="9377">
        <v>0</v>
      </c>
      <c r="C14" t="s" s="9378">
        <v>531</v>
      </c>
      <c r="D14" s="937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80">
        <v>0</v>
      </c>
      <c r="B1" t="s" s="9381">
        <v>0</v>
      </c>
      <c r="C1" t="s" s="9382">
        <v>1</v>
      </c>
      <c r="D1" t="s" s="9383">
        <v>0</v>
      </c>
      <c r="E1" t="s" s="9384">
        <v>0</v>
      </c>
      <c r="F1" t="s" s="9385">
        <v>0</v>
      </c>
      <c r="G1" t="s" s="9386">
        <v>0</v>
      </c>
      <c r="H1" t="s" s="9387">
        <v>0</v>
      </c>
      <c r="I1" t="s" s="9388">
        <v>0</v>
      </c>
      <c r="J1" t="s" s="9389">
        <v>0</v>
      </c>
      <c r="K1" t="s" s="9390">
        <v>0</v>
      </c>
      <c r="L1" t="s" s="9391">
        <v>0</v>
      </c>
      <c r="M1" t="s" s="9392">
        <v>0</v>
      </c>
      <c r="N1" t="s" s="9393">
        <v>2</v>
      </c>
      <c r="O1" t="n" s="9394">
        <v>2019.0</v>
      </c>
      <c r="P1" t="s" s="9395">
        <v>0</v>
      </c>
      <c r="Q1" t="s" s="9396">
        <v>0</v>
      </c>
      <c r="R1" t="s" s="9397">
        <v>0</v>
      </c>
    </row>
    <row r="2" ht="15.0" customHeight="true">
      <c r="A2" t="s" s="9398">
        <v>0</v>
      </c>
      <c r="B2" t="s" s="9399">
        <v>0</v>
      </c>
      <c r="C2" t="s" s="9400">
        <v>3</v>
      </c>
      <c r="D2" t="s" s="9401">
        <v>0</v>
      </c>
      <c r="E2" t="s" s="9402">
        <v>0</v>
      </c>
      <c r="F2" t="s" s="9403">
        <v>0</v>
      </c>
      <c r="G2" t="s" s="9404">
        <v>0</v>
      </c>
      <c r="H2" t="s" s="9405">
        <v>0</v>
      </c>
      <c r="I2" t="s" s="9406">
        <v>0</v>
      </c>
      <c r="J2" t="s" s="9407">
        <v>0</v>
      </c>
      <c r="K2" t="s" s="9408">
        <v>0</v>
      </c>
      <c r="L2" t="s" s="9409">
        <v>0</v>
      </c>
      <c r="M2" t="s" s="9410">
        <v>0</v>
      </c>
      <c r="N2" t="s" s="9411">
        <v>4</v>
      </c>
      <c r="O2" t="n" s="9412">
        <v>2019.0</v>
      </c>
      <c r="P2" t="s" s="9413">
        <v>0</v>
      </c>
      <c r="Q2" t="s" s="9414">
        <v>0</v>
      </c>
      <c r="R2" t="s" s="9415">
        <v>0</v>
      </c>
    </row>
    <row r="3" ht="15.0" customHeight="true"/>
    <row r="4" ht="19.0" customHeight="true">
      <c r="A4" t="s" s="9416">
        <v>0</v>
      </c>
      <c r="B4" t="s" s="9417">
        <v>0</v>
      </c>
      <c r="C4" t="s" s="9418">
        <v>0</v>
      </c>
      <c r="D4" t="s" s="9419">
        <v>0</v>
      </c>
      <c r="E4" t="s" s="9420">
        <v>0</v>
      </c>
      <c r="F4" t="s" s="9421">
        <v>0</v>
      </c>
      <c r="G4" t="s" s="9422">
        <v>0</v>
      </c>
      <c r="H4" t="s" s="9423">
        <v>0</v>
      </c>
      <c r="I4" t="s" s="9424">
        <v>0</v>
      </c>
      <c r="J4" t="s" s="9425">
        <v>0</v>
      </c>
      <c r="K4" t="s" s="9426">
        <v>0</v>
      </c>
      <c r="L4" t="s" s="9427">
        <v>0</v>
      </c>
      <c r="M4" t="s" s="9428">
        <v>0</v>
      </c>
      <c r="N4" t="s" s="9429">
        <v>0</v>
      </c>
      <c r="O4" t="s" s="9430">
        <v>0</v>
      </c>
      <c r="P4" t="s" s="9431">
        <v>0</v>
      </c>
      <c r="Q4" t="s" s="9432">
        <v>0</v>
      </c>
      <c r="R4" t="n" s="9433">
        <v>1.5</v>
      </c>
      <c r="S4" t="n" s="9434">
        <v>1.5</v>
      </c>
      <c r="T4" t="n" s="9435">
        <v>2.0</v>
      </c>
      <c r="U4" t="n" s="9436">
        <v>2.0</v>
      </c>
      <c r="V4" t="n" s="9437">
        <v>3.0</v>
      </c>
      <c r="W4" t="n" s="9438">
        <v>3.0</v>
      </c>
      <c r="X4" t="s" s="9439">
        <v>0</v>
      </c>
      <c r="Y4" t="s" s="9440">
        <v>5</v>
      </c>
      <c r="Z4" t="s" s="9441">
        <v>5</v>
      </c>
      <c r="AA4" t="s" s="9442">
        <v>0</v>
      </c>
    </row>
    <row r="5" ht="58.0" customHeight="true">
      <c r="A5" t="s" s="9443">
        <v>6</v>
      </c>
      <c r="B5" t="s" s="9444">
        <v>7</v>
      </c>
      <c r="C5" t="s" s="9445">
        <v>8</v>
      </c>
      <c r="D5" t="s" s="9446">
        <v>9</v>
      </c>
      <c r="E5" t="s" s="9447">
        <v>10</v>
      </c>
      <c r="F5" t="s" s="9448">
        <v>11</v>
      </c>
      <c r="G5" t="s" s="9449">
        <v>12</v>
      </c>
      <c r="H5" t="s" s="9450">
        <v>13</v>
      </c>
      <c r="I5" t="s" s="9451">
        <v>14</v>
      </c>
      <c r="J5" t="s" s="9452">
        <v>15</v>
      </c>
      <c r="K5" t="s" s="9453">
        <v>16</v>
      </c>
      <c r="L5" t="s" s="9454">
        <v>17</v>
      </c>
      <c r="M5" t="s" s="9455">
        <v>18</v>
      </c>
      <c r="N5" t="s" s="9456">
        <v>19</v>
      </c>
      <c r="O5" t="s" s="9457">
        <v>20</v>
      </c>
      <c r="P5" t="s" s="9458">
        <v>21</v>
      </c>
      <c r="Q5" t="s" s="9459">
        <v>22</v>
      </c>
      <c r="R5" t="s" s="9460">
        <v>23</v>
      </c>
      <c r="S5" t="s" s="9461">
        <v>24</v>
      </c>
      <c r="T5" t="s" s="9462">
        <v>25</v>
      </c>
      <c r="U5" t="s" s="9463">
        <v>24</v>
      </c>
      <c r="V5" t="s" s="9464">
        <v>26</v>
      </c>
      <c r="W5" t="s" s="9465">
        <v>24</v>
      </c>
      <c r="X5" t="s" s="9466">
        <v>27</v>
      </c>
      <c r="Y5" t="s" s="9467">
        <v>28</v>
      </c>
      <c r="Z5" t="s" s="9468">
        <v>29</v>
      </c>
      <c r="AA5" t="s" s="9469">
        <v>30</v>
      </c>
    </row>
    <row r="6" ht="15.0" customHeight="true">
      <c r="A6" t="s" s="9470">
        <v>429</v>
      </c>
      <c r="B6" t="s" s="9471">
        <v>430</v>
      </c>
      <c r="C6" t="s" s="9472">
        <v>431</v>
      </c>
      <c r="D6" t="s" s="9473">
        <v>432</v>
      </c>
      <c r="E6" t="s" s="9474">
        <v>433</v>
      </c>
      <c r="F6" t="n" s="9475">
        <v>41944.0</v>
      </c>
      <c r="G6" t="s" s="9476">
        <v>0</v>
      </c>
      <c r="H6" t="n" s="9477">
        <v>1140.0</v>
      </c>
      <c r="I6" t="n" s="9478">
        <v>0.0</v>
      </c>
      <c r="J6" t="n" s="9479">
        <v>1500.0</v>
      </c>
      <c r="K6" t="n" s="9480">
        <v>0.0</v>
      </c>
      <c r="L6" t="n" s="9481">
        <v>0.0</v>
      </c>
      <c r="M6" t="n" s="9482">
        <v>0.0</v>
      </c>
      <c r="N6" t="n" s="9483">
        <v>0.0</v>
      </c>
      <c r="O6" s="9484">
        <f>SUM(j6:n6)</f>
      </c>
      <c r="P6" t="n" s="9485">
        <v>0.0</v>
      </c>
      <c r="Q6" t="n" s="9486">
        <v>60.0</v>
      </c>
      <c r="R6" t="n" s="9487">
        <v>4.0</v>
      </c>
      <c r="S6" t="n" s="9488">
        <v>32.88</v>
      </c>
      <c r="T6" t="n" s="9489">
        <v>0.0</v>
      </c>
      <c r="U6" t="n" s="9490">
        <v>0.0</v>
      </c>
      <c r="V6" t="n" s="9491">
        <v>0.0</v>
      </c>
      <c r="W6" t="n" s="9492">
        <v>0.0</v>
      </c>
      <c r="X6" t="n" s="9493">
        <v>0.0</v>
      </c>
      <c r="Y6" s="9494">
        <f>r6+t6+v6</f>
      </c>
      <c r="Z6" s="9495">
        <f>s6+u6+w6+x6</f>
      </c>
      <c r="AA6" t="s" s="9496">
        <v>0</v>
      </c>
    </row>
    <row r="7" ht="15.0" customHeight="true">
      <c r="A7" t="s" s="9497">
        <v>434</v>
      </c>
      <c r="B7" t="s" s="9498">
        <v>435</v>
      </c>
      <c r="C7" t="s" s="9499">
        <v>436</v>
      </c>
      <c r="D7" t="s" s="9500">
        <v>437</v>
      </c>
      <c r="E7" t="s" s="9501">
        <v>433</v>
      </c>
      <c r="F7" t="n" s="9502">
        <v>41944.0</v>
      </c>
      <c r="G7" t="s" s="9503">
        <v>0</v>
      </c>
      <c r="H7" t="n" s="9504">
        <v>1300.0</v>
      </c>
      <c r="I7" t="n" s="9505">
        <v>0.0</v>
      </c>
      <c r="J7" t="n" s="9506">
        <v>600.0</v>
      </c>
      <c r="K7" t="n" s="9507">
        <v>0.0</v>
      </c>
      <c r="L7" t="n" s="9508">
        <v>0.0</v>
      </c>
      <c r="M7" t="n" s="9509">
        <v>0.0</v>
      </c>
      <c r="N7" t="n" s="9510">
        <v>0.0</v>
      </c>
      <c r="O7" s="9511">
        <f>SUM(j7:n7)</f>
      </c>
      <c r="P7" t="n" s="9512">
        <v>10.0</v>
      </c>
      <c r="Q7" t="n" s="9513">
        <v>60.0</v>
      </c>
      <c r="R7" t="n" s="9514">
        <v>0.0</v>
      </c>
      <c r="S7" t="n" s="9515">
        <v>0.0</v>
      </c>
      <c r="T7" t="n" s="9516">
        <v>0.0</v>
      </c>
      <c r="U7" t="n" s="9517">
        <v>0.0</v>
      </c>
      <c r="V7" t="n" s="9518">
        <v>0.0</v>
      </c>
      <c r="W7" t="n" s="9519">
        <v>0.0</v>
      </c>
      <c r="X7" t="n" s="9520">
        <v>0.0</v>
      </c>
      <c r="Y7" s="9521">
        <f>r7+t7+v7</f>
      </c>
      <c r="Z7" s="9522">
        <f>s7+u7+w7+x7</f>
      </c>
      <c r="AA7" t="s" s="9523">
        <v>0</v>
      </c>
    </row>
    <row r="8" ht="15.0" customHeight="true">
      <c r="A8" t="s" s="9524">
        <v>438</v>
      </c>
      <c r="B8" t="s" s="9525">
        <v>439</v>
      </c>
      <c r="C8" t="s" s="9526">
        <v>440</v>
      </c>
      <c r="D8" t="s" s="9527">
        <v>441</v>
      </c>
      <c r="E8" t="s" s="9528">
        <v>433</v>
      </c>
      <c r="F8" t="n" s="9529">
        <v>41944.0</v>
      </c>
      <c r="G8" t="s" s="9530">
        <v>0</v>
      </c>
      <c r="H8" t="n" s="9531">
        <v>1200.0</v>
      </c>
      <c r="I8" t="n" s="9532">
        <v>0.0</v>
      </c>
      <c r="J8" t="n" s="9533">
        <v>1450.0</v>
      </c>
      <c r="K8" t="n" s="9534">
        <v>0.0</v>
      </c>
      <c r="L8" t="n" s="9535">
        <v>0.0</v>
      </c>
      <c r="M8" t="n" s="9536">
        <v>0.0</v>
      </c>
      <c r="N8" t="n" s="9537">
        <v>0.0</v>
      </c>
      <c r="O8" s="9538">
        <f>SUM(j8:n8)</f>
      </c>
      <c r="P8" t="n" s="9539">
        <v>0.0</v>
      </c>
      <c r="Q8" t="n" s="9540">
        <v>60.0</v>
      </c>
      <c r="R8" t="n" s="9541">
        <v>8.0</v>
      </c>
      <c r="S8" t="n" s="9542">
        <v>69.2</v>
      </c>
      <c r="T8" t="n" s="9543">
        <v>0.0</v>
      </c>
      <c r="U8" t="n" s="9544">
        <v>0.0</v>
      </c>
      <c r="V8" t="n" s="9545">
        <v>0.0</v>
      </c>
      <c r="W8" t="n" s="9546">
        <v>0.0</v>
      </c>
      <c r="X8" t="n" s="9547">
        <v>0.0</v>
      </c>
      <c r="Y8" s="9548">
        <f>r8+t8+v8</f>
      </c>
      <c r="Z8" s="9549">
        <f>s8+u8+w8+x8</f>
      </c>
      <c r="AA8" t="s" s="9550">
        <v>0</v>
      </c>
    </row>
    <row r="9" ht="15.0" customHeight="true">
      <c r="A9" t="s" s="9551">
        <v>442</v>
      </c>
      <c r="B9" t="s" s="9552">
        <v>443</v>
      </c>
      <c r="C9" t="s" s="9553">
        <v>444</v>
      </c>
      <c r="D9" t="s" s="9554">
        <v>445</v>
      </c>
      <c r="E9" t="s" s="9555">
        <v>433</v>
      </c>
      <c r="F9" t="n" s="9556">
        <v>41944.0</v>
      </c>
      <c r="G9" t="s" s="9557">
        <v>0</v>
      </c>
      <c r="H9" t="n" s="9558">
        <v>1180.0</v>
      </c>
      <c r="I9" t="n" s="9559">
        <v>0.0</v>
      </c>
      <c r="J9" t="n" s="9560">
        <v>1400.0</v>
      </c>
      <c r="K9" t="n" s="9561">
        <v>0.0</v>
      </c>
      <c r="L9" t="n" s="9562">
        <v>0.0</v>
      </c>
      <c r="M9" t="n" s="9563">
        <v>0.0</v>
      </c>
      <c r="N9" t="n" s="9564">
        <v>0.0</v>
      </c>
      <c r="O9" s="9565">
        <f>SUM(j9:n9)</f>
      </c>
      <c r="P9" t="n" s="9566">
        <v>26.0</v>
      </c>
      <c r="Q9" t="n" s="9567">
        <v>60.0</v>
      </c>
      <c r="R9" t="n" s="9568">
        <v>8.0</v>
      </c>
      <c r="S9" t="n" s="9569">
        <v>68.08</v>
      </c>
      <c r="T9" t="n" s="9570">
        <v>0.0</v>
      </c>
      <c r="U9" t="n" s="9571">
        <v>0.0</v>
      </c>
      <c r="V9" t="n" s="9572">
        <v>0.0</v>
      </c>
      <c r="W9" t="n" s="9573">
        <v>0.0</v>
      </c>
      <c r="X9" t="n" s="9574">
        <v>0.0</v>
      </c>
      <c r="Y9" s="9575">
        <f>r9+t9+v9</f>
      </c>
      <c r="Z9" s="9576">
        <f>s9+u9+w9+x9</f>
      </c>
      <c r="AA9" t="s" s="9577">
        <v>0</v>
      </c>
    </row>
    <row r="10" ht="15.0" customHeight="true">
      <c r="A10" t="s" s="9578">
        <v>446</v>
      </c>
      <c r="B10" t="s" s="9579">
        <v>447</v>
      </c>
      <c r="C10" t="s" s="9580">
        <v>448</v>
      </c>
      <c r="D10" t="s" s="9581">
        <v>449</v>
      </c>
      <c r="E10" t="s" s="9582">
        <v>433</v>
      </c>
      <c r="F10" t="n" s="9583">
        <v>41944.0</v>
      </c>
      <c r="G10" t="s" s="9584">
        <v>0</v>
      </c>
      <c r="H10" t="n" s="9585">
        <v>3420.0</v>
      </c>
      <c r="I10" t="n" s="9586">
        <v>0.0</v>
      </c>
      <c r="J10" t="n" s="9587">
        <v>300.0</v>
      </c>
      <c r="K10" t="n" s="9588">
        <v>0.0</v>
      </c>
      <c r="L10" t="n" s="9589">
        <v>0.0</v>
      </c>
      <c r="M10" t="n" s="9590">
        <v>0.0</v>
      </c>
      <c r="N10" t="n" s="9591">
        <v>0.0</v>
      </c>
      <c r="O10" s="9592">
        <f>SUM(j10:n10)</f>
      </c>
      <c r="P10" t="n" s="9593">
        <v>555.91</v>
      </c>
      <c r="Q10" t="n" s="9594">
        <v>0.0</v>
      </c>
      <c r="R10" t="n" s="9595">
        <v>0.0</v>
      </c>
      <c r="S10" t="n" s="9596">
        <v>0.0</v>
      </c>
      <c r="T10" t="n" s="9597">
        <v>0.0</v>
      </c>
      <c r="U10" t="n" s="9598">
        <v>0.0</v>
      </c>
      <c r="V10" t="n" s="9599">
        <v>0.0</v>
      </c>
      <c r="W10" t="n" s="9600">
        <v>0.0</v>
      </c>
      <c r="X10" t="n" s="9601">
        <v>0.0</v>
      </c>
      <c r="Y10" s="9602">
        <f>r10+t10+v10</f>
      </c>
      <c r="Z10" s="9603">
        <f>s10+u10+w10+x10</f>
      </c>
      <c r="AA10" t="s" s="9604">
        <v>0</v>
      </c>
    </row>
    <row r="11" ht="15.0" customHeight="true">
      <c r="A11" t="s" s="9605">
        <v>450</v>
      </c>
      <c r="B11" t="s" s="9606">
        <v>451</v>
      </c>
      <c r="C11" t="s" s="9607">
        <v>452</v>
      </c>
      <c r="D11" t="s" s="9608">
        <v>453</v>
      </c>
      <c r="E11" t="s" s="9609">
        <v>433</v>
      </c>
      <c r="F11" t="n" s="9610">
        <v>41944.0</v>
      </c>
      <c r="G11" t="s" s="9611">
        <v>0</v>
      </c>
      <c r="H11" t="n" s="9612">
        <v>1200.0</v>
      </c>
      <c r="I11" t="n" s="9613">
        <v>0.0</v>
      </c>
      <c r="J11" t="n" s="9614">
        <v>900.0</v>
      </c>
      <c r="K11" t="n" s="9615">
        <v>0.0</v>
      </c>
      <c r="L11" t="n" s="9616">
        <v>0.0</v>
      </c>
      <c r="M11" t="n" s="9617">
        <v>0.0</v>
      </c>
      <c r="N11" t="n" s="9618">
        <v>0.0</v>
      </c>
      <c r="O11" s="9619">
        <f>SUM(j11:n11)</f>
      </c>
      <c r="P11" t="n" s="9620">
        <v>10.0</v>
      </c>
      <c r="Q11" t="n" s="9621">
        <v>60.0</v>
      </c>
      <c r="R11" t="n" s="9622">
        <v>8.0</v>
      </c>
      <c r="S11" t="n" s="9623">
        <v>69.2</v>
      </c>
      <c r="T11" t="n" s="9624">
        <v>0.0</v>
      </c>
      <c r="U11" t="n" s="9625">
        <v>0.0</v>
      </c>
      <c r="V11" t="n" s="9626">
        <v>0.0</v>
      </c>
      <c r="W11" t="n" s="9627">
        <v>0.0</v>
      </c>
      <c r="X11" t="n" s="9628">
        <v>0.0</v>
      </c>
      <c r="Y11" s="9629">
        <f>r11+t11+v11</f>
      </c>
      <c r="Z11" s="9630">
        <f>s11+u11+w11+x11</f>
      </c>
      <c r="AA11" t="s" s="9631">
        <v>0</v>
      </c>
    </row>
    <row r="12" ht="15.0" customHeight="true">
      <c r="A12" t="s" s="9632">
        <v>454</v>
      </c>
      <c r="B12" t="s" s="9633">
        <v>455</v>
      </c>
      <c r="C12" t="s" s="9634">
        <v>456</v>
      </c>
      <c r="D12" t="s" s="9635">
        <v>457</v>
      </c>
      <c r="E12" t="s" s="9636">
        <v>433</v>
      </c>
      <c r="F12" t="n" s="9637">
        <v>41944.0</v>
      </c>
      <c r="G12" t="s" s="9638">
        <v>0</v>
      </c>
      <c r="H12" t="n" s="9639">
        <v>1390.0</v>
      </c>
      <c r="I12" t="n" s="9640">
        <v>0.0</v>
      </c>
      <c r="J12" t="n" s="9641">
        <v>250.0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27.3</v>
      </c>
      <c r="Q12" t="n" s="9648">
        <v>60.0</v>
      </c>
      <c r="R12" t="n" s="9649">
        <v>1.0</v>
      </c>
      <c r="S12" t="n" s="9650">
        <v>10.02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t="n" s="9655">
        <v>0.0</v>
      </c>
      <c r="Y12" s="9656">
        <f>r12+t12+v12</f>
      </c>
      <c r="Z12" s="9657">
        <f>s12+u12+w12+x12</f>
      </c>
      <c r="AA12" t="s" s="9658">
        <v>0</v>
      </c>
    </row>
    <row r="13" ht="15.0" customHeight="true">
      <c r="A13" t="s" s="9659">
        <v>458</v>
      </c>
      <c r="B13" t="s" s="9660">
        <v>459</v>
      </c>
      <c r="C13" t="s" s="9661">
        <v>460</v>
      </c>
      <c r="D13" t="s" s="9662">
        <v>461</v>
      </c>
      <c r="E13" t="s" s="9663">
        <v>433</v>
      </c>
      <c r="F13" t="n" s="9664">
        <v>41944.0</v>
      </c>
      <c r="G13" t="s" s="9665">
        <v>0</v>
      </c>
      <c r="H13" t="n" s="9666">
        <v>1160.0</v>
      </c>
      <c r="I13" t="n" s="9667">
        <v>0.0</v>
      </c>
      <c r="J13" t="n" s="9668">
        <v>80.0</v>
      </c>
      <c r="K13" t="n" s="9669">
        <v>0.0</v>
      </c>
      <c r="L13" t="n" s="9670">
        <v>0.0</v>
      </c>
      <c r="M13" t="n" s="9671">
        <v>0.0</v>
      </c>
      <c r="N13" t="n" s="9672">
        <v>0.0</v>
      </c>
      <c r="O13" s="9673">
        <f>SUM(j13:n13)</f>
      </c>
      <c r="P13" t="n" s="9674">
        <v>18.9</v>
      </c>
      <c r="Q13" t="n" s="9675">
        <v>60.0</v>
      </c>
      <c r="R13" t="n" s="9676">
        <v>5.0</v>
      </c>
      <c r="S13" t="n" s="9677">
        <v>41.85</v>
      </c>
      <c r="T13" t="n" s="9678">
        <v>0.0</v>
      </c>
      <c r="U13" t="n" s="9679">
        <v>0.0</v>
      </c>
      <c r="V13" t="n" s="9680">
        <v>0.0</v>
      </c>
      <c r="W13" t="n" s="9681">
        <v>0.0</v>
      </c>
      <c r="X13" t="n" s="9682">
        <v>0.0</v>
      </c>
      <c r="Y13" s="9683">
        <f>r13+t13+v13</f>
      </c>
      <c r="Z13" s="9684">
        <f>s13+u13+w13+x13</f>
      </c>
      <c r="AA13" t="s" s="9685">
        <v>0</v>
      </c>
    </row>
    <row r="14" ht="15.0" customHeight="true">
      <c r="A14" t="s" s="9686">
        <v>462</v>
      </c>
      <c r="B14" t="s" s="9687">
        <v>463</v>
      </c>
      <c r="C14" t="s" s="9688">
        <v>464</v>
      </c>
      <c r="D14" t="s" s="9689">
        <v>465</v>
      </c>
      <c r="E14" t="s" s="9690">
        <v>433</v>
      </c>
      <c r="F14" t="n" s="9691">
        <v>41944.0</v>
      </c>
      <c r="G14" t="s" s="9692">
        <v>0</v>
      </c>
      <c r="H14" t="n" s="9693">
        <v>1130.0</v>
      </c>
      <c r="I14" t="n" s="9694">
        <v>0.0</v>
      </c>
      <c r="J14" t="n" s="9695">
        <v>1000.0</v>
      </c>
      <c r="K14" t="n" s="9696">
        <v>0.0</v>
      </c>
      <c r="L14" t="n" s="9697">
        <v>0.0</v>
      </c>
      <c r="M14" t="n" s="9698">
        <v>0.0</v>
      </c>
      <c r="N14" t="n" s="9699">
        <v>0.0</v>
      </c>
      <c r="O14" s="9700">
        <f>SUM(j14:n14)</f>
      </c>
      <c r="P14" t="n" s="9701">
        <v>10.0</v>
      </c>
      <c r="Q14" t="n" s="9702">
        <v>60.0</v>
      </c>
      <c r="R14" t="n" s="9703">
        <v>8.0</v>
      </c>
      <c r="S14" t="n" s="9704">
        <v>65.2</v>
      </c>
      <c r="T14" t="n" s="9705">
        <v>0.0</v>
      </c>
      <c r="U14" t="n" s="9706">
        <v>0.0</v>
      </c>
      <c r="V14" t="n" s="9707">
        <v>0.0</v>
      </c>
      <c r="W14" t="n" s="9708">
        <v>0.0</v>
      </c>
      <c r="X14" t="n" s="9709">
        <v>0.0</v>
      </c>
      <c r="Y14" s="9710">
        <f>r14+t14+v14</f>
      </c>
      <c r="Z14" s="9711">
        <f>s14+u14+w14+x14</f>
      </c>
      <c r="AA14" t="s" s="9712">
        <v>0</v>
      </c>
    </row>
    <row r="15" ht="15.0" customHeight="true">
      <c r="A15" t="s" s="9713">
        <v>466</v>
      </c>
      <c r="B15" t="s" s="9714">
        <v>467</v>
      </c>
      <c r="C15" t="s" s="9715">
        <v>468</v>
      </c>
      <c r="D15" t="s" s="9716">
        <v>469</v>
      </c>
      <c r="E15" t="s" s="9717">
        <v>433</v>
      </c>
      <c r="F15" t="n" s="9718">
        <v>41944.0</v>
      </c>
      <c r="G15" t="s" s="9719">
        <v>0</v>
      </c>
      <c r="H15" t="n" s="9720">
        <v>1170.0</v>
      </c>
      <c r="I15" t="n" s="9721">
        <v>0.0</v>
      </c>
      <c r="J15" t="n" s="9722">
        <v>1650.0</v>
      </c>
      <c r="K15" t="n" s="9723">
        <v>0.0</v>
      </c>
      <c r="L15" t="n" s="9724">
        <v>0.0</v>
      </c>
      <c r="M15" t="n" s="9725">
        <v>0.0</v>
      </c>
      <c r="N15" t="n" s="9726">
        <v>0.0</v>
      </c>
      <c r="O15" s="9727">
        <f>SUM(j15:n15)</f>
      </c>
      <c r="P15" t="n" s="9728">
        <v>38.9</v>
      </c>
      <c r="Q15" t="n" s="9729">
        <v>60.0</v>
      </c>
      <c r="R15" t="n" s="9730">
        <v>0.0</v>
      </c>
      <c r="S15" t="n" s="9731">
        <v>0.0</v>
      </c>
      <c r="T15" t="n" s="9732">
        <v>0.0</v>
      </c>
      <c r="U15" t="n" s="9733">
        <v>0.0</v>
      </c>
      <c r="V15" t="n" s="9734">
        <v>0.0</v>
      </c>
      <c r="W15" t="n" s="9735">
        <v>0.0</v>
      </c>
      <c r="X15" t="n" s="9736">
        <v>0.0</v>
      </c>
      <c r="Y15" s="9737">
        <f>r15+t15+v15</f>
      </c>
      <c r="Z15" s="9738">
        <f>s15+u15+w15+x15</f>
      </c>
      <c r="AA15" t="s" s="9739">
        <v>0</v>
      </c>
    </row>
    <row r="16" ht="15.0" customHeight="true">
      <c r="A16" t="s" s="9740">
        <v>470</v>
      </c>
      <c r="B16" t="s" s="9741">
        <v>471</v>
      </c>
      <c r="C16" t="s" s="9742">
        <v>472</v>
      </c>
      <c r="D16" t="s" s="9743">
        <v>473</v>
      </c>
      <c r="E16" t="s" s="9744">
        <v>433</v>
      </c>
      <c r="F16" t="n" s="9745">
        <v>42125.0</v>
      </c>
      <c r="G16" t="s" s="9746">
        <v>0</v>
      </c>
      <c r="H16" t="n" s="9747">
        <v>1150.0</v>
      </c>
      <c r="I16" t="n" s="9748">
        <v>0.0</v>
      </c>
      <c r="J16" t="n" s="9749">
        <v>820.0</v>
      </c>
      <c r="K16" t="n" s="9750">
        <v>0.0</v>
      </c>
      <c r="L16" t="n" s="9751">
        <v>0.0</v>
      </c>
      <c r="M16" t="n" s="9752">
        <v>0.0</v>
      </c>
      <c r="N16" t="n" s="9753">
        <v>0.0</v>
      </c>
      <c r="O16" s="9754">
        <f>SUM(j16:n16)</f>
      </c>
      <c r="P16" t="n" s="9755">
        <v>0.0</v>
      </c>
      <c r="Q16" t="n" s="9756">
        <v>60.0</v>
      </c>
      <c r="R16" t="n" s="9757">
        <v>4.0</v>
      </c>
      <c r="S16" t="n" s="9758">
        <v>33.16</v>
      </c>
      <c r="T16" t="n" s="9759">
        <v>0.0</v>
      </c>
      <c r="U16" t="n" s="9760">
        <v>0.0</v>
      </c>
      <c r="V16" t="n" s="9761">
        <v>0.0</v>
      </c>
      <c r="W16" t="n" s="9762">
        <v>0.0</v>
      </c>
      <c r="X16" t="n" s="9763">
        <v>0.0</v>
      </c>
      <c r="Y16" s="9764">
        <f>r16+t16+v16</f>
      </c>
      <c r="Z16" s="9765">
        <f>s16+u16+w16+x16</f>
      </c>
      <c r="AA16" t="s" s="9766">
        <v>0</v>
      </c>
    </row>
    <row r="17" ht="15.0" customHeight="true">
      <c r="A17" t="s" s="9767">
        <v>474</v>
      </c>
      <c r="B17" t="s" s="9768">
        <v>475</v>
      </c>
      <c r="C17" t="s" s="9769">
        <v>476</v>
      </c>
      <c r="D17" t="s" s="9770">
        <v>477</v>
      </c>
      <c r="E17" t="s" s="9771">
        <v>433</v>
      </c>
      <c r="F17" t="n" s="9772">
        <v>42125.0</v>
      </c>
      <c r="G17" t="s" s="9773">
        <v>0</v>
      </c>
      <c r="H17" t="n" s="9774">
        <v>1590.0</v>
      </c>
      <c r="I17" t="n" s="9775">
        <v>0.0</v>
      </c>
      <c r="J17" t="n" s="9776">
        <v>900.0</v>
      </c>
      <c r="K17" t="n" s="9777">
        <v>0.0</v>
      </c>
      <c r="L17" t="n" s="9778">
        <v>0.0</v>
      </c>
      <c r="M17" t="n" s="9779">
        <v>0.0</v>
      </c>
      <c r="N17" t="n" s="9780">
        <v>0.0</v>
      </c>
      <c r="O17" s="9781">
        <f>SUM(j17:n17)</f>
      </c>
      <c r="P17" t="n" s="9782">
        <v>10.0</v>
      </c>
      <c r="Q17" t="n" s="9783">
        <v>60.0</v>
      </c>
      <c r="R17" t="n" s="9784">
        <v>4.0</v>
      </c>
      <c r="S17" t="n" s="9785">
        <v>45.88</v>
      </c>
      <c r="T17" t="n" s="9786">
        <v>0.0</v>
      </c>
      <c r="U17" t="n" s="9787">
        <v>0.0</v>
      </c>
      <c r="V17" t="n" s="9788">
        <v>0.0</v>
      </c>
      <c r="W17" t="n" s="9789">
        <v>0.0</v>
      </c>
      <c r="X17" t="n" s="9790">
        <v>0.0</v>
      </c>
      <c r="Y17" s="9791">
        <f>r17+t17+v17</f>
      </c>
      <c r="Z17" s="9792">
        <f>s17+u17+w17+x17</f>
      </c>
      <c r="AA17" t="s" s="9793">
        <v>0</v>
      </c>
    </row>
    <row r="18" ht="15.0" customHeight="true">
      <c r="A18" t="s" s="9794">
        <v>478</v>
      </c>
      <c r="B18" t="s" s="9795">
        <v>479</v>
      </c>
      <c r="C18" t="s" s="9796">
        <v>480</v>
      </c>
      <c r="D18" t="s" s="9797">
        <v>481</v>
      </c>
      <c r="E18" t="s" s="9798">
        <v>433</v>
      </c>
      <c r="F18" t="n" s="9799">
        <v>42658.0</v>
      </c>
      <c r="G18" t="s" s="9800">
        <v>0</v>
      </c>
      <c r="H18" t="n" s="9801">
        <v>1100.0</v>
      </c>
      <c r="I18" t="n" s="9802">
        <v>0.0</v>
      </c>
      <c r="J18" t="n" s="9803">
        <v>300.0</v>
      </c>
      <c r="K18" t="n" s="9804">
        <v>0.0</v>
      </c>
      <c r="L18" t="n" s="9805">
        <v>0.0</v>
      </c>
      <c r="M18" t="n" s="9806">
        <v>0.0</v>
      </c>
      <c r="N18" t="n" s="9807">
        <v>0.0</v>
      </c>
      <c r="O18" s="9808">
        <f>SUM(j18:n18)</f>
      </c>
      <c r="P18" t="n" s="9809">
        <v>0.0</v>
      </c>
      <c r="Q18" t="n" s="9810">
        <v>60.0</v>
      </c>
      <c r="R18" t="n" s="9811">
        <v>8.0</v>
      </c>
      <c r="S18" t="n" s="9812">
        <v>63.44</v>
      </c>
      <c r="T18" t="n" s="9813">
        <v>0.0</v>
      </c>
      <c r="U18" t="n" s="9814">
        <v>0.0</v>
      </c>
      <c r="V18" t="n" s="9815">
        <v>0.0</v>
      </c>
      <c r="W18" t="n" s="9816">
        <v>0.0</v>
      </c>
      <c r="X18" t="n" s="9817">
        <v>0.0</v>
      </c>
      <c r="Y18" s="9818">
        <f>r18+t18+v18</f>
      </c>
      <c r="Z18" s="9819">
        <f>s18+u18+w18+x18</f>
      </c>
      <c r="AA18" t="s" s="9820">
        <v>0</v>
      </c>
    </row>
    <row r="19" ht="15.0" customHeight="true">
      <c r="A19" t="s" s="9821">
        <v>482</v>
      </c>
      <c r="B19" t="s" s="9822">
        <v>483</v>
      </c>
      <c r="C19" t="s" s="9823">
        <v>484</v>
      </c>
      <c r="D19" t="s" s="9824">
        <v>485</v>
      </c>
      <c r="E19" t="s" s="9825">
        <v>433</v>
      </c>
      <c r="F19" t="n" s="9826">
        <v>43313.0</v>
      </c>
      <c r="G19" t="s" s="9827">
        <v>0</v>
      </c>
      <c r="H19" t="n" s="9828">
        <v>1300.0</v>
      </c>
      <c r="I19" t="n" s="9829">
        <v>0.0</v>
      </c>
      <c r="J19" t="n" s="9830">
        <v>0.0</v>
      </c>
      <c r="K19" t="n" s="9831">
        <v>0.0</v>
      </c>
      <c r="L19" t="n" s="9832">
        <v>0.0</v>
      </c>
      <c r="M19" t="n" s="9833">
        <v>0.0</v>
      </c>
      <c r="N19" t="n" s="9834">
        <v>0.0</v>
      </c>
      <c r="O19" s="9835">
        <f>SUM(j19:n19)</f>
      </c>
      <c r="P19" t="n" s="9836">
        <v>0.0</v>
      </c>
      <c r="Q19" t="n" s="9837">
        <v>60.0</v>
      </c>
      <c r="R19" t="n" s="9838">
        <v>5.0</v>
      </c>
      <c r="S19" t="n" s="9839">
        <v>46.9</v>
      </c>
      <c r="T19" t="n" s="9840">
        <v>0.0</v>
      </c>
      <c r="U19" t="n" s="9841">
        <v>0.0</v>
      </c>
      <c r="V19" t="n" s="9842">
        <v>0.0</v>
      </c>
      <c r="W19" t="n" s="9843">
        <v>0.0</v>
      </c>
      <c r="X19" t="n" s="9844">
        <v>0.0</v>
      </c>
      <c r="Y19" s="9845">
        <f>r19+t19+v19</f>
      </c>
      <c r="Z19" s="9846">
        <f>s19+u19+w19+x19</f>
      </c>
      <c r="AA19" t="s" s="9847">
        <v>0</v>
      </c>
    </row>
    <row r="20" ht="15.0" customHeight="true">
      <c r="A20" t="s" s="9848">
        <v>486</v>
      </c>
      <c r="B20" t="s" s="9849">
        <v>487</v>
      </c>
      <c r="C20" t="s" s="9850">
        <v>488</v>
      </c>
      <c r="D20" t="s" s="9851">
        <v>489</v>
      </c>
      <c r="E20" t="s" s="9852">
        <v>433</v>
      </c>
      <c r="F20" t="n" s="9853">
        <v>43529.0</v>
      </c>
      <c r="G20" t="s" s="9854">
        <v>0</v>
      </c>
      <c r="H20" t="n" s="9855">
        <v>1400.0</v>
      </c>
      <c r="I20" t="n" s="9856">
        <v>0.0</v>
      </c>
      <c r="J20" t="n" s="9857">
        <v>0.0</v>
      </c>
      <c r="K20" t="n" s="9858">
        <v>0.0</v>
      </c>
      <c r="L20" t="n" s="9859">
        <v>0.0</v>
      </c>
      <c r="M20" t="n" s="9860">
        <v>0.0</v>
      </c>
      <c r="N20" t="n" s="9861">
        <v>0.0</v>
      </c>
      <c r="O20" s="9862">
        <f>SUM(j20:n20)</f>
      </c>
      <c r="P20" t="n" s="9863">
        <v>0.0</v>
      </c>
      <c r="Q20" t="n" s="9864">
        <v>60.0</v>
      </c>
      <c r="R20" t="n" s="9865">
        <v>6.0</v>
      </c>
      <c r="S20" t="n" s="9866">
        <v>60.6</v>
      </c>
      <c r="T20" t="n" s="9867">
        <v>0.0</v>
      </c>
      <c r="U20" t="n" s="9868">
        <v>0.0</v>
      </c>
      <c r="V20" t="n" s="9869">
        <v>0.0</v>
      </c>
      <c r="W20" t="n" s="9870">
        <v>0.0</v>
      </c>
      <c r="X20" t="n" s="9871">
        <v>0.0</v>
      </c>
      <c r="Y20" s="9872">
        <f>r20+t20+v20</f>
      </c>
      <c r="Z20" s="9873">
        <f>s20+u20+w20+x20</f>
      </c>
      <c r="AA20" t="s" s="9874">
        <v>0</v>
      </c>
    </row>
    <row r="21" ht="15.0" customHeight="true">
      <c r="A21" t="s" s="9875">
        <v>490</v>
      </c>
      <c r="B21" t="s" s="9876">
        <v>491</v>
      </c>
      <c r="C21" t="s" s="9877">
        <v>492</v>
      </c>
      <c r="D21" t="s" s="9878">
        <v>493</v>
      </c>
      <c r="E21" t="s" s="9879">
        <v>433</v>
      </c>
      <c r="F21" t="n" s="9880">
        <v>43572.0</v>
      </c>
      <c r="G21" t="s" s="9881">
        <v>0</v>
      </c>
      <c r="H21" t="n" s="9882">
        <v>1100.0</v>
      </c>
      <c r="I21" t="n" s="9883">
        <v>0.0</v>
      </c>
      <c r="J21" t="n" s="9884">
        <v>300.0</v>
      </c>
      <c r="K21" t="n" s="9885">
        <v>0.0</v>
      </c>
      <c r="L21" t="n" s="9886">
        <v>0.0</v>
      </c>
      <c r="M21" t="n" s="9887">
        <v>0.0</v>
      </c>
      <c r="N21" t="n" s="9888">
        <v>0.0</v>
      </c>
      <c r="O21" s="9889">
        <f>SUM(j21:n21)</f>
      </c>
      <c r="P21" t="n" s="9890">
        <v>10.0</v>
      </c>
      <c r="Q21" t="n" s="9891">
        <v>60.0</v>
      </c>
      <c r="R21" t="n" s="9892">
        <v>8.0</v>
      </c>
      <c r="S21" t="n" s="9893">
        <v>63.44</v>
      </c>
      <c r="T21" t="n" s="9894">
        <v>0.0</v>
      </c>
      <c r="U21" t="n" s="9895">
        <v>0.0</v>
      </c>
      <c r="V21" t="n" s="9896">
        <v>0.0</v>
      </c>
      <c r="W21" t="n" s="9897">
        <v>0.0</v>
      </c>
      <c r="X21" t="n" s="9898">
        <v>0.0</v>
      </c>
      <c r="Y21" s="9899">
        <f>r21+t21+v21</f>
      </c>
      <c r="Z21" s="9900">
        <f>s21+u21+w21+x21</f>
      </c>
      <c r="AA21" t="s" s="9901">
        <v>0</v>
      </c>
    </row>
    <row r="22" ht="15.0" customHeight="true">
      <c r="A22" t="s" s="9902">
        <v>0</v>
      </c>
      <c r="B22" t="s" s="9903">
        <v>0</v>
      </c>
      <c r="C22" t="s" s="9904">
        <v>0</v>
      </c>
      <c r="D22" t="s" s="9905">
        <v>0</v>
      </c>
      <c r="E22" t="s" s="9906">
        <v>0</v>
      </c>
      <c r="F22" t="s" s="9907">
        <v>0</v>
      </c>
      <c r="G22" t="s" s="9908">
        <v>0</v>
      </c>
      <c r="H22" s="9909">
        <f>SUM(h6:h21)</f>
      </c>
      <c r="I22" s="9910">
        <f>SUM(i6:i21)</f>
      </c>
      <c r="J22" s="9911">
        <f>SUM(j6:j21)</f>
      </c>
      <c r="K22" s="9912">
        <f>SUM(k6:k21)</f>
      </c>
      <c r="L22" s="9913">
        <f>SUM(l6:l21)</f>
      </c>
      <c r="M22" s="9914">
        <f>SUM(m6:m21)</f>
      </c>
      <c r="N22" s="9915">
        <f>SUM(n6:n21)</f>
      </c>
      <c r="O22" s="9916">
        <f>SUM(o6:o21)</f>
      </c>
      <c r="P22" s="9917">
        <f>SUM(p6:p21)</f>
      </c>
      <c r="Q22" s="9918">
        <f>SUM(q6:q21)</f>
      </c>
      <c r="R22" s="9919">
        <f>SUM(r6:r21)</f>
      </c>
      <c r="S22" s="9920">
        <f>SUM(s6:s21)</f>
      </c>
      <c r="T22" s="9921">
        <f>SUM(t6:t21)</f>
      </c>
      <c r="U22" s="9922">
        <f>SUM(u6:u21)</f>
      </c>
      <c r="V22" s="9923">
        <f>SUM(v6:v21)</f>
      </c>
      <c r="W22" s="9924">
        <f>SUM(w6:w21)</f>
      </c>
      <c r="X22" s="9925">
        <f>SUM(x6:x21)</f>
      </c>
      <c r="Y22" s="9926">
        <f>SUM(y6:y21)</f>
      </c>
      <c r="Z22" s="9927">
        <f>SUM(z6:z21)</f>
      </c>
      <c r="AA22" t="s" s="9928">
        <v>0</v>
      </c>
    </row>
    <row r="23" ht="15.0" customHeight="true"/>
    <row r="24" ht="15.0" customHeight="true">
      <c r="A24" t="s" s="9929">
        <v>0</v>
      </c>
      <c r="B24" t="s" s="9930">
        <v>0</v>
      </c>
      <c r="C24" t="s" s="9931">
        <v>531</v>
      </c>
      <c r="D24" s="9932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494</v>
      </c>
      <c r="B6" t="s" s="10024">
        <v>495</v>
      </c>
      <c r="C6" t="s" s="10025">
        <v>496</v>
      </c>
      <c r="D6" t="s" s="10026">
        <v>497</v>
      </c>
      <c r="E6" t="s" s="10027">
        <v>498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1850.0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20.0</v>
      </c>
      <c r="Q6" t="n" s="10039">
        <v>60.0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499</v>
      </c>
      <c r="B7" t="s" s="10051">
        <v>500</v>
      </c>
      <c r="C7" t="s" s="10052">
        <v>501</v>
      </c>
      <c r="D7" t="s" s="10053">
        <v>502</v>
      </c>
      <c r="E7" t="s" s="10054">
        <v>498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1300.0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42.83</v>
      </c>
      <c r="Q7" t="n" s="10066">
        <v>60.0</v>
      </c>
      <c r="R7" t="n" s="10067">
        <v>0.0</v>
      </c>
      <c r="S7" t="n" s="10068">
        <v>0.0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503</v>
      </c>
      <c r="B8" t="s" s="10078">
        <v>504</v>
      </c>
      <c r="C8" t="s" s="10079">
        <v>505</v>
      </c>
      <c r="D8" t="s" s="10080">
        <v>506</v>
      </c>
      <c r="E8" t="s" s="10081">
        <v>498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2200.0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10.0</v>
      </c>
      <c r="Q8" t="n" s="10093">
        <v>60.0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507</v>
      </c>
      <c r="B9" t="s" s="10105">
        <v>508</v>
      </c>
      <c r="C9" t="s" s="10106">
        <v>509</v>
      </c>
      <c r="D9" t="s" s="10107">
        <v>510</v>
      </c>
      <c r="E9" t="s" s="10108">
        <v>498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2200.0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20.0</v>
      </c>
      <c r="Q9" t="n" s="10120">
        <v>60.0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511</v>
      </c>
      <c r="B10" t="s" s="10132">
        <v>512</v>
      </c>
      <c r="C10" t="s" s="10133">
        <v>513</v>
      </c>
      <c r="D10" t="s" s="10134">
        <v>514</v>
      </c>
      <c r="E10" t="s" s="10135">
        <v>498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2000.0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10.0</v>
      </c>
      <c r="Q10" t="n" s="10147">
        <v>60.0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515</v>
      </c>
      <c r="B11" t="s" s="10159">
        <v>516</v>
      </c>
      <c r="C11" t="s" s="10160">
        <v>517</v>
      </c>
      <c r="D11" t="s" s="10161">
        <v>518</v>
      </c>
      <c r="E11" t="s" s="10162">
        <v>498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1050.0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45.5</v>
      </c>
      <c r="Q11" t="n" s="10174">
        <v>60.0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519</v>
      </c>
      <c r="B12" t="s" s="10186">
        <v>520</v>
      </c>
      <c r="C12" t="s" s="10187">
        <v>521</v>
      </c>
      <c r="D12" t="s" s="10188">
        <v>522</v>
      </c>
      <c r="E12" t="s" s="10189">
        <v>498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1600.0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60.0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523</v>
      </c>
      <c r="B13" t="s" s="10213">
        <v>524</v>
      </c>
      <c r="C13" t="s" s="10214">
        <v>525</v>
      </c>
      <c r="D13" t="s" s="10215">
        <v>526</v>
      </c>
      <c r="E13" t="s" s="10216">
        <v>498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820.0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21.9</v>
      </c>
      <c r="Q13" t="n" s="10228">
        <v>60.0</v>
      </c>
      <c r="R13" t="n" s="10229">
        <v>0.0</v>
      </c>
      <c r="S13" t="n" s="10230">
        <v>0.0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527</v>
      </c>
      <c r="B14" t="s" s="10240">
        <v>528</v>
      </c>
      <c r="C14" t="s" s="10241">
        <v>529</v>
      </c>
      <c r="D14" t="s" s="10242">
        <v>530</v>
      </c>
      <c r="E14" t="s" s="10243">
        <v>498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1900.0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2161.23</v>
      </c>
      <c r="Q14" t="n" s="10255">
        <v>0.0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531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2019-07-19T09:11:03Z</dcterms:created>
  <dc:creator>Apache POI</dc:creator>
</coreProperties>
</file>