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Обучение Excel\GEEKBRAINS\РАЗРАБОТЧИК - 2023\КУРС ОСНОВЫ АНАЛИЗА ДАННЫХ В EXCEL\ДЗ\ДЗ 6\"/>
    </mc:Choice>
  </mc:AlternateContent>
  <bookViews>
    <workbookView xWindow="0" yWindow="0" windowWidth="20490" windowHeight="7755"/>
  </bookViews>
  <sheets>
    <sheet name="Data_Table" sheetId="3" r:id="rId1"/>
    <sheet name="Scenarios " sheetId="2" r:id="rId2"/>
    <sheet name="Report - Scenarios structure" sheetId="6" r:id="rId3"/>
    <sheet name="Report - Scenarios Pivot Table" sheetId="7" r:id="rId4"/>
    <sheet name="Solver" sheetId="8" r:id="rId5"/>
    <sheet name="Report-Отчет о результатах 1" sheetId="9" r:id="rId6"/>
    <sheet name="Report-Отчет об устойчивости 1" sheetId="10" r:id="rId7"/>
    <sheet name="Report-Отчет о пределах 1" sheetId="11" r:id="rId8"/>
  </sheets>
  <definedNames>
    <definedName name="solver_adj" localSheetId="4" hidden="1">Solver!$E$26:$G$26</definedName>
    <definedName name="solver_cvg" localSheetId="4" hidden="1">0.0001</definedName>
    <definedName name="solver_drv" localSheetId="4" hidden="1">2</definedName>
    <definedName name="solver_eng" localSheetId="4" hidden="1">2</definedName>
    <definedName name="solver_est" localSheetId="4" hidden="1">1</definedName>
    <definedName name="solver_itr" localSheetId="4" hidden="1">2147483647</definedName>
    <definedName name="solver_lhs1" localSheetId="4" hidden="1">Solver!$E$26</definedName>
    <definedName name="solver_lhs2" localSheetId="4" hidden="1">Solver!$F$26</definedName>
    <definedName name="solver_lhs3" localSheetId="4" hidden="1">Solver!$G$26</definedName>
    <definedName name="solver_lhs4" localSheetId="4" hidden="1">Solver!$H$39</definedName>
    <definedName name="solver_lhs5" localSheetId="4" hidden="1">Solver!$H$42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5</definedName>
    <definedName name="solver_nwt" localSheetId="4" hidden="1">1</definedName>
    <definedName name="solver_opt" localSheetId="4" hidden="1">Solver!$H$34</definedName>
    <definedName name="solver_pre" localSheetId="4" hidden="1">0.000001</definedName>
    <definedName name="solver_rbv" localSheetId="4" hidden="1">2</definedName>
    <definedName name="solver_rel1" localSheetId="4" hidden="1">1</definedName>
    <definedName name="solver_rel2" localSheetId="4" hidden="1">1</definedName>
    <definedName name="solver_rel3" localSheetId="4" hidden="1">1</definedName>
    <definedName name="solver_rel4" localSheetId="4" hidden="1">1</definedName>
    <definedName name="solver_rel5" localSheetId="4" hidden="1">1</definedName>
    <definedName name="solver_rhs1" localSheetId="4" hidden="1">Solver!$E$31</definedName>
    <definedName name="solver_rhs2" localSheetId="4" hidden="1">Solver!$F$31</definedName>
    <definedName name="solver_rhs3" localSheetId="4" hidden="1">Solver!$G$31</definedName>
    <definedName name="solver_rhs4" localSheetId="4" hidden="1">Solver!$J$39</definedName>
    <definedName name="solver_rhs5" localSheetId="4" hidden="1">Solver!$J$42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7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Прибыль_руб">'Scenarios '!$C$37</definedName>
    <definedName name="Продолжительность_проката_лет">'Scenarios '!$C$30</definedName>
    <definedName name="Средняя_наполненность_зала_процент">'Scenarios '!$C$31</definedName>
  </definedNames>
  <calcPr calcId="152511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8" l="1"/>
  <c r="G44" i="8"/>
  <c r="E44" i="8"/>
  <c r="F41" i="8"/>
  <c r="G41" i="8"/>
  <c r="E41" i="8"/>
  <c r="F36" i="8"/>
  <c r="G36" i="8"/>
  <c r="E36" i="8"/>
  <c r="J23" i="3"/>
  <c r="K23" i="3" s="1"/>
  <c r="L23" i="3" s="1"/>
  <c r="I23" i="3"/>
  <c r="G26" i="3"/>
  <c r="G27" i="3" s="1"/>
  <c r="G28" i="3" s="1"/>
  <c r="G29" i="3" s="1"/>
  <c r="G30" i="3" s="1"/>
  <c r="G31" i="3" s="1"/>
  <c r="G32" i="3" s="1"/>
  <c r="G25" i="3"/>
  <c r="I23" i="2"/>
  <c r="J23" i="2" s="1"/>
  <c r="K23" i="2" s="1"/>
  <c r="L23" i="2" s="1"/>
  <c r="G25" i="2"/>
  <c r="G26" i="2" s="1"/>
  <c r="G27" i="2" s="1"/>
  <c r="G28" i="2" s="1"/>
  <c r="C37" i="3"/>
  <c r="G23" i="3" s="1"/>
  <c r="C37" i="2"/>
  <c r="G23" i="2" s="1"/>
  <c r="H44" i="8" l="1"/>
  <c r="H41" i="8"/>
  <c r="H36" i="8"/>
</calcChain>
</file>

<file path=xl/sharedStrings.xml><?xml version="1.0" encoding="utf-8"?>
<sst xmlns="http://schemas.openxmlformats.org/spreadsheetml/2006/main" count="254" uniqueCount="137">
  <si>
    <t>1 ЗАДАНИЕ</t>
  </si>
  <si>
    <t>Исходные данные:</t>
  </si>
  <si>
    <t>Постоянные затраты на первое представление, руб.</t>
  </si>
  <si>
    <t>Средняя цена билета, руб.</t>
  </si>
  <si>
    <t>Вместимость театра, человек</t>
  </si>
  <si>
    <t>Количество дней в году, когда идут представления</t>
  </si>
  <si>
    <t>Расчетное значение:</t>
  </si>
  <si>
    <t>Прибыль</t>
  </si>
  <si>
    <t>Изменяемые значения:</t>
  </si>
  <si>
    <t>Продолжительность проката, лет</t>
  </si>
  <si>
    <t>Средняя наполненность зала, %</t>
  </si>
  <si>
    <t>Таблица данных</t>
  </si>
  <si>
    <t>$H$24</t>
  </si>
  <si>
    <t>$I$24</t>
  </si>
  <si>
    <t>$J$24</t>
  </si>
  <si>
    <t>$K$24</t>
  </si>
  <si>
    <t>$L$24</t>
  </si>
  <si>
    <t>$H$25</t>
  </si>
  <si>
    <t>$I$25</t>
  </si>
  <si>
    <t>$J$25</t>
  </si>
  <si>
    <t>$K$25</t>
  </si>
  <si>
    <t>$L$25</t>
  </si>
  <si>
    <t>$H$26</t>
  </si>
  <si>
    <t>$I$26</t>
  </si>
  <si>
    <t>$J$26</t>
  </si>
  <si>
    <t>$K$26</t>
  </si>
  <si>
    <t>$L$26</t>
  </si>
  <si>
    <t>$H$27</t>
  </si>
  <si>
    <t>$I$27</t>
  </si>
  <si>
    <t>$J$27</t>
  </si>
  <si>
    <t>$K$27</t>
  </si>
  <si>
    <t>$L$27</t>
  </si>
  <si>
    <t>$H$28</t>
  </si>
  <si>
    <t>$I$28</t>
  </si>
  <si>
    <t>$J$28</t>
  </si>
  <si>
    <t>$K$28</t>
  </si>
  <si>
    <t>$L$28</t>
  </si>
  <si>
    <t>Пессимистический (малое ср. число посетителей)</t>
  </si>
  <si>
    <t>Автор: K , 12.05.2024</t>
  </si>
  <si>
    <t>Наиболее вероятный (ср. число посетителей на среднем уровне)</t>
  </si>
  <si>
    <t>Оптимистический (большое ср. число посетителей)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</si>
  <si>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</si>
  <si>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</si>
  <si>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</si>
  <si>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</si>
  <si>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</si>
  <si>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</si>
  <si>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</si>
  <si>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Прибыль, руб.</t>
  </si>
  <si>
    <t>Средняя_наполненность_зала_проц</t>
  </si>
  <si>
    <t>Названия строк</t>
  </si>
  <si>
    <t>$C$31 на</t>
  </si>
  <si>
    <t>(Все)</t>
  </si>
  <si>
    <t>2 ЗАДАНИЕ</t>
  </si>
  <si>
    <t>Мышь</t>
  </si>
  <si>
    <t>Клавиатура</t>
  </si>
  <si>
    <t>Джойстик</t>
  </si>
  <si>
    <t>Изменямые значения</t>
  </si>
  <si>
    <t>Вид продукции</t>
  </si>
  <si>
    <t>Прибыль, руб. / единица</t>
  </si>
  <si>
    <t>Рабочее время, ч. / единица</t>
  </si>
  <si>
    <t>Машинное время, ч. / единица</t>
  </si>
  <si>
    <t>Ежемесячный спрос, шт.</t>
  </si>
  <si>
    <t>Исходные данные</t>
  </si>
  <si>
    <t>Общая прибыль</t>
  </si>
  <si>
    <t>Рабочее время, ч.</t>
  </si>
  <si>
    <t>Общее рабочее время</t>
  </si>
  <si>
    <t>Ограничение</t>
  </si>
  <si>
    <t>Машинное время, ч.</t>
  </si>
  <si>
    <t>Общее машинное время</t>
  </si>
  <si>
    <t>Ограничения</t>
  </si>
  <si>
    <t>Расчетное значение - Целевая ячейка 
(для максимизации)</t>
  </si>
  <si>
    <t xml:space="preserve">&lt;= </t>
  </si>
  <si>
    <t>Допустимо</t>
  </si>
  <si>
    <t>Microsoft Excel 15.0 Отчет о результатах</t>
  </si>
  <si>
    <t>Лист: [Excel_for_Data_Analysis_Course_Task_6_What_If_Analysis_And_Solver.xlsx]Solver</t>
  </si>
  <si>
    <t>Отчет создан: 12.05.2024 3:50:06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</si>
  <si>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</si>
  <si>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</si>
  <si>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</si>
  <si>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0,031 секунд.</t>
  </si>
  <si>
    <t>Число итераций: 4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</si>
  <si>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</si>
  <si>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</si>
  <si>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</si>
  <si>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</si>
  <si>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</si>
  <si>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</si>
  <si>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</si>
  <si>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</si>
  <si>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</si>
  <si>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</si>
  <si>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</si>
  <si>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</si>
  <si>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</si>
  <si>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</si>
  <si>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$H$34</t>
  </si>
  <si>
    <t>Прибыль, руб. Общая прибыль</t>
  </si>
  <si>
    <t>$E$26</t>
  </si>
  <si>
    <t>Количество выпускамой продукции, шт. Мышь</t>
  </si>
  <si>
    <t>Продолжить</t>
  </si>
  <si>
    <t>$F$26</t>
  </si>
  <si>
    <t>Количество выпускамой продукции, шт. Клавиатура</t>
  </si>
  <si>
    <t>$G$26</t>
  </si>
  <si>
    <t>Количество выпускамой продукции, шт. Джойстик</t>
  </si>
  <si>
    <t>$H$39</t>
  </si>
  <si>
    <t>Рабочее время, ч. Общее рабочее время</t>
  </si>
  <si>
    <t>$H$39&lt;=$J$39</t>
  </si>
  <si>
    <t>Привязка</t>
  </si>
  <si>
    <t>$H$42</t>
  </si>
  <si>
    <t>Машинное время, ч. Общее машинное время</t>
  </si>
  <si>
    <t>$H$42&lt;=$J$42</t>
  </si>
  <si>
    <t>Без привязки</t>
  </si>
  <si>
    <t>$E$26&lt;=$E$31</t>
  </si>
  <si>
    <t>$F$26&lt;=$F$31</t>
  </si>
  <si>
    <t>$G$26&lt;=$G$31</t>
  </si>
  <si>
    <t>$E$26:$G$26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</si>
  <si>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</si>
  <si>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</si>
  <si>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</si>
  <si>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</si>
  <si>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</si>
  <si>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</si>
  <si>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</si>
  <si>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</si>
  <si>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</si>
  <si>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</si>
  <si>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</si>
  <si>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</si>
  <si>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Правая сторона</t>
  </si>
  <si>
    <t>Microsoft Excel 15.0 Отчет о пределах</t>
  </si>
  <si>
    <t>Переменная</t>
  </si>
  <si>
    <t>Нижний</t>
  </si>
  <si>
    <t>Предел</t>
  </si>
  <si>
    <t>Результат</t>
  </si>
  <si>
    <t>Верхний</t>
  </si>
  <si>
    <t>Количество выпускаемой продукции,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</si>
</sst>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&quot;р.&quot;"/>
    <numFmt numFmtId="165" formatCode="0.000"/>
    <numFmt numFmtId="166" formatCode="0.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0"/>
      <name val="Arial"/>
      <family val="2"/>
      <charset val="204"/>
    </font>
    <font>
      <b/>
      <sz val="11"/>
      <color theme="9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7" tint="-0.249977111117893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rgb="FFFFFF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medium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rgb="FFFFFF00"/>
      </top>
      <bottom style="thin">
        <color rgb="FFFFFF00"/>
      </bottom>
      <diagonal/>
    </border>
    <border>
      <left style="medium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3" fillId="2" borderId="0" xfId="0" applyFont="1" applyFill="1"/>
    <xf numFmtId="3" fontId="0" fillId="0" borderId="0" xfId="0" applyNumberFormat="1"/>
    <xf numFmtId="0" fontId="6" fillId="0" borderId="0" xfId="0" applyFont="1"/>
    <xf numFmtId="164" fontId="0" fillId="0" borderId="0" xfId="0" applyNumberFormat="1"/>
    <xf numFmtId="0" fontId="0" fillId="4" borderId="1" xfId="0" applyFill="1" applyBorder="1" applyAlignment="1">
      <alignment horizontal="left" wrapText="1"/>
    </xf>
    <xf numFmtId="164" fontId="0" fillId="4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5" borderId="1" xfId="0" applyFill="1" applyBorder="1" applyAlignment="1">
      <alignment horizontal="left" wrapText="1"/>
    </xf>
    <xf numFmtId="9" fontId="0" fillId="5" borderId="1" xfId="0" applyNumberForma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166" fontId="0" fillId="5" borderId="1" xfId="0" applyNumberFormat="1" applyFill="1" applyBorder="1"/>
    <xf numFmtId="0" fontId="0" fillId="8" borderId="1" xfId="0" applyFill="1" applyBorder="1"/>
    <xf numFmtId="164" fontId="0" fillId="8" borderId="1" xfId="0" applyNumberFormat="1" applyFill="1" applyBorder="1"/>
    <xf numFmtId="9" fontId="0" fillId="9" borderId="1" xfId="1" applyFont="1" applyFill="1" applyBorder="1"/>
    <xf numFmtId="166" fontId="0" fillId="11" borderId="1" xfId="0" applyNumberFormat="1" applyFill="1" applyBorder="1"/>
    <xf numFmtId="164" fontId="0" fillId="8" borderId="3" xfId="0" applyNumberFormat="1" applyFill="1" applyBorder="1" applyAlignment="1"/>
    <xf numFmtId="164" fontId="0" fillId="8" borderId="4" xfId="0" applyNumberFormat="1" applyFill="1" applyBorder="1" applyAlignment="1"/>
    <xf numFmtId="3" fontId="0" fillId="0" borderId="1" xfId="0" applyNumberFormat="1" applyBorder="1"/>
    <xf numFmtId="1" fontId="0" fillId="11" borderId="1" xfId="0" applyNumberFormat="1" applyFill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3" fontId="0" fillId="0" borderId="0" xfId="0" applyNumberFormat="1" applyFill="1" applyBorder="1" applyAlignment="1"/>
    <xf numFmtId="3" fontId="0" fillId="0" borderId="9" xfId="0" applyNumberFormat="1" applyFill="1" applyBorder="1" applyAlignment="1"/>
    <xf numFmtId="0" fontId="10" fillId="13" borderId="2" xfId="0" applyFont="1" applyFill="1" applyBorder="1" applyAlignment="1">
      <alignment horizontal="left"/>
    </xf>
    <xf numFmtId="0" fontId="10" fillId="13" borderId="8" xfId="0" applyFont="1" applyFill="1" applyBorder="1" applyAlignment="1">
      <alignment horizontal="left"/>
    </xf>
    <xf numFmtId="0" fontId="0" fillId="0" borderId="10" xfId="0" applyFill="1" applyBorder="1" applyAlignment="1"/>
    <xf numFmtId="0" fontId="11" fillId="14" borderId="0" xfId="0" applyFont="1" applyFill="1" applyBorder="1" applyAlignment="1">
      <alignment horizontal="left"/>
    </xf>
    <xf numFmtId="0" fontId="12" fillId="14" borderId="10" xfId="0" applyFont="1" applyFill="1" applyBorder="1" applyAlignment="1">
      <alignment horizontal="left"/>
    </xf>
    <xf numFmtId="0" fontId="11" fillId="14" borderId="9" xfId="0" applyFont="1" applyFill="1" applyBorder="1" applyAlignment="1">
      <alignment horizontal="left"/>
    </xf>
    <xf numFmtId="0" fontId="13" fillId="13" borderId="8" xfId="0" applyFont="1" applyFill="1" applyBorder="1" applyAlignment="1">
      <alignment horizontal="right"/>
    </xf>
    <xf numFmtId="0" fontId="13" fillId="13" borderId="2" xfId="0" applyFont="1" applyFill="1" applyBorder="1" applyAlignment="1">
      <alignment horizontal="right"/>
    </xf>
    <xf numFmtId="9" fontId="0" fillId="15" borderId="0" xfId="0" applyNumberFormat="1" applyFill="1" applyBorder="1" applyAlignment="1"/>
    <xf numFmtId="0" fontId="14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17" borderId="1" xfId="0" applyNumberFormat="1" applyFill="1" applyBorder="1"/>
    <xf numFmtId="2" fontId="0" fillId="17" borderId="1" xfId="0" applyNumberFormat="1" applyFill="1" applyBorder="1"/>
    <xf numFmtId="164" fontId="0" fillId="6" borderId="1" xfId="0" applyNumberFormat="1" applyFill="1" applyBorder="1"/>
    <xf numFmtId="0" fontId="0" fillId="11" borderId="0" xfId="0" applyFill="1"/>
    <xf numFmtId="0" fontId="16" fillId="7" borderId="1" xfId="0" applyFont="1" applyFill="1" applyBorder="1" applyAlignment="1">
      <alignment horizontal="left" wrapText="1"/>
    </xf>
    <xf numFmtId="0" fontId="17" fillId="8" borderId="11" xfId="0" applyFont="1" applyFill="1" applyBorder="1" applyAlignment="1">
      <alignment horizontal="center" wrapText="1"/>
    </xf>
    <xf numFmtId="164" fontId="17" fillId="8" borderId="12" xfId="0" applyNumberFormat="1" applyFont="1" applyFill="1" applyBorder="1"/>
    <xf numFmtId="0" fontId="2" fillId="7" borderId="11" xfId="0" applyFont="1" applyFill="1" applyBorder="1" applyAlignment="1">
      <alignment horizontal="center" wrapText="1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164" fontId="0" fillId="17" borderId="16" xfId="0" applyNumberFormat="1" applyFill="1" applyBorder="1"/>
    <xf numFmtId="164" fontId="0" fillId="17" borderId="17" xfId="0" applyNumberFormat="1" applyFill="1" applyBorder="1"/>
    <xf numFmtId="2" fontId="0" fillId="17" borderId="16" xfId="0" applyNumberFormat="1" applyFill="1" applyBorder="1"/>
    <xf numFmtId="2" fontId="0" fillId="17" borderId="17" xfId="0" applyNumberFormat="1" applyFill="1" applyBorder="1"/>
    <xf numFmtId="164" fontId="0" fillId="6" borderId="16" xfId="0" applyNumberFormat="1" applyFill="1" applyBorder="1"/>
    <xf numFmtId="164" fontId="0" fillId="6" borderId="17" xfId="0" applyNumberFormat="1" applyFill="1" applyBorder="1"/>
    <xf numFmtId="165" fontId="0" fillId="17" borderId="25" xfId="0" applyNumberFormat="1" applyFill="1" applyBorder="1"/>
    <xf numFmtId="165" fontId="0" fillId="17" borderId="26" xfId="0" applyNumberFormat="1" applyFill="1" applyBorder="1"/>
    <xf numFmtId="165" fontId="0" fillId="17" borderId="23" xfId="0" applyNumberFormat="1" applyFill="1" applyBorder="1"/>
    <xf numFmtId="0" fontId="2" fillId="0" borderId="0" xfId="0" applyFont="1"/>
    <xf numFmtId="0" fontId="0" fillId="0" borderId="2" xfId="0" applyBorder="1"/>
    <xf numFmtId="0" fontId="0" fillId="0" borderId="31" xfId="0" applyBorder="1"/>
    <xf numFmtId="0" fontId="2" fillId="0" borderId="10" xfId="0" applyFont="1" applyBorder="1"/>
    <xf numFmtId="0" fontId="15" fillId="0" borderId="0" xfId="0" applyFont="1"/>
    <xf numFmtId="0" fontId="0" fillId="0" borderId="35" xfId="0" applyFill="1" applyBorder="1" applyAlignment="1"/>
    <xf numFmtId="0" fontId="12" fillId="0" borderId="34" xfId="0" applyFont="1" applyFill="1" applyBorder="1" applyAlignment="1">
      <alignment horizontal="center"/>
    </xf>
    <xf numFmtId="0" fontId="0" fillId="0" borderId="36" xfId="0" applyFill="1" applyBorder="1" applyAlignment="1"/>
    <xf numFmtId="164" fontId="0" fillId="0" borderId="35" xfId="0" applyNumberFormat="1" applyFill="1" applyBorder="1" applyAlignment="1"/>
    <xf numFmtId="1" fontId="0" fillId="0" borderId="36" xfId="0" applyNumberFormat="1" applyFill="1" applyBorder="1" applyAlignment="1"/>
    <xf numFmtId="1" fontId="0" fillId="0" borderId="35" xfId="0" applyNumberFormat="1" applyFill="1" applyBorder="1" applyAlignment="1"/>
    <xf numFmtId="1" fontId="0" fillId="0" borderId="0" xfId="0" applyNumberFormat="1" applyFill="1" applyBorder="1" applyAlignment="1"/>
    <xf numFmtId="2" fontId="0" fillId="0" borderId="36" xfId="0" applyNumberFormat="1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2" fillId="0" borderId="32" xfId="0" applyFont="1" applyFill="1" applyBorder="1" applyAlignment="1">
      <alignment horizontal="center"/>
    </xf>
    <xf numFmtId="0" fontId="12" fillId="0" borderId="33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8" fillId="18" borderId="16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/>
    </xf>
    <xf numFmtId="0" fontId="18" fillId="18" borderId="17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19" borderId="3" xfId="0" applyFill="1" applyBorder="1" applyAlignment="1">
      <alignment horizontal="left" vertical="center" wrapText="1"/>
    </xf>
    <xf numFmtId="0" fontId="0" fillId="19" borderId="24" xfId="0" applyFill="1" applyBorder="1" applyAlignment="1">
      <alignment horizontal="left" vertical="center" wrapText="1"/>
    </xf>
    <xf numFmtId="0" fontId="0" fillId="19" borderId="28" xfId="0" applyFill="1" applyBorder="1" applyAlignment="1">
      <alignment horizontal="left" vertical="center" wrapText="1"/>
    </xf>
    <xf numFmtId="3" fontId="18" fillId="16" borderId="16" xfId="0" applyNumberFormat="1" applyFont="1" applyFill="1" applyBorder="1"/>
    <xf numFmtId="3" fontId="18" fillId="16" borderId="1" xfId="0" applyNumberFormat="1" applyFont="1" applyFill="1" applyBorder="1"/>
    <xf numFmtId="3" fontId="18" fillId="16" borderId="17" xfId="0" applyNumberFormat="1" applyFont="1" applyFill="1" applyBorder="1"/>
    <xf numFmtId="3" fontId="0" fillId="17" borderId="29" xfId="0" applyNumberFormat="1" applyFill="1" applyBorder="1"/>
    <xf numFmtId="3" fontId="0" fillId="17" borderId="30" xfId="0" applyNumberFormat="1" applyFill="1" applyBorder="1"/>
    <xf numFmtId="3" fontId="0" fillId="17" borderId="27" xfId="0" applyNumberFormat="1" applyFill="1" applyBorder="1"/>
    <xf numFmtId="4" fontId="0" fillId="10" borderId="16" xfId="0" applyNumberFormat="1" applyFill="1" applyBorder="1"/>
    <xf numFmtId="4" fontId="0" fillId="10" borderId="1" xfId="0" applyNumberFormat="1" applyFill="1" applyBorder="1"/>
    <xf numFmtId="4" fontId="0" fillId="10" borderId="17" xfId="0" applyNumberFormat="1" applyFill="1" applyBorder="1"/>
    <xf numFmtId="4" fontId="0" fillId="7" borderId="12" xfId="0" applyNumberFormat="1" applyFill="1" applyBorder="1"/>
    <xf numFmtId="4" fontId="0" fillId="10" borderId="20" xfId="0" applyNumberFormat="1" applyFill="1" applyBorder="1"/>
    <xf numFmtId="4" fontId="0" fillId="10" borderId="21" xfId="0" applyNumberFormat="1" applyFill="1" applyBorder="1"/>
    <xf numFmtId="4" fontId="0" fillId="10" borderId="22" xfId="0" applyNumberFormat="1" applyFill="1" applyBorder="1"/>
    <xf numFmtId="3" fontId="2" fillId="0" borderId="4" xfId="0" applyNumberFormat="1" applyFont="1" applyBorder="1"/>
    <xf numFmtId="0" fontId="4" fillId="12" borderId="2" xfId="0" applyFon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5" xfId="0" applyFill="1" applyBorder="1" applyAlignment="1">
      <alignment horizontal="center" textRotation="90"/>
    </xf>
    <xf numFmtId="0" fontId="0" fillId="11" borderId="6" xfId="0" applyFill="1" applyBorder="1" applyAlignment="1">
      <alignment horizontal="center" textRotation="90"/>
    </xf>
    <xf numFmtId="0" fontId="0" fillId="11" borderId="7" xfId="0" applyFill="1" applyBorder="1" applyAlignment="1">
      <alignment horizontal="center" textRotation="90"/>
    </xf>
    <xf numFmtId="0" fontId="0" fillId="11" borderId="5" xfId="0" applyFill="1" applyBorder="1" applyAlignment="1">
      <alignment horizontal="center" vertical="center" textRotation="90" wrapText="1"/>
    </xf>
    <xf numFmtId="0" fontId="0" fillId="11" borderId="6" xfId="0" applyFill="1" applyBorder="1" applyAlignment="1">
      <alignment horizontal="center" vertical="center" textRotation="90" wrapText="1"/>
    </xf>
    <xf numFmtId="0" fontId="0" fillId="11" borderId="7" xfId="0" applyFill="1" applyBorder="1" applyAlignment="1">
      <alignment horizontal="center" vertical="center" textRotation="90" wrapText="1"/>
    </xf>
    <xf numFmtId="0" fontId="0" fillId="18" borderId="13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5" fillId="19" borderId="0" xfId="0" applyFont="1" applyFill="1" applyBorder="1" applyAlignment="1">
      <alignment horizontal="center" textRotation="90"/>
    </xf>
    <xf numFmtId="0" fontId="15" fillId="11" borderId="0" xfId="0" applyFont="1" applyFill="1" applyBorder="1" applyAlignment="1">
      <alignment horizontal="center" vertical="center" textRotation="90"/>
    </xf>
    <xf numFmtId="0" fontId="15" fillId="3" borderId="18" xfId="0" applyFont="1" applyFill="1" applyBorder="1" applyAlignment="1">
      <alignment horizontal="center" wrapText="1"/>
    </xf>
    <xf numFmtId="0" fontId="15" fillId="3" borderId="0" xfId="0" applyFont="1" applyFill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1">
    <dxf>
      <numFmt numFmtId="3" formatCode="#,##0"/>
    </dxf>
  </dxfs>
  <tableStyles count="0" defaultTableStyle="TableStyleMedium2" defaultPivotStyle="PivotStyleLight16"/>
  <colors>
    <mruColors>
      <color rgb="FFC489FF"/>
      <color rgb="FFFFFF00"/>
      <color rgb="FFFFFF9F"/>
      <color rgb="FFFFFF66"/>
      <color rgb="FF95C575"/>
      <color rgb="FF97C777"/>
      <color rgb="FFDEB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</xdr:row>
      <xdr:rowOff>0</xdr:rowOff>
    </xdr:from>
    <xdr:to>
      <xdr:col>12</xdr:col>
      <xdr:colOff>9524</xdr:colOff>
      <xdr:row>15</xdr:row>
      <xdr:rowOff>47625</xdr:rowOff>
    </xdr:to>
    <xdr:sp macro="" textlink="">
      <xdr:nvSpPr>
        <xdr:cNvPr id="2" name="Скругленный прямоугольник 1"/>
        <xdr:cNvSpPr/>
      </xdr:nvSpPr>
      <xdr:spPr>
        <a:xfrm>
          <a:off x="95249" y="523875"/>
          <a:ext cx="11563350" cy="25241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ru-RU" sz="11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Вы инвестируете в новый мюзикл. У Вас есть следующая информация о постановке: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Постоянные затраты на первое представление пьесы составляют 50 млн. рублей.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Средняя цена билета - 3500 рублей.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Театр вмещает 2000 человек, и представления идут 365 дней в году.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Создайте таблицу данных, в которой определяется, как общий доход от постановки изменяется при продолжительности проката пьесы от 1 года до 5 лет и при средней наполненности зала, меняющейся от 70% до 90%. 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Создайте сценарии для малого среднего числа посетителей (50%), наиболее вероятного (75%) и большого числа посетителей (90%).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2</xdr:row>
      <xdr:rowOff>0</xdr:rowOff>
    </xdr:from>
    <xdr:to>
      <xdr:col>12</xdr:col>
      <xdr:colOff>9524</xdr:colOff>
      <xdr:row>15</xdr:row>
      <xdr:rowOff>47625</xdr:rowOff>
    </xdr:to>
    <xdr:sp macro="" textlink="">
      <xdr:nvSpPr>
        <xdr:cNvPr id="2" name="Скругленный прямоугольник 1"/>
        <xdr:cNvSpPr/>
      </xdr:nvSpPr>
      <xdr:spPr>
        <a:xfrm>
          <a:off x="95249" y="523875"/>
          <a:ext cx="9667875" cy="25241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ru-RU" sz="11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Вы инвестируете в новый мюзикл. У Вас есть следующая информация о постановке: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Постоянные затраты на первое представление пьесы составляют 50 млн. рублей.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Средняя цена билета - 3500 рублей.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● Театр вмещает 2000 человек, и представления идут 365 дней в году.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Создайте таблицу данных, в которой определяется, как общий доход от постановки изменяется при продолжительности проката пьесы от 1 года до 5 лет и при средней наполненности зала, меняющейся от 70% до 90%. </a:t>
          </a: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Создайте сценарии для малого среднего числа посетителей (50%), наиболее вероятного (75%) и большого числа посетителей (90%).</a:t>
          </a:r>
        </a:p>
      </xdr:txBody>
    </xdr:sp>
    <xdr:clientData/>
  </xdr:twoCellAnchor>
  <xdr:twoCellAnchor>
    <xdr:from>
      <xdr:col>4</xdr:col>
      <xdr:colOff>1085850</xdr:colOff>
      <xdr:row>29</xdr:row>
      <xdr:rowOff>171451</xdr:rowOff>
    </xdr:from>
    <xdr:to>
      <xdr:col>9</xdr:col>
      <xdr:colOff>209550</xdr:colOff>
      <xdr:row>32</xdr:row>
      <xdr:rowOff>161925</xdr:rowOff>
    </xdr:to>
    <xdr:sp macro="" textlink="">
      <xdr:nvSpPr>
        <xdr:cNvPr id="3" name="Скругленный прямоугольник 2"/>
        <xdr:cNvSpPr/>
      </xdr:nvSpPr>
      <xdr:spPr>
        <a:xfrm>
          <a:off x="5467350" y="6581776"/>
          <a:ext cx="3476625" cy="9429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ru-RU" sz="1100" b="1" i="0" u="none" strike="noStrike" baseline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отчет сценария может быть выведено не более 32 ячеек результата, поэтому, чтобы реализовать эту опцию, был увеличен шаг по продолжительности проката в годах.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104775</xdr:rowOff>
    </xdr:from>
    <xdr:to>
      <xdr:col>9</xdr:col>
      <xdr:colOff>971551</xdr:colOff>
      <xdr:row>21</xdr:row>
      <xdr:rowOff>28575</xdr:rowOff>
    </xdr:to>
    <xdr:sp macro="" textlink="">
      <xdr:nvSpPr>
        <xdr:cNvPr id="2" name="Скругленный прямоугольник 1"/>
        <xdr:cNvSpPr/>
      </xdr:nvSpPr>
      <xdr:spPr>
        <a:xfrm>
          <a:off x="76200" y="438150"/>
          <a:ext cx="8715376" cy="31623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Завод производит мыши, клавиатуры и джойстики для видеоигр. </a:t>
          </a:r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таблице приведена прибыль с единицы продукции, количество рабочего</a:t>
          </a:r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времени, затрачиваемое на единицу продукции, ежемесячный спрос на продукты и количество машинного времени, затрачиваемое на единицу продукции.</a:t>
          </a:r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Каждый месяц доступно в общей сложности 13000 часов рабочего времени и 3000 часов машинного времени. </a:t>
          </a:r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Каким образом завод может максимизировать ежемесячную прибыль?</a:t>
          </a:r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ru-RU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			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Мышь	Клавиатура	Джойстик</a:t>
          </a:r>
          <a:endParaRPr lang="en-US" sz="1100" b="1" i="0" u="none" strike="noStrike" baseline="0" smtClean="0">
            <a:solidFill>
              <a:schemeClr val="accent6">
                <a:lumMod val="75000"/>
              </a:schemeClr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Прибыль/единица	</a:t>
          </a:r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800 руб.	1100 руб.	900 руб.	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Рабочее время/единица	</a:t>
          </a:r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0,2 часа	0,3 часа	0,24 часа	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Машинное время/единица	</a:t>
          </a:r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0,04 часа	0,055 часа	0,04 часа	</a:t>
          </a:r>
        </a:p>
        <a:p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Ежемесячный спрос	</a:t>
          </a:r>
          <a:r>
            <a:rPr lang="en-US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	</a:t>
          </a:r>
          <a:r>
            <a:rPr lang="ru-RU" sz="1100" b="1" i="0" u="none" strike="noStrike" baseline="0" smtClean="0">
              <a:solidFill>
                <a:schemeClr val="accent6">
                  <a:lumMod val="7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15 000	29 000	11 000</a:t>
          </a:r>
          <a:r>
            <a:rPr lang="ru-RU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K" refreshedDate="45424.127296180559" createdVersion="5" refreshedVersion="5" minRefreshableVersion="3" recordCount="3">
  <cacheSource type="scenario"/>
  <cacheFields count="27">
    <cacheField name="Средняя_наполненность_зала_проц" numFmtId="0">
      <sharedItems containsNonDate="0" count="3">
        <s v="Пессимистический (малое ср. число посетителей)"/>
        <s v="Наиболее вероятный (ср. число посетителей на среднем уровне)"/>
        <s v="Оптимистический (большое ср. число посетителей)"/>
      </sharedItems>
    </cacheField>
    <cacheField name="$C$31 на" numFmtId="0">
      <sharedItems containsNonDate="0" count="1">
        <s v="K"/>
      </sharedItems>
    </cacheField>
    <cacheField name="рез $H$24" numFmtId="0">
      <sharedItems containsSemiMixedTypes="0" containsNonDate="0" containsString="0" containsNumber="1" containsInteger="1" minValue="1738500000" maxValue="1738500000" count="1">
        <n v="1738500000"/>
      </sharedItems>
    </cacheField>
    <cacheField name="рез $I$24" numFmtId="0">
      <sharedItems containsSemiMixedTypes="0" containsNonDate="0" containsString="0" containsNumber="1" containsInteger="1" minValue="1866250000" maxValue="1866250000" count="1">
        <n v="1866250000"/>
      </sharedItems>
    </cacheField>
    <cacheField name="рез $J$24" numFmtId="0">
      <sharedItems containsSemiMixedTypes="0" containsNonDate="0" containsString="0" containsNumber="1" containsInteger="1" minValue="1994000000" maxValue="1994000000" count="1">
        <n v="1994000000"/>
      </sharedItems>
    </cacheField>
    <cacheField name="рез $K$24" numFmtId="0">
      <sharedItems containsSemiMixedTypes="0" containsNonDate="0" containsString="0" containsNumber="1" minValue="2121750000.0000005" maxValue="2121750000.0000005" count="1">
        <n v="2121750000.0000005"/>
      </sharedItems>
    </cacheField>
    <cacheField name="рез $L$24" numFmtId="0">
      <sharedItems containsSemiMixedTypes="0" containsNonDate="0" containsString="0" containsNumber="1" minValue="2249500000.0000005" maxValue="2249500000.0000005" count="1">
        <n v="2249500000.0000005"/>
      </sharedItems>
    </cacheField>
    <cacheField name="рез $H$25" numFmtId="0">
      <sharedItems containsSemiMixedTypes="0" containsNonDate="0" containsString="0" containsNumber="1" containsInteger="1" minValue="3527000000" maxValue="3527000000" count="1">
        <n v="3527000000"/>
      </sharedItems>
    </cacheField>
    <cacheField name="рез $I$25" numFmtId="0">
      <sharedItems containsSemiMixedTypes="0" containsNonDate="0" containsString="0" containsNumber="1" containsInteger="1" minValue="3782500000" maxValue="3782500000" count="1">
        <n v="3782500000"/>
      </sharedItems>
    </cacheField>
    <cacheField name="рез $J$25" numFmtId="0">
      <sharedItems containsSemiMixedTypes="0" containsNonDate="0" containsString="0" containsNumber="1" containsInteger="1" minValue="4038000000" maxValue="4038000000" count="1">
        <n v="4038000000"/>
      </sharedItems>
    </cacheField>
    <cacheField name="рез $K$25" numFmtId="0">
      <sharedItems containsSemiMixedTypes="0" containsNonDate="0" containsString="0" containsNumber="1" minValue="4293500000.000001" maxValue="4293500000.000001" count="1">
        <n v="4293500000.000001"/>
      </sharedItems>
    </cacheField>
    <cacheField name="рез $L$25" numFmtId="0">
      <sharedItems containsSemiMixedTypes="0" containsNonDate="0" containsString="0" containsNumber="1" minValue="4549000000.000001" maxValue="4549000000.000001" count="1">
        <n v="4549000000.000001"/>
      </sharedItems>
    </cacheField>
    <cacheField name="рез $H$26" numFmtId="0">
      <sharedItems containsSemiMixedTypes="0" containsNonDate="0" containsString="0" containsNumber="1" containsInteger="1" minValue="5315500000" maxValue="5315500000" count="1">
        <n v="5315500000"/>
      </sharedItems>
    </cacheField>
    <cacheField name="рез $I$26" numFmtId="0">
      <sharedItems containsSemiMixedTypes="0" containsNonDate="0" containsString="0" containsNumber="1" containsInteger="1" minValue="5698750000" maxValue="5698750000" count="1">
        <n v="5698750000"/>
      </sharedItems>
    </cacheField>
    <cacheField name="рез $J$26" numFmtId="0">
      <sharedItems containsSemiMixedTypes="0" containsNonDate="0" containsString="0" containsNumber="1" containsInteger="1" minValue="6082000000" maxValue="6082000000" count="1">
        <n v="6082000000"/>
      </sharedItems>
    </cacheField>
    <cacheField name="рез $K$26" numFmtId="0">
      <sharedItems containsSemiMixedTypes="0" containsNonDate="0" containsString="0" containsNumber="1" minValue="6465250000.0000019" maxValue="6465250000.0000019" count="1">
        <n v="6465250000.0000019"/>
      </sharedItems>
    </cacheField>
    <cacheField name="рез $L$26" numFmtId="0">
      <sharedItems containsSemiMixedTypes="0" containsNonDate="0" containsString="0" containsNumber="1" minValue="6848500000.0000019" maxValue="6848500000.0000019" count="1">
        <n v="6848500000.0000019"/>
      </sharedItems>
    </cacheField>
    <cacheField name="рез $H$27" numFmtId="0">
      <sharedItems containsSemiMixedTypes="0" containsNonDate="0" containsString="0" containsNumber="1" containsInteger="1" minValue="7104000000" maxValue="7104000000" count="1">
        <n v="7104000000"/>
      </sharedItems>
    </cacheField>
    <cacheField name="рез $I$27" numFmtId="0">
      <sharedItems containsSemiMixedTypes="0" containsNonDate="0" containsString="0" containsNumber="1" containsInteger="1" minValue="7615000000" maxValue="7615000000" count="1">
        <n v="7615000000"/>
      </sharedItems>
    </cacheField>
    <cacheField name="рез $J$27" numFmtId="0">
      <sharedItems containsSemiMixedTypes="0" containsNonDate="0" containsString="0" containsNumber="1" containsInteger="1" minValue="8126000000" maxValue="8126000000" count="1">
        <n v="8126000000"/>
      </sharedItems>
    </cacheField>
    <cacheField name="рез $K$27" numFmtId="0">
      <sharedItems containsSemiMixedTypes="0" containsNonDate="0" containsString="0" containsNumber="1" minValue="8637000000.0000019" maxValue="8637000000.0000019" count="1">
        <n v="8637000000.0000019"/>
      </sharedItems>
    </cacheField>
    <cacheField name="рез $L$27" numFmtId="0">
      <sharedItems containsSemiMixedTypes="0" containsNonDate="0" containsString="0" containsNumber="1" minValue="9148000000.0000019" maxValue="9148000000.0000019" count="1">
        <n v="9148000000.0000019"/>
      </sharedItems>
    </cacheField>
    <cacheField name="рез $H$28" numFmtId="0">
      <sharedItems containsSemiMixedTypes="0" containsNonDate="0" containsString="0" containsNumber="1" containsInteger="1" minValue="8892500000" maxValue="8892500000" count="1">
        <n v="8892500000"/>
      </sharedItems>
    </cacheField>
    <cacheField name="рез $I$28" numFmtId="0">
      <sharedItems containsSemiMixedTypes="0" containsNonDate="0" containsString="0" containsNumber="1" containsInteger="1" minValue="9531250000" maxValue="9531250000" count="1">
        <n v="9531250000"/>
      </sharedItems>
    </cacheField>
    <cacheField name="рез $J$28" numFmtId="0">
      <sharedItems containsSemiMixedTypes="0" containsNonDate="0" containsString="0" containsNumber="1" containsInteger="1" minValue="10170000000" maxValue="10170000000" count="1">
        <n v="10170000000"/>
      </sharedItems>
    </cacheField>
    <cacheField name="рез $K$28" numFmtId="0">
      <sharedItems containsSemiMixedTypes="0" containsNonDate="0" containsString="0" containsNumber="1" minValue="10808750000.000002" maxValue="10808750000.000002" count="1">
        <n v="10808750000.000002"/>
      </sharedItems>
    </cacheField>
    <cacheField name="рез $L$28" numFmtId="0">
      <sharedItems containsSemiMixedTypes="0" containsNonDate="0" containsString="0" containsNumber="1" minValue="11447500000.000002" maxValue="11447500000.000002" count="1">
        <n v="11447500000.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0" applyNumberFormats="0" applyBorderFormats="0" applyFontFormats="0" applyPatternFormats="0" applyAlignmentFormats="0" applyWidthHeightFormats="1" dataCaption="Ячейки результата" updatedVersion="5" minRefreshableVersion="3" useAutoFormatting="1" rowGrandTotals="0" colGrandTotals="0" itemPrintTitles="1" createdVersion="5" indent="0" outline="1" outlineData="1" multipleFieldFilters="0" fieldListSortAscending="1">
  <location ref="A3:Z6" firstHeaderRow="0" firstDataRow="1" firstDataCol="1" rowPageCount="1" colPageCount="1"/>
  <pivotFields count="27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2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</colItems>
  <pageFields count="1">
    <pageField fld="1" hier="-1"/>
  </pageFields>
  <dataFields count="25">
    <dataField name="$H$24" fld="2" baseField="0" baseItem="0"/>
    <dataField name="$I$24" fld="3" baseField="0" baseItem="0"/>
    <dataField name="$J$24" fld="4" baseField="0" baseItem="0"/>
    <dataField name="$K$24" fld="5" baseField="0" baseItem="0"/>
    <dataField name="$L$24" fld="6" baseField="0" baseItem="0"/>
    <dataField name="$H$25" fld="7" baseField="0" baseItem="0"/>
    <dataField name="$I$25" fld="8" baseField="0" baseItem="0"/>
    <dataField name="$J$25" fld="9" baseField="0" baseItem="0"/>
    <dataField name="$K$25" fld="10" baseField="0" baseItem="0"/>
    <dataField name="$L$25" fld="11" baseField="0" baseItem="0"/>
    <dataField name="$H$26" fld="12" baseField="0" baseItem="0"/>
    <dataField name="$I$26" fld="13" baseField="0" baseItem="0"/>
    <dataField name="$J$26" fld="14" baseField="0" baseItem="0"/>
    <dataField name="$K$26" fld="15" baseField="0" baseItem="0"/>
    <dataField name="$L$26" fld="16" baseField="0" baseItem="0"/>
    <dataField name="$H$27" fld="17" baseField="0" baseItem="0"/>
    <dataField name="$I$27" fld="18" baseField="0" baseItem="0"/>
    <dataField name="$J$27" fld="19" baseField="0" baseItem="0"/>
    <dataField name="$K$27" fld="20" baseField="0" baseItem="0"/>
    <dataField name="$L$27" fld="21" baseField="0" baseItem="0"/>
    <dataField name="$H$28" fld="22" baseField="0" baseItem="0"/>
    <dataField name="$I$28" fld="23" baseField="0" baseItem="0"/>
    <dataField name="$J$28" fld="24" baseField="0" baseItem="0"/>
    <dataField name="$K$28" fld="25" baseField="0" baseItem="0"/>
    <dataField name="$L$28" fld="2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489FF"/>
  </sheetPr>
  <dimension ref="A1:L37"/>
  <sheetViews>
    <sheetView tabSelected="1" topLeftCell="A5" workbookViewId="0">
      <selection activeCell="B17" sqref="B17"/>
    </sheetView>
  </sheetViews>
  <sheetFormatPr defaultRowHeight="15" x14ac:dyDescent="0.25"/>
  <cols>
    <col min="2" max="2" width="28.85546875" customWidth="1"/>
    <col min="3" max="3" width="18.5703125" bestFit="1" customWidth="1"/>
    <col min="5" max="5" width="16.7109375" bestFit="1" customWidth="1"/>
    <col min="6" max="6" width="7" customWidth="1"/>
    <col min="7" max="7" width="16.42578125" customWidth="1"/>
    <col min="8" max="8" width="13" customWidth="1"/>
    <col min="9" max="9" width="13.42578125" customWidth="1"/>
    <col min="10" max="11" width="14.28515625" customWidth="1"/>
    <col min="12" max="12" width="13.85546875" customWidth="1"/>
  </cols>
  <sheetData>
    <row r="1" spans="1:12" ht="26.25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19" spans="2:12" x14ac:dyDescent="0.25">
      <c r="B19" s="13" t="s">
        <v>1</v>
      </c>
    </row>
    <row r="21" spans="2:12" ht="31.5" customHeight="1" x14ac:dyDescent="0.25">
      <c r="B21" s="6" t="s">
        <v>2</v>
      </c>
      <c r="C21" s="7">
        <v>50000000</v>
      </c>
      <c r="F21" s="101" t="s">
        <v>11</v>
      </c>
      <c r="G21" s="101"/>
      <c r="H21" s="101"/>
      <c r="I21" s="101"/>
      <c r="J21" s="101"/>
      <c r="K21" s="101"/>
      <c r="L21" s="101"/>
    </row>
    <row r="22" spans="2:12" ht="23.25" customHeight="1" x14ac:dyDescent="0.25">
      <c r="B22" s="6" t="s">
        <v>3</v>
      </c>
      <c r="C22" s="7">
        <v>3500</v>
      </c>
      <c r="F22" s="102" t="s">
        <v>7</v>
      </c>
      <c r="G22" s="103"/>
      <c r="H22" s="104" t="s">
        <v>10</v>
      </c>
      <c r="I22" s="104"/>
      <c r="J22" s="104"/>
      <c r="K22" s="104"/>
      <c r="L22" s="104"/>
    </row>
    <row r="23" spans="2:12" x14ac:dyDescent="0.25">
      <c r="B23" s="8" t="s">
        <v>4</v>
      </c>
      <c r="C23" s="9">
        <v>2000</v>
      </c>
      <c r="F23" s="20"/>
      <c r="G23" s="21">
        <f>C37</f>
        <v>1866250000</v>
      </c>
      <c r="H23" s="18">
        <v>0.7</v>
      </c>
      <c r="I23" s="18">
        <f>H23+0.05</f>
        <v>0.75</v>
      </c>
      <c r="J23" s="18">
        <f t="shared" ref="J23:L23" si="0">I23+0.05</f>
        <v>0.8</v>
      </c>
      <c r="K23" s="18">
        <f t="shared" si="0"/>
        <v>0.85000000000000009</v>
      </c>
      <c r="L23" s="18">
        <f t="shared" si="0"/>
        <v>0.90000000000000013</v>
      </c>
    </row>
    <row r="24" spans="2:12" ht="30" customHeight="1" x14ac:dyDescent="0.25">
      <c r="B24" s="6" t="s">
        <v>5</v>
      </c>
      <c r="C24" s="9">
        <v>365</v>
      </c>
      <c r="F24" s="105" t="s">
        <v>9</v>
      </c>
      <c r="G24" s="19">
        <v>1</v>
      </c>
      <c r="H24" s="22">
        <f t="dataTable" ref="H24:L32" dt2D="1" dtr="1" r1="C31" r2="C30"/>
        <v>1738500000</v>
      </c>
      <c r="I24" s="22">
        <v>1866250000</v>
      </c>
      <c r="J24" s="22">
        <v>1994000000</v>
      </c>
      <c r="K24" s="22">
        <v>2121750000.0000005</v>
      </c>
      <c r="L24" s="22">
        <v>2249500000.0000005</v>
      </c>
    </row>
    <row r="25" spans="2:12" x14ac:dyDescent="0.25">
      <c r="F25" s="106"/>
      <c r="G25" s="19">
        <f>G24+0.5</f>
        <v>1.5</v>
      </c>
      <c r="H25" s="22">
        <v>2632750000</v>
      </c>
      <c r="I25" s="22">
        <v>2824375000</v>
      </c>
      <c r="J25" s="22">
        <v>3016000000</v>
      </c>
      <c r="K25" s="22">
        <v>3207625000.000001</v>
      </c>
      <c r="L25" s="22">
        <v>3399250000.000001</v>
      </c>
    </row>
    <row r="26" spans="2:12" x14ac:dyDescent="0.25">
      <c r="F26" s="106"/>
      <c r="G26" s="19">
        <f t="shared" ref="G26:G32" si="1">G25+0.5</f>
        <v>2</v>
      </c>
      <c r="H26" s="22">
        <v>3527000000</v>
      </c>
      <c r="I26" s="22">
        <v>3782500000</v>
      </c>
      <c r="J26" s="22">
        <v>4038000000</v>
      </c>
      <c r="K26" s="22">
        <v>4293500000.000001</v>
      </c>
      <c r="L26" s="22">
        <v>4549000000.000001</v>
      </c>
    </row>
    <row r="27" spans="2:12" x14ac:dyDescent="0.25">
      <c r="E27" s="5"/>
      <c r="F27" s="106"/>
      <c r="G27" s="19">
        <f t="shared" si="1"/>
        <v>2.5</v>
      </c>
      <c r="H27" s="22">
        <v>4421250000</v>
      </c>
      <c r="I27" s="22">
        <v>4740625000</v>
      </c>
      <c r="J27" s="22">
        <v>5060000000</v>
      </c>
      <c r="K27" s="22">
        <v>5379375000.000001</v>
      </c>
      <c r="L27" s="22">
        <v>5698750000.000001</v>
      </c>
    </row>
    <row r="28" spans="2:12" x14ac:dyDescent="0.25">
      <c r="B28" s="14" t="s">
        <v>8</v>
      </c>
      <c r="F28" s="106"/>
      <c r="G28" s="19">
        <f t="shared" si="1"/>
        <v>3</v>
      </c>
      <c r="H28" s="22">
        <v>5315500000</v>
      </c>
      <c r="I28" s="22">
        <v>5698750000</v>
      </c>
      <c r="J28" s="22">
        <v>6082000000</v>
      </c>
      <c r="K28" s="22">
        <v>6465250000.0000019</v>
      </c>
      <c r="L28" s="22">
        <v>6848500000.0000019</v>
      </c>
    </row>
    <row r="29" spans="2:12" x14ac:dyDescent="0.25">
      <c r="F29" s="106"/>
      <c r="G29" s="19">
        <f t="shared" si="1"/>
        <v>3.5</v>
      </c>
      <c r="H29" s="22">
        <v>6209750000</v>
      </c>
      <c r="I29" s="22">
        <v>6656875000</v>
      </c>
      <c r="J29" s="22">
        <v>7104000000</v>
      </c>
      <c r="K29" s="22">
        <v>7551125000.0000019</v>
      </c>
      <c r="L29" s="22">
        <v>7998250000.0000019</v>
      </c>
    </row>
    <row r="30" spans="2:12" ht="30" x14ac:dyDescent="0.25">
      <c r="B30" s="10" t="s">
        <v>9</v>
      </c>
      <c r="C30" s="15">
        <v>1</v>
      </c>
      <c r="F30" s="106"/>
      <c r="G30" s="19">
        <f t="shared" si="1"/>
        <v>4</v>
      </c>
      <c r="H30" s="22">
        <v>7104000000</v>
      </c>
      <c r="I30" s="22">
        <v>7615000000</v>
      </c>
      <c r="J30" s="22">
        <v>8126000000</v>
      </c>
      <c r="K30" s="22">
        <v>8637000000.0000019</v>
      </c>
      <c r="L30" s="22">
        <v>9148000000.0000019</v>
      </c>
    </row>
    <row r="31" spans="2:12" ht="30" x14ac:dyDescent="0.25">
      <c r="B31" s="10" t="s">
        <v>10</v>
      </c>
      <c r="C31" s="11">
        <v>0.75</v>
      </c>
      <c r="F31" s="106"/>
      <c r="G31" s="19">
        <f t="shared" si="1"/>
        <v>4.5</v>
      </c>
      <c r="H31" s="22">
        <v>7998250000</v>
      </c>
      <c r="I31" s="22">
        <v>8573125000</v>
      </c>
      <c r="J31" s="22">
        <v>9148000000</v>
      </c>
      <c r="K31" s="22">
        <v>9722875000.0000019</v>
      </c>
      <c r="L31" s="22">
        <v>10297750000.000002</v>
      </c>
    </row>
    <row r="32" spans="2:12" x14ac:dyDescent="0.25">
      <c r="F32" s="107"/>
      <c r="G32" s="19">
        <f t="shared" si="1"/>
        <v>5</v>
      </c>
      <c r="H32" s="22">
        <v>8892500000</v>
      </c>
      <c r="I32" s="22">
        <v>9531250000</v>
      </c>
      <c r="J32" s="22">
        <v>10170000000</v>
      </c>
      <c r="K32" s="22">
        <v>10808750000.000002</v>
      </c>
      <c r="L32" s="22">
        <v>11447500000.000002</v>
      </c>
    </row>
    <row r="35" spans="2:3" x14ac:dyDescent="0.25">
      <c r="B35" s="12" t="s">
        <v>6</v>
      </c>
    </row>
    <row r="36" spans="2:3" x14ac:dyDescent="0.25">
      <c r="B36" s="4"/>
    </row>
    <row r="37" spans="2:3" x14ac:dyDescent="0.25">
      <c r="B37" s="16" t="s">
        <v>48</v>
      </c>
      <c r="C37" s="17">
        <f>C22*C23*C31*C24*C30-C21</f>
        <v>1866250000</v>
      </c>
    </row>
  </sheetData>
  <scenarios current="1" show="1">
    <scenario name="Пессимистический (малое ср. число посетителей)" locked="1" count="1" user="K" comment="Автор: K , 12.05.2024">
      <inputCells r="C31" val="0,5" numFmtId="9"/>
    </scenario>
    <scenario name="Наиболее вероятный (ср. число посетителей на среднем уровне)" locked="1" count="1" user="K" comment="Автор: K , 12.05.2024">
      <inputCells r="C31" val="0,75" numFmtId="9"/>
    </scenario>
    <scenario name="Оптимистический (большое ср. число посетителей)" locked="1" count="1" user="K" comment="Автор: K , 12.05.2024_x000a_Автор изменений: K , 12.05.2024">
      <inputCells r="C31" val="0,9" numFmtId="9"/>
    </scenario>
  </scenarios>
  <mergeCells count="4">
    <mergeCell ref="F21:L21"/>
    <mergeCell ref="F22:G22"/>
    <mergeCell ref="H22:L22"/>
    <mergeCell ref="F24:F32"/>
  </mergeCells>
  <conditionalFormatting sqref="H24:L32">
    <cfRule type="colorScale" priority="1">
      <colorScale>
        <cfvo type="min"/>
        <cfvo type="max"/>
        <color rgb="FFFCFCFF"/>
        <color rgb="FF97C777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489FF"/>
  </sheetPr>
  <dimension ref="A1:L37"/>
  <sheetViews>
    <sheetView topLeftCell="A22" workbookViewId="0">
      <selection activeCell="L31" sqref="L31"/>
    </sheetView>
  </sheetViews>
  <sheetFormatPr defaultRowHeight="15" x14ac:dyDescent="0.25"/>
  <cols>
    <col min="2" max="2" width="28.85546875" customWidth="1"/>
    <col min="3" max="3" width="18.5703125" bestFit="1" customWidth="1"/>
    <col min="5" max="5" width="16.7109375" bestFit="1" customWidth="1"/>
    <col min="6" max="6" width="7" customWidth="1"/>
    <col min="7" max="7" width="17" customWidth="1"/>
    <col min="8" max="9" width="12.28515625" bestFit="1" customWidth="1"/>
    <col min="10" max="12" width="13.42578125" bestFit="1" customWidth="1"/>
  </cols>
  <sheetData>
    <row r="1" spans="1:12" ht="26.25" x14ac:dyDescent="0.4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19" spans="2:12" x14ac:dyDescent="0.25">
      <c r="B19" s="13" t="s">
        <v>1</v>
      </c>
    </row>
    <row r="21" spans="2:12" ht="31.5" customHeight="1" x14ac:dyDescent="0.25">
      <c r="B21" s="6" t="s">
        <v>2</v>
      </c>
      <c r="C21" s="7">
        <v>50000000</v>
      </c>
      <c r="F21" s="101" t="s">
        <v>11</v>
      </c>
      <c r="G21" s="101"/>
      <c r="H21" s="101"/>
      <c r="I21" s="101"/>
      <c r="J21" s="101"/>
      <c r="K21" s="101"/>
      <c r="L21" s="101"/>
    </row>
    <row r="22" spans="2:12" ht="23.25" customHeight="1" x14ac:dyDescent="0.25">
      <c r="B22" s="6" t="s">
        <v>3</v>
      </c>
      <c r="C22" s="7">
        <v>3500</v>
      </c>
      <c r="F22" s="102" t="s">
        <v>7</v>
      </c>
      <c r="G22" s="103"/>
      <c r="H22" s="104" t="s">
        <v>10</v>
      </c>
      <c r="I22" s="104"/>
      <c r="J22" s="104"/>
      <c r="K22" s="104"/>
      <c r="L22" s="104"/>
    </row>
    <row r="23" spans="2:12" x14ac:dyDescent="0.25">
      <c r="B23" s="8" t="s">
        <v>4</v>
      </c>
      <c r="C23" s="9">
        <v>2000</v>
      </c>
      <c r="F23" s="20"/>
      <c r="G23" s="21">
        <f>C37</f>
        <v>1227500000</v>
      </c>
      <c r="H23" s="18">
        <v>0.7</v>
      </c>
      <c r="I23" s="18">
        <f>H23+0.05</f>
        <v>0.75</v>
      </c>
      <c r="J23" s="18">
        <f t="shared" ref="J23:L23" si="0">I23+0.05</f>
        <v>0.8</v>
      </c>
      <c r="K23" s="18">
        <f t="shared" si="0"/>
        <v>0.85000000000000009</v>
      </c>
      <c r="L23" s="18">
        <f t="shared" si="0"/>
        <v>0.90000000000000013</v>
      </c>
    </row>
    <row r="24" spans="2:12" ht="48.75" customHeight="1" x14ac:dyDescent="0.25">
      <c r="B24" s="6" t="s">
        <v>5</v>
      </c>
      <c r="C24" s="9">
        <v>365</v>
      </c>
      <c r="F24" s="108" t="s">
        <v>9</v>
      </c>
      <c r="G24" s="23">
        <v>1</v>
      </c>
      <c r="H24" s="22">
        <f t="dataTable" ref="H24:L28" dt2D="1" dtr="1" r1="C31" r2="C30"/>
        <v>1738500000</v>
      </c>
      <c r="I24" s="22">
        <v>1866250000</v>
      </c>
      <c r="J24" s="22">
        <v>1994000000</v>
      </c>
      <c r="K24" s="22">
        <v>2121750000.0000005</v>
      </c>
      <c r="L24" s="22">
        <v>2249500000.0000005</v>
      </c>
    </row>
    <row r="25" spans="2:12" x14ac:dyDescent="0.25">
      <c r="F25" s="109"/>
      <c r="G25" s="23">
        <f>G24+1</f>
        <v>2</v>
      </c>
      <c r="H25" s="22">
        <v>3527000000</v>
      </c>
      <c r="I25" s="22">
        <v>3782500000</v>
      </c>
      <c r="J25" s="22">
        <v>4038000000</v>
      </c>
      <c r="K25" s="22">
        <v>4293500000.000001</v>
      </c>
      <c r="L25" s="22">
        <v>4549000000.000001</v>
      </c>
    </row>
    <row r="26" spans="2:12" x14ac:dyDescent="0.25">
      <c r="F26" s="109"/>
      <c r="G26" s="23">
        <f t="shared" ref="G26:G28" si="1">G25+1</f>
        <v>3</v>
      </c>
      <c r="H26" s="22">
        <v>5315500000</v>
      </c>
      <c r="I26" s="22">
        <v>5698750000</v>
      </c>
      <c r="J26" s="22">
        <v>6082000000</v>
      </c>
      <c r="K26" s="22">
        <v>6465250000.0000019</v>
      </c>
      <c r="L26" s="22">
        <v>6848500000.0000019</v>
      </c>
    </row>
    <row r="27" spans="2:12" x14ac:dyDescent="0.25">
      <c r="E27" s="5"/>
      <c r="F27" s="109"/>
      <c r="G27" s="23">
        <f t="shared" si="1"/>
        <v>4</v>
      </c>
      <c r="H27" s="22">
        <v>7104000000</v>
      </c>
      <c r="I27" s="22">
        <v>7615000000</v>
      </c>
      <c r="J27" s="22">
        <v>8126000000</v>
      </c>
      <c r="K27" s="22">
        <v>8637000000.0000019</v>
      </c>
      <c r="L27" s="22">
        <v>9148000000.0000019</v>
      </c>
    </row>
    <row r="28" spans="2:12" x14ac:dyDescent="0.25">
      <c r="B28" s="14" t="s">
        <v>8</v>
      </c>
      <c r="F28" s="110"/>
      <c r="G28" s="23">
        <f t="shared" si="1"/>
        <v>5</v>
      </c>
      <c r="H28" s="22">
        <v>8892500000</v>
      </c>
      <c r="I28" s="22">
        <v>9531250000</v>
      </c>
      <c r="J28" s="22">
        <v>10170000000</v>
      </c>
      <c r="K28" s="22">
        <v>10808750000.000002</v>
      </c>
      <c r="L28" s="22">
        <v>11447500000.000002</v>
      </c>
    </row>
    <row r="30" spans="2:12" ht="30" x14ac:dyDescent="0.25">
      <c r="B30" s="10" t="s">
        <v>9</v>
      </c>
      <c r="C30" s="15">
        <v>1</v>
      </c>
    </row>
    <row r="31" spans="2:12" ht="30" x14ac:dyDescent="0.25">
      <c r="B31" s="10" t="s">
        <v>10</v>
      </c>
      <c r="C31" s="11">
        <v>0.5</v>
      </c>
    </row>
    <row r="35" spans="2:3" x14ac:dyDescent="0.25">
      <c r="B35" s="12" t="s">
        <v>6</v>
      </c>
    </row>
    <row r="36" spans="2:3" x14ac:dyDescent="0.25">
      <c r="B36" s="4"/>
    </row>
    <row r="37" spans="2:3" x14ac:dyDescent="0.25">
      <c r="B37" s="16" t="s">
        <v>48</v>
      </c>
      <c r="C37" s="17">
        <f>C22*C23*C31*C24*C30-C21</f>
        <v>1227500000</v>
      </c>
    </row>
  </sheetData>
  <scenarios current="0" show="0" sqref="H24 I24 J24 K24 L24 H25 I25 J25 K25 L25 H26 I26 J26 K26 L26 H27 I27 J27 K27 L27 H28 I28 J28 K28 L28">
    <scenario name="Пессимистический (малое ср. число посетителей)" locked="1" count="1" user="K" comment="Автор: K , 12.05.2024">
      <inputCells r="C31" val="0,5" numFmtId="9"/>
    </scenario>
    <scenario name="Наиболее вероятный (ср. число посетителей на среднем уровне)" locked="1" count="1" user="K" comment="Автор: K , 12.05.2024">
      <inputCells r="C31" val="0,75" numFmtId="9"/>
    </scenario>
    <scenario name="Оптимистический (большое ср. число посетителей)" locked="1" count="1" user="K" comment="Автор: K , 12.05.2024">
      <inputCells r="C31" val="0,9" numFmtId="9"/>
    </scenario>
  </scenarios>
  <mergeCells count="4">
    <mergeCell ref="F21:L21"/>
    <mergeCell ref="F22:G22"/>
    <mergeCell ref="H22:L22"/>
    <mergeCell ref="F24:F28"/>
  </mergeCells>
  <conditionalFormatting sqref="H24:L28">
    <cfRule type="colorScale" priority="1">
      <colorScale>
        <cfvo type="min"/>
        <cfvo type="max"/>
        <color rgb="FFFCFCFF"/>
        <color rgb="FF95C575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35"/>
  <sheetViews>
    <sheetView showGridLines="0" workbookViewId="0">
      <selection activeCell="D16" sqref="D16"/>
    </sheetView>
  </sheetViews>
  <sheetFormatPr defaultRowHeight="15" outlineLevelRow="1" outlineLevelCol="1" x14ac:dyDescent="0.25"/>
  <cols>
    <col min="3" max="3" width="35.28515625" bestFit="1" customWidth="1"/>
    <col min="4" max="7" width="54.28515625" bestFit="1" customWidth="1" outlineLevel="1"/>
  </cols>
  <sheetData>
    <row r="1" spans="2:7" ht="15.75" thickBot="1" x14ac:dyDescent="0.3"/>
    <row r="2" spans="2:7" ht="15.75" x14ac:dyDescent="0.25">
      <c r="B2" s="29" t="s">
        <v>41</v>
      </c>
      <c r="C2" s="29"/>
      <c r="D2" s="34"/>
      <c r="E2" s="34"/>
      <c r="F2" s="34"/>
      <c r="G2" s="34"/>
    </row>
    <row r="3" spans="2:7" ht="15.75" collapsed="1" x14ac:dyDescent="0.25">
      <c r="B3" s="28"/>
      <c r="C3" s="28"/>
      <c r="D3" s="35" t="s">
        <v>43</v>
      </c>
      <c r="E3" s="35" t="s">
        <v>37</v>
      </c>
      <c r="F3" s="35" t="s">
        <v>39</v>
      </c>
      <c r="G3" s="35" t="s">
        <v>40</v>
      </c>
    </row>
    <row r="4" spans="2:7" hidden="1" outlineLevel="1" x14ac:dyDescent="0.25">
      <c r="B4" s="31"/>
      <c r="C4" s="31"/>
      <c r="D4" s="24"/>
      <c r="E4" s="37" t="s">
        <v>38</v>
      </c>
      <c r="F4" s="37" t="s">
        <v>38</v>
      </c>
      <c r="G4" s="37" t="s">
        <v>38</v>
      </c>
    </row>
    <row r="5" spans="2:7" x14ac:dyDescent="0.25">
      <c r="B5" s="32" t="s">
        <v>42</v>
      </c>
      <c r="C5" s="32"/>
      <c r="D5" s="30"/>
      <c r="E5" s="30"/>
      <c r="F5" s="30"/>
      <c r="G5" s="30"/>
    </row>
    <row r="6" spans="2:7" outlineLevel="1" x14ac:dyDescent="0.25">
      <c r="B6" s="31"/>
      <c r="C6" s="31" t="s">
        <v>49</v>
      </c>
      <c r="D6" s="25">
        <v>0.75</v>
      </c>
      <c r="E6" s="36">
        <v>0.5</v>
      </c>
      <c r="F6" s="36">
        <v>0.75</v>
      </c>
      <c r="G6" s="36">
        <v>0.9</v>
      </c>
    </row>
    <row r="7" spans="2:7" x14ac:dyDescent="0.25">
      <c r="B7" s="32" t="s">
        <v>44</v>
      </c>
      <c r="C7" s="32"/>
      <c r="D7" s="30"/>
      <c r="E7" s="30"/>
      <c r="F7" s="30"/>
      <c r="G7" s="30"/>
    </row>
    <row r="8" spans="2:7" outlineLevel="1" x14ac:dyDescent="0.25">
      <c r="B8" s="31"/>
      <c r="C8" s="31" t="s">
        <v>12</v>
      </c>
      <c r="D8" s="26">
        <v>1738500000</v>
      </c>
      <c r="E8" s="26">
        <v>1738500000</v>
      </c>
      <c r="F8" s="26">
        <v>1738500000</v>
      </c>
      <c r="G8" s="26">
        <v>1738500000</v>
      </c>
    </row>
    <row r="9" spans="2:7" outlineLevel="1" x14ac:dyDescent="0.25">
      <c r="B9" s="31"/>
      <c r="C9" s="31" t="s">
        <v>13</v>
      </c>
      <c r="D9" s="26">
        <v>1866250000</v>
      </c>
      <c r="E9" s="26">
        <v>1866250000</v>
      </c>
      <c r="F9" s="26">
        <v>1866250000</v>
      </c>
      <c r="G9" s="26">
        <v>1866250000</v>
      </c>
    </row>
    <row r="10" spans="2:7" outlineLevel="1" x14ac:dyDescent="0.25">
      <c r="B10" s="31"/>
      <c r="C10" s="31" t="s">
        <v>14</v>
      </c>
      <c r="D10" s="26">
        <v>1994000000</v>
      </c>
      <c r="E10" s="26">
        <v>1994000000</v>
      </c>
      <c r="F10" s="26">
        <v>1994000000</v>
      </c>
      <c r="G10" s="26">
        <v>1994000000</v>
      </c>
    </row>
    <row r="11" spans="2:7" outlineLevel="1" x14ac:dyDescent="0.25">
      <c r="B11" s="31"/>
      <c r="C11" s="31" t="s">
        <v>15</v>
      </c>
      <c r="D11" s="26">
        <v>2121750000</v>
      </c>
      <c r="E11" s="26">
        <v>2121750000</v>
      </c>
      <c r="F11" s="26">
        <v>2121750000</v>
      </c>
      <c r="G11" s="26">
        <v>2121750000</v>
      </c>
    </row>
    <row r="12" spans="2:7" outlineLevel="1" x14ac:dyDescent="0.25">
      <c r="B12" s="31"/>
      <c r="C12" s="31" t="s">
        <v>16</v>
      </c>
      <c r="D12" s="26">
        <v>2249500000</v>
      </c>
      <c r="E12" s="26">
        <v>2249500000</v>
      </c>
      <c r="F12" s="26">
        <v>2249500000</v>
      </c>
      <c r="G12" s="26">
        <v>2249500000</v>
      </c>
    </row>
    <row r="13" spans="2:7" outlineLevel="1" x14ac:dyDescent="0.25">
      <c r="B13" s="31"/>
      <c r="C13" s="31" t="s">
        <v>17</v>
      </c>
      <c r="D13" s="26">
        <v>3527000000</v>
      </c>
      <c r="E13" s="26">
        <v>3527000000</v>
      </c>
      <c r="F13" s="26">
        <v>3527000000</v>
      </c>
      <c r="G13" s="26">
        <v>3527000000</v>
      </c>
    </row>
    <row r="14" spans="2:7" outlineLevel="1" x14ac:dyDescent="0.25">
      <c r="B14" s="31"/>
      <c r="C14" s="31" t="s">
        <v>18</v>
      </c>
      <c r="D14" s="26">
        <v>3782500000</v>
      </c>
      <c r="E14" s="26">
        <v>3782500000</v>
      </c>
      <c r="F14" s="26">
        <v>3782500000</v>
      </c>
      <c r="G14" s="26">
        <v>3782500000</v>
      </c>
    </row>
    <row r="15" spans="2:7" outlineLevel="1" x14ac:dyDescent="0.25">
      <c r="B15" s="31"/>
      <c r="C15" s="31" t="s">
        <v>19</v>
      </c>
      <c r="D15" s="26">
        <v>4038000000</v>
      </c>
      <c r="E15" s="26">
        <v>4038000000</v>
      </c>
      <c r="F15" s="26">
        <v>4038000000</v>
      </c>
      <c r="G15" s="26">
        <v>4038000000</v>
      </c>
    </row>
    <row r="16" spans="2:7" outlineLevel="1" x14ac:dyDescent="0.25">
      <c r="B16" s="31"/>
      <c r="C16" s="31" t="s">
        <v>20</v>
      </c>
      <c r="D16" s="26">
        <v>4293500000</v>
      </c>
      <c r="E16" s="26">
        <v>4293500000</v>
      </c>
      <c r="F16" s="26">
        <v>4293500000</v>
      </c>
      <c r="G16" s="26">
        <v>4293500000</v>
      </c>
    </row>
    <row r="17" spans="2:7" outlineLevel="1" x14ac:dyDescent="0.25">
      <c r="B17" s="31"/>
      <c r="C17" s="31" t="s">
        <v>21</v>
      </c>
      <c r="D17" s="26">
        <v>4549000000</v>
      </c>
      <c r="E17" s="26">
        <v>4549000000</v>
      </c>
      <c r="F17" s="26">
        <v>4549000000</v>
      </c>
      <c r="G17" s="26">
        <v>4549000000</v>
      </c>
    </row>
    <row r="18" spans="2:7" outlineLevel="1" x14ac:dyDescent="0.25">
      <c r="B18" s="31"/>
      <c r="C18" s="31" t="s">
        <v>22</v>
      </c>
      <c r="D18" s="26">
        <v>5315500000</v>
      </c>
      <c r="E18" s="26">
        <v>5315500000</v>
      </c>
      <c r="F18" s="26">
        <v>5315500000</v>
      </c>
      <c r="G18" s="26">
        <v>5315500000</v>
      </c>
    </row>
    <row r="19" spans="2:7" outlineLevel="1" x14ac:dyDescent="0.25">
      <c r="B19" s="31"/>
      <c r="C19" s="31" t="s">
        <v>23</v>
      </c>
      <c r="D19" s="26">
        <v>5698750000</v>
      </c>
      <c r="E19" s="26">
        <v>5698750000</v>
      </c>
      <c r="F19" s="26">
        <v>5698750000</v>
      </c>
      <c r="G19" s="26">
        <v>5698750000</v>
      </c>
    </row>
    <row r="20" spans="2:7" outlineLevel="1" x14ac:dyDescent="0.25">
      <c r="B20" s="31"/>
      <c r="C20" s="31" t="s">
        <v>24</v>
      </c>
      <c r="D20" s="26">
        <v>6082000000</v>
      </c>
      <c r="E20" s="26">
        <v>6082000000</v>
      </c>
      <c r="F20" s="26">
        <v>6082000000</v>
      </c>
      <c r="G20" s="26">
        <v>6082000000</v>
      </c>
    </row>
    <row r="21" spans="2:7" outlineLevel="1" x14ac:dyDescent="0.25">
      <c r="B21" s="31"/>
      <c r="C21" s="31" t="s">
        <v>25</v>
      </c>
      <c r="D21" s="26">
        <v>6465250000</v>
      </c>
      <c r="E21" s="26">
        <v>6465250000</v>
      </c>
      <c r="F21" s="26">
        <v>6465250000</v>
      </c>
      <c r="G21" s="26">
        <v>6465250000</v>
      </c>
    </row>
    <row r="22" spans="2:7" outlineLevel="1" x14ac:dyDescent="0.25">
      <c r="B22" s="31"/>
      <c r="C22" s="31" t="s">
        <v>26</v>
      </c>
      <c r="D22" s="26">
        <v>6848500000</v>
      </c>
      <c r="E22" s="26">
        <v>6848500000</v>
      </c>
      <c r="F22" s="26">
        <v>6848500000</v>
      </c>
      <c r="G22" s="26">
        <v>6848500000</v>
      </c>
    </row>
    <row r="23" spans="2:7" outlineLevel="1" x14ac:dyDescent="0.25">
      <c r="B23" s="31"/>
      <c r="C23" s="31" t="s">
        <v>27</v>
      </c>
      <c r="D23" s="26">
        <v>7104000000</v>
      </c>
      <c r="E23" s="26">
        <v>7104000000</v>
      </c>
      <c r="F23" s="26">
        <v>7104000000</v>
      </c>
      <c r="G23" s="26">
        <v>7104000000</v>
      </c>
    </row>
    <row r="24" spans="2:7" outlineLevel="1" x14ac:dyDescent="0.25">
      <c r="B24" s="31"/>
      <c r="C24" s="31" t="s">
        <v>28</v>
      </c>
      <c r="D24" s="26">
        <v>7615000000</v>
      </c>
      <c r="E24" s="26">
        <v>7615000000</v>
      </c>
      <c r="F24" s="26">
        <v>7615000000</v>
      </c>
      <c r="G24" s="26">
        <v>7615000000</v>
      </c>
    </row>
    <row r="25" spans="2:7" outlineLevel="1" x14ac:dyDescent="0.25">
      <c r="B25" s="31"/>
      <c r="C25" s="31" t="s">
        <v>29</v>
      </c>
      <c r="D25" s="26">
        <v>8126000000</v>
      </c>
      <c r="E25" s="26">
        <v>8126000000</v>
      </c>
      <c r="F25" s="26">
        <v>8126000000</v>
      </c>
      <c r="G25" s="26">
        <v>8126000000</v>
      </c>
    </row>
    <row r="26" spans="2:7" outlineLevel="1" x14ac:dyDescent="0.25">
      <c r="B26" s="31"/>
      <c r="C26" s="31" t="s">
        <v>30</v>
      </c>
      <c r="D26" s="26">
        <v>8637000000</v>
      </c>
      <c r="E26" s="26">
        <v>8637000000</v>
      </c>
      <c r="F26" s="26">
        <v>8637000000</v>
      </c>
      <c r="G26" s="26">
        <v>8637000000</v>
      </c>
    </row>
    <row r="27" spans="2:7" outlineLevel="1" x14ac:dyDescent="0.25">
      <c r="B27" s="31"/>
      <c r="C27" s="31" t="s">
        <v>31</v>
      </c>
      <c r="D27" s="26">
        <v>9148000000</v>
      </c>
      <c r="E27" s="26">
        <v>9148000000</v>
      </c>
      <c r="F27" s="26">
        <v>9148000000</v>
      </c>
      <c r="G27" s="26">
        <v>9148000000</v>
      </c>
    </row>
    <row r="28" spans="2:7" outlineLevel="1" x14ac:dyDescent="0.25">
      <c r="B28" s="31"/>
      <c r="C28" s="31" t="s">
        <v>32</v>
      </c>
      <c r="D28" s="26">
        <v>8892500000</v>
      </c>
      <c r="E28" s="26">
        <v>8892500000</v>
      </c>
      <c r="F28" s="26">
        <v>8892500000</v>
      </c>
      <c r="G28" s="26">
        <v>8892500000</v>
      </c>
    </row>
    <row r="29" spans="2:7" outlineLevel="1" x14ac:dyDescent="0.25">
      <c r="B29" s="31"/>
      <c r="C29" s="31" t="s">
        <v>33</v>
      </c>
      <c r="D29" s="26">
        <v>9531250000</v>
      </c>
      <c r="E29" s="26">
        <v>9531250000</v>
      </c>
      <c r="F29" s="26">
        <v>9531250000</v>
      </c>
      <c r="G29" s="26">
        <v>9531250000</v>
      </c>
    </row>
    <row r="30" spans="2:7" outlineLevel="1" x14ac:dyDescent="0.25">
      <c r="B30" s="31"/>
      <c r="C30" s="31" t="s">
        <v>34</v>
      </c>
      <c r="D30" s="26">
        <v>10170000000</v>
      </c>
      <c r="E30" s="26">
        <v>10170000000</v>
      </c>
      <c r="F30" s="26">
        <v>10170000000</v>
      </c>
      <c r="G30" s="26">
        <v>10170000000</v>
      </c>
    </row>
    <row r="31" spans="2:7" outlineLevel="1" x14ac:dyDescent="0.25">
      <c r="B31" s="31"/>
      <c r="C31" s="31" t="s">
        <v>35</v>
      </c>
      <c r="D31" s="26">
        <v>10808750000</v>
      </c>
      <c r="E31" s="26">
        <v>10808750000</v>
      </c>
      <c r="F31" s="26">
        <v>10808750000</v>
      </c>
      <c r="G31" s="26">
        <v>10808750000</v>
      </c>
    </row>
    <row r="32" spans="2:7" ht="15.75" outlineLevel="1" thickBot="1" x14ac:dyDescent="0.3">
      <c r="B32" s="33"/>
      <c r="C32" s="33" t="s">
        <v>36</v>
      </c>
      <c r="D32" s="27">
        <v>11447500000</v>
      </c>
      <c r="E32" s="27">
        <v>11447500000</v>
      </c>
      <c r="F32" s="27">
        <v>11447500000</v>
      </c>
      <c r="G32" s="27">
        <v>11447500000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A5" sqref="A5"/>
    </sheetView>
  </sheetViews>
  <sheetFormatPr defaultRowHeight="15" x14ac:dyDescent="0.25"/>
  <cols>
    <col min="1" max="1" width="62.5703125" bestFit="1" customWidth="1"/>
    <col min="2" max="23" width="12.28515625" bestFit="1" customWidth="1"/>
    <col min="24" max="26" width="13.42578125" bestFit="1" customWidth="1"/>
  </cols>
  <sheetData>
    <row r="1" spans="1:26" x14ac:dyDescent="0.25">
      <c r="A1" s="38" t="s">
        <v>51</v>
      </c>
      <c r="B1" t="s">
        <v>52</v>
      </c>
    </row>
    <row r="3" spans="1:26" x14ac:dyDescent="0.25">
      <c r="A3" s="38" t="s">
        <v>50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25">
      <c r="A4" s="39" t="s">
        <v>39</v>
      </c>
      <c r="B4" s="3">
        <v>1738500000</v>
      </c>
      <c r="C4" s="3">
        <v>1866250000</v>
      </c>
      <c r="D4" s="3">
        <v>1994000000</v>
      </c>
      <c r="E4" s="3">
        <v>2121750000.0000005</v>
      </c>
      <c r="F4" s="3">
        <v>2249500000.0000005</v>
      </c>
      <c r="G4" s="3">
        <v>3527000000</v>
      </c>
      <c r="H4" s="3">
        <v>3782500000</v>
      </c>
      <c r="I4" s="3">
        <v>4038000000</v>
      </c>
      <c r="J4" s="3">
        <v>4293500000.000001</v>
      </c>
      <c r="K4" s="3">
        <v>4549000000.000001</v>
      </c>
      <c r="L4" s="3">
        <v>5315500000</v>
      </c>
      <c r="M4" s="3">
        <v>5698750000</v>
      </c>
      <c r="N4" s="3">
        <v>6082000000</v>
      </c>
      <c r="O4" s="3">
        <v>6465250000.0000019</v>
      </c>
      <c r="P4" s="3">
        <v>6848500000.0000019</v>
      </c>
      <c r="Q4" s="3">
        <v>7104000000</v>
      </c>
      <c r="R4" s="3">
        <v>7615000000</v>
      </c>
      <c r="S4" s="3">
        <v>8126000000</v>
      </c>
      <c r="T4" s="3">
        <v>8637000000.0000019</v>
      </c>
      <c r="U4" s="3">
        <v>9148000000.0000019</v>
      </c>
      <c r="V4" s="3">
        <v>8892500000</v>
      </c>
      <c r="W4" s="3">
        <v>9531250000</v>
      </c>
      <c r="X4" s="3">
        <v>10170000000</v>
      </c>
      <c r="Y4" s="3">
        <v>10808750000.000002</v>
      </c>
      <c r="Z4" s="3">
        <v>11447500000.000002</v>
      </c>
    </row>
    <row r="5" spans="1:26" x14ac:dyDescent="0.25">
      <c r="A5" s="39" t="s">
        <v>40</v>
      </c>
      <c r="B5" s="3">
        <v>1738500000</v>
      </c>
      <c r="C5" s="3">
        <v>1866250000</v>
      </c>
      <c r="D5" s="3">
        <v>1994000000</v>
      </c>
      <c r="E5" s="3">
        <v>2121750000.0000005</v>
      </c>
      <c r="F5" s="3">
        <v>2249500000.0000005</v>
      </c>
      <c r="G5" s="3">
        <v>3527000000</v>
      </c>
      <c r="H5" s="3">
        <v>3782500000</v>
      </c>
      <c r="I5" s="3">
        <v>4038000000</v>
      </c>
      <c r="J5" s="3">
        <v>4293500000.000001</v>
      </c>
      <c r="K5" s="3">
        <v>4549000000.000001</v>
      </c>
      <c r="L5" s="3">
        <v>5315500000</v>
      </c>
      <c r="M5" s="3">
        <v>5698750000</v>
      </c>
      <c r="N5" s="3">
        <v>6082000000</v>
      </c>
      <c r="O5" s="3">
        <v>6465250000.0000019</v>
      </c>
      <c r="P5" s="3">
        <v>6848500000.0000019</v>
      </c>
      <c r="Q5" s="3">
        <v>7104000000</v>
      </c>
      <c r="R5" s="3">
        <v>7615000000</v>
      </c>
      <c r="S5" s="3">
        <v>8126000000</v>
      </c>
      <c r="T5" s="3">
        <v>8637000000.0000019</v>
      </c>
      <c r="U5" s="3">
        <v>9148000000.0000019</v>
      </c>
      <c r="V5" s="3">
        <v>8892500000</v>
      </c>
      <c r="W5" s="3">
        <v>9531250000</v>
      </c>
      <c r="X5" s="3">
        <v>10170000000</v>
      </c>
      <c r="Y5" s="3">
        <v>10808750000.000002</v>
      </c>
      <c r="Z5" s="3">
        <v>11447500000.000002</v>
      </c>
    </row>
    <row r="6" spans="1:26" x14ac:dyDescent="0.25">
      <c r="A6" s="39" t="s">
        <v>37</v>
      </c>
      <c r="B6" s="3">
        <v>1738500000</v>
      </c>
      <c r="C6" s="3">
        <v>1866250000</v>
      </c>
      <c r="D6" s="3">
        <v>1994000000</v>
      </c>
      <c r="E6" s="3">
        <v>2121750000.0000005</v>
      </c>
      <c r="F6" s="3">
        <v>2249500000.0000005</v>
      </c>
      <c r="G6" s="3">
        <v>3527000000</v>
      </c>
      <c r="H6" s="3">
        <v>3782500000</v>
      </c>
      <c r="I6" s="3">
        <v>4038000000</v>
      </c>
      <c r="J6" s="3">
        <v>4293500000.000001</v>
      </c>
      <c r="K6" s="3">
        <v>4549000000.000001</v>
      </c>
      <c r="L6" s="3">
        <v>5315500000</v>
      </c>
      <c r="M6" s="3">
        <v>5698750000</v>
      </c>
      <c r="N6" s="3">
        <v>6082000000</v>
      </c>
      <c r="O6" s="3">
        <v>6465250000.0000019</v>
      </c>
      <c r="P6" s="3">
        <v>6848500000.0000019</v>
      </c>
      <c r="Q6" s="3">
        <v>7104000000</v>
      </c>
      <c r="R6" s="3">
        <v>7615000000</v>
      </c>
      <c r="S6" s="3">
        <v>8126000000</v>
      </c>
      <c r="T6" s="3">
        <v>8637000000.0000019</v>
      </c>
      <c r="U6" s="3">
        <v>9148000000.0000019</v>
      </c>
      <c r="V6" s="3">
        <v>8892500000</v>
      </c>
      <c r="W6" s="3">
        <v>9531250000</v>
      </c>
      <c r="X6" s="3">
        <v>10170000000</v>
      </c>
      <c r="Y6" s="3">
        <v>10808750000.000002</v>
      </c>
      <c r="Z6" s="3">
        <v>11447500000.000002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489FF"/>
  </sheetPr>
  <dimension ref="A1:K45"/>
  <sheetViews>
    <sheetView topLeftCell="A35" workbookViewId="0">
      <selection activeCell="M18" sqref="M18"/>
    </sheetView>
  </sheetViews>
  <sheetFormatPr defaultRowHeight="15" outlineLevelRow="1" x14ac:dyDescent="0.25"/>
  <cols>
    <col min="3" max="3" width="13.85546875" customWidth="1"/>
    <col min="4" max="4" width="23.5703125" bestFit="1" customWidth="1"/>
    <col min="5" max="5" width="14.42578125" customWidth="1"/>
    <col min="6" max="6" width="14.28515625" bestFit="1" customWidth="1"/>
    <col min="7" max="7" width="14" customWidth="1"/>
    <col min="8" max="8" width="16.140625" bestFit="1" customWidth="1"/>
    <col min="9" max="9" width="3.42578125" bestFit="1" customWidth="1"/>
    <col min="10" max="10" width="16.28515625" customWidth="1"/>
  </cols>
  <sheetData>
    <row r="1" spans="1:10" ht="26.25" x14ac:dyDescent="0.4">
      <c r="A1" s="2" t="s">
        <v>53</v>
      </c>
      <c r="B1" s="1"/>
      <c r="C1" s="1"/>
      <c r="D1" s="1"/>
      <c r="E1" s="1"/>
      <c r="F1" s="1"/>
      <c r="G1" s="1"/>
      <c r="H1" s="1"/>
      <c r="I1" s="1"/>
      <c r="J1" s="1"/>
    </row>
    <row r="13" spans="1:10" x14ac:dyDescent="0.25">
      <c r="B13" s="77" t="s">
        <v>116</v>
      </c>
    </row>
    <row r="14" spans="1:10" hidden="1" outlineLevel="1" x14ac:dyDescent="0.25"/>
    <row r="15" spans="1:10" hidden="1" outlineLevel="1" x14ac:dyDescent="0.25"/>
    <row r="16" spans="1:10" hidden="1" outlineLevel="1" x14ac:dyDescent="0.25"/>
    <row r="17" spans="4:8" collapsed="1" x14ac:dyDescent="0.25"/>
    <row r="24" spans="4:8" ht="15.75" thickBot="1" x14ac:dyDescent="0.3"/>
    <row r="25" spans="4:8" x14ac:dyDescent="0.25">
      <c r="E25" s="111" t="s">
        <v>58</v>
      </c>
      <c r="F25" s="112"/>
      <c r="G25" s="113"/>
    </row>
    <row r="26" spans="4:8" ht="18.75" x14ac:dyDescent="0.3">
      <c r="E26" s="78" t="s">
        <v>54</v>
      </c>
      <c r="F26" s="79" t="s">
        <v>55</v>
      </c>
      <c r="G26" s="80" t="s">
        <v>56</v>
      </c>
    </row>
    <row r="27" spans="4:8" x14ac:dyDescent="0.25">
      <c r="E27" s="48"/>
      <c r="F27" s="49"/>
      <c r="G27" s="50"/>
    </row>
    <row r="28" spans="4:8" ht="51.75" customHeight="1" x14ac:dyDescent="0.3">
      <c r="D28" s="83" t="s">
        <v>136</v>
      </c>
      <c r="E28" s="87">
        <v>15000</v>
      </c>
      <c r="F28" s="88">
        <v>24533.333333333332</v>
      </c>
      <c r="G28" s="89">
        <v>11000</v>
      </c>
      <c r="H28" s="81" t="s">
        <v>57</v>
      </c>
    </row>
    <row r="29" spans="4:8" x14ac:dyDescent="0.25">
      <c r="E29" s="48"/>
      <c r="F29" s="49"/>
      <c r="G29" s="50"/>
    </row>
    <row r="30" spans="4:8" ht="30" x14ac:dyDescent="0.25">
      <c r="D30" s="84" t="s">
        <v>59</v>
      </c>
      <c r="E30" s="51">
        <v>800</v>
      </c>
      <c r="F30" s="40">
        <v>1100</v>
      </c>
      <c r="G30" s="52">
        <v>900</v>
      </c>
      <c r="H30" s="114" t="s">
        <v>63</v>
      </c>
    </row>
    <row r="31" spans="4:8" ht="30" x14ac:dyDescent="0.25">
      <c r="D31" s="84" t="s">
        <v>60</v>
      </c>
      <c r="E31" s="53">
        <v>0.2</v>
      </c>
      <c r="F31" s="41">
        <v>0.3</v>
      </c>
      <c r="G31" s="54">
        <v>0.24</v>
      </c>
      <c r="H31" s="114"/>
    </row>
    <row r="32" spans="4:8" ht="30" x14ac:dyDescent="0.25">
      <c r="D32" s="85" t="s">
        <v>61</v>
      </c>
      <c r="E32" s="57">
        <v>0.04</v>
      </c>
      <c r="F32" s="58">
        <v>5.5E-2</v>
      </c>
      <c r="G32" s="59">
        <v>0.04</v>
      </c>
      <c r="H32" s="114"/>
    </row>
    <row r="33" spans="3:11" ht="30" x14ac:dyDescent="0.25">
      <c r="C33" s="44" t="s">
        <v>70</v>
      </c>
      <c r="D33" s="86" t="s">
        <v>62</v>
      </c>
      <c r="E33" s="90">
        <v>15000</v>
      </c>
      <c r="F33" s="91">
        <v>29000</v>
      </c>
      <c r="G33" s="92">
        <v>11000</v>
      </c>
      <c r="H33" s="114"/>
    </row>
    <row r="34" spans="3:11" ht="15.75" thickBot="1" x14ac:dyDescent="0.3">
      <c r="E34" s="48"/>
      <c r="F34" s="49"/>
      <c r="G34" s="50"/>
    </row>
    <row r="35" spans="3:11" ht="31.5" x14ac:dyDescent="0.25">
      <c r="E35" s="48"/>
      <c r="F35" s="49"/>
      <c r="G35" s="50"/>
      <c r="H35" s="45" t="s">
        <v>64</v>
      </c>
    </row>
    <row r="36" spans="3:11" ht="63.75" customHeight="1" thickBot="1" x14ac:dyDescent="0.3">
      <c r="D36" s="82" t="s">
        <v>48</v>
      </c>
      <c r="E36" s="55">
        <f>E30*E28</f>
        <v>12000000</v>
      </c>
      <c r="F36" s="42">
        <f t="shared" ref="F36:G36" si="0">F30*F28</f>
        <v>26986666.666666664</v>
      </c>
      <c r="G36" s="56">
        <f t="shared" si="0"/>
        <v>9900000</v>
      </c>
      <c r="H36" s="46">
        <f>SUM(E36:G36)</f>
        <v>48886666.666666664</v>
      </c>
      <c r="I36" s="116" t="s">
        <v>71</v>
      </c>
      <c r="J36" s="117"/>
    </row>
    <row r="37" spans="3:11" x14ac:dyDescent="0.25">
      <c r="E37" s="48"/>
      <c r="F37" s="49"/>
      <c r="G37" s="50"/>
    </row>
    <row r="38" spans="3:11" x14ac:dyDescent="0.25">
      <c r="E38" s="48"/>
      <c r="F38" s="49"/>
      <c r="G38" s="50"/>
    </row>
    <row r="39" spans="3:11" ht="15.75" thickBot="1" x14ac:dyDescent="0.3">
      <c r="E39" s="48"/>
      <c r="F39" s="49"/>
      <c r="G39" s="50"/>
    </row>
    <row r="40" spans="3:11" ht="30" x14ac:dyDescent="0.25">
      <c r="E40" s="48"/>
      <c r="F40" s="49"/>
      <c r="G40" s="50"/>
      <c r="H40" s="47" t="s">
        <v>66</v>
      </c>
      <c r="J40" s="64" t="s">
        <v>73</v>
      </c>
      <c r="K40" s="115" t="s">
        <v>70</v>
      </c>
    </row>
    <row r="41" spans="3:11" ht="15.75" thickBot="1" x14ac:dyDescent="0.3">
      <c r="D41" s="43" t="s">
        <v>65</v>
      </c>
      <c r="E41" s="93">
        <f>E31*E28</f>
        <v>3000</v>
      </c>
      <c r="F41" s="94">
        <f t="shared" ref="F41:G41" si="1">F31*F28</f>
        <v>7359.9999999999991</v>
      </c>
      <c r="G41" s="95">
        <f t="shared" si="1"/>
        <v>2640</v>
      </c>
      <c r="H41" s="96">
        <f>SUM(E41:G41)</f>
        <v>13000</v>
      </c>
      <c r="I41" s="63" t="s">
        <v>72</v>
      </c>
      <c r="J41" s="100">
        <v>13000</v>
      </c>
      <c r="K41" s="115"/>
    </row>
    <row r="42" spans="3:11" ht="15.75" thickBot="1" x14ac:dyDescent="0.3">
      <c r="E42" s="48"/>
      <c r="F42" s="49"/>
      <c r="G42" s="50"/>
      <c r="I42" s="62"/>
      <c r="J42" s="62"/>
      <c r="K42" s="115"/>
    </row>
    <row r="43" spans="3:11" ht="45" x14ac:dyDescent="0.25">
      <c r="E43" s="48"/>
      <c r="F43" s="49"/>
      <c r="G43" s="50"/>
      <c r="H43" s="47" t="s">
        <v>69</v>
      </c>
      <c r="I43" s="61"/>
      <c r="J43" s="64" t="s">
        <v>73</v>
      </c>
      <c r="K43" s="115"/>
    </row>
    <row r="44" spans="3:11" ht="15.75" thickBot="1" x14ac:dyDescent="0.3">
      <c r="D44" s="43" t="s">
        <v>68</v>
      </c>
      <c r="E44" s="97">
        <f>E32*E28</f>
        <v>600</v>
      </c>
      <c r="F44" s="98">
        <f t="shared" ref="F44:G44" si="2">F32*F28</f>
        <v>1349.3333333333333</v>
      </c>
      <c r="G44" s="99">
        <f t="shared" si="2"/>
        <v>440</v>
      </c>
      <c r="H44" s="96">
        <f>SUM(E44:G44)</f>
        <v>2389.333333333333</v>
      </c>
      <c r="I44" s="63" t="s">
        <v>72</v>
      </c>
      <c r="J44" s="100">
        <v>3000</v>
      </c>
      <c r="K44" s="115"/>
    </row>
    <row r="45" spans="3:11" x14ac:dyDescent="0.25">
      <c r="I45" s="62"/>
      <c r="J45" s="62"/>
    </row>
  </sheetData>
  <scenarios current="0">
    <scenario name="Поиск количества выпускаемой продукции по каждому виду для максимизации общей прибыли" count="3" user="K" comment="Автор: K , 5/12/2024">
      <inputCells r="E28" val="15000" numFmtId="1"/>
      <inputCells r="F28" val="24533.3333333333" numFmtId="1"/>
      <inputCells r="G28" val="11000" numFmtId="1"/>
    </scenario>
  </scenarios>
  <mergeCells count="4">
    <mergeCell ref="E25:G25"/>
    <mergeCell ref="H30:H33"/>
    <mergeCell ref="K40:K44"/>
    <mergeCell ref="I36:J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topLeftCell="A12" workbookViewId="0"/>
  </sheetViews>
  <sheetFormatPr defaultRowHeight="15" outlineLevelRow="1" x14ac:dyDescent="0.25"/>
  <cols>
    <col min="1" max="1" width="2.28515625" customWidth="1"/>
    <col min="2" max="2" width="7.5703125" customWidth="1"/>
    <col min="3" max="3" width="49.7109375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60" t="s">
        <v>74</v>
      </c>
    </row>
    <row r="2" spans="1:5" x14ac:dyDescent="0.25">
      <c r="A2" s="60" t="s">
        <v>75</v>
      </c>
    </row>
    <row r="3" spans="1:5" x14ac:dyDescent="0.25">
      <c r="A3" s="60" t="s">
        <v>76</v>
      </c>
    </row>
    <row r="4" spans="1:5" x14ac:dyDescent="0.25">
      <c r="A4" s="60" t="s">
        <v>77</v>
      </c>
    </row>
    <row r="5" spans="1:5" x14ac:dyDescent="0.25">
      <c r="A5" s="60" t="s">
        <v>78</v>
      </c>
    </row>
    <row r="6" spans="1:5" hidden="1" outlineLevel="1" x14ac:dyDescent="0.25">
      <c r="A6" s="60"/>
      <c r="B6" t="s">
        <v>79</v>
      </c>
    </row>
    <row r="7" spans="1:5" hidden="1" outlineLevel="1" x14ac:dyDescent="0.25">
      <c r="A7" s="60"/>
      <c r="B7" t="s">
        <v>80</v>
      </c>
    </row>
    <row r="8" spans="1:5" hidden="1" outlineLevel="1" x14ac:dyDescent="0.25">
      <c r="A8" s="60"/>
      <c r="B8" t="s">
        <v>81</v>
      </c>
    </row>
    <row r="9" spans="1:5" collapsed="1" x14ac:dyDescent="0.25">
      <c r="A9" s="60" t="s">
        <v>82</v>
      </c>
    </row>
    <row r="10" spans="1:5" hidden="1" outlineLevel="1" x14ac:dyDescent="0.25">
      <c r="B10" t="s">
        <v>83</v>
      </c>
    </row>
    <row r="11" spans="1:5" hidden="1" outlineLevel="1" x14ac:dyDescent="0.25">
      <c r="B11" t="s">
        <v>84</v>
      </c>
    </row>
    <row r="12" spans="1:5" collapsed="1" x14ac:dyDescent="0.25"/>
    <row r="14" spans="1:5" ht="15.75" thickBot="1" x14ac:dyDescent="0.3">
      <c r="A14" t="s">
        <v>85</v>
      </c>
    </row>
    <row r="15" spans="1:5" ht="15.75" thickBot="1" x14ac:dyDescent="0.3">
      <c r="B15" s="66" t="s">
        <v>86</v>
      </c>
      <c r="C15" s="66" t="s">
        <v>87</v>
      </c>
      <c r="D15" s="66" t="s">
        <v>88</v>
      </c>
      <c r="E15" s="66" t="s">
        <v>89</v>
      </c>
    </row>
    <row r="16" spans="1:5" ht="15.75" thickBot="1" x14ac:dyDescent="0.3">
      <c r="B16" s="65" t="s">
        <v>96</v>
      </c>
      <c r="C16" s="65" t="s">
        <v>97</v>
      </c>
      <c r="D16" s="68">
        <v>0</v>
      </c>
      <c r="E16" s="68">
        <v>48886666.666699998</v>
      </c>
    </row>
    <row r="19" spans="1:7" ht="15.75" thickBot="1" x14ac:dyDescent="0.3">
      <c r="A19" t="s">
        <v>90</v>
      </c>
    </row>
    <row r="20" spans="1:7" ht="15.75" thickBot="1" x14ac:dyDescent="0.3">
      <c r="B20" s="66" t="s">
        <v>86</v>
      </c>
      <c r="C20" s="66" t="s">
        <v>87</v>
      </c>
      <c r="D20" s="66" t="s">
        <v>88</v>
      </c>
      <c r="E20" s="66" t="s">
        <v>89</v>
      </c>
      <c r="F20" s="66" t="s">
        <v>91</v>
      </c>
    </row>
    <row r="21" spans="1:7" x14ac:dyDescent="0.25">
      <c r="B21" s="74" t="s">
        <v>116</v>
      </c>
      <c r="C21" s="73"/>
      <c r="D21" s="73"/>
      <c r="E21" s="73"/>
      <c r="F21" s="73"/>
    </row>
    <row r="22" spans="1:7" hidden="1" outlineLevel="1" x14ac:dyDescent="0.25">
      <c r="B22" s="67" t="s">
        <v>98</v>
      </c>
      <c r="C22" s="67" t="s">
        <v>99</v>
      </c>
      <c r="D22" s="69">
        <v>0</v>
      </c>
      <c r="E22" s="69">
        <v>15000</v>
      </c>
      <c r="F22" s="67" t="s">
        <v>100</v>
      </c>
    </row>
    <row r="23" spans="1:7" hidden="1" outlineLevel="1" x14ac:dyDescent="0.25">
      <c r="B23" s="67" t="s">
        <v>101</v>
      </c>
      <c r="C23" s="67" t="s">
        <v>102</v>
      </c>
      <c r="D23" s="69">
        <v>0</v>
      </c>
      <c r="E23" s="69">
        <v>24533.333333333332</v>
      </c>
      <c r="F23" s="67" t="s">
        <v>100</v>
      </c>
    </row>
    <row r="24" spans="1:7" ht="15.75" hidden="1" outlineLevel="1" thickBot="1" x14ac:dyDescent="0.3">
      <c r="B24" s="65" t="s">
        <v>103</v>
      </c>
      <c r="C24" s="65" t="s">
        <v>104</v>
      </c>
      <c r="D24" s="70">
        <v>0</v>
      </c>
      <c r="E24" s="70">
        <v>11000</v>
      </c>
      <c r="F24" s="65" t="s">
        <v>100</v>
      </c>
    </row>
    <row r="25" spans="1:7" collapsed="1" x14ac:dyDescent="0.25">
      <c r="B25" s="24"/>
      <c r="C25" s="24"/>
      <c r="D25" s="71"/>
      <c r="E25" s="71"/>
      <c r="F25" s="24"/>
    </row>
    <row r="28" spans="1:7" ht="15.75" thickBot="1" x14ac:dyDescent="0.3">
      <c r="A28" t="s">
        <v>70</v>
      </c>
    </row>
    <row r="29" spans="1:7" ht="15.75" thickBot="1" x14ac:dyDescent="0.3">
      <c r="B29" s="66" t="s">
        <v>86</v>
      </c>
      <c r="C29" s="66" t="s">
        <v>87</v>
      </c>
      <c r="D29" s="66" t="s">
        <v>92</v>
      </c>
      <c r="E29" s="66" t="s">
        <v>93</v>
      </c>
      <c r="F29" s="66" t="s">
        <v>94</v>
      </c>
      <c r="G29" s="66" t="s">
        <v>95</v>
      </c>
    </row>
    <row r="30" spans="1:7" x14ac:dyDescent="0.25">
      <c r="B30" s="67" t="s">
        <v>105</v>
      </c>
      <c r="C30" s="67" t="s">
        <v>106</v>
      </c>
      <c r="D30" s="72">
        <v>13000</v>
      </c>
      <c r="E30" s="67" t="s">
        <v>107</v>
      </c>
      <c r="F30" s="67" t="s">
        <v>108</v>
      </c>
      <c r="G30" s="67">
        <v>0</v>
      </c>
    </row>
    <row r="31" spans="1:7" x14ac:dyDescent="0.25">
      <c r="B31" s="67" t="s">
        <v>109</v>
      </c>
      <c r="C31" s="67" t="s">
        <v>110</v>
      </c>
      <c r="D31" s="72">
        <v>2389.333333333333</v>
      </c>
      <c r="E31" s="67" t="s">
        <v>111</v>
      </c>
      <c r="F31" s="67" t="s">
        <v>112</v>
      </c>
      <c r="G31" s="67">
        <v>610.66666666666697</v>
      </c>
    </row>
    <row r="32" spans="1:7" x14ac:dyDescent="0.25">
      <c r="B32" s="67" t="s">
        <v>98</v>
      </c>
      <c r="C32" s="67" t="s">
        <v>99</v>
      </c>
      <c r="D32" s="69">
        <v>15000</v>
      </c>
      <c r="E32" s="67" t="s">
        <v>113</v>
      </c>
      <c r="F32" s="67" t="s">
        <v>108</v>
      </c>
      <c r="G32" s="67">
        <v>0</v>
      </c>
    </row>
    <row r="33" spans="2:7" x14ac:dyDescent="0.25">
      <c r="B33" s="67" t="s">
        <v>101</v>
      </c>
      <c r="C33" s="67" t="s">
        <v>102</v>
      </c>
      <c r="D33" s="69">
        <v>24533.333333333332</v>
      </c>
      <c r="E33" s="67" t="s">
        <v>114</v>
      </c>
      <c r="F33" s="67" t="s">
        <v>112</v>
      </c>
      <c r="G33" s="67">
        <v>4466.6666666666679</v>
      </c>
    </row>
    <row r="34" spans="2:7" ht="15.75" thickBot="1" x14ac:dyDescent="0.3">
      <c r="B34" s="65" t="s">
        <v>103</v>
      </c>
      <c r="C34" s="65" t="s">
        <v>104</v>
      </c>
      <c r="D34" s="70">
        <v>11000</v>
      </c>
      <c r="E34" s="65" t="s">
        <v>115</v>
      </c>
      <c r="F34" s="65" t="s">
        <v>108</v>
      </c>
      <c r="G34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outlineLevelRow="1" x14ac:dyDescent="0.25"/>
  <cols>
    <col min="1" max="1" width="2.28515625" customWidth="1"/>
    <col min="2" max="2" width="7.5703125" customWidth="1"/>
    <col min="3" max="3" width="49.71093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60" t="s">
        <v>117</v>
      </c>
    </row>
    <row r="2" spans="1:8" x14ac:dyDescent="0.25">
      <c r="A2" s="60" t="s">
        <v>75</v>
      </c>
    </row>
    <row r="3" spans="1:8" x14ac:dyDescent="0.25">
      <c r="A3" s="60" t="s">
        <v>76</v>
      </c>
    </row>
    <row r="6" spans="1:8" ht="15.75" thickBot="1" x14ac:dyDescent="0.3">
      <c r="A6" t="s">
        <v>90</v>
      </c>
    </row>
    <row r="7" spans="1:8" x14ac:dyDescent="0.25">
      <c r="B7" s="75"/>
      <c r="C7" s="75"/>
      <c r="D7" s="75" t="s">
        <v>118</v>
      </c>
      <c r="E7" s="75" t="s">
        <v>120</v>
      </c>
      <c r="F7" s="75" t="s">
        <v>122</v>
      </c>
      <c r="G7" s="75" t="s">
        <v>124</v>
      </c>
      <c r="H7" s="75" t="s">
        <v>124</v>
      </c>
    </row>
    <row r="8" spans="1:8" ht="15.75" thickBot="1" x14ac:dyDescent="0.3">
      <c r="B8" s="76" t="s">
        <v>86</v>
      </c>
      <c r="C8" s="76" t="s">
        <v>87</v>
      </c>
      <c r="D8" s="76" t="s">
        <v>119</v>
      </c>
      <c r="E8" s="76" t="s">
        <v>121</v>
      </c>
      <c r="F8" s="76" t="s">
        <v>123</v>
      </c>
      <c r="G8" s="76" t="s">
        <v>125</v>
      </c>
      <c r="H8" s="76" t="s">
        <v>126</v>
      </c>
    </row>
    <row r="9" spans="1:8" x14ac:dyDescent="0.25">
      <c r="B9" s="74" t="s">
        <v>116</v>
      </c>
      <c r="C9" s="73"/>
      <c r="D9" s="73"/>
      <c r="E9" s="73"/>
      <c r="F9" s="73"/>
      <c r="G9" s="73"/>
      <c r="H9" s="73"/>
    </row>
    <row r="10" spans="1:8" hidden="1" outlineLevel="1" x14ac:dyDescent="0.25">
      <c r="B10" s="67" t="s">
        <v>98</v>
      </c>
      <c r="C10" s="67" t="s">
        <v>99</v>
      </c>
      <c r="D10" s="67">
        <v>15000</v>
      </c>
      <c r="E10" s="67">
        <v>66.666666666666657</v>
      </c>
      <c r="F10" s="67">
        <v>800</v>
      </c>
      <c r="G10" s="67">
        <v>1E+30</v>
      </c>
      <c r="H10" s="67">
        <v>66.666666666666657</v>
      </c>
    </row>
    <row r="11" spans="1:8" hidden="1" outlineLevel="1" x14ac:dyDescent="0.25">
      <c r="B11" s="67" t="s">
        <v>101</v>
      </c>
      <c r="C11" s="67" t="s">
        <v>102</v>
      </c>
      <c r="D11" s="67">
        <v>24533.333333333332</v>
      </c>
      <c r="E11" s="67">
        <v>0</v>
      </c>
      <c r="F11" s="67">
        <v>1100</v>
      </c>
      <c r="G11" s="67">
        <v>25.000000000000004</v>
      </c>
      <c r="H11" s="67">
        <v>1100</v>
      </c>
    </row>
    <row r="12" spans="1:8" ht="15.75" hidden="1" outlineLevel="1" thickBot="1" x14ac:dyDescent="0.3">
      <c r="B12" s="65" t="s">
        <v>103</v>
      </c>
      <c r="C12" s="65" t="s">
        <v>104</v>
      </c>
      <c r="D12" s="65">
        <v>11000</v>
      </c>
      <c r="E12" s="65">
        <v>20</v>
      </c>
      <c r="F12" s="65">
        <v>900</v>
      </c>
      <c r="G12" s="65">
        <v>1E+30</v>
      </c>
      <c r="H12" s="65">
        <v>20</v>
      </c>
    </row>
    <row r="13" spans="1:8" collapsed="1" x14ac:dyDescent="0.25">
      <c r="B13" s="24"/>
      <c r="C13" s="24"/>
      <c r="D13" s="24"/>
      <c r="E13" s="24"/>
      <c r="F13" s="24"/>
      <c r="G13" s="24"/>
      <c r="H13" s="24"/>
    </row>
    <row r="15" spans="1:8" ht="15.75" thickBot="1" x14ac:dyDescent="0.3">
      <c r="A15" t="s">
        <v>70</v>
      </c>
    </row>
    <row r="16" spans="1:8" x14ac:dyDescent="0.25">
      <c r="B16" s="75"/>
      <c r="C16" s="75"/>
      <c r="D16" s="75" t="s">
        <v>118</v>
      </c>
      <c r="E16" s="75" t="s">
        <v>127</v>
      </c>
      <c r="F16" s="75" t="s">
        <v>67</v>
      </c>
      <c r="G16" s="75" t="s">
        <v>124</v>
      </c>
      <c r="H16" s="75" t="s">
        <v>124</v>
      </c>
    </row>
    <row r="17" spans="2:8" ht="15.75" thickBot="1" x14ac:dyDescent="0.3">
      <c r="B17" s="76" t="s">
        <v>86</v>
      </c>
      <c r="C17" s="76" t="s">
        <v>87</v>
      </c>
      <c r="D17" s="76" t="s">
        <v>119</v>
      </c>
      <c r="E17" s="76" t="s">
        <v>128</v>
      </c>
      <c r="F17" s="76" t="s">
        <v>129</v>
      </c>
      <c r="G17" s="76" t="s">
        <v>125</v>
      </c>
      <c r="H17" s="76" t="s">
        <v>126</v>
      </c>
    </row>
    <row r="18" spans="2:8" x14ac:dyDescent="0.25">
      <c r="B18" s="67" t="s">
        <v>105</v>
      </c>
      <c r="C18" s="67" t="s">
        <v>106</v>
      </c>
      <c r="D18" s="67">
        <v>13000</v>
      </c>
      <c r="E18" s="67">
        <v>3666.6666666666665</v>
      </c>
      <c r="F18" s="67">
        <v>13000</v>
      </c>
      <c r="G18" s="67">
        <v>1340.0000000000005</v>
      </c>
      <c r="H18" s="67">
        <v>7360</v>
      </c>
    </row>
    <row r="19" spans="2:8" ht="15.75" thickBot="1" x14ac:dyDescent="0.3">
      <c r="B19" s="65" t="s">
        <v>109</v>
      </c>
      <c r="C19" s="65" t="s">
        <v>110</v>
      </c>
      <c r="D19" s="65">
        <v>2389.333333333333</v>
      </c>
      <c r="E19" s="65">
        <v>0</v>
      </c>
      <c r="F19" s="65">
        <v>3000</v>
      </c>
      <c r="G19" s="65">
        <v>1E+30</v>
      </c>
      <c r="H19" s="65">
        <v>610.66666666666663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activeCell="G22" sqref="G22"/>
    </sheetView>
  </sheetViews>
  <sheetFormatPr defaultRowHeight="15" x14ac:dyDescent="0.25"/>
  <cols>
    <col min="1" max="1" width="2.28515625" customWidth="1"/>
    <col min="2" max="2" width="7.5703125" customWidth="1"/>
    <col min="3" max="3" width="51.28515625" customWidth="1"/>
    <col min="4" max="4" width="14.28515625" bestFit="1" customWidth="1"/>
    <col min="5" max="5" width="2.28515625" customWidth="1"/>
    <col min="6" max="6" width="8.42578125" customWidth="1"/>
    <col min="7" max="7" width="17.42578125" bestFit="1" customWidth="1"/>
    <col min="8" max="8" width="2.28515625" customWidth="1"/>
    <col min="9" max="9" width="8.85546875" customWidth="1"/>
    <col min="10" max="10" width="17.42578125" bestFit="1" customWidth="1"/>
  </cols>
  <sheetData>
    <row r="1" spans="1:10" x14ac:dyDescent="0.25">
      <c r="A1" s="60" t="s">
        <v>130</v>
      </c>
    </row>
    <row r="2" spans="1:10" x14ac:dyDescent="0.25">
      <c r="A2" s="60" t="s">
        <v>75</v>
      </c>
    </row>
    <row r="3" spans="1:10" x14ac:dyDescent="0.25">
      <c r="A3" s="60" t="s">
        <v>76</v>
      </c>
    </row>
    <row r="5" spans="1:10" ht="15.75" thickBot="1" x14ac:dyDescent="0.3"/>
    <row r="6" spans="1:10" x14ac:dyDescent="0.25">
      <c r="B6" s="75"/>
      <c r="C6" s="75" t="s">
        <v>122</v>
      </c>
      <c r="D6" s="75"/>
    </row>
    <row r="7" spans="1:10" ht="15.75" thickBot="1" x14ac:dyDescent="0.3">
      <c r="B7" s="76" t="s">
        <v>86</v>
      </c>
      <c r="C7" s="76" t="s">
        <v>87</v>
      </c>
      <c r="D7" s="76" t="s">
        <v>119</v>
      </c>
    </row>
    <row r="8" spans="1:10" ht="15.75" thickBot="1" x14ac:dyDescent="0.3">
      <c r="B8" s="65" t="s">
        <v>96</v>
      </c>
      <c r="C8" s="65" t="s">
        <v>97</v>
      </c>
      <c r="D8" s="68">
        <v>48886666.666699998</v>
      </c>
    </row>
    <row r="10" spans="1:10" ht="15.75" thickBot="1" x14ac:dyDescent="0.3"/>
    <row r="11" spans="1:10" x14ac:dyDescent="0.25">
      <c r="B11" s="75"/>
      <c r="C11" s="75" t="s">
        <v>131</v>
      </c>
      <c r="D11" s="75"/>
      <c r="F11" s="75" t="s">
        <v>132</v>
      </c>
      <c r="G11" s="75" t="s">
        <v>122</v>
      </c>
      <c r="I11" s="75" t="s">
        <v>135</v>
      </c>
      <c r="J11" s="75" t="s">
        <v>122</v>
      </c>
    </row>
    <row r="12" spans="1:10" ht="15.75" thickBot="1" x14ac:dyDescent="0.3">
      <c r="B12" s="76" t="s">
        <v>86</v>
      </c>
      <c r="C12" s="76" t="s">
        <v>87</v>
      </c>
      <c r="D12" s="76" t="s">
        <v>119</v>
      </c>
      <c r="F12" s="76" t="s">
        <v>133</v>
      </c>
      <c r="G12" s="76" t="s">
        <v>134</v>
      </c>
      <c r="I12" s="76" t="s">
        <v>133</v>
      </c>
      <c r="J12" s="76" t="s">
        <v>134</v>
      </c>
    </row>
    <row r="13" spans="1:10" x14ac:dyDescent="0.25">
      <c r="B13" s="67" t="s">
        <v>98</v>
      </c>
      <c r="C13" s="67" t="s">
        <v>99</v>
      </c>
      <c r="D13" s="69">
        <v>15000</v>
      </c>
      <c r="F13" s="69">
        <v>0</v>
      </c>
      <c r="G13" s="69">
        <v>36886666.670000002</v>
      </c>
      <c r="I13" s="69">
        <v>15000</v>
      </c>
      <c r="J13" s="69">
        <v>48886666.670000002</v>
      </c>
    </row>
    <row r="14" spans="1:10" x14ac:dyDescent="0.25">
      <c r="B14" s="67" t="s">
        <v>101</v>
      </c>
      <c r="C14" s="67" t="s">
        <v>102</v>
      </c>
      <c r="D14" s="69">
        <v>24533.333333333332</v>
      </c>
      <c r="F14" s="69">
        <v>0</v>
      </c>
      <c r="G14" s="69">
        <v>21900000</v>
      </c>
      <c r="I14" s="69">
        <v>24533.33333331846</v>
      </c>
      <c r="J14" s="69">
        <v>48886666.670000002</v>
      </c>
    </row>
    <row r="15" spans="1:10" ht="15.75" thickBot="1" x14ac:dyDescent="0.3">
      <c r="B15" s="65" t="s">
        <v>103</v>
      </c>
      <c r="C15" s="65" t="s">
        <v>104</v>
      </c>
      <c r="D15" s="70">
        <v>11000</v>
      </c>
      <c r="F15" s="70">
        <v>0</v>
      </c>
      <c r="G15" s="70">
        <v>38986666.670000002</v>
      </c>
      <c r="I15" s="70">
        <v>11000</v>
      </c>
      <c r="J15" s="70">
        <v>48886666.670000002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3</vt:i4>
      </vt:variant>
    </vt:vector>
  </HeadingPairs>
  <TitlesOfParts>
    <vt:vector size="11" baseType="lpstr">
      <vt:lpstr>Data_Table</vt:lpstr>
      <vt:lpstr>Scenarios </vt:lpstr>
      <vt:lpstr>Report - Scenarios structure</vt:lpstr>
      <vt:lpstr>Report - Scenarios Pivot Table</vt:lpstr>
      <vt:lpstr>Solver</vt:lpstr>
      <vt:lpstr>Report-Отчет о результатах 1</vt:lpstr>
      <vt:lpstr>Report-Отчет об устойчивости 1</vt:lpstr>
      <vt:lpstr>Report-Отчет о пределах 1</vt:lpstr>
      <vt:lpstr>Прибыль_руб</vt:lpstr>
      <vt:lpstr>Продолжительность_проката_лет</vt:lpstr>
      <vt:lpstr>Средняя_наполненность_зала_процент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2024-05-11T22:00:20Z</dcterms:created>
  <dcterms:modified xsi:type="dcterms:W3CDTF">2024-05-12T00:14:59Z</dcterms:modified>
</cp:coreProperties>
</file>