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Dan\Dropbox\Character Builder\"/>
    </mc:Choice>
  </mc:AlternateContent>
  <xr:revisionPtr revIDLastSave="0" documentId="13_ncr:1_{0B22E37C-DECF-4DD7-9260-6463D2BEB86B}" xr6:coauthVersionLast="47" xr6:coauthVersionMax="47" xr10:uidLastSave="{00000000-0000-0000-0000-000000000000}"/>
  <bookViews>
    <workbookView xWindow="10305" yWindow="2565" windowWidth="28095" windowHeight="15855" firstSheet="1" activeTab="3" xr2:uid="{00000000-000D-0000-FFFF-FFFF00000000}"/>
  </bookViews>
  <sheets>
    <sheet name="Character Builder" sheetId="4" r:id="rId1"/>
    <sheet name="Levels" sheetId="7" r:id="rId2"/>
    <sheet name="Class Base Values" sheetId="3" r:id="rId3"/>
    <sheet name="Racial Stat Values" sheetId="6" r:id="rId4"/>
    <sheet name="Other Dropdown Values" sheetId="8" r:id="rId5"/>
  </sheets>
  <definedNames>
    <definedName name="bonuspoints">'Other Dropdown Values'!$B$1:$B$31</definedName>
    <definedName name="skillranks">'Other Dropdown Values'!$A$1:$A$21</definedName>
    <definedName name="statpoints">'Other Dropdown Values'!$B$1:$B$11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3" i="7" l="1"/>
  <c r="S3" i="7"/>
  <c r="D3" i="7" l="1"/>
  <c r="S4" i="7"/>
  <c r="S5" i="7" l="1"/>
  <c r="S6" i="7" s="1"/>
  <c r="E3" i="7"/>
  <c r="E4" i="7"/>
  <c r="R4" i="7"/>
  <c r="I2" i="4"/>
  <c r="H2" i="4"/>
  <c r="G2" i="4"/>
  <c r="F2" i="4"/>
  <c r="E2" i="4"/>
  <c r="E5" i="7" l="1"/>
  <c r="S7" i="7"/>
  <c r="E6" i="7"/>
  <c r="D4" i="7"/>
  <c r="R5" i="7"/>
  <c r="Q3" i="7"/>
  <c r="Q4" i="7" s="1"/>
  <c r="Q5" i="7" s="1"/>
  <c r="Q6" i="7" s="1"/>
  <c r="Q7" i="7" s="1"/>
  <c r="Q8" i="7" s="1"/>
  <c r="Q9" i="7" s="1"/>
  <c r="Q10" i="7" s="1"/>
  <c r="Q11" i="7" s="1"/>
  <c r="Q12" i="7" s="1"/>
  <c r="Q13" i="7" s="1"/>
  <c r="Q14" i="7" s="1"/>
  <c r="Q15" i="7" s="1"/>
  <c r="Q16" i="7" s="1"/>
  <c r="Q17" i="7" s="1"/>
  <c r="Q18" i="7" s="1"/>
  <c r="Q19" i="7" s="1"/>
  <c r="Q20" i="7" s="1"/>
  <c r="Q21" i="7" s="1"/>
  <c r="Q22" i="7" s="1"/>
  <c r="Q23" i="7" s="1"/>
  <c r="Q24" i="7" s="1"/>
  <c r="Q25" i="7" s="1"/>
  <c r="Q26" i="7" s="1"/>
  <c r="Q27" i="7" s="1"/>
  <c r="Q28" i="7" s="1"/>
  <c r="Q29" i="7" s="1"/>
  <c r="Q30" i="7" s="1"/>
  <c r="Q31" i="7" s="1"/>
  <c r="Q32" i="7" s="1"/>
  <c r="Q33" i="7" s="1"/>
  <c r="Q34" i="7" s="1"/>
  <c r="Q35" i="7" s="1"/>
  <c r="Q36" i="7" s="1"/>
  <c r="Q37" i="7" s="1"/>
  <c r="Q38" i="7" s="1"/>
  <c r="Q39" i="7" s="1"/>
  <c r="Q40" i="7" s="1"/>
  <c r="Q41" i="7" s="1"/>
  <c r="Q42" i="7" s="1"/>
  <c r="Q43" i="7" s="1"/>
  <c r="Q44" i="7" s="1"/>
  <c r="Q45" i="7" s="1"/>
  <c r="Q46" i="7" s="1"/>
  <c r="Q47" i="7" s="1"/>
  <c r="Q48" i="7" s="1"/>
  <c r="Q49" i="7" s="1"/>
  <c r="Q50" i="7" s="1"/>
  <c r="Q51" i="7" s="1"/>
  <c r="Q52" i="7" s="1"/>
  <c r="P3" i="7"/>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P45" i="7" s="1"/>
  <c r="P46" i="7" s="1"/>
  <c r="P47" i="7" s="1"/>
  <c r="P48" i="7" s="1"/>
  <c r="P49" i="7" s="1"/>
  <c r="P50" i="7" s="1"/>
  <c r="P51" i="7" s="1"/>
  <c r="P52" i="7" s="1"/>
  <c r="O3" i="7"/>
  <c r="O4" i="7" s="1"/>
  <c r="D2" i="4"/>
  <c r="M3" i="7" s="1"/>
  <c r="N3" i="7"/>
  <c r="N4" i="7" s="1"/>
  <c r="N5" i="7" s="1"/>
  <c r="N6" i="7" s="1"/>
  <c r="N7" i="7" s="1"/>
  <c r="N8" i="7" s="1"/>
  <c r="N9" i="7" s="1"/>
  <c r="N10" i="7" s="1"/>
  <c r="N11" i="7" s="1"/>
  <c r="N12" i="7" s="1"/>
  <c r="N13" i="7" s="1"/>
  <c r="N14" i="7" s="1"/>
  <c r="N15" i="7" s="1"/>
  <c r="N16" i="7" s="1"/>
  <c r="N17" i="7" s="1"/>
  <c r="N18" i="7" s="1"/>
  <c r="N19" i="7" s="1"/>
  <c r="N20" i="7" s="1"/>
  <c r="N21" i="7" s="1"/>
  <c r="N22" i="7" s="1"/>
  <c r="N23" i="7" s="1"/>
  <c r="N24" i="7" s="1"/>
  <c r="N25" i="7" s="1"/>
  <c r="N26" i="7" s="1"/>
  <c r="N27" i="7" s="1"/>
  <c r="N28" i="7" s="1"/>
  <c r="N29" i="7" s="1"/>
  <c r="N30" i="7" s="1"/>
  <c r="N31" i="7" s="1"/>
  <c r="N32" i="7" s="1"/>
  <c r="N33" i="7" s="1"/>
  <c r="N34" i="7" s="1"/>
  <c r="N35" i="7" s="1"/>
  <c r="N36" i="7" s="1"/>
  <c r="N37" i="7" s="1"/>
  <c r="N38" i="7" s="1"/>
  <c r="N39" i="7" s="1"/>
  <c r="N40" i="7" s="1"/>
  <c r="N41" i="7" s="1"/>
  <c r="N42" i="7" s="1"/>
  <c r="N43" i="7" s="1"/>
  <c r="N44" i="7" s="1"/>
  <c r="N45" i="7" s="1"/>
  <c r="N46" i="7" s="1"/>
  <c r="N47" i="7" s="1"/>
  <c r="N48" i="7" s="1"/>
  <c r="N49" i="7" s="1"/>
  <c r="N50" i="7" s="1"/>
  <c r="N51" i="7" s="1"/>
  <c r="N52" i="7" s="1"/>
  <c r="D6" i="6"/>
  <c r="I4" i="3"/>
  <c r="K4" i="3" s="1"/>
  <c r="I6" i="3"/>
  <c r="K6" i="3" s="1"/>
  <c r="I7" i="3"/>
  <c r="K7" i="3" s="1"/>
  <c r="I8" i="3"/>
  <c r="K8" i="3" s="1"/>
  <c r="I9" i="3"/>
  <c r="K9" i="3" s="1"/>
  <c r="I3" i="3"/>
  <c r="K3" i="3" s="1"/>
  <c r="I5" i="3"/>
  <c r="K5" i="3" s="1"/>
  <c r="I10" i="3"/>
  <c r="K10" i="3" s="1"/>
  <c r="I2" i="3"/>
  <c r="K2" i="3" s="1"/>
  <c r="B3" i="7" l="1"/>
  <c r="B4" i="7" s="1"/>
  <c r="S8" i="7"/>
  <c r="E7" i="7"/>
  <c r="R6" i="7"/>
  <c r="D5" i="7"/>
  <c r="C3" i="7"/>
  <c r="C4" i="7" s="1"/>
  <c r="C5" i="7" s="1"/>
  <c r="M4" i="7"/>
  <c r="M5" i="7" s="1"/>
  <c r="M6" i="7" s="1"/>
  <c r="M7" i="7" s="1"/>
  <c r="M8" i="7" s="1"/>
  <c r="M9" i="7" s="1"/>
  <c r="M10" i="7" s="1"/>
  <c r="M11" i="7" s="1"/>
  <c r="M12" i="7" s="1"/>
  <c r="M13" i="7" s="1"/>
  <c r="M14" i="7" s="1"/>
  <c r="M15" i="7" s="1"/>
  <c r="M16" i="7" s="1"/>
  <c r="M17" i="7" s="1"/>
  <c r="M18" i="7" s="1"/>
  <c r="M19" i="7" s="1"/>
  <c r="M20" i="7" s="1"/>
  <c r="M21" i="7" s="1"/>
  <c r="M22" i="7" s="1"/>
  <c r="M23" i="7" s="1"/>
  <c r="M24" i="7" s="1"/>
  <c r="M25" i="7" s="1"/>
  <c r="M26" i="7" s="1"/>
  <c r="M27" i="7" s="1"/>
  <c r="M28" i="7" s="1"/>
  <c r="M29" i="7" s="1"/>
  <c r="M30" i="7" s="1"/>
  <c r="M31" i="7" s="1"/>
  <c r="M32" i="7" s="1"/>
  <c r="M33" i="7" s="1"/>
  <c r="M34" i="7" s="1"/>
  <c r="M35" i="7" s="1"/>
  <c r="M36" i="7" s="1"/>
  <c r="M37" i="7" s="1"/>
  <c r="M38" i="7" s="1"/>
  <c r="M39" i="7" s="1"/>
  <c r="M40" i="7" s="1"/>
  <c r="M41" i="7" s="1"/>
  <c r="M42" i="7" s="1"/>
  <c r="M43" i="7" s="1"/>
  <c r="M44" i="7" s="1"/>
  <c r="M45" i="7" s="1"/>
  <c r="M46" i="7" s="1"/>
  <c r="M47" i="7" s="1"/>
  <c r="M48" i="7" s="1"/>
  <c r="M49" i="7" s="1"/>
  <c r="M50" i="7" s="1"/>
  <c r="M51" i="7" s="1"/>
  <c r="M52" i="7" s="1"/>
  <c r="O5" i="7"/>
  <c r="S9" i="7" l="1"/>
  <c r="E8" i="7"/>
  <c r="B5" i="7"/>
  <c r="B6" i="7" s="1"/>
  <c r="B7" i="7" s="1"/>
  <c r="R7" i="7"/>
  <c r="D6" i="7"/>
  <c r="O6" i="7"/>
  <c r="C6" i="7" s="1"/>
  <c r="C7" i="7" s="1"/>
  <c r="J3" i="3"/>
  <c r="L3" i="3" s="1"/>
  <c r="N3" i="3" s="1"/>
  <c r="J4" i="3"/>
  <c r="L4" i="3" s="1"/>
  <c r="N4" i="3" s="1"/>
  <c r="J5" i="3"/>
  <c r="L5" i="3" s="1"/>
  <c r="N5" i="3" s="1"/>
  <c r="J6" i="3"/>
  <c r="L6" i="3" s="1"/>
  <c r="N6" i="3" s="1"/>
  <c r="J7" i="3"/>
  <c r="L7" i="3" s="1"/>
  <c r="N7" i="3" s="1"/>
  <c r="J8" i="3"/>
  <c r="L8" i="3" s="1"/>
  <c r="N8" i="3" s="1"/>
  <c r="J9" i="3"/>
  <c r="L9" i="3" s="1"/>
  <c r="N9" i="3" s="1"/>
  <c r="J10" i="3"/>
  <c r="L10" i="3" s="1"/>
  <c r="N10" i="3" s="1"/>
  <c r="J2" i="3"/>
  <c r="L2" i="3" s="1"/>
  <c r="N2" i="3" s="1"/>
  <c r="M3" i="3"/>
  <c r="M4" i="3"/>
  <c r="M5" i="3"/>
  <c r="M6" i="3"/>
  <c r="M7" i="3"/>
  <c r="M8" i="3"/>
  <c r="M9" i="3"/>
  <c r="M10" i="3"/>
  <c r="M2" i="3"/>
  <c r="S10" i="7" l="1"/>
  <c r="E9" i="7"/>
  <c r="B8" i="7"/>
  <c r="R8" i="7"/>
  <c r="D7" i="7"/>
  <c r="O7" i="7"/>
  <c r="C8" i="7" s="1"/>
  <c r="S11" i="7" l="1"/>
  <c r="E10" i="7"/>
  <c r="R9" i="7"/>
  <c r="D8" i="7"/>
  <c r="B9" i="7"/>
  <c r="O8" i="7"/>
  <c r="C9" i="7" s="1"/>
  <c r="S12" i="7" l="1"/>
  <c r="E11" i="7"/>
  <c r="B10" i="7"/>
  <c r="R10" i="7"/>
  <c r="D9" i="7"/>
  <c r="O9" i="7"/>
  <c r="C10" i="7" s="1"/>
  <c r="S13" i="7" l="1"/>
  <c r="E12" i="7"/>
  <c r="R11" i="7"/>
  <c r="D10" i="7"/>
  <c r="B11" i="7"/>
  <c r="O10" i="7"/>
  <c r="C11" i="7" s="1"/>
  <c r="S14" i="7" l="1"/>
  <c r="E13" i="7"/>
  <c r="B12" i="7"/>
  <c r="R12" i="7"/>
  <c r="D11" i="7"/>
  <c r="O11" i="7"/>
  <c r="C12" i="7" s="1"/>
  <c r="S15" i="7" l="1"/>
  <c r="E14" i="7"/>
  <c r="R13" i="7"/>
  <c r="D12" i="7"/>
  <c r="B13" i="7"/>
  <c r="O12" i="7"/>
  <c r="C13" i="7" s="1"/>
  <c r="S16" i="7" l="1"/>
  <c r="E15" i="7"/>
  <c r="B14" i="7"/>
  <c r="R14" i="7"/>
  <c r="D13" i="7"/>
  <c r="O13" i="7"/>
  <c r="C14" i="7" s="1"/>
  <c r="S17" i="7" l="1"/>
  <c r="E16" i="7"/>
  <c r="R15" i="7"/>
  <c r="D14" i="7"/>
  <c r="B15" i="7"/>
  <c r="O14" i="7"/>
  <c r="C15" i="7" s="1"/>
  <c r="S18" i="7" l="1"/>
  <c r="E17" i="7"/>
  <c r="B16" i="7"/>
  <c r="R16" i="7"/>
  <c r="D15" i="7"/>
  <c r="O15" i="7"/>
  <c r="C16" i="7" s="1"/>
  <c r="S19" i="7" l="1"/>
  <c r="E18" i="7"/>
  <c r="R17" i="7"/>
  <c r="D16" i="7"/>
  <c r="B17" i="7"/>
  <c r="B18" i="7" s="1"/>
  <c r="O16" i="7"/>
  <c r="S20" i="7" l="1"/>
  <c r="E19" i="7"/>
  <c r="R18" i="7"/>
  <c r="D17" i="7"/>
  <c r="O17" i="7"/>
  <c r="C17" i="7" s="1"/>
  <c r="S21" i="7" l="1"/>
  <c r="E20" i="7"/>
  <c r="R19" i="7"/>
  <c r="D18" i="7"/>
  <c r="B19" i="7"/>
  <c r="B20" i="7" s="1"/>
  <c r="O18" i="7"/>
  <c r="C18" i="7" l="1"/>
  <c r="C19" i="7" s="1"/>
  <c r="S22" i="7"/>
  <c r="E21" i="7"/>
  <c r="R20" i="7"/>
  <c r="D19" i="7"/>
  <c r="O19" i="7"/>
  <c r="C20" i="7" l="1"/>
  <c r="S23" i="7"/>
  <c r="E22" i="7"/>
  <c r="R21" i="7"/>
  <c r="D20" i="7"/>
  <c r="B21" i="7"/>
  <c r="O20" i="7"/>
  <c r="C21" i="7" l="1"/>
  <c r="S24" i="7"/>
  <c r="E23" i="7"/>
  <c r="B22" i="7"/>
  <c r="R22" i="7"/>
  <c r="D21" i="7"/>
  <c r="O21" i="7"/>
  <c r="C22" i="7" l="1"/>
  <c r="S25" i="7"/>
  <c r="E24" i="7"/>
  <c r="R23" i="7"/>
  <c r="D22" i="7"/>
  <c r="B23" i="7"/>
  <c r="O22" i="7"/>
  <c r="C23" i="7" l="1"/>
  <c r="S26" i="7"/>
  <c r="E25" i="7"/>
  <c r="B24" i="7"/>
  <c r="R24" i="7"/>
  <c r="D23" i="7"/>
  <c r="O23" i="7"/>
  <c r="C24" i="7" l="1"/>
  <c r="S27" i="7"/>
  <c r="E26" i="7"/>
  <c r="R25" i="7"/>
  <c r="D24" i="7"/>
  <c r="B25" i="7"/>
  <c r="O24" i="7"/>
  <c r="C25" i="7" l="1"/>
  <c r="B26" i="7"/>
  <c r="S28" i="7"/>
  <c r="E27" i="7"/>
  <c r="R26" i="7"/>
  <c r="D25" i="7"/>
  <c r="O25" i="7"/>
  <c r="C26" i="7" l="1"/>
  <c r="S29" i="7"/>
  <c r="E28" i="7"/>
  <c r="R27" i="7"/>
  <c r="D26" i="7"/>
  <c r="B27" i="7"/>
  <c r="O26" i="7"/>
  <c r="C27" i="7" l="1"/>
  <c r="S30" i="7"/>
  <c r="E29" i="7"/>
  <c r="B28" i="7"/>
  <c r="R28" i="7"/>
  <c r="D27" i="7"/>
  <c r="O27" i="7"/>
  <c r="C28" i="7" l="1"/>
  <c r="S31" i="7"/>
  <c r="E30" i="7"/>
  <c r="R29" i="7"/>
  <c r="D28" i="7"/>
  <c r="B29" i="7"/>
  <c r="O28" i="7"/>
  <c r="C29" i="7" l="1"/>
  <c r="B30" i="7"/>
  <c r="S32" i="7"/>
  <c r="E31" i="7"/>
  <c r="R30" i="7"/>
  <c r="D29" i="7"/>
  <c r="O29" i="7"/>
  <c r="C30" i="7" l="1"/>
  <c r="S33" i="7"/>
  <c r="E32" i="7"/>
  <c r="R31" i="7"/>
  <c r="D30" i="7"/>
  <c r="B31" i="7"/>
  <c r="O30" i="7"/>
  <c r="S34" i="7" l="1"/>
  <c r="E33" i="7"/>
  <c r="B32" i="7"/>
  <c r="R32" i="7"/>
  <c r="D31" i="7"/>
  <c r="O31" i="7"/>
  <c r="C31" i="7" s="1"/>
  <c r="S35" i="7" l="1"/>
  <c r="E34" i="7"/>
  <c r="R33" i="7"/>
  <c r="D32" i="7"/>
  <c r="B33" i="7"/>
  <c r="B34" i="7" s="1"/>
  <c r="O32" i="7"/>
  <c r="C32" i="7" l="1"/>
  <c r="C33" i="7" s="1"/>
  <c r="S36" i="7"/>
  <c r="E35" i="7"/>
  <c r="R34" i="7"/>
  <c r="D33" i="7"/>
  <c r="O33" i="7"/>
  <c r="C34" i="7" l="1"/>
  <c r="S37" i="7"/>
  <c r="E36" i="7"/>
  <c r="R35" i="7"/>
  <c r="D34" i="7"/>
  <c r="B35" i="7"/>
  <c r="O34" i="7"/>
  <c r="C35" i="7" l="1"/>
  <c r="S38" i="7"/>
  <c r="E37" i="7"/>
  <c r="B36" i="7"/>
  <c r="R36" i="7"/>
  <c r="D35" i="7"/>
  <c r="O35" i="7"/>
  <c r="C36" i="7" l="1"/>
  <c r="S39" i="7"/>
  <c r="E38" i="7"/>
  <c r="R37" i="7"/>
  <c r="D36" i="7"/>
  <c r="B37" i="7"/>
  <c r="O36" i="7"/>
  <c r="B38" i="7" l="1"/>
  <c r="C37" i="7"/>
  <c r="S40" i="7"/>
  <c r="E39" i="7"/>
  <c r="R38" i="7"/>
  <c r="D37" i="7"/>
  <c r="O37" i="7"/>
  <c r="S41" i="7" l="1"/>
  <c r="E40" i="7"/>
  <c r="R39" i="7"/>
  <c r="D38" i="7"/>
  <c r="B39" i="7"/>
  <c r="O38" i="7"/>
  <c r="C38" i="7" l="1"/>
  <c r="C39" i="7" s="1"/>
  <c r="S42" i="7"/>
  <c r="E41" i="7"/>
  <c r="B40" i="7"/>
  <c r="R40" i="7"/>
  <c r="D39" i="7"/>
  <c r="O39" i="7"/>
  <c r="C40" i="7" l="1"/>
  <c r="S43" i="7"/>
  <c r="E42" i="7"/>
  <c r="R41" i="7"/>
  <c r="D40" i="7"/>
  <c r="B41" i="7"/>
  <c r="O40" i="7"/>
  <c r="C41" i="7" l="1"/>
  <c r="S44" i="7"/>
  <c r="E43" i="7"/>
  <c r="B42" i="7"/>
  <c r="R42" i="7"/>
  <c r="D41" i="7"/>
  <c r="O41" i="7"/>
  <c r="C42" i="7" l="1"/>
  <c r="S45" i="7"/>
  <c r="E44" i="7"/>
  <c r="R43" i="7"/>
  <c r="D42" i="7"/>
  <c r="B43" i="7"/>
  <c r="O42" i="7"/>
  <c r="B44" i="7" l="1"/>
  <c r="C43" i="7"/>
  <c r="S46" i="7"/>
  <c r="E45" i="7"/>
  <c r="R44" i="7"/>
  <c r="D43" i="7"/>
  <c r="O43" i="7"/>
  <c r="C44" i="7" l="1"/>
  <c r="S47" i="7"/>
  <c r="E46" i="7"/>
  <c r="R45" i="7"/>
  <c r="D44" i="7"/>
  <c r="B45" i="7"/>
  <c r="O44" i="7"/>
  <c r="B46" i="7" l="1"/>
  <c r="C45" i="7"/>
  <c r="S48" i="7"/>
  <c r="E47" i="7"/>
  <c r="R46" i="7"/>
  <c r="D45" i="7"/>
  <c r="O45" i="7"/>
  <c r="C46" i="7" l="1"/>
  <c r="S49" i="7"/>
  <c r="E48" i="7"/>
  <c r="R47" i="7"/>
  <c r="D46" i="7"/>
  <c r="B47" i="7"/>
  <c r="O46" i="7"/>
  <c r="C47" i="7" l="1"/>
  <c r="S50" i="7"/>
  <c r="E49" i="7"/>
  <c r="B48" i="7"/>
  <c r="R48" i="7"/>
  <c r="D47" i="7"/>
  <c r="O47" i="7"/>
  <c r="C48" i="7" l="1"/>
  <c r="S51" i="7"/>
  <c r="E50" i="7"/>
  <c r="R49" i="7"/>
  <c r="D48" i="7"/>
  <c r="B49" i="7"/>
  <c r="O48" i="7"/>
  <c r="C49" i="7" l="1"/>
  <c r="S52" i="7"/>
  <c r="E52" i="7" s="1"/>
  <c r="E51" i="7"/>
  <c r="B50" i="7"/>
  <c r="R50" i="7"/>
  <c r="D49" i="7"/>
  <c r="O49" i="7"/>
  <c r="C50" i="7" l="1"/>
  <c r="R51" i="7"/>
  <c r="D50" i="7"/>
  <c r="B51" i="7"/>
  <c r="O50" i="7"/>
  <c r="B52" i="7" l="1"/>
  <c r="C51" i="7"/>
  <c r="R52" i="7"/>
  <c r="D52" i="7" s="1"/>
  <c r="D51" i="7"/>
  <c r="O51" i="7"/>
  <c r="C52" i="7" l="1"/>
  <c r="O52" i="7"/>
</calcChain>
</file>

<file path=xl/sharedStrings.xml><?xml version="1.0" encoding="utf-8"?>
<sst xmlns="http://schemas.openxmlformats.org/spreadsheetml/2006/main" count="131" uniqueCount="103">
  <si>
    <t>Level</t>
  </si>
  <si>
    <t>Con</t>
  </si>
  <si>
    <t>Myst</t>
  </si>
  <si>
    <t>PT</t>
  </si>
  <si>
    <t>SK</t>
  </si>
  <si>
    <t>Class</t>
  </si>
  <si>
    <t>Ranger</t>
  </si>
  <si>
    <t>Sorcerer</t>
  </si>
  <si>
    <t>Fighter</t>
  </si>
  <si>
    <t>Wizard</t>
  </si>
  <si>
    <t>Thief</t>
  </si>
  <si>
    <t>Monk</t>
  </si>
  <si>
    <t>Shaman</t>
  </si>
  <si>
    <t>Battlemage</t>
  </si>
  <si>
    <t>Berseker</t>
  </si>
  <si>
    <t>Class HP</t>
  </si>
  <si>
    <t>Class SP</t>
  </si>
  <si>
    <t>Level 50 No PT</t>
  </si>
  <si>
    <t>Level 50 No SK</t>
  </si>
  <si>
    <t>Awesome PT by 3</t>
  </si>
  <si>
    <t>Awesome SK by 3</t>
  </si>
  <si>
    <t>Start HP</t>
  </si>
  <si>
    <t>Start SP</t>
  </si>
  <si>
    <t>Con Bonus</t>
  </si>
  <si>
    <t>Myst Bonus</t>
  </si>
  <si>
    <t>HP Gain</t>
  </si>
  <si>
    <t>SP Gain</t>
  </si>
  <si>
    <t>Str Bonus</t>
  </si>
  <si>
    <t>Str</t>
  </si>
  <si>
    <t>Race</t>
  </si>
  <si>
    <t xml:space="preserve">Strength </t>
  </si>
  <si>
    <t>Accuracy</t>
  </si>
  <si>
    <t>Dexterity</t>
  </si>
  <si>
    <t>Mysticism</t>
  </si>
  <si>
    <t>Speed</t>
  </si>
  <si>
    <t>Constitution</t>
  </si>
  <si>
    <t>Bonus Skills</t>
  </si>
  <si>
    <t>Human</t>
  </si>
  <si>
    <t>Martial Arts, Bargaining</t>
  </si>
  <si>
    <t>Dwarf</t>
  </si>
  <si>
    <t>Two Handed Weapons, Resistance, Physical Training, Drinking</t>
  </si>
  <si>
    <t>Other</t>
  </si>
  <si>
    <t>Elf</t>
  </si>
  <si>
    <t>Missle Weapons, MSU, spell resistance, awareness, spiritual karma</t>
  </si>
  <si>
    <t>Half Elf</t>
  </si>
  <si>
    <t>One handed weapons, awareness</t>
  </si>
  <si>
    <t>Half Ogre</t>
  </si>
  <si>
    <t>5 fire cold elec resist</t>
  </si>
  <si>
    <t>Two Handed Weapon use, resistance, toughness, physical training x2, drinking</t>
  </si>
  <si>
    <t>Assassination, dodging</t>
  </si>
  <si>
    <t>10 entangle resists</t>
  </si>
  <si>
    <t>10 poison resist</t>
  </si>
  <si>
    <t>Gnome</t>
  </si>
  <si>
    <t>Halfling</t>
  </si>
  <si>
    <t>Dodging, called shot, missle weapons, drinking</t>
  </si>
  <si>
    <t>Half Orc</t>
  </si>
  <si>
    <t>Physical trainig, drinking</t>
  </si>
  <si>
    <t>Half Giant</t>
  </si>
  <si>
    <t>Toughness X2, Physical training</t>
  </si>
  <si>
    <t>20 entangle resist</t>
  </si>
  <si>
    <t>Lizard Man</t>
  </si>
  <si>
    <t>Toughness, Swimming X5</t>
  </si>
  <si>
    <t>5 fire resist</t>
  </si>
  <si>
    <t>Sprite</t>
  </si>
  <si>
    <t>Spiritual Karma</t>
  </si>
  <si>
    <t>Select Class and Race from the Dropdown Menus:</t>
  </si>
  <si>
    <t>HP</t>
  </si>
  <si>
    <t>SP</t>
  </si>
  <si>
    <t>Bonus HP</t>
  </si>
  <si>
    <t>Bonus SP</t>
  </si>
  <si>
    <t>Strength Gained</t>
  </si>
  <si>
    <t>Constitution Gained</t>
  </si>
  <si>
    <t>Mysticism Gained</t>
  </si>
  <si>
    <t>Book-keeping Values</t>
  </si>
  <si>
    <t>Skill Ranks, Bonus HP and SP From Quests, and Bonus Stats Gained from Quests During Level</t>
  </si>
  <si>
    <t>Column1</t>
  </si>
  <si>
    <t>Column2</t>
  </si>
  <si>
    <t>Beginner</t>
  </si>
  <si>
    <t>None</t>
  </si>
  <si>
    <t>Apprentice</t>
  </si>
  <si>
    <t>Novice</t>
  </si>
  <si>
    <t>Reasonable</t>
  </si>
  <si>
    <t>Adequate</t>
  </si>
  <si>
    <t>Accomplished</t>
  </si>
  <si>
    <t>Proficient</t>
  </si>
  <si>
    <t>First Rate</t>
  </si>
  <si>
    <t>Outstanding</t>
  </si>
  <si>
    <t>Pre-Eminent</t>
  </si>
  <si>
    <t>Supreme</t>
  </si>
  <si>
    <t>Awesome</t>
  </si>
  <si>
    <t>Ultimate</t>
  </si>
  <si>
    <t>Superhuman</t>
  </si>
  <si>
    <t>Maximata</t>
  </si>
  <si>
    <t>Legendary</t>
  </si>
  <si>
    <t>Post-Legendary</t>
  </si>
  <si>
    <t>Ultranix</t>
  </si>
  <si>
    <t>Uber-Ultranix</t>
  </si>
  <si>
    <t>Current Skill Rank</t>
  </si>
  <si>
    <t>Catline</t>
  </si>
  <si>
    <t>Centaur</t>
  </si>
  <si>
    <t>Dark Elf</t>
  </si>
  <si>
    <t>Dragon Kin</t>
  </si>
  <si>
    <t>Minotaur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</si>
</sst>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5" x14ac:knownFonts="1">
    <font>
      <sz val="11"/>
      <color theme="1"/>
      <name val="Calibri"/>
      <family val="2"/>
      <scheme val="minor"/>
    </font>
    <font>
      <b/>
      <sz val="11"/>
      <color theme="1"/>
      <name val="Calibri"/>
      <family val="2"/>
      <scheme val="minor"/>
    </font>
    <font>
      <sz val="11"/>
      <name val="Calibri"/>
      <family val="2"/>
      <scheme val="minor"/>
    </font>
    <font>
      <sz val="11"/>
      <color theme="1"/>
      <name val="Calibri"/>
      <family val="2"/>
      <scheme val="minor"/>
    </font>
    <font>
      <sz val="11"/>
      <color rgb="FF000000"/>
      <name val="Calibri"/>
      <family val="2"/>
      <scheme val="minor"/>
    </font>
  </fonts>
  <fills count="7">
    <fill>
      <patternFill patternType="none"/>
    </fill>
    <fill>
      <patternFill patternType="gray125"/>
    </fill>
    <fill>
      <patternFill patternType="solid">
        <fgColor theme="4" tint="0.79998168889431442"/>
        <bgColor indexed="65"/>
      </patternFill>
    </fill>
    <fill>
      <patternFill patternType="solid">
        <fgColor theme="6" tint="0.79998168889431442"/>
        <bgColor indexed="65"/>
      </patternFill>
    </fill>
    <fill>
      <patternFill patternType="solid">
        <fgColor theme="0"/>
        <bgColor theme="4"/>
      </patternFill>
    </fill>
    <fill>
      <patternFill patternType="solid">
        <fgColor theme="0"/>
        <bgColor theme="4" tint="0.79998168889431442"/>
      </patternFill>
    </fill>
    <fill>
      <patternFill patternType="solid">
        <fgColor theme="0"/>
        <bgColor indexed="64"/>
      </patternFill>
    </fill>
  </fills>
  <borders count="25">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style="thick">
        <color auto="1"/>
      </left>
      <right style="medium">
        <color theme="2"/>
      </right>
      <top/>
      <bottom style="medium">
        <color theme="2"/>
      </bottom>
      <diagonal/>
    </border>
    <border>
      <left style="medium">
        <color theme="2"/>
      </left>
      <right style="thick">
        <color auto="1"/>
      </right>
      <top/>
      <bottom style="medium">
        <color theme="2"/>
      </bottom>
      <diagonal/>
    </border>
    <border>
      <left style="thick">
        <color auto="1"/>
      </left>
      <right style="medium">
        <color theme="2"/>
      </right>
      <top style="medium">
        <color theme="2"/>
      </top>
      <bottom style="medium">
        <color theme="2"/>
      </bottom>
      <diagonal/>
    </border>
    <border>
      <left style="medium">
        <color theme="2"/>
      </left>
      <right style="thick">
        <color auto="1"/>
      </right>
      <top style="medium">
        <color theme="2"/>
      </top>
      <bottom style="medium">
        <color theme="2"/>
      </bottom>
      <diagonal/>
    </border>
    <border>
      <left style="thick">
        <color auto="1"/>
      </left>
      <right style="medium">
        <color theme="2"/>
      </right>
      <top style="medium">
        <color theme="2"/>
      </top>
      <bottom style="thick">
        <color auto="1"/>
      </bottom>
      <diagonal/>
    </border>
    <border>
      <left style="medium">
        <color theme="2"/>
      </left>
      <right style="thick">
        <color auto="1"/>
      </right>
      <top style="medium">
        <color theme="2"/>
      </top>
      <bottom style="thick">
        <color auto="1"/>
      </bottom>
      <diagonal/>
    </border>
    <border>
      <left style="thick">
        <color auto="1"/>
      </left>
      <right/>
      <top/>
      <bottom/>
      <diagonal/>
    </border>
    <border>
      <left/>
      <right style="thick">
        <color auto="1"/>
      </right>
      <top/>
      <bottom/>
      <diagonal/>
    </border>
    <border>
      <left style="thick">
        <color auto="1"/>
      </left>
      <right style="thick">
        <color theme="2"/>
      </right>
      <top/>
      <bottom style="thick">
        <color theme="2"/>
      </bottom>
      <diagonal/>
    </border>
    <border>
      <left style="thick">
        <color auto="1"/>
      </left>
      <right style="thick">
        <color theme="2"/>
      </right>
      <top style="thick">
        <color theme="2"/>
      </top>
      <bottom style="thick">
        <color theme="2"/>
      </bottom>
      <diagonal/>
    </border>
    <border>
      <left style="thick">
        <color theme="2"/>
      </left>
      <right style="thick">
        <color auto="1"/>
      </right>
      <top/>
      <bottom style="thick">
        <color theme="2"/>
      </bottom>
      <diagonal/>
    </border>
    <border>
      <left style="thick">
        <color theme="2"/>
      </left>
      <right style="thick">
        <color auto="1"/>
      </right>
      <top style="thick">
        <color theme="2"/>
      </top>
      <bottom style="thick">
        <color theme="2"/>
      </bottom>
      <diagonal/>
    </border>
    <border>
      <left style="thick">
        <color auto="1"/>
      </left>
      <right style="thick">
        <color theme="2"/>
      </right>
      <top style="thick">
        <color theme="2"/>
      </top>
      <bottom style="thick">
        <color auto="1"/>
      </bottom>
      <diagonal/>
    </border>
    <border>
      <left style="thick">
        <color theme="2"/>
      </left>
      <right style="thick">
        <color auto="1"/>
      </right>
      <top style="thick">
        <color theme="2"/>
      </top>
      <bottom style="thick">
        <color auto="1"/>
      </bottom>
      <diagonal/>
    </border>
    <border>
      <left/>
      <right/>
      <top/>
      <bottom style="thick">
        <color auto="1"/>
      </bottom>
      <diagonal/>
    </border>
    <border>
      <left/>
      <right style="thick">
        <color auto="1"/>
      </right>
      <top/>
      <bottom style="thick">
        <color auto="1"/>
      </bottom>
      <diagonal/>
    </border>
    <border>
      <left style="medium">
        <color auto="1"/>
      </left>
      <right/>
      <top style="thick">
        <color auto="1"/>
      </top>
      <bottom/>
      <diagonal/>
    </border>
    <border>
      <left/>
      <right/>
      <top style="thick">
        <color auto="1"/>
      </top>
      <bottom/>
      <diagonal/>
    </border>
    <border>
      <left/>
      <right style="thick">
        <color auto="1"/>
      </right>
      <top style="thick">
        <color auto="1"/>
      </top>
      <bottom/>
      <diagonal/>
    </border>
    <border>
      <left/>
      <right style="medium">
        <color auto="1"/>
      </right>
      <top/>
      <bottom/>
      <diagonal/>
    </border>
  </borders>
  <cellStyleXfs count="3">
    <xf numFmtId="0" fontId="0" fillId="0" borderId="0"/>
    <xf numFmtId="0" fontId="3" fillId="2" borderId="0" applyNumberFormat="0" applyBorder="0" applyAlignment="0" applyProtection="0"/>
    <xf numFmtId="0" fontId="3" fillId="3" borderId="0" applyNumberFormat="0" applyBorder="0" applyAlignment="0" applyProtection="0"/>
  </cellStyleXfs>
  <cellXfs count="42">
    <xf numFmtId="0" fontId="0" fillId="0" borderId="0" xfId="0"/>
    <xf numFmtId="0" fontId="1" fillId="0" borderId="0" xfId="0" applyFont="1"/>
    <xf numFmtId="0" fontId="2" fillId="0" borderId="0" xfId="0" applyFont="1"/>
    <xf numFmtId="0" fontId="0" fillId="0" borderId="1" xfId="0" applyBorder="1"/>
    <xf numFmtId="0" fontId="2" fillId="5" borderId="2" xfId="0" applyFont="1" applyFill="1" applyBorder="1"/>
    <xf numFmtId="0" fontId="0" fillId="6" borderId="2" xfId="0" applyFill="1" applyBorder="1"/>
    <xf numFmtId="0" fontId="0" fillId="5" borderId="2" xfId="0" applyFill="1" applyBorder="1"/>
    <xf numFmtId="0" fontId="2" fillId="4" borderId="2" xfId="0" applyFont="1" applyFill="1" applyBorder="1"/>
    <xf numFmtId="0" fontId="1" fillId="0" borderId="3" xfId="0" applyFont="1" applyBorder="1"/>
    <xf numFmtId="0" fontId="3" fillId="2" borderId="4" xfId="1" applyBorder="1"/>
    <xf numFmtId="0" fontId="3" fillId="3" borderId="4" xfId="2" applyBorder="1"/>
    <xf numFmtId="0" fontId="1" fillId="0" borderId="5" xfId="0" applyFont="1" applyBorder="1"/>
    <xf numFmtId="0" fontId="1" fillId="0" borderId="6" xfId="0" applyFont="1" applyBorder="1"/>
    <xf numFmtId="0" fontId="1" fillId="0" borderId="11" xfId="0" applyFont="1" applyBorder="1"/>
    <xf numFmtId="0" fontId="1" fillId="0" borderId="12" xfId="0" applyFont="1" applyBorder="1"/>
    <xf numFmtId="164" fontId="0" fillId="0" borderId="0" xfId="0" applyNumberFormat="1"/>
    <xf numFmtId="164" fontId="3" fillId="2" borderId="13" xfId="1" applyNumberFormat="1" applyBorder="1"/>
    <xf numFmtId="164" fontId="3" fillId="2" borderId="14" xfId="1" applyNumberFormat="1" applyBorder="1"/>
    <xf numFmtId="164" fontId="3" fillId="2" borderId="15" xfId="1" applyNumberFormat="1" applyBorder="1"/>
    <xf numFmtId="164" fontId="3" fillId="2" borderId="16" xfId="1" applyNumberFormat="1" applyBorder="1"/>
    <xf numFmtId="164" fontId="3" fillId="2" borderId="17" xfId="1" applyNumberFormat="1" applyBorder="1"/>
    <xf numFmtId="164" fontId="3" fillId="2" borderId="18" xfId="1" applyNumberFormat="1" applyBorder="1"/>
    <xf numFmtId="1" fontId="3" fillId="3" borderId="0" xfId="2" applyNumberFormat="1"/>
    <xf numFmtId="0" fontId="4" fillId="0" borderId="0" xfId="0" applyFont="1"/>
    <xf numFmtId="0" fontId="3" fillId="2" borderId="0" xfId="1" applyBorder="1"/>
    <xf numFmtId="0" fontId="3" fillId="2" borderId="12" xfId="1" applyBorder="1"/>
    <xf numFmtId="0" fontId="3" fillId="2" borderId="19" xfId="1" applyBorder="1"/>
    <xf numFmtId="0" fontId="3" fillId="2" borderId="20" xfId="1" applyBorder="1"/>
    <xf numFmtId="0" fontId="3" fillId="3" borderId="0" xfId="2"/>
    <xf numFmtId="164" fontId="3" fillId="2" borderId="7" xfId="1" applyNumberFormat="1" applyBorder="1"/>
    <xf numFmtId="164" fontId="3" fillId="2" borderId="8" xfId="1" applyNumberFormat="1" applyBorder="1"/>
    <xf numFmtId="164" fontId="3" fillId="2" borderId="9" xfId="1" applyNumberFormat="1" applyBorder="1"/>
    <xf numFmtId="164" fontId="3" fillId="2" borderId="10" xfId="1" applyNumberFormat="1" applyBorder="1"/>
    <xf numFmtId="0" fontId="1"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0" fillId="0" borderId="24" xfId="0" applyBorder="1" applyAlignment="1">
      <alignment horizontal="center" vertical="center" wrapText="1"/>
    </xf>
    <xf numFmtId="0" fontId="1" fillId="0" borderId="11" xfId="0" applyFont="1" applyBorder="1" applyAlignment="1">
      <alignment horizontal="center" vertical="center" wrapText="1"/>
    </xf>
    <xf numFmtId="0" fontId="0" fillId="0" borderId="0" xfId="0" applyAlignment="1">
      <alignment horizontal="center" vertical="center" wrapText="1"/>
    </xf>
    <xf numFmtId="0" fontId="1" fillId="0" borderId="21" xfId="0" applyFont="1"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horizontal="center" vertical="center" wrapText="1"/>
    </xf>
  </cellXfs>
  <cellStyles count="3">
    <cellStyle name="20% - Accent1" xfId="1" builtinId="30"/>
    <cellStyle name="20% - Accent3" xfId="2" builtinId="38"/>
    <cellStyle name="Normal" xfId="0" builtinId="0"/>
  </cellStyles>
  <dxfs count="3">
    <dxf>
      <font>
        <b val="0"/>
        <i val="0"/>
        <strike val="0"/>
        <condense val="0"/>
        <extend val="0"/>
        <outline val="0"/>
        <shadow val="0"/>
        <u val="none"/>
        <vertAlign val="baseline"/>
        <sz val="11"/>
        <color rgb="FF000000"/>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0</xdr:col>
      <xdr:colOff>114300</xdr:colOff>
      <xdr:row>3</xdr:row>
      <xdr:rowOff>76199</xdr:rowOff>
    </xdr:from>
    <xdr:ext cx="7219950" cy="1470146"/>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14300" y="676274"/>
          <a:ext cx="7219950" cy="147014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Select your class and race from the dropdowns</a:t>
          </a:r>
          <a:r>
            <a:rPr lang="en-US" sz="1100" baseline="0"/>
            <a:t> and your stats will auto populate. On the next tab ("Levels") you'll have to provide various values. Provide the number of additional ranks of Physical Training (PT) and Spiritual Karma (SK) at the appropriate levels. </a:t>
          </a:r>
          <a:r>
            <a:rPr lang="en-US" sz="1100"/>
            <a:t>You'll also need</a:t>
          </a:r>
          <a:r>
            <a:rPr lang="en-US" sz="1100" baseline="0"/>
            <a:t> to provide any stat bumps you gained in strength, constitution, and mysticism during the level that you gained it. If you gain a level(s) from a quest that grants the statistic, your new stats shouldn't be applied until the final level you gained. For instance, if you turn in a quest that gives you two levels, going from level 8 to level 10, as well as granting you an additional point in mysticism, you should reflect that new point of mysticism on the row corresponding to level 10. This is so that the sheet accurately reflects when you gain additional HP or SP for hitting one of the stat breakpoints at multiples of 4. You can put the bonus HP and SP on whatever level you prefer.</a:t>
          </a:r>
        </a:p>
      </xdr:txBody>
    </xdr:sp>
    <xdr:clientData/>
  </xdr:oneCellAnchor>
  <xdr:twoCellAnchor>
    <xdr:from>
      <xdr:col>9</xdr:col>
      <xdr:colOff>104775</xdr:colOff>
      <xdr:row>3</xdr:row>
      <xdr:rowOff>66675</xdr:rowOff>
    </xdr:from>
    <xdr:to>
      <xdr:col>19</xdr:col>
      <xdr:colOff>352425</xdr:colOff>
      <xdr:row>33</xdr:row>
      <xdr:rowOff>28575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7829550" y="666750"/>
          <a:ext cx="6343650" cy="567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Changelog</a:t>
          </a:r>
          <a:endParaRPr lang="en-US" sz="1100" b="0"/>
        </a:p>
        <a:p>
          <a:r>
            <a:rPr lang="en-US" sz="1100" b="0"/>
            <a:t>V 0.1</a:t>
          </a:r>
          <a:r>
            <a:rPr lang="en-US" sz="1100" b="0" baseline="0"/>
            <a:t>: First version. Includes all classes and basic (non-premium) races.</a:t>
          </a:r>
        </a:p>
        <a:p>
          <a:r>
            <a:rPr lang="en-US" sz="1100" b="0" baseline="0"/>
            <a:t>V 0.2: Immediately found a bug on this front page where racial modifiers weren't included.</a:t>
          </a:r>
        </a:p>
        <a:p>
          <a:r>
            <a:rPr lang="en-US" sz="1100" b="0" baseline="0"/>
            <a:t>V 0.3: Changed the PT and SK skill flow to cascade more naturally.</a:t>
          </a:r>
        </a:p>
        <a:p>
          <a:r>
            <a:rPr lang="en-US" sz="1100" b="0" baseline="0"/>
            <a:t>V 0.4: Updated the instructions a little bit.</a:t>
          </a:r>
        </a:p>
        <a:p>
          <a:r>
            <a:rPr lang="en-US" sz="1100" b="0" baseline="0"/>
            <a:t>V 0.5: Fixed a bug in the level 1 PT and SK lookups</a:t>
          </a:r>
        </a:p>
        <a:p>
          <a:r>
            <a:rPr lang="en-US" sz="1100" b="0" baseline="0"/>
            <a:t>V 0.6: Added premium race stats.</a:t>
          </a:r>
          <a:endParaRPr lang="en-US" sz="1100" b="1"/>
        </a:p>
      </xdr:txBody>
    </xdr:sp>
    <xdr:clientData/>
  </xdr:twoCellAnchor>
  <xdr:oneCellAnchor>
    <xdr:from>
      <xdr:col>0</xdr:col>
      <xdr:colOff>95250</xdr:colOff>
      <xdr:row>11</xdr:row>
      <xdr:rowOff>152400</xdr:rowOff>
    </xdr:from>
    <xdr:ext cx="4282775" cy="264560"/>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95250" y="2276475"/>
          <a:ext cx="4282775" cy="264560"/>
        </a:xfrm>
        <a:prstGeom prst="rect">
          <a:avLst/>
        </a:prstGeom>
        <a:solidFill>
          <a:schemeClr val="accent1">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solidFill>
              <a:effectLst/>
              <a:latin typeface="+mn-lt"/>
              <a:ea typeface="+mn-ea"/>
              <a:cs typeface="+mn-cs"/>
            </a:rPr>
            <a:t>Cells with blue backgrounds are dropdown boxes for making selections.</a:t>
          </a:r>
          <a:endParaRPr lang="en-US">
            <a:effectLst/>
          </a:endParaRPr>
        </a:p>
      </xdr:txBody>
    </xdr:sp>
    <xdr:clientData/>
  </xdr:oneCellAnchor>
  <xdr:oneCellAnchor>
    <xdr:from>
      <xdr:col>0</xdr:col>
      <xdr:colOff>95250</xdr:colOff>
      <xdr:row>13</xdr:row>
      <xdr:rowOff>38100</xdr:rowOff>
    </xdr:from>
    <xdr:ext cx="4374596" cy="264560"/>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95250" y="2543175"/>
          <a:ext cx="4374596" cy="26456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Cells with grey</a:t>
          </a:r>
          <a:r>
            <a:rPr lang="en-US" sz="1100" baseline="0"/>
            <a:t> backgrounds are auto-calculated based on your selections.</a:t>
          </a:r>
          <a:endParaRPr lang="en-US" sz="1100"/>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Class" displayName="Class" ref="A1:V1048576" totalsRowShown="0" headerRowDxfId="2">
  <autoFilter ref="A1:V1048576" xr:uid="{00000000-0009-0000-0100-000003000000}"/>
  <tableColumns count="22">
    <tableColumn id="1" xr3:uid="{00000000-0010-0000-0000-000001000000}" name="Class"/>
    <tableColumn id="2" xr3:uid="{00000000-0010-0000-0000-000002000000}" name="Start HP"/>
    <tableColumn id="3" xr3:uid="{00000000-0010-0000-0000-000003000000}" name="Start SP"/>
    <tableColumn id="4" xr3:uid="{00000000-0010-0000-0000-000004000000}" name="Class HP"/>
    <tableColumn id="5" xr3:uid="{00000000-0010-0000-0000-000005000000}" name="Class SP"/>
    <tableColumn id="6" xr3:uid="{00000000-0010-0000-0000-000006000000}" name="Str Bonus"/>
    <tableColumn id="7" xr3:uid="{00000000-0010-0000-0000-000007000000}" name="Con Bonus"/>
    <tableColumn id="8" xr3:uid="{00000000-0010-0000-0000-000008000000}" name="Myst Bonus"/>
    <tableColumn id="9" xr3:uid="{00000000-0010-0000-0000-000009000000}" name="HP Gain"/>
    <tableColumn id="10" xr3:uid="{00000000-0010-0000-0000-00000A000000}" name="SP Gain"/>
    <tableColumn id="11" xr3:uid="{00000000-0010-0000-0000-00000B000000}" name="Level 50 No PT"/>
    <tableColumn id="12" xr3:uid="{00000000-0010-0000-0000-00000C000000}" name="Level 50 No SK"/>
    <tableColumn id="13" xr3:uid="{00000000-0010-0000-0000-00000D000000}" name="Awesome PT by 3"/>
    <tableColumn id="14" xr3:uid="{00000000-0010-0000-0000-00000E000000}" name="Awesome SK by 3"/>
    <tableColumn id="15" xr3:uid="{00000000-0010-0000-0000-00000F000000}" name="Str"/>
    <tableColumn id="16" xr3:uid="{00000000-0010-0000-0000-000010000000}" name="Accuracy"/>
    <tableColumn id="17" xr3:uid="{00000000-0010-0000-0000-000011000000}" name="Dexterity"/>
    <tableColumn id="18" xr3:uid="{00000000-0010-0000-0000-000012000000}" name="Mysticism"/>
    <tableColumn id="19" xr3:uid="{00000000-0010-0000-0000-000013000000}" name="Speed"/>
    <tableColumn id="20" xr3:uid="{00000000-0010-0000-0000-000014000000}" name="Constitution"/>
    <tableColumn id="21" xr3:uid="{00000000-0010-0000-0000-000015000000}" name="PT"/>
    <tableColumn id="22" xr3:uid="{00000000-0010-0000-0000-000016000000}" name="S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Race" displayName="Race" ref="A1:K1048576" totalsRowShown="0" headerRowDxfId="1">
  <autoFilter ref="A1:K1048576" xr:uid="{00000000-0009-0000-0100-000004000000}"/>
  <tableColumns count="11">
    <tableColumn id="1" xr3:uid="{00000000-0010-0000-0100-000001000000}" name="Race"/>
    <tableColumn id="2" xr3:uid="{00000000-0010-0000-0100-000002000000}" name="Strength "/>
    <tableColumn id="3" xr3:uid="{00000000-0010-0000-0100-000003000000}" name="Accuracy"/>
    <tableColumn id="4" xr3:uid="{00000000-0010-0000-0100-000004000000}" name="Dexterity"/>
    <tableColumn id="5" xr3:uid="{00000000-0010-0000-0100-000005000000}" name="Mysticism"/>
    <tableColumn id="6" xr3:uid="{00000000-0010-0000-0100-000006000000}" name="Speed"/>
    <tableColumn id="7" xr3:uid="{00000000-0010-0000-0100-000007000000}" name="Constitution"/>
    <tableColumn id="10" xr3:uid="{00000000-0010-0000-0100-00000A000000}" name="PT"/>
    <tableColumn id="11" xr3:uid="{00000000-0010-0000-0100-00000B000000}" name="SK"/>
    <tableColumn id="8" xr3:uid="{00000000-0010-0000-0100-000008000000}" name="Bonus Skills"/>
    <tableColumn id="9" xr3:uid="{00000000-0010-0000-0100-000009000000}" name="Othe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ranknames" displayName="ranknames" ref="C1:D21" totalsRowShown="0">
  <autoFilter ref="C1:D21" xr:uid="{00000000-0009-0000-0100-000001000000}"/>
  <tableColumns count="2">
    <tableColumn id="1" xr3:uid="{00000000-0010-0000-0200-000001000000}" name="Column1"/>
    <tableColumn id="2" xr3:uid="{00000000-0010-0000-0200-000002000000}" name="Column2"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
  <sheetViews>
    <sheetView workbookViewId="0">
      <selection activeCell="B2" sqref="B2"/>
    </sheetView>
  </sheetViews>
  <sheetFormatPr defaultRowHeight="15" x14ac:dyDescent="0.25"/>
  <cols>
    <col min="1" max="1" width="27" customWidth="1"/>
    <col min="2" max="2" width="11.28515625" customWidth="1"/>
    <col min="3" max="3" width="13.42578125" customWidth="1"/>
    <col min="6" max="6" width="10.5703125" customWidth="1"/>
    <col min="7" max="7" width="13.140625" customWidth="1"/>
    <col min="9" max="9" width="13" customWidth="1"/>
  </cols>
  <sheetData>
    <row r="1" spans="1:9" ht="15.75" thickTop="1" x14ac:dyDescent="0.25">
      <c r="A1" s="33" t="s">
        <v>65</v>
      </c>
      <c r="B1" s="8" t="s">
        <v>5</v>
      </c>
      <c r="C1" s="8" t="s">
        <v>29</v>
      </c>
      <c r="D1" s="8" t="s">
        <v>30</v>
      </c>
      <c r="E1" s="8" t="s">
        <v>31</v>
      </c>
      <c r="F1" s="8" t="s">
        <v>32</v>
      </c>
      <c r="G1" s="8" t="s">
        <v>33</v>
      </c>
      <c r="H1" s="8" t="s">
        <v>34</v>
      </c>
      <c r="I1" s="8" t="s">
        <v>35</v>
      </c>
    </row>
    <row r="2" spans="1:9" ht="15.75" thickBot="1" x14ac:dyDescent="0.3">
      <c r="A2" s="34"/>
      <c r="B2" s="9" t="s">
        <v>10</v>
      </c>
      <c r="C2" s="9" t="s">
        <v>101</v>
      </c>
      <c r="D2" s="10">
        <f>VLOOKUP(B2,Class[#All],15, FALSE) + VLOOKUP(C2, Race[#All], 2, FALSE)</f>
        <v>12</v>
      </c>
      <c r="E2" s="10">
        <f>VLOOKUP(B2,Class[#All],16, FALSE) + VLOOKUP(C2, Race[#All], 3, FALSE)</f>
        <v>18</v>
      </c>
      <c r="F2" s="10">
        <f>VLOOKUP(B2,Class[#All],17, FALSE) + VLOOKUP(C2, Race[#All], 4, FALSE)</f>
        <v>18</v>
      </c>
      <c r="G2" s="10">
        <f>VLOOKUP(B2,Class[#All],18, FALSE) + VLOOKUP(C2, Race[#All], 5, FALSE)</f>
        <v>8</v>
      </c>
      <c r="H2" s="10">
        <f>VLOOKUP(B2,Class[#All],19, FALSE)  + VLOOKUP(C2, Race[#All], 6, FALSE)</f>
        <v>13</v>
      </c>
      <c r="I2" s="10">
        <f>VLOOKUP(B2,Class[#All],20, FALSE) +  + VLOOKUP(C2, Race[#All], 7, FALSE)</f>
        <v>13</v>
      </c>
    </row>
    <row r="3" spans="1:9" ht="15.75" thickTop="1" x14ac:dyDescent="0.25"/>
  </sheetData>
  <mergeCells count="1">
    <mergeCell ref="A1:A2"/>
  </mergeCells>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'Class Base Values'!$A$2:$A$10</xm:f>
          </x14:formula1>
          <xm:sqref>B2</xm:sqref>
        </x14:dataValidation>
        <x14:dataValidation type="list" allowBlank="1" showInputMessage="1" showErrorMessage="1" xr:uid="{00000000-0002-0000-0000-000001000000}">
          <x14:formula1>
            <xm:f>'Racial Stat Values'!$A$2:$A$17</xm:f>
          </x14:formula1>
          <xm:sqref>C2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53"/>
  <sheetViews>
    <sheetView topLeftCell="I1" workbookViewId="0">
      <selection activeCell="B52" sqref="B52"/>
    </sheetView>
  </sheetViews>
  <sheetFormatPr defaultRowHeight="15" x14ac:dyDescent="0.25"/>
  <cols>
    <col min="2" max="2" width="10.5703125" customWidth="1"/>
    <col min="3" max="3" width="10.42578125" customWidth="1"/>
    <col min="4" max="4" width="17.140625" customWidth="1"/>
    <col min="5" max="5" width="21.42578125" customWidth="1"/>
    <col min="6" max="6" width="13.28515625" customWidth="1"/>
    <col min="7" max="7" width="11.7109375" customWidth="1"/>
    <col min="8" max="8" width="11.5703125" customWidth="1"/>
    <col min="9" max="9" width="13.140625" customWidth="1"/>
    <col min="10" max="10" width="15.7109375" customWidth="1"/>
    <col min="11" max="11" width="19.5703125" customWidth="1"/>
    <col min="12" max="12" width="17.7109375" customWidth="1"/>
  </cols>
  <sheetData>
    <row r="1" spans="1:19" ht="24" customHeight="1" thickTop="1" x14ac:dyDescent="0.25">
      <c r="D1" s="35" t="s">
        <v>97</v>
      </c>
      <c r="E1" s="36"/>
      <c r="F1" s="39" t="s">
        <v>74</v>
      </c>
      <c r="G1" s="40"/>
      <c r="H1" s="40"/>
      <c r="I1" s="40"/>
      <c r="J1" s="40"/>
      <c r="K1" s="40"/>
      <c r="L1" s="41"/>
      <c r="M1" s="37" t="s">
        <v>73</v>
      </c>
      <c r="N1" s="38"/>
      <c r="O1" s="38"/>
      <c r="P1" s="38"/>
      <c r="Q1" s="38"/>
      <c r="R1" s="34"/>
      <c r="S1" s="34"/>
    </row>
    <row r="2" spans="1:19" ht="15.75" thickBot="1" x14ac:dyDescent="0.3">
      <c r="A2" s="1" t="s">
        <v>0</v>
      </c>
      <c r="B2" s="1" t="s">
        <v>66</v>
      </c>
      <c r="C2" s="1" t="s">
        <v>67</v>
      </c>
      <c r="D2" s="1" t="s">
        <v>3</v>
      </c>
      <c r="E2" s="1" t="s">
        <v>4</v>
      </c>
      <c r="F2" s="11" t="s">
        <v>3</v>
      </c>
      <c r="G2" s="12" t="s">
        <v>4</v>
      </c>
      <c r="H2" s="13" t="s">
        <v>68</v>
      </c>
      <c r="I2" s="14" t="s">
        <v>69</v>
      </c>
      <c r="J2" s="1" t="s">
        <v>70</v>
      </c>
      <c r="K2" s="1" t="s">
        <v>71</v>
      </c>
      <c r="L2" s="14" t="s">
        <v>72</v>
      </c>
      <c r="M2" s="1" t="s">
        <v>28</v>
      </c>
      <c r="N2" s="1" t="s">
        <v>1</v>
      </c>
      <c r="O2" s="1" t="s">
        <v>2</v>
      </c>
      <c r="P2" s="1" t="s">
        <v>15</v>
      </c>
      <c r="Q2" s="1" t="s">
        <v>16</v>
      </c>
      <c r="R2" s="1" t="s">
        <v>3</v>
      </c>
      <c r="S2" s="1" t="s">
        <v>4</v>
      </c>
    </row>
    <row r="3" spans="1:19" ht="15.75" thickBot="1" x14ac:dyDescent="0.3">
      <c r="A3">
        <v>1</v>
      </c>
      <c r="B3" s="22">
        <f>M3+2*N3</f>
        <v>59</v>
      </c>
      <c r="C3" s="22">
        <f>_xlfn.FLOOR.MATH(O3/2)</f>
        <v>10</v>
      </c>
      <c r="D3" s="22" t="str">
        <f>VLOOKUP(R3,ranknames[#All],2,FALSE)</f>
        <v>Ultranix</v>
      </c>
      <c r="E3" s="22" t="str">
        <f>VLOOKUP(S3,ranknames[#All],2,FALSE)</f>
        <v>Ultranix</v>
      </c>
      <c r="F3" s="29">
        <v>18</v>
      </c>
      <c r="G3" s="30">
        <v>18</v>
      </c>
      <c r="H3" s="16">
        <v>0</v>
      </c>
      <c r="I3" s="18">
        <v>0</v>
      </c>
      <c r="J3" s="24">
        <v>7</v>
      </c>
      <c r="K3" s="24">
        <v>7</v>
      </c>
      <c r="L3" s="25">
        <v>12</v>
      </c>
      <c r="M3" s="28">
        <f>'Character Builder'!$D$2 +J3</f>
        <v>19</v>
      </c>
      <c r="N3" s="28">
        <f>'Character Builder'!$I$2 +K3</f>
        <v>20</v>
      </c>
      <c r="O3" s="28">
        <f>'Character Builder'!G2 +L3</f>
        <v>20</v>
      </c>
      <c r="P3" s="28">
        <f>VLOOKUP('Character Builder'!B2,Class[#All], 4, FALSE)</f>
        <v>5</v>
      </c>
      <c r="Q3" s="28">
        <f>VLOOKUP('Character Builder'!B2,Class[#All], 5, FALSE)</f>
        <v>8</v>
      </c>
      <c r="R3" s="28">
        <f>VLOOKUP('Character Builder'!$B$2,Class[#All],21, FALSE) + VLOOKUP('Character Builder'!$C$2,Race[#All],8,) +F3</f>
        <v>18</v>
      </c>
      <c r="S3" s="28">
        <f>VLOOKUP('Character Builder'!$B$2,Class[#All],22, FALSE) + VLOOKUP('Character Builder'!$C$2,Race[#All],9,) + G3</f>
        <v>18</v>
      </c>
    </row>
    <row r="4" spans="1:19" ht="16.5" thickTop="1" thickBot="1" x14ac:dyDescent="0.3">
      <c r="A4">
        <v>2</v>
      </c>
      <c r="B4" s="22">
        <f>B3 + J4 +K4 *2 +_xlfn.FLOOR.MATH(R3/2) + _xlfn.FLOOR.MATH(M3/4)+_xlfn.FLOOR.MATH(N3/4) +P4</f>
        <v>82</v>
      </c>
      <c r="C4" s="22">
        <f>Levels!C3 + _xlfn.FLOOR.MATH(S3/2)+I4+_xlfn.FLOOR.MATH(O3/4) +IF(L4&gt;0, _xlfn.FLOOR.MATH((O4-O3)/2),0) + Q4</f>
        <v>32</v>
      </c>
      <c r="D4" s="22" t="str">
        <f>VLOOKUP(R4,ranknames[#All],2,FALSE)</f>
        <v>Ultranix</v>
      </c>
      <c r="E4" s="22" t="str">
        <f>VLOOKUP(S4,ranknames[#All],2,FALSE)</f>
        <v>Ultranix</v>
      </c>
      <c r="F4" s="29">
        <v>0</v>
      </c>
      <c r="G4" s="30">
        <v>0</v>
      </c>
      <c r="H4" s="17">
        <v>0</v>
      </c>
      <c r="I4" s="19">
        <v>0</v>
      </c>
      <c r="J4" s="24">
        <v>0</v>
      </c>
      <c r="K4" s="24">
        <v>0</v>
      </c>
      <c r="L4" s="25">
        <v>0</v>
      </c>
      <c r="M4" s="28">
        <f>M3+J4</f>
        <v>19</v>
      </c>
      <c r="N4" s="28">
        <f>K4+N3</f>
        <v>20</v>
      </c>
      <c r="O4" s="28">
        <f>L4+O3</f>
        <v>20</v>
      </c>
      <c r="P4" s="28">
        <f>P3</f>
        <v>5</v>
      </c>
      <c r="Q4" s="28">
        <f>Q3</f>
        <v>8</v>
      </c>
      <c r="R4" s="28">
        <f>R3+F4</f>
        <v>18</v>
      </c>
      <c r="S4" s="28">
        <f>S3+G4</f>
        <v>18</v>
      </c>
    </row>
    <row r="5" spans="1:19" ht="16.5" thickTop="1" thickBot="1" x14ac:dyDescent="0.3">
      <c r="A5">
        <v>3</v>
      </c>
      <c r="B5" s="22">
        <f>B4 + J5 +K5 *2 +_xlfn.FLOOR.MATH(R4/2) + _xlfn.FLOOR.MATH(M4/4)+_xlfn.FLOOR.MATH(N4/4) +P5</f>
        <v>105</v>
      </c>
      <c r="C5" s="22">
        <f t="shared" ref="C5:C52" si="0">C4 + _xlfn.FLOOR.MATH(S4/2)+I5+_xlfn.FLOOR.MATH(O4/4) +IF(L5&gt;0, _xlfn.FLOOR.MATH((O5-O4)/2),0) + Q5</f>
        <v>54</v>
      </c>
      <c r="D5" s="22" t="str">
        <f>VLOOKUP(R5,ranknames[#All],2,FALSE)</f>
        <v>Ultranix</v>
      </c>
      <c r="E5" s="22" t="str">
        <f>VLOOKUP(S5,ranknames[#All],2,FALSE)</f>
        <v>Ultranix</v>
      </c>
      <c r="F5" s="29">
        <v>0</v>
      </c>
      <c r="G5" s="30">
        <v>0</v>
      </c>
      <c r="H5" s="17">
        <v>0</v>
      </c>
      <c r="I5" s="19">
        <v>0</v>
      </c>
      <c r="J5" s="24">
        <v>0</v>
      </c>
      <c r="K5" s="24">
        <v>0</v>
      </c>
      <c r="L5" s="25">
        <v>0</v>
      </c>
      <c r="M5" s="28">
        <f t="shared" ref="M5:M52" si="1">M4+J5</f>
        <v>19</v>
      </c>
      <c r="N5" s="28">
        <f t="shared" ref="N5:N52" si="2">K5+N4</f>
        <v>20</v>
      </c>
      <c r="O5" s="28">
        <f t="shared" ref="O5:O52" si="3">L5+O4</f>
        <v>20</v>
      </c>
      <c r="P5" s="28">
        <f t="shared" ref="P5:P52" si="4">P4</f>
        <v>5</v>
      </c>
      <c r="Q5" s="28">
        <f t="shared" ref="Q5:Q52" si="5">Q4</f>
        <v>8</v>
      </c>
      <c r="R5" s="28">
        <f t="shared" ref="R5:R52" si="6">R4+F5</f>
        <v>18</v>
      </c>
      <c r="S5" s="28">
        <f t="shared" ref="S5:S52" si="7">S4+G5</f>
        <v>18</v>
      </c>
    </row>
    <row r="6" spans="1:19" ht="16.5" thickTop="1" thickBot="1" x14ac:dyDescent="0.3">
      <c r="A6">
        <v>4</v>
      </c>
      <c r="B6" s="22">
        <f t="shared" ref="B6:B52" si="8">B5 + J6 +K6 *2 +_xlfn.FLOOR.MATH(R5/2) + _xlfn.FLOOR.MATH(M5/4)+_xlfn.FLOOR.MATH(N5/4) +P6</f>
        <v>128</v>
      </c>
      <c r="C6" s="22">
        <f t="shared" si="0"/>
        <v>76</v>
      </c>
      <c r="D6" s="22" t="str">
        <f>VLOOKUP(R6,ranknames[#All],2,FALSE)</f>
        <v>Ultranix</v>
      </c>
      <c r="E6" s="22" t="str">
        <f>VLOOKUP(S6,ranknames[#All],2,FALSE)</f>
        <v>Ultranix</v>
      </c>
      <c r="F6" s="29">
        <v>0</v>
      </c>
      <c r="G6" s="30">
        <v>0</v>
      </c>
      <c r="H6" s="17">
        <v>0</v>
      </c>
      <c r="I6" s="19">
        <v>0</v>
      </c>
      <c r="J6" s="24">
        <v>0</v>
      </c>
      <c r="K6" s="24">
        <v>0</v>
      </c>
      <c r="L6" s="25">
        <v>0</v>
      </c>
      <c r="M6" s="28">
        <f t="shared" si="1"/>
        <v>19</v>
      </c>
      <c r="N6" s="28">
        <f t="shared" si="2"/>
        <v>20</v>
      </c>
      <c r="O6" s="28">
        <f t="shared" si="3"/>
        <v>20</v>
      </c>
      <c r="P6" s="28">
        <f t="shared" si="4"/>
        <v>5</v>
      </c>
      <c r="Q6" s="28">
        <f t="shared" si="5"/>
        <v>8</v>
      </c>
      <c r="R6" s="28">
        <f t="shared" si="6"/>
        <v>18</v>
      </c>
      <c r="S6" s="28">
        <f t="shared" si="7"/>
        <v>18</v>
      </c>
    </row>
    <row r="7" spans="1:19" ht="16.5" thickTop="1" thickBot="1" x14ac:dyDescent="0.3">
      <c r="A7">
        <v>5</v>
      </c>
      <c r="B7" s="22">
        <f t="shared" si="8"/>
        <v>151</v>
      </c>
      <c r="C7" s="22">
        <f t="shared" si="0"/>
        <v>98</v>
      </c>
      <c r="D7" s="22" t="str">
        <f>VLOOKUP(R7,ranknames[#All],2,FALSE)</f>
        <v>Ultranix</v>
      </c>
      <c r="E7" s="22" t="str">
        <f>VLOOKUP(S7,ranknames[#All],2,FALSE)</f>
        <v>Ultranix</v>
      </c>
      <c r="F7" s="29">
        <v>0</v>
      </c>
      <c r="G7" s="30">
        <v>0</v>
      </c>
      <c r="H7" s="17">
        <v>0</v>
      </c>
      <c r="I7" s="19">
        <v>0</v>
      </c>
      <c r="J7" s="24">
        <v>0</v>
      </c>
      <c r="K7" s="24">
        <v>0</v>
      </c>
      <c r="L7" s="25">
        <v>0</v>
      </c>
      <c r="M7" s="28">
        <f t="shared" si="1"/>
        <v>19</v>
      </c>
      <c r="N7" s="28">
        <f t="shared" si="2"/>
        <v>20</v>
      </c>
      <c r="O7" s="28">
        <f t="shared" si="3"/>
        <v>20</v>
      </c>
      <c r="P7" s="28">
        <f t="shared" si="4"/>
        <v>5</v>
      </c>
      <c r="Q7" s="28">
        <f t="shared" si="5"/>
        <v>8</v>
      </c>
      <c r="R7" s="28">
        <f t="shared" si="6"/>
        <v>18</v>
      </c>
      <c r="S7" s="28">
        <f t="shared" si="7"/>
        <v>18</v>
      </c>
    </row>
    <row r="8" spans="1:19" ht="16.5" thickTop="1" thickBot="1" x14ac:dyDescent="0.3">
      <c r="A8">
        <v>6</v>
      </c>
      <c r="B8" s="22">
        <f t="shared" si="8"/>
        <v>174</v>
      </c>
      <c r="C8" s="22">
        <f t="shared" si="0"/>
        <v>120</v>
      </c>
      <c r="D8" s="22" t="str">
        <f>VLOOKUP(R8,ranknames[#All],2,FALSE)</f>
        <v>Ultranix</v>
      </c>
      <c r="E8" s="22" t="str">
        <f>VLOOKUP(S8,ranknames[#All],2,FALSE)</f>
        <v>Ultranix</v>
      </c>
      <c r="F8" s="29">
        <v>0</v>
      </c>
      <c r="G8" s="30">
        <v>0</v>
      </c>
      <c r="H8" s="17">
        <v>0</v>
      </c>
      <c r="I8" s="19">
        <v>0</v>
      </c>
      <c r="J8" s="24">
        <v>0</v>
      </c>
      <c r="K8" s="24">
        <v>0</v>
      </c>
      <c r="L8" s="25">
        <v>0</v>
      </c>
      <c r="M8" s="28">
        <f t="shared" si="1"/>
        <v>19</v>
      </c>
      <c r="N8" s="28">
        <f t="shared" si="2"/>
        <v>20</v>
      </c>
      <c r="O8" s="28">
        <f t="shared" si="3"/>
        <v>20</v>
      </c>
      <c r="P8" s="28">
        <f t="shared" si="4"/>
        <v>5</v>
      </c>
      <c r="Q8" s="28">
        <f t="shared" si="5"/>
        <v>8</v>
      </c>
      <c r="R8" s="28">
        <f t="shared" si="6"/>
        <v>18</v>
      </c>
      <c r="S8" s="28">
        <f t="shared" si="7"/>
        <v>18</v>
      </c>
    </row>
    <row r="9" spans="1:19" ht="16.5" thickTop="1" thickBot="1" x14ac:dyDescent="0.3">
      <c r="A9">
        <v>7</v>
      </c>
      <c r="B9" s="22">
        <f t="shared" si="8"/>
        <v>197</v>
      </c>
      <c r="C9" s="22">
        <f t="shared" si="0"/>
        <v>142</v>
      </c>
      <c r="D9" s="22" t="str">
        <f>VLOOKUP(R9,ranknames[#All],2,FALSE)</f>
        <v>Ultranix</v>
      </c>
      <c r="E9" s="22" t="str">
        <f>VLOOKUP(S9,ranknames[#All],2,FALSE)</f>
        <v>Ultranix</v>
      </c>
      <c r="F9" s="29">
        <v>0</v>
      </c>
      <c r="G9" s="30">
        <v>0</v>
      </c>
      <c r="H9" s="17">
        <v>0</v>
      </c>
      <c r="I9" s="19">
        <v>0</v>
      </c>
      <c r="J9" s="24">
        <v>0</v>
      </c>
      <c r="K9" s="24">
        <v>0</v>
      </c>
      <c r="L9" s="25">
        <v>0</v>
      </c>
      <c r="M9" s="28">
        <f t="shared" si="1"/>
        <v>19</v>
      </c>
      <c r="N9" s="28">
        <f t="shared" si="2"/>
        <v>20</v>
      </c>
      <c r="O9" s="28">
        <f t="shared" si="3"/>
        <v>20</v>
      </c>
      <c r="P9" s="28">
        <f t="shared" si="4"/>
        <v>5</v>
      </c>
      <c r="Q9" s="28">
        <f t="shared" si="5"/>
        <v>8</v>
      </c>
      <c r="R9" s="28">
        <f t="shared" si="6"/>
        <v>18</v>
      </c>
      <c r="S9" s="28">
        <f t="shared" si="7"/>
        <v>18</v>
      </c>
    </row>
    <row r="10" spans="1:19" ht="16.5" thickTop="1" thickBot="1" x14ac:dyDescent="0.3">
      <c r="A10">
        <v>8</v>
      </c>
      <c r="B10" s="22">
        <f t="shared" si="8"/>
        <v>220</v>
      </c>
      <c r="C10" s="22">
        <f t="shared" si="0"/>
        <v>164</v>
      </c>
      <c r="D10" s="22" t="str">
        <f>VLOOKUP(R10,ranknames[#All],2,FALSE)</f>
        <v>Ultranix</v>
      </c>
      <c r="E10" s="22" t="str">
        <f>VLOOKUP(S10,ranknames[#All],2,FALSE)</f>
        <v>Ultranix</v>
      </c>
      <c r="F10" s="29">
        <v>0</v>
      </c>
      <c r="G10" s="30">
        <v>0</v>
      </c>
      <c r="H10" s="17">
        <v>0</v>
      </c>
      <c r="I10" s="19">
        <v>0</v>
      </c>
      <c r="J10" s="24">
        <v>0</v>
      </c>
      <c r="K10" s="24">
        <v>0</v>
      </c>
      <c r="L10" s="25">
        <v>0</v>
      </c>
      <c r="M10" s="28">
        <f t="shared" si="1"/>
        <v>19</v>
      </c>
      <c r="N10" s="28">
        <f t="shared" si="2"/>
        <v>20</v>
      </c>
      <c r="O10" s="28">
        <f t="shared" si="3"/>
        <v>20</v>
      </c>
      <c r="P10" s="28">
        <f t="shared" si="4"/>
        <v>5</v>
      </c>
      <c r="Q10" s="28">
        <f t="shared" si="5"/>
        <v>8</v>
      </c>
      <c r="R10" s="28">
        <f t="shared" si="6"/>
        <v>18</v>
      </c>
      <c r="S10" s="28">
        <f t="shared" si="7"/>
        <v>18</v>
      </c>
    </row>
    <row r="11" spans="1:19" ht="16.5" thickTop="1" thickBot="1" x14ac:dyDescent="0.3">
      <c r="A11">
        <v>9</v>
      </c>
      <c r="B11" s="22">
        <f t="shared" si="8"/>
        <v>243</v>
      </c>
      <c r="C11" s="22">
        <f t="shared" si="0"/>
        <v>186</v>
      </c>
      <c r="D11" s="22" t="str">
        <f>VLOOKUP(R11,ranknames[#All],2,FALSE)</f>
        <v>Ultranix</v>
      </c>
      <c r="E11" s="22" t="str">
        <f>VLOOKUP(S11,ranknames[#All],2,FALSE)</f>
        <v>Ultranix</v>
      </c>
      <c r="F11" s="29">
        <v>0</v>
      </c>
      <c r="G11" s="30">
        <v>0</v>
      </c>
      <c r="H11" s="17">
        <v>0</v>
      </c>
      <c r="I11" s="19">
        <v>0</v>
      </c>
      <c r="J11" s="24">
        <v>0</v>
      </c>
      <c r="K11" s="24">
        <v>0</v>
      </c>
      <c r="L11" s="25">
        <v>0</v>
      </c>
      <c r="M11" s="28">
        <f t="shared" si="1"/>
        <v>19</v>
      </c>
      <c r="N11" s="28">
        <f t="shared" si="2"/>
        <v>20</v>
      </c>
      <c r="O11" s="28">
        <f t="shared" si="3"/>
        <v>20</v>
      </c>
      <c r="P11" s="28">
        <f t="shared" si="4"/>
        <v>5</v>
      </c>
      <c r="Q11" s="28">
        <f t="shared" si="5"/>
        <v>8</v>
      </c>
      <c r="R11" s="28">
        <f t="shared" si="6"/>
        <v>18</v>
      </c>
      <c r="S11" s="28">
        <f t="shared" si="7"/>
        <v>18</v>
      </c>
    </row>
    <row r="12" spans="1:19" ht="16.5" thickTop="1" thickBot="1" x14ac:dyDescent="0.3">
      <c r="A12">
        <v>10</v>
      </c>
      <c r="B12" s="22">
        <f t="shared" si="8"/>
        <v>266</v>
      </c>
      <c r="C12" s="22">
        <f t="shared" si="0"/>
        <v>208</v>
      </c>
      <c r="D12" s="22" t="str">
        <f>VLOOKUP(R12,ranknames[#All],2,FALSE)</f>
        <v>Ultranix</v>
      </c>
      <c r="E12" s="22" t="str">
        <f>VLOOKUP(S12,ranknames[#All],2,FALSE)</f>
        <v>Ultranix</v>
      </c>
      <c r="F12" s="29">
        <v>0</v>
      </c>
      <c r="G12" s="30">
        <v>0</v>
      </c>
      <c r="H12" s="17">
        <v>0</v>
      </c>
      <c r="I12" s="19">
        <v>0</v>
      </c>
      <c r="J12" s="24">
        <v>0</v>
      </c>
      <c r="K12" s="24">
        <v>0</v>
      </c>
      <c r="L12" s="25">
        <v>0</v>
      </c>
      <c r="M12" s="28">
        <f t="shared" si="1"/>
        <v>19</v>
      </c>
      <c r="N12" s="28">
        <f t="shared" si="2"/>
        <v>20</v>
      </c>
      <c r="O12" s="28">
        <f t="shared" si="3"/>
        <v>20</v>
      </c>
      <c r="P12" s="28">
        <f t="shared" si="4"/>
        <v>5</v>
      </c>
      <c r="Q12" s="28">
        <f t="shared" si="5"/>
        <v>8</v>
      </c>
      <c r="R12" s="28">
        <f t="shared" si="6"/>
        <v>18</v>
      </c>
      <c r="S12" s="28">
        <f t="shared" si="7"/>
        <v>18</v>
      </c>
    </row>
    <row r="13" spans="1:19" ht="16.5" thickTop="1" thickBot="1" x14ac:dyDescent="0.3">
      <c r="A13">
        <v>11</v>
      </c>
      <c r="B13" s="22">
        <f t="shared" si="8"/>
        <v>289</v>
      </c>
      <c r="C13" s="22">
        <f t="shared" si="0"/>
        <v>230</v>
      </c>
      <c r="D13" s="22" t="str">
        <f>VLOOKUP(R13,ranknames[#All],2,FALSE)</f>
        <v>Ultranix</v>
      </c>
      <c r="E13" s="22" t="str">
        <f>VLOOKUP(S13,ranknames[#All],2,FALSE)</f>
        <v>Ultranix</v>
      </c>
      <c r="F13" s="29">
        <v>0</v>
      </c>
      <c r="G13" s="30">
        <v>0</v>
      </c>
      <c r="H13" s="17">
        <v>0</v>
      </c>
      <c r="I13" s="19">
        <v>0</v>
      </c>
      <c r="J13" s="24">
        <v>0</v>
      </c>
      <c r="K13" s="24">
        <v>0</v>
      </c>
      <c r="L13" s="25">
        <v>0</v>
      </c>
      <c r="M13" s="28">
        <f t="shared" si="1"/>
        <v>19</v>
      </c>
      <c r="N13" s="28">
        <f t="shared" si="2"/>
        <v>20</v>
      </c>
      <c r="O13" s="28">
        <f t="shared" si="3"/>
        <v>20</v>
      </c>
      <c r="P13" s="28">
        <f t="shared" si="4"/>
        <v>5</v>
      </c>
      <c r="Q13" s="28">
        <f t="shared" si="5"/>
        <v>8</v>
      </c>
      <c r="R13" s="28">
        <f t="shared" si="6"/>
        <v>18</v>
      </c>
      <c r="S13" s="28">
        <f t="shared" si="7"/>
        <v>18</v>
      </c>
    </row>
    <row r="14" spans="1:19" ht="16.5" thickTop="1" thickBot="1" x14ac:dyDescent="0.3">
      <c r="A14">
        <v>12</v>
      </c>
      <c r="B14" s="22">
        <f t="shared" si="8"/>
        <v>312</v>
      </c>
      <c r="C14" s="22">
        <f t="shared" si="0"/>
        <v>252</v>
      </c>
      <c r="D14" s="22" t="str">
        <f>VLOOKUP(R14,ranknames[#All],2,FALSE)</f>
        <v>Ultranix</v>
      </c>
      <c r="E14" s="22" t="str">
        <f>VLOOKUP(S14,ranknames[#All],2,FALSE)</f>
        <v>Ultranix</v>
      </c>
      <c r="F14" s="29">
        <v>0</v>
      </c>
      <c r="G14" s="30">
        <v>0</v>
      </c>
      <c r="H14" s="17">
        <v>0</v>
      </c>
      <c r="I14" s="19">
        <v>0</v>
      </c>
      <c r="J14" s="24">
        <v>0</v>
      </c>
      <c r="K14" s="24">
        <v>0</v>
      </c>
      <c r="L14" s="25">
        <v>0</v>
      </c>
      <c r="M14" s="28">
        <f t="shared" si="1"/>
        <v>19</v>
      </c>
      <c r="N14" s="28">
        <f t="shared" si="2"/>
        <v>20</v>
      </c>
      <c r="O14" s="28">
        <f t="shared" si="3"/>
        <v>20</v>
      </c>
      <c r="P14" s="28">
        <f t="shared" si="4"/>
        <v>5</v>
      </c>
      <c r="Q14" s="28">
        <f t="shared" si="5"/>
        <v>8</v>
      </c>
      <c r="R14" s="28">
        <f t="shared" si="6"/>
        <v>18</v>
      </c>
      <c r="S14" s="28">
        <f t="shared" si="7"/>
        <v>18</v>
      </c>
    </row>
    <row r="15" spans="1:19" ht="16.5" thickTop="1" thickBot="1" x14ac:dyDescent="0.3">
      <c r="A15">
        <v>13</v>
      </c>
      <c r="B15" s="22">
        <f t="shared" si="8"/>
        <v>335</v>
      </c>
      <c r="C15" s="22">
        <f t="shared" si="0"/>
        <v>274</v>
      </c>
      <c r="D15" s="22" t="str">
        <f>VLOOKUP(R15,ranknames[#All],2,FALSE)</f>
        <v>Ultranix</v>
      </c>
      <c r="E15" s="22" t="str">
        <f>VLOOKUP(S15,ranknames[#All],2,FALSE)</f>
        <v>Ultranix</v>
      </c>
      <c r="F15" s="29">
        <v>0</v>
      </c>
      <c r="G15" s="30">
        <v>0</v>
      </c>
      <c r="H15" s="17">
        <v>0</v>
      </c>
      <c r="I15" s="19">
        <v>0</v>
      </c>
      <c r="J15" s="24">
        <v>0</v>
      </c>
      <c r="K15" s="24">
        <v>0</v>
      </c>
      <c r="L15" s="25">
        <v>0</v>
      </c>
      <c r="M15" s="28">
        <f t="shared" si="1"/>
        <v>19</v>
      </c>
      <c r="N15" s="28">
        <f t="shared" si="2"/>
        <v>20</v>
      </c>
      <c r="O15" s="28">
        <f t="shared" si="3"/>
        <v>20</v>
      </c>
      <c r="P15" s="28">
        <f t="shared" si="4"/>
        <v>5</v>
      </c>
      <c r="Q15" s="28">
        <f t="shared" si="5"/>
        <v>8</v>
      </c>
      <c r="R15" s="28">
        <f t="shared" si="6"/>
        <v>18</v>
      </c>
      <c r="S15" s="28">
        <f t="shared" si="7"/>
        <v>18</v>
      </c>
    </row>
    <row r="16" spans="1:19" ht="16.5" thickTop="1" thickBot="1" x14ac:dyDescent="0.3">
      <c r="A16">
        <v>14</v>
      </c>
      <c r="B16" s="22">
        <f t="shared" si="8"/>
        <v>358</v>
      </c>
      <c r="C16" s="22">
        <f t="shared" si="0"/>
        <v>296</v>
      </c>
      <c r="D16" s="22" t="str">
        <f>VLOOKUP(R16,ranknames[#All],2,FALSE)</f>
        <v>Ultranix</v>
      </c>
      <c r="E16" s="22" t="str">
        <f>VLOOKUP(S16,ranknames[#All],2,FALSE)</f>
        <v>Ultranix</v>
      </c>
      <c r="F16" s="29">
        <v>0</v>
      </c>
      <c r="G16" s="30">
        <v>0</v>
      </c>
      <c r="H16" s="17">
        <v>0</v>
      </c>
      <c r="I16" s="19">
        <v>0</v>
      </c>
      <c r="J16" s="24">
        <v>0</v>
      </c>
      <c r="K16" s="24">
        <v>0</v>
      </c>
      <c r="L16" s="25">
        <v>0</v>
      </c>
      <c r="M16" s="28">
        <f t="shared" si="1"/>
        <v>19</v>
      </c>
      <c r="N16" s="28">
        <f t="shared" si="2"/>
        <v>20</v>
      </c>
      <c r="O16" s="28">
        <f t="shared" si="3"/>
        <v>20</v>
      </c>
      <c r="P16" s="28">
        <f t="shared" si="4"/>
        <v>5</v>
      </c>
      <c r="Q16" s="28">
        <f t="shared" si="5"/>
        <v>8</v>
      </c>
      <c r="R16" s="28">
        <f t="shared" si="6"/>
        <v>18</v>
      </c>
      <c r="S16" s="28">
        <f t="shared" si="7"/>
        <v>18</v>
      </c>
    </row>
    <row r="17" spans="1:19" ht="16.5" thickTop="1" thickBot="1" x14ac:dyDescent="0.3">
      <c r="A17">
        <v>15</v>
      </c>
      <c r="B17" s="22">
        <f t="shared" si="8"/>
        <v>381</v>
      </c>
      <c r="C17" s="22">
        <f t="shared" si="0"/>
        <v>318</v>
      </c>
      <c r="D17" s="22" t="str">
        <f>VLOOKUP(R17,ranknames[#All],2,FALSE)</f>
        <v>Ultranix</v>
      </c>
      <c r="E17" s="22" t="str">
        <f>VLOOKUP(S17,ranknames[#All],2,FALSE)</f>
        <v>Ultranix</v>
      </c>
      <c r="F17" s="29">
        <v>0</v>
      </c>
      <c r="G17" s="30">
        <v>0</v>
      </c>
      <c r="H17" s="17">
        <v>0</v>
      </c>
      <c r="I17" s="19">
        <v>0</v>
      </c>
      <c r="J17" s="24">
        <v>0</v>
      </c>
      <c r="K17" s="24">
        <v>0</v>
      </c>
      <c r="L17" s="25">
        <v>0</v>
      </c>
      <c r="M17" s="28">
        <f t="shared" si="1"/>
        <v>19</v>
      </c>
      <c r="N17" s="28">
        <f t="shared" si="2"/>
        <v>20</v>
      </c>
      <c r="O17" s="28">
        <f t="shared" si="3"/>
        <v>20</v>
      </c>
      <c r="P17" s="28">
        <f t="shared" si="4"/>
        <v>5</v>
      </c>
      <c r="Q17" s="28">
        <f t="shared" si="5"/>
        <v>8</v>
      </c>
      <c r="R17" s="28">
        <f t="shared" si="6"/>
        <v>18</v>
      </c>
      <c r="S17" s="28">
        <f t="shared" si="7"/>
        <v>18</v>
      </c>
    </row>
    <row r="18" spans="1:19" ht="16.5" thickTop="1" thickBot="1" x14ac:dyDescent="0.3">
      <c r="A18">
        <v>16</v>
      </c>
      <c r="B18" s="22">
        <f t="shared" si="8"/>
        <v>404</v>
      </c>
      <c r="C18" s="22">
        <f t="shared" si="0"/>
        <v>340</v>
      </c>
      <c r="D18" s="22" t="str">
        <f>VLOOKUP(R18,ranknames[#All],2,FALSE)</f>
        <v>Ultranix</v>
      </c>
      <c r="E18" s="22" t="str">
        <f>VLOOKUP(S18,ranknames[#All],2,FALSE)</f>
        <v>Ultranix</v>
      </c>
      <c r="F18" s="29">
        <v>0</v>
      </c>
      <c r="G18" s="30">
        <v>0</v>
      </c>
      <c r="H18" s="17">
        <v>0</v>
      </c>
      <c r="I18" s="19">
        <v>0</v>
      </c>
      <c r="J18" s="24">
        <v>0</v>
      </c>
      <c r="K18" s="24">
        <v>0</v>
      </c>
      <c r="L18" s="25">
        <v>0</v>
      </c>
      <c r="M18" s="28">
        <f t="shared" si="1"/>
        <v>19</v>
      </c>
      <c r="N18" s="28">
        <f t="shared" si="2"/>
        <v>20</v>
      </c>
      <c r="O18" s="28">
        <f t="shared" si="3"/>
        <v>20</v>
      </c>
      <c r="P18" s="28">
        <f t="shared" si="4"/>
        <v>5</v>
      </c>
      <c r="Q18" s="28">
        <f t="shared" si="5"/>
        <v>8</v>
      </c>
      <c r="R18" s="28">
        <f t="shared" si="6"/>
        <v>18</v>
      </c>
      <c r="S18" s="28">
        <f t="shared" si="7"/>
        <v>18</v>
      </c>
    </row>
    <row r="19" spans="1:19" ht="16.5" thickTop="1" thickBot="1" x14ac:dyDescent="0.3">
      <c r="A19">
        <v>17</v>
      </c>
      <c r="B19" s="22">
        <f t="shared" si="8"/>
        <v>427</v>
      </c>
      <c r="C19" s="22">
        <f t="shared" si="0"/>
        <v>362</v>
      </c>
      <c r="D19" s="22" t="str">
        <f>VLOOKUP(R19,ranknames[#All],2,FALSE)</f>
        <v>Ultranix</v>
      </c>
      <c r="E19" s="22" t="str">
        <f>VLOOKUP(S19,ranknames[#All],2,FALSE)</f>
        <v>Ultranix</v>
      </c>
      <c r="F19" s="29">
        <v>0</v>
      </c>
      <c r="G19" s="30">
        <v>0</v>
      </c>
      <c r="H19" s="17">
        <v>0</v>
      </c>
      <c r="I19" s="19">
        <v>0</v>
      </c>
      <c r="J19" s="24">
        <v>0</v>
      </c>
      <c r="K19" s="24">
        <v>0</v>
      </c>
      <c r="L19" s="25">
        <v>0</v>
      </c>
      <c r="M19" s="28">
        <f t="shared" si="1"/>
        <v>19</v>
      </c>
      <c r="N19" s="28">
        <f t="shared" si="2"/>
        <v>20</v>
      </c>
      <c r="O19" s="28">
        <f t="shared" si="3"/>
        <v>20</v>
      </c>
      <c r="P19" s="28">
        <f t="shared" si="4"/>
        <v>5</v>
      </c>
      <c r="Q19" s="28">
        <f t="shared" si="5"/>
        <v>8</v>
      </c>
      <c r="R19" s="28">
        <f t="shared" si="6"/>
        <v>18</v>
      </c>
      <c r="S19" s="28">
        <f t="shared" si="7"/>
        <v>18</v>
      </c>
    </row>
    <row r="20" spans="1:19" ht="16.5" thickTop="1" thickBot="1" x14ac:dyDescent="0.3">
      <c r="A20">
        <v>18</v>
      </c>
      <c r="B20" s="22">
        <f t="shared" si="8"/>
        <v>450</v>
      </c>
      <c r="C20" s="22">
        <f t="shared" si="0"/>
        <v>384</v>
      </c>
      <c r="D20" s="22" t="str">
        <f>VLOOKUP(R20,ranknames[#All],2,FALSE)</f>
        <v>Ultranix</v>
      </c>
      <c r="E20" s="22" t="str">
        <f>VLOOKUP(S20,ranknames[#All],2,FALSE)</f>
        <v>Ultranix</v>
      </c>
      <c r="F20" s="29">
        <v>0</v>
      </c>
      <c r="G20" s="30">
        <v>0</v>
      </c>
      <c r="H20" s="17">
        <v>0</v>
      </c>
      <c r="I20" s="19">
        <v>0</v>
      </c>
      <c r="J20" s="24">
        <v>0</v>
      </c>
      <c r="K20" s="24">
        <v>0</v>
      </c>
      <c r="L20" s="25">
        <v>0</v>
      </c>
      <c r="M20" s="28">
        <f t="shared" si="1"/>
        <v>19</v>
      </c>
      <c r="N20" s="28">
        <f t="shared" si="2"/>
        <v>20</v>
      </c>
      <c r="O20" s="28">
        <f t="shared" si="3"/>
        <v>20</v>
      </c>
      <c r="P20" s="28">
        <f t="shared" si="4"/>
        <v>5</v>
      </c>
      <c r="Q20" s="28">
        <f t="shared" si="5"/>
        <v>8</v>
      </c>
      <c r="R20" s="28">
        <f t="shared" si="6"/>
        <v>18</v>
      </c>
      <c r="S20" s="28">
        <f t="shared" si="7"/>
        <v>18</v>
      </c>
    </row>
    <row r="21" spans="1:19" ht="16.5" thickTop="1" thickBot="1" x14ac:dyDescent="0.3">
      <c r="A21">
        <v>19</v>
      </c>
      <c r="B21" s="22">
        <f t="shared" si="8"/>
        <v>473</v>
      </c>
      <c r="C21" s="22">
        <f t="shared" si="0"/>
        <v>406</v>
      </c>
      <c r="D21" s="22" t="str">
        <f>VLOOKUP(R21,ranknames[#All],2,FALSE)</f>
        <v>Ultranix</v>
      </c>
      <c r="E21" s="22" t="str">
        <f>VLOOKUP(S21,ranknames[#All],2,FALSE)</f>
        <v>Ultranix</v>
      </c>
      <c r="F21" s="29">
        <v>0</v>
      </c>
      <c r="G21" s="30">
        <v>0</v>
      </c>
      <c r="H21" s="17">
        <v>0</v>
      </c>
      <c r="I21" s="19">
        <v>0</v>
      </c>
      <c r="J21" s="24">
        <v>0</v>
      </c>
      <c r="K21" s="24">
        <v>0</v>
      </c>
      <c r="L21" s="25">
        <v>0</v>
      </c>
      <c r="M21" s="28">
        <f t="shared" si="1"/>
        <v>19</v>
      </c>
      <c r="N21" s="28">
        <f t="shared" si="2"/>
        <v>20</v>
      </c>
      <c r="O21" s="28">
        <f t="shared" si="3"/>
        <v>20</v>
      </c>
      <c r="P21" s="28">
        <f t="shared" si="4"/>
        <v>5</v>
      </c>
      <c r="Q21" s="28">
        <f t="shared" si="5"/>
        <v>8</v>
      </c>
      <c r="R21" s="28">
        <f t="shared" si="6"/>
        <v>18</v>
      </c>
      <c r="S21" s="28">
        <f t="shared" si="7"/>
        <v>18</v>
      </c>
    </row>
    <row r="22" spans="1:19" ht="16.5" thickTop="1" thickBot="1" x14ac:dyDescent="0.3">
      <c r="A22">
        <v>20</v>
      </c>
      <c r="B22" s="22">
        <f t="shared" si="8"/>
        <v>496</v>
      </c>
      <c r="C22" s="22">
        <f t="shared" si="0"/>
        <v>428</v>
      </c>
      <c r="D22" s="22" t="str">
        <f>VLOOKUP(R22,ranknames[#All],2,FALSE)</f>
        <v>Ultranix</v>
      </c>
      <c r="E22" s="22" t="str">
        <f>VLOOKUP(S22,ranknames[#All],2,FALSE)</f>
        <v>Ultranix</v>
      </c>
      <c r="F22" s="29">
        <v>0</v>
      </c>
      <c r="G22" s="30">
        <v>0</v>
      </c>
      <c r="H22" s="17">
        <v>0</v>
      </c>
      <c r="I22" s="19">
        <v>0</v>
      </c>
      <c r="J22" s="24">
        <v>0</v>
      </c>
      <c r="K22" s="24">
        <v>0</v>
      </c>
      <c r="L22" s="25">
        <v>0</v>
      </c>
      <c r="M22" s="28">
        <f t="shared" si="1"/>
        <v>19</v>
      </c>
      <c r="N22" s="28">
        <f t="shared" si="2"/>
        <v>20</v>
      </c>
      <c r="O22" s="28">
        <f t="shared" si="3"/>
        <v>20</v>
      </c>
      <c r="P22" s="28">
        <f t="shared" si="4"/>
        <v>5</v>
      </c>
      <c r="Q22" s="28">
        <f t="shared" si="5"/>
        <v>8</v>
      </c>
      <c r="R22" s="28">
        <f t="shared" si="6"/>
        <v>18</v>
      </c>
      <c r="S22" s="28">
        <f t="shared" si="7"/>
        <v>18</v>
      </c>
    </row>
    <row r="23" spans="1:19" ht="16.5" thickTop="1" thickBot="1" x14ac:dyDescent="0.3">
      <c r="A23">
        <v>21</v>
      </c>
      <c r="B23" s="22">
        <f t="shared" si="8"/>
        <v>519</v>
      </c>
      <c r="C23" s="22">
        <f t="shared" si="0"/>
        <v>450</v>
      </c>
      <c r="D23" s="22" t="str">
        <f>VLOOKUP(R23,ranknames[#All],2,FALSE)</f>
        <v>Ultranix</v>
      </c>
      <c r="E23" s="22" t="str">
        <f>VLOOKUP(S23,ranknames[#All],2,FALSE)</f>
        <v>Ultranix</v>
      </c>
      <c r="F23" s="29">
        <v>0</v>
      </c>
      <c r="G23" s="30">
        <v>0</v>
      </c>
      <c r="H23" s="17">
        <v>0</v>
      </c>
      <c r="I23" s="19">
        <v>0</v>
      </c>
      <c r="J23" s="24">
        <v>0</v>
      </c>
      <c r="K23" s="24">
        <v>0</v>
      </c>
      <c r="L23" s="25">
        <v>0</v>
      </c>
      <c r="M23" s="28">
        <f t="shared" si="1"/>
        <v>19</v>
      </c>
      <c r="N23" s="28">
        <f t="shared" si="2"/>
        <v>20</v>
      </c>
      <c r="O23" s="28">
        <f t="shared" si="3"/>
        <v>20</v>
      </c>
      <c r="P23" s="28">
        <f t="shared" si="4"/>
        <v>5</v>
      </c>
      <c r="Q23" s="28">
        <f t="shared" si="5"/>
        <v>8</v>
      </c>
      <c r="R23" s="28">
        <f t="shared" si="6"/>
        <v>18</v>
      </c>
      <c r="S23" s="28">
        <f t="shared" si="7"/>
        <v>18</v>
      </c>
    </row>
    <row r="24" spans="1:19" ht="16.5" thickTop="1" thickBot="1" x14ac:dyDescent="0.3">
      <c r="A24">
        <v>22</v>
      </c>
      <c r="B24" s="22">
        <f t="shared" si="8"/>
        <v>542</v>
      </c>
      <c r="C24" s="22">
        <f t="shared" si="0"/>
        <v>472</v>
      </c>
      <c r="D24" s="22" t="str">
        <f>VLOOKUP(R24,ranknames[#All],2,FALSE)</f>
        <v>Ultranix</v>
      </c>
      <c r="E24" s="22" t="str">
        <f>VLOOKUP(S24,ranknames[#All],2,FALSE)</f>
        <v>Ultranix</v>
      </c>
      <c r="F24" s="29">
        <v>0</v>
      </c>
      <c r="G24" s="30">
        <v>0</v>
      </c>
      <c r="H24" s="17">
        <v>0</v>
      </c>
      <c r="I24" s="19">
        <v>0</v>
      </c>
      <c r="J24" s="24">
        <v>0</v>
      </c>
      <c r="K24" s="24">
        <v>0</v>
      </c>
      <c r="L24" s="25">
        <v>0</v>
      </c>
      <c r="M24" s="28">
        <f t="shared" si="1"/>
        <v>19</v>
      </c>
      <c r="N24" s="28">
        <f t="shared" si="2"/>
        <v>20</v>
      </c>
      <c r="O24" s="28">
        <f t="shared" si="3"/>
        <v>20</v>
      </c>
      <c r="P24" s="28">
        <f t="shared" si="4"/>
        <v>5</v>
      </c>
      <c r="Q24" s="28">
        <f t="shared" si="5"/>
        <v>8</v>
      </c>
      <c r="R24" s="28">
        <f t="shared" si="6"/>
        <v>18</v>
      </c>
      <c r="S24" s="28">
        <f t="shared" si="7"/>
        <v>18</v>
      </c>
    </row>
    <row r="25" spans="1:19" ht="16.5" thickTop="1" thickBot="1" x14ac:dyDescent="0.3">
      <c r="A25">
        <v>23</v>
      </c>
      <c r="B25" s="22">
        <f t="shared" si="8"/>
        <v>565</v>
      </c>
      <c r="C25" s="22">
        <f t="shared" si="0"/>
        <v>494</v>
      </c>
      <c r="D25" s="22" t="str">
        <f>VLOOKUP(R25,ranknames[#All],2,FALSE)</f>
        <v>Ultranix</v>
      </c>
      <c r="E25" s="22" t="str">
        <f>VLOOKUP(S25,ranknames[#All],2,FALSE)</f>
        <v>Ultranix</v>
      </c>
      <c r="F25" s="29">
        <v>0</v>
      </c>
      <c r="G25" s="30">
        <v>0</v>
      </c>
      <c r="H25" s="17">
        <v>0</v>
      </c>
      <c r="I25" s="19">
        <v>0</v>
      </c>
      <c r="J25" s="24">
        <v>0</v>
      </c>
      <c r="K25" s="24">
        <v>0</v>
      </c>
      <c r="L25" s="25">
        <v>0</v>
      </c>
      <c r="M25" s="28">
        <f t="shared" si="1"/>
        <v>19</v>
      </c>
      <c r="N25" s="28">
        <f t="shared" si="2"/>
        <v>20</v>
      </c>
      <c r="O25" s="28">
        <f t="shared" si="3"/>
        <v>20</v>
      </c>
      <c r="P25" s="28">
        <f t="shared" si="4"/>
        <v>5</v>
      </c>
      <c r="Q25" s="28">
        <f t="shared" si="5"/>
        <v>8</v>
      </c>
      <c r="R25" s="28">
        <f t="shared" si="6"/>
        <v>18</v>
      </c>
      <c r="S25" s="28">
        <f t="shared" si="7"/>
        <v>18</v>
      </c>
    </row>
    <row r="26" spans="1:19" ht="16.5" thickTop="1" thickBot="1" x14ac:dyDescent="0.3">
      <c r="A26">
        <v>24</v>
      </c>
      <c r="B26" s="22">
        <f t="shared" si="8"/>
        <v>588</v>
      </c>
      <c r="C26" s="22">
        <f t="shared" si="0"/>
        <v>516</v>
      </c>
      <c r="D26" s="22" t="str">
        <f>VLOOKUP(R26,ranknames[#All],2,FALSE)</f>
        <v>Ultranix</v>
      </c>
      <c r="E26" s="22" t="str">
        <f>VLOOKUP(S26,ranknames[#All],2,FALSE)</f>
        <v>Ultranix</v>
      </c>
      <c r="F26" s="29">
        <v>0</v>
      </c>
      <c r="G26" s="30">
        <v>0</v>
      </c>
      <c r="H26" s="17">
        <v>0</v>
      </c>
      <c r="I26" s="19">
        <v>0</v>
      </c>
      <c r="J26" s="24">
        <v>0</v>
      </c>
      <c r="K26" s="24">
        <v>0</v>
      </c>
      <c r="L26" s="25">
        <v>0</v>
      </c>
      <c r="M26" s="28">
        <f t="shared" si="1"/>
        <v>19</v>
      </c>
      <c r="N26" s="28">
        <f t="shared" si="2"/>
        <v>20</v>
      </c>
      <c r="O26" s="28">
        <f t="shared" si="3"/>
        <v>20</v>
      </c>
      <c r="P26" s="28">
        <f t="shared" si="4"/>
        <v>5</v>
      </c>
      <c r="Q26" s="28">
        <f t="shared" si="5"/>
        <v>8</v>
      </c>
      <c r="R26" s="28">
        <f t="shared" si="6"/>
        <v>18</v>
      </c>
      <c r="S26" s="28">
        <f t="shared" si="7"/>
        <v>18</v>
      </c>
    </row>
    <row r="27" spans="1:19" ht="16.5" thickTop="1" thickBot="1" x14ac:dyDescent="0.3">
      <c r="A27">
        <v>25</v>
      </c>
      <c r="B27" s="22">
        <f t="shared" si="8"/>
        <v>611</v>
      </c>
      <c r="C27" s="22">
        <f t="shared" si="0"/>
        <v>538</v>
      </c>
      <c r="D27" s="22" t="str">
        <f>VLOOKUP(R27,ranknames[#All],2,FALSE)</f>
        <v>Ultranix</v>
      </c>
      <c r="E27" s="22" t="str">
        <f>VLOOKUP(S27,ranknames[#All],2,FALSE)</f>
        <v>Ultranix</v>
      </c>
      <c r="F27" s="29">
        <v>0</v>
      </c>
      <c r="G27" s="30">
        <v>0</v>
      </c>
      <c r="H27" s="17">
        <v>0</v>
      </c>
      <c r="I27" s="19">
        <v>0</v>
      </c>
      <c r="J27" s="24">
        <v>0</v>
      </c>
      <c r="K27" s="24">
        <v>0</v>
      </c>
      <c r="L27" s="25">
        <v>0</v>
      </c>
      <c r="M27" s="28">
        <f t="shared" si="1"/>
        <v>19</v>
      </c>
      <c r="N27" s="28">
        <f t="shared" si="2"/>
        <v>20</v>
      </c>
      <c r="O27" s="28">
        <f t="shared" si="3"/>
        <v>20</v>
      </c>
      <c r="P27" s="28">
        <f t="shared" si="4"/>
        <v>5</v>
      </c>
      <c r="Q27" s="28">
        <f t="shared" si="5"/>
        <v>8</v>
      </c>
      <c r="R27" s="28">
        <f t="shared" si="6"/>
        <v>18</v>
      </c>
      <c r="S27" s="28">
        <f t="shared" si="7"/>
        <v>18</v>
      </c>
    </row>
    <row r="28" spans="1:19" ht="16.5" thickTop="1" thickBot="1" x14ac:dyDescent="0.3">
      <c r="A28">
        <v>26</v>
      </c>
      <c r="B28" s="22">
        <f t="shared" si="8"/>
        <v>634</v>
      </c>
      <c r="C28" s="22">
        <f t="shared" si="0"/>
        <v>560</v>
      </c>
      <c r="D28" s="22" t="str">
        <f>VLOOKUP(R28,ranknames[#All],2,FALSE)</f>
        <v>Ultranix</v>
      </c>
      <c r="E28" s="22" t="str">
        <f>VLOOKUP(S28,ranknames[#All],2,FALSE)</f>
        <v>Ultranix</v>
      </c>
      <c r="F28" s="29">
        <v>0</v>
      </c>
      <c r="G28" s="30">
        <v>0</v>
      </c>
      <c r="H28" s="17">
        <v>0</v>
      </c>
      <c r="I28" s="19">
        <v>0</v>
      </c>
      <c r="J28" s="24">
        <v>0</v>
      </c>
      <c r="K28" s="24">
        <v>0</v>
      </c>
      <c r="L28" s="25">
        <v>0</v>
      </c>
      <c r="M28" s="28">
        <f t="shared" si="1"/>
        <v>19</v>
      </c>
      <c r="N28" s="28">
        <f t="shared" si="2"/>
        <v>20</v>
      </c>
      <c r="O28" s="28">
        <f t="shared" si="3"/>
        <v>20</v>
      </c>
      <c r="P28" s="28">
        <f t="shared" si="4"/>
        <v>5</v>
      </c>
      <c r="Q28" s="28">
        <f t="shared" si="5"/>
        <v>8</v>
      </c>
      <c r="R28" s="28">
        <f t="shared" si="6"/>
        <v>18</v>
      </c>
      <c r="S28" s="28">
        <f t="shared" si="7"/>
        <v>18</v>
      </c>
    </row>
    <row r="29" spans="1:19" ht="16.5" thickTop="1" thickBot="1" x14ac:dyDescent="0.3">
      <c r="A29">
        <v>27</v>
      </c>
      <c r="B29" s="22">
        <f t="shared" si="8"/>
        <v>657</v>
      </c>
      <c r="C29" s="22">
        <f t="shared" si="0"/>
        <v>582</v>
      </c>
      <c r="D29" s="22" t="str">
        <f>VLOOKUP(R29,ranknames[#All],2,FALSE)</f>
        <v>Ultranix</v>
      </c>
      <c r="E29" s="22" t="str">
        <f>VLOOKUP(S29,ranknames[#All],2,FALSE)</f>
        <v>Ultranix</v>
      </c>
      <c r="F29" s="29">
        <v>0</v>
      </c>
      <c r="G29" s="30">
        <v>0</v>
      </c>
      <c r="H29" s="17">
        <v>0</v>
      </c>
      <c r="I29" s="19">
        <v>0</v>
      </c>
      <c r="J29" s="24">
        <v>0</v>
      </c>
      <c r="K29" s="24">
        <v>0</v>
      </c>
      <c r="L29" s="25">
        <v>0</v>
      </c>
      <c r="M29" s="28">
        <f t="shared" si="1"/>
        <v>19</v>
      </c>
      <c r="N29" s="28">
        <f t="shared" si="2"/>
        <v>20</v>
      </c>
      <c r="O29" s="28">
        <f t="shared" si="3"/>
        <v>20</v>
      </c>
      <c r="P29" s="28">
        <f t="shared" si="4"/>
        <v>5</v>
      </c>
      <c r="Q29" s="28">
        <f t="shared" si="5"/>
        <v>8</v>
      </c>
      <c r="R29" s="28">
        <f t="shared" si="6"/>
        <v>18</v>
      </c>
      <c r="S29" s="28">
        <f t="shared" si="7"/>
        <v>18</v>
      </c>
    </row>
    <row r="30" spans="1:19" ht="16.5" thickTop="1" thickBot="1" x14ac:dyDescent="0.3">
      <c r="A30">
        <v>28</v>
      </c>
      <c r="B30" s="22">
        <f t="shared" si="8"/>
        <v>680</v>
      </c>
      <c r="C30" s="22">
        <f t="shared" si="0"/>
        <v>604</v>
      </c>
      <c r="D30" s="22" t="str">
        <f>VLOOKUP(R30,ranknames[#All],2,FALSE)</f>
        <v>Ultranix</v>
      </c>
      <c r="E30" s="22" t="str">
        <f>VLOOKUP(S30,ranknames[#All],2,FALSE)</f>
        <v>Ultranix</v>
      </c>
      <c r="F30" s="29">
        <v>0</v>
      </c>
      <c r="G30" s="30">
        <v>0</v>
      </c>
      <c r="H30" s="17">
        <v>0</v>
      </c>
      <c r="I30" s="19">
        <v>0</v>
      </c>
      <c r="J30" s="24">
        <v>0</v>
      </c>
      <c r="K30" s="24">
        <v>0</v>
      </c>
      <c r="L30" s="25">
        <v>0</v>
      </c>
      <c r="M30" s="28">
        <f t="shared" si="1"/>
        <v>19</v>
      </c>
      <c r="N30" s="28">
        <f t="shared" si="2"/>
        <v>20</v>
      </c>
      <c r="O30" s="28">
        <f t="shared" si="3"/>
        <v>20</v>
      </c>
      <c r="P30" s="28">
        <f t="shared" si="4"/>
        <v>5</v>
      </c>
      <c r="Q30" s="28">
        <f t="shared" si="5"/>
        <v>8</v>
      </c>
      <c r="R30" s="28">
        <f t="shared" si="6"/>
        <v>18</v>
      </c>
      <c r="S30" s="28">
        <f t="shared" si="7"/>
        <v>18</v>
      </c>
    </row>
    <row r="31" spans="1:19" ht="16.5" thickTop="1" thickBot="1" x14ac:dyDescent="0.3">
      <c r="A31">
        <v>29</v>
      </c>
      <c r="B31" s="22">
        <f t="shared" si="8"/>
        <v>703</v>
      </c>
      <c r="C31" s="22">
        <f t="shared" si="0"/>
        <v>626</v>
      </c>
      <c r="D31" s="22" t="str">
        <f>VLOOKUP(R31,ranknames[#All],2,FALSE)</f>
        <v>Ultranix</v>
      </c>
      <c r="E31" s="22" t="str">
        <f>VLOOKUP(S31,ranknames[#All],2,FALSE)</f>
        <v>Ultranix</v>
      </c>
      <c r="F31" s="29">
        <v>0</v>
      </c>
      <c r="G31" s="30">
        <v>0</v>
      </c>
      <c r="H31" s="17">
        <v>0</v>
      </c>
      <c r="I31" s="19">
        <v>0</v>
      </c>
      <c r="J31" s="24">
        <v>0</v>
      </c>
      <c r="K31" s="24">
        <v>0</v>
      </c>
      <c r="L31" s="25">
        <v>0</v>
      </c>
      <c r="M31" s="28">
        <f t="shared" si="1"/>
        <v>19</v>
      </c>
      <c r="N31" s="28">
        <f t="shared" si="2"/>
        <v>20</v>
      </c>
      <c r="O31" s="28">
        <f t="shared" si="3"/>
        <v>20</v>
      </c>
      <c r="P31" s="28">
        <f t="shared" si="4"/>
        <v>5</v>
      </c>
      <c r="Q31" s="28">
        <f t="shared" si="5"/>
        <v>8</v>
      </c>
      <c r="R31" s="28">
        <f t="shared" si="6"/>
        <v>18</v>
      </c>
      <c r="S31" s="28">
        <f t="shared" si="7"/>
        <v>18</v>
      </c>
    </row>
    <row r="32" spans="1:19" ht="16.5" thickTop="1" thickBot="1" x14ac:dyDescent="0.3">
      <c r="A32">
        <v>30</v>
      </c>
      <c r="B32" s="22">
        <f t="shared" si="8"/>
        <v>726</v>
      </c>
      <c r="C32" s="22">
        <f t="shared" si="0"/>
        <v>648</v>
      </c>
      <c r="D32" s="22" t="str">
        <f>VLOOKUP(R32,ranknames[#All],2,FALSE)</f>
        <v>Ultranix</v>
      </c>
      <c r="E32" s="22" t="str">
        <f>VLOOKUP(S32,ranknames[#All],2,FALSE)</f>
        <v>Ultranix</v>
      </c>
      <c r="F32" s="29">
        <v>0</v>
      </c>
      <c r="G32" s="30">
        <v>0</v>
      </c>
      <c r="H32" s="17">
        <v>0</v>
      </c>
      <c r="I32" s="19">
        <v>0</v>
      </c>
      <c r="J32" s="24">
        <v>0</v>
      </c>
      <c r="K32" s="24">
        <v>0</v>
      </c>
      <c r="L32" s="25">
        <v>0</v>
      </c>
      <c r="M32" s="28">
        <f t="shared" si="1"/>
        <v>19</v>
      </c>
      <c r="N32" s="28">
        <f t="shared" si="2"/>
        <v>20</v>
      </c>
      <c r="O32" s="28">
        <f t="shared" si="3"/>
        <v>20</v>
      </c>
      <c r="P32" s="28">
        <f t="shared" si="4"/>
        <v>5</v>
      </c>
      <c r="Q32" s="28">
        <f t="shared" si="5"/>
        <v>8</v>
      </c>
      <c r="R32" s="28">
        <f t="shared" si="6"/>
        <v>18</v>
      </c>
      <c r="S32" s="28">
        <f t="shared" si="7"/>
        <v>18</v>
      </c>
    </row>
    <row r="33" spans="1:19" ht="16.5" thickTop="1" thickBot="1" x14ac:dyDescent="0.3">
      <c r="A33">
        <v>31</v>
      </c>
      <c r="B33" s="22">
        <f t="shared" si="8"/>
        <v>749</v>
      </c>
      <c r="C33" s="22">
        <f t="shared" si="0"/>
        <v>670</v>
      </c>
      <c r="D33" s="22" t="str">
        <f>VLOOKUP(R33,ranknames[#All],2,FALSE)</f>
        <v>Ultranix</v>
      </c>
      <c r="E33" s="22" t="str">
        <f>VLOOKUP(S33,ranknames[#All],2,FALSE)</f>
        <v>Ultranix</v>
      </c>
      <c r="F33" s="29">
        <v>0</v>
      </c>
      <c r="G33" s="30">
        <v>0</v>
      </c>
      <c r="H33" s="17">
        <v>0</v>
      </c>
      <c r="I33" s="19">
        <v>0</v>
      </c>
      <c r="J33" s="24">
        <v>0</v>
      </c>
      <c r="K33" s="24">
        <v>0</v>
      </c>
      <c r="L33" s="25">
        <v>0</v>
      </c>
      <c r="M33" s="28">
        <f t="shared" si="1"/>
        <v>19</v>
      </c>
      <c r="N33" s="28">
        <f t="shared" si="2"/>
        <v>20</v>
      </c>
      <c r="O33" s="28">
        <f t="shared" si="3"/>
        <v>20</v>
      </c>
      <c r="P33" s="28">
        <f t="shared" si="4"/>
        <v>5</v>
      </c>
      <c r="Q33" s="28">
        <f t="shared" si="5"/>
        <v>8</v>
      </c>
      <c r="R33" s="28">
        <f t="shared" si="6"/>
        <v>18</v>
      </c>
      <c r="S33" s="28">
        <f t="shared" si="7"/>
        <v>18</v>
      </c>
    </row>
    <row r="34" spans="1:19" ht="16.5" thickTop="1" thickBot="1" x14ac:dyDescent="0.3">
      <c r="A34">
        <v>32</v>
      </c>
      <c r="B34" s="22">
        <f t="shared" si="8"/>
        <v>772</v>
      </c>
      <c r="C34" s="22">
        <f t="shared" si="0"/>
        <v>692</v>
      </c>
      <c r="D34" s="22" t="str">
        <f>VLOOKUP(R34,ranknames[#All],2,FALSE)</f>
        <v>Ultranix</v>
      </c>
      <c r="E34" s="22" t="str">
        <f>VLOOKUP(S34,ranknames[#All],2,FALSE)</f>
        <v>Ultranix</v>
      </c>
      <c r="F34" s="29">
        <v>0</v>
      </c>
      <c r="G34" s="30">
        <v>0</v>
      </c>
      <c r="H34" s="17">
        <v>0</v>
      </c>
      <c r="I34" s="19">
        <v>0</v>
      </c>
      <c r="J34" s="24">
        <v>0</v>
      </c>
      <c r="K34" s="24">
        <v>0</v>
      </c>
      <c r="L34" s="25">
        <v>0</v>
      </c>
      <c r="M34" s="28">
        <f t="shared" si="1"/>
        <v>19</v>
      </c>
      <c r="N34" s="28">
        <f t="shared" si="2"/>
        <v>20</v>
      </c>
      <c r="O34" s="28">
        <f t="shared" si="3"/>
        <v>20</v>
      </c>
      <c r="P34" s="28">
        <f t="shared" si="4"/>
        <v>5</v>
      </c>
      <c r="Q34" s="28">
        <f t="shared" si="5"/>
        <v>8</v>
      </c>
      <c r="R34" s="28">
        <f t="shared" si="6"/>
        <v>18</v>
      </c>
      <c r="S34" s="28">
        <f t="shared" si="7"/>
        <v>18</v>
      </c>
    </row>
    <row r="35" spans="1:19" ht="16.5" thickTop="1" thickBot="1" x14ac:dyDescent="0.3">
      <c r="A35">
        <v>33</v>
      </c>
      <c r="B35" s="22">
        <f t="shared" si="8"/>
        <v>795</v>
      </c>
      <c r="C35" s="22">
        <f t="shared" si="0"/>
        <v>714</v>
      </c>
      <c r="D35" s="22" t="str">
        <f>VLOOKUP(R35,ranknames[#All],2,FALSE)</f>
        <v>Ultranix</v>
      </c>
      <c r="E35" s="22" t="str">
        <f>VLOOKUP(S35,ranknames[#All],2,FALSE)</f>
        <v>Ultranix</v>
      </c>
      <c r="F35" s="29">
        <v>0</v>
      </c>
      <c r="G35" s="30">
        <v>0</v>
      </c>
      <c r="H35" s="17">
        <v>0</v>
      </c>
      <c r="I35" s="19">
        <v>0</v>
      </c>
      <c r="J35" s="24">
        <v>0</v>
      </c>
      <c r="K35" s="24">
        <v>0</v>
      </c>
      <c r="L35" s="25">
        <v>0</v>
      </c>
      <c r="M35" s="28">
        <f t="shared" si="1"/>
        <v>19</v>
      </c>
      <c r="N35" s="28">
        <f t="shared" si="2"/>
        <v>20</v>
      </c>
      <c r="O35" s="28">
        <f t="shared" si="3"/>
        <v>20</v>
      </c>
      <c r="P35" s="28">
        <f t="shared" si="4"/>
        <v>5</v>
      </c>
      <c r="Q35" s="28">
        <f t="shared" si="5"/>
        <v>8</v>
      </c>
      <c r="R35" s="28">
        <f t="shared" si="6"/>
        <v>18</v>
      </c>
      <c r="S35" s="28">
        <f t="shared" si="7"/>
        <v>18</v>
      </c>
    </row>
    <row r="36" spans="1:19" ht="16.5" thickTop="1" thickBot="1" x14ac:dyDescent="0.3">
      <c r="A36">
        <v>34</v>
      </c>
      <c r="B36" s="22">
        <f t="shared" si="8"/>
        <v>818</v>
      </c>
      <c r="C36" s="22">
        <f t="shared" si="0"/>
        <v>736</v>
      </c>
      <c r="D36" s="22" t="str">
        <f>VLOOKUP(R36,ranknames[#All],2,FALSE)</f>
        <v>Ultranix</v>
      </c>
      <c r="E36" s="22" t="str">
        <f>VLOOKUP(S36,ranknames[#All],2,FALSE)</f>
        <v>Ultranix</v>
      </c>
      <c r="F36" s="29">
        <v>0</v>
      </c>
      <c r="G36" s="30">
        <v>0</v>
      </c>
      <c r="H36" s="17">
        <v>0</v>
      </c>
      <c r="I36" s="19">
        <v>0</v>
      </c>
      <c r="J36" s="24">
        <v>0</v>
      </c>
      <c r="K36" s="24">
        <v>0</v>
      </c>
      <c r="L36" s="25">
        <v>0</v>
      </c>
      <c r="M36" s="28">
        <f t="shared" si="1"/>
        <v>19</v>
      </c>
      <c r="N36" s="28">
        <f t="shared" si="2"/>
        <v>20</v>
      </c>
      <c r="O36" s="28">
        <f t="shared" si="3"/>
        <v>20</v>
      </c>
      <c r="P36" s="28">
        <f t="shared" si="4"/>
        <v>5</v>
      </c>
      <c r="Q36" s="28">
        <f t="shared" si="5"/>
        <v>8</v>
      </c>
      <c r="R36" s="28">
        <f t="shared" si="6"/>
        <v>18</v>
      </c>
      <c r="S36" s="28">
        <f t="shared" si="7"/>
        <v>18</v>
      </c>
    </row>
    <row r="37" spans="1:19" ht="16.5" thickTop="1" thickBot="1" x14ac:dyDescent="0.3">
      <c r="A37">
        <v>35</v>
      </c>
      <c r="B37" s="22">
        <f t="shared" si="8"/>
        <v>841</v>
      </c>
      <c r="C37" s="22">
        <f t="shared" si="0"/>
        <v>758</v>
      </c>
      <c r="D37" s="22" t="str">
        <f>VLOOKUP(R37,ranknames[#All],2,FALSE)</f>
        <v>Ultranix</v>
      </c>
      <c r="E37" s="22" t="str">
        <f>VLOOKUP(S37,ranknames[#All],2,FALSE)</f>
        <v>Ultranix</v>
      </c>
      <c r="F37" s="29">
        <v>0</v>
      </c>
      <c r="G37" s="30">
        <v>0</v>
      </c>
      <c r="H37" s="17">
        <v>0</v>
      </c>
      <c r="I37" s="19">
        <v>0</v>
      </c>
      <c r="J37" s="24">
        <v>0</v>
      </c>
      <c r="K37" s="24">
        <v>0</v>
      </c>
      <c r="L37" s="25">
        <v>0</v>
      </c>
      <c r="M37" s="28">
        <f t="shared" si="1"/>
        <v>19</v>
      </c>
      <c r="N37" s="28">
        <f t="shared" si="2"/>
        <v>20</v>
      </c>
      <c r="O37" s="28">
        <f t="shared" si="3"/>
        <v>20</v>
      </c>
      <c r="P37" s="28">
        <f t="shared" si="4"/>
        <v>5</v>
      </c>
      <c r="Q37" s="28">
        <f t="shared" si="5"/>
        <v>8</v>
      </c>
      <c r="R37" s="28">
        <f t="shared" si="6"/>
        <v>18</v>
      </c>
      <c r="S37" s="28">
        <f t="shared" si="7"/>
        <v>18</v>
      </c>
    </row>
    <row r="38" spans="1:19" ht="16.5" thickTop="1" thickBot="1" x14ac:dyDescent="0.3">
      <c r="A38">
        <v>36</v>
      </c>
      <c r="B38" s="22">
        <f t="shared" si="8"/>
        <v>864</v>
      </c>
      <c r="C38" s="22">
        <f t="shared" si="0"/>
        <v>780</v>
      </c>
      <c r="D38" s="22" t="str">
        <f>VLOOKUP(R38,ranknames[#All],2,FALSE)</f>
        <v>Ultranix</v>
      </c>
      <c r="E38" s="22" t="str">
        <f>VLOOKUP(S38,ranknames[#All],2,FALSE)</f>
        <v>Ultranix</v>
      </c>
      <c r="F38" s="29">
        <v>0</v>
      </c>
      <c r="G38" s="30">
        <v>0</v>
      </c>
      <c r="H38" s="17">
        <v>0</v>
      </c>
      <c r="I38" s="19">
        <v>0</v>
      </c>
      <c r="J38" s="24">
        <v>0</v>
      </c>
      <c r="K38" s="24">
        <v>0</v>
      </c>
      <c r="L38" s="25">
        <v>0</v>
      </c>
      <c r="M38" s="28">
        <f t="shared" si="1"/>
        <v>19</v>
      </c>
      <c r="N38" s="28">
        <f t="shared" si="2"/>
        <v>20</v>
      </c>
      <c r="O38" s="28">
        <f t="shared" si="3"/>
        <v>20</v>
      </c>
      <c r="P38" s="28">
        <f t="shared" si="4"/>
        <v>5</v>
      </c>
      <c r="Q38" s="28">
        <f t="shared" si="5"/>
        <v>8</v>
      </c>
      <c r="R38" s="28">
        <f t="shared" si="6"/>
        <v>18</v>
      </c>
      <c r="S38" s="28">
        <f t="shared" si="7"/>
        <v>18</v>
      </c>
    </row>
    <row r="39" spans="1:19" ht="16.5" thickTop="1" thickBot="1" x14ac:dyDescent="0.3">
      <c r="A39">
        <v>37</v>
      </c>
      <c r="B39" s="22">
        <f t="shared" si="8"/>
        <v>887</v>
      </c>
      <c r="C39" s="22">
        <f t="shared" si="0"/>
        <v>802</v>
      </c>
      <c r="D39" s="22" t="str">
        <f>VLOOKUP(R39,ranknames[#All],2,FALSE)</f>
        <v>Ultranix</v>
      </c>
      <c r="E39" s="22" t="str">
        <f>VLOOKUP(S39,ranknames[#All],2,FALSE)</f>
        <v>Ultranix</v>
      </c>
      <c r="F39" s="29">
        <v>0</v>
      </c>
      <c r="G39" s="30">
        <v>0</v>
      </c>
      <c r="H39" s="17">
        <v>0</v>
      </c>
      <c r="I39" s="19">
        <v>0</v>
      </c>
      <c r="J39" s="24">
        <v>0</v>
      </c>
      <c r="K39" s="24">
        <v>0</v>
      </c>
      <c r="L39" s="25">
        <v>0</v>
      </c>
      <c r="M39" s="28">
        <f t="shared" si="1"/>
        <v>19</v>
      </c>
      <c r="N39" s="28">
        <f t="shared" si="2"/>
        <v>20</v>
      </c>
      <c r="O39" s="28">
        <f t="shared" si="3"/>
        <v>20</v>
      </c>
      <c r="P39" s="28">
        <f t="shared" si="4"/>
        <v>5</v>
      </c>
      <c r="Q39" s="28">
        <f t="shared" si="5"/>
        <v>8</v>
      </c>
      <c r="R39" s="28">
        <f t="shared" si="6"/>
        <v>18</v>
      </c>
      <c r="S39" s="28">
        <f t="shared" si="7"/>
        <v>18</v>
      </c>
    </row>
    <row r="40" spans="1:19" ht="16.5" thickTop="1" thickBot="1" x14ac:dyDescent="0.3">
      <c r="A40">
        <v>38</v>
      </c>
      <c r="B40" s="22">
        <f t="shared" si="8"/>
        <v>910</v>
      </c>
      <c r="C40" s="22">
        <f t="shared" si="0"/>
        <v>824</v>
      </c>
      <c r="D40" s="22" t="str">
        <f>VLOOKUP(R40,ranknames[#All],2,FALSE)</f>
        <v>Ultranix</v>
      </c>
      <c r="E40" s="22" t="str">
        <f>VLOOKUP(S40,ranknames[#All],2,FALSE)</f>
        <v>Ultranix</v>
      </c>
      <c r="F40" s="29">
        <v>0</v>
      </c>
      <c r="G40" s="30">
        <v>0</v>
      </c>
      <c r="H40" s="17">
        <v>0</v>
      </c>
      <c r="I40" s="19">
        <v>0</v>
      </c>
      <c r="J40" s="24">
        <v>0</v>
      </c>
      <c r="K40" s="24">
        <v>0</v>
      </c>
      <c r="L40" s="25">
        <v>0</v>
      </c>
      <c r="M40" s="28">
        <f t="shared" si="1"/>
        <v>19</v>
      </c>
      <c r="N40" s="28">
        <f t="shared" si="2"/>
        <v>20</v>
      </c>
      <c r="O40" s="28">
        <f t="shared" si="3"/>
        <v>20</v>
      </c>
      <c r="P40" s="28">
        <f t="shared" si="4"/>
        <v>5</v>
      </c>
      <c r="Q40" s="28">
        <f t="shared" si="5"/>
        <v>8</v>
      </c>
      <c r="R40" s="28">
        <f t="shared" si="6"/>
        <v>18</v>
      </c>
      <c r="S40" s="28">
        <f t="shared" si="7"/>
        <v>18</v>
      </c>
    </row>
    <row r="41" spans="1:19" ht="16.5" thickTop="1" thickBot="1" x14ac:dyDescent="0.3">
      <c r="A41">
        <v>39</v>
      </c>
      <c r="B41" s="22">
        <f t="shared" si="8"/>
        <v>933</v>
      </c>
      <c r="C41" s="22">
        <f t="shared" si="0"/>
        <v>846</v>
      </c>
      <c r="D41" s="22" t="str">
        <f>VLOOKUP(R41,ranknames[#All],2,FALSE)</f>
        <v>Ultranix</v>
      </c>
      <c r="E41" s="22" t="str">
        <f>VLOOKUP(S41,ranknames[#All],2,FALSE)</f>
        <v>Ultranix</v>
      </c>
      <c r="F41" s="29">
        <v>0</v>
      </c>
      <c r="G41" s="30">
        <v>0</v>
      </c>
      <c r="H41" s="17">
        <v>0</v>
      </c>
      <c r="I41" s="19">
        <v>0</v>
      </c>
      <c r="J41" s="24">
        <v>0</v>
      </c>
      <c r="K41" s="24">
        <v>0</v>
      </c>
      <c r="L41" s="25">
        <v>0</v>
      </c>
      <c r="M41" s="28">
        <f t="shared" si="1"/>
        <v>19</v>
      </c>
      <c r="N41" s="28">
        <f t="shared" si="2"/>
        <v>20</v>
      </c>
      <c r="O41" s="28">
        <f t="shared" si="3"/>
        <v>20</v>
      </c>
      <c r="P41" s="28">
        <f t="shared" si="4"/>
        <v>5</v>
      </c>
      <c r="Q41" s="28">
        <f t="shared" si="5"/>
        <v>8</v>
      </c>
      <c r="R41" s="28">
        <f t="shared" si="6"/>
        <v>18</v>
      </c>
      <c r="S41" s="28">
        <f t="shared" si="7"/>
        <v>18</v>
      </c>
    </row>
    <row r="42" spans="1:19" ht="16.5" thickTop="1" thickBot="1" x14ac:dyDescent="0.3">
      <c r="A42">
        <v>40</v>
      </c>
      <c r="B42" s="22">
        <f t="shared" si="8"/>
        <v>956</v>
      </c>
      <c r="C42" s="22">
        <f t="shared" si="0"/>
        <v>868</v>
      </c>
      <c r="D42" s="22" t="str">
        <f>VLOOKUP(R42,ranknames[#All],2,FALSE)</f>
        <v>Ultranix</v>
      </c>
      <c r="E42" s="22" t="str">
        <f>VLOOKUP(S42,ranknames[#All],2,FALSE)</f>
        <v>Ultranix</v>
      </c>
      <c r="F42" s="29">
        <v>0</v>
      </c>
      <c r="G42" s="30">
        <v>0</v>
      </c>
      <c r="H42" s="17">
        <v>0</v>
      </c>
      <c r="I42" s="19">
        <v>0</v>
      </c>
      <c r="J42" s="24">
        <v>0</v>
      </c>
      <c r="K42" s="24">
        <v>0</v>
      </c>
      <c r="L42" s="25">
        <v>0</v>
      </c>
      <c r="M42" s="28">
        <f t="shared" si="1"/>
        <v>19</v>
      </c>
      <c r="N42" s="28">
        <f t="shared" si="2"/>
        <v>20</v>
      </c>
      <c r="O42" s="28">
        <f t="shared" si="3"/>
        <v>20</v>
      </c>
      <c r="P42" s="28">
        <f t="shared" si="4"/>
        <v>5</v>
      </c>
      <c r="Q42" s="28">
        <f t="shared" si="5"/>
        <v>8</v>
      </c>
      <c r="R42" s="28">
        <f t="shared" si="6"/>
        <v>18</v>
      </c>
      <c r="S42" s="28">
        <f t="shared" si="7"/>
        <v>18</v>
      </c>
    </row>
    <row r="43" spans="1:19" ht="16.5" thickTop="1" thickBot="1" x14ac:dyDescent="0.3">
      <c r="A43">
        <v>41</v>
      </c>
      <c r="B43" s="22">
        <f t="shared" si="8"/>
        <v>979</v>
      </c>
      <c r="C43" s="22">
        <f t="shared" si="0"/>
        <v>890</v>
      </c>
      <c r="D43" s="22" t="str">
        <f>VLOOKUP(R43,ranknames[#All],2,FALSE)</f>
        <v>Ultranix</v>
      </c>
      <c r="E43" s="22" t="str">
        <f>VLOOKUP(S43,ranknames[#All],2,FALSE)</f>
        <v>Ultranix</v>
      </c>
      <c r="F43" s="29">
        <v>0</v>
      </c>
      <c r="G43" s="30">
        <v>0</v>
      </c>
      <c r="H43" s="17">
        <v>0</v>
      </c>
      <c r="I43" s="19">
        <v>0</v>
      </c>
      <c r="J43" s="24">
        <v>0</v>
      </c>
      <c r="K43" s="24">
        <v>0</v>
      </c>
      <c r="L43" s="25">
        <v>0</v>
      </c>
      <c r="M43" s="28">
        <f t="shared" si="1"/>
        <v>19</v>
      </c>
      <c r="N43" s="28">
        <f t="shared" si="2"/>
        <v>20</v>
      </c>
      <c r="O43" s="28">
        <f t="shared" si="3"/>
        <v>20</v>
      </c>
      <c r="P43" s="28">
        <f t="shared" si="4"/>
        <v>5</v>
      </c>
      <c r="Q43" s="28">
        <f t="shared" si="5"/>
        <v>8</v>
      </c>
      <c r="R43" s="28">
        <f t="shared" si="6"/>
        <v>18</v>
      </c>
      <c r="S43" s="28">
        <f t="shared" si="7"/>
        <v>18</v>
      </c>
    </row>
    <row r="44" spans="1:19" ht="16.5" thickTop="1" thickBot="1" x14ac:dyDescent="0.3">
      <c r="A44">
        <v>42</v>
      </c>
      <c r="B44" s="22">
        <f t="shared" si="8"/>
        <v>1002</v>
      </c>
      <c r="C44" s="22">
        <f t="shared" si="0"/>
        <v>912</v>
      </c>
      <c r="D44" s="22" t="str">
        <f>VLOOKUP(R44,ranknames[#All],2,FALSE)</f>
        <v>Ultranix</v>
      </c>
      <c r="E44" s="22" t="str">
        <f>VLOOKUP(S44,ranknames[#All],2,FALSE)</f>
        <v>Ultranix</v>
      </c>
      <c r="F44" s="29">
        <v>0</v>
      </c>
      <c r="G44" s="30">
        <v>0</v>
      </c>
      <c r="H44" s="17">
        <v>0</v>
      </c>
      <c r="I44" s="19">
        <v>0</v>
      </c>
      <c r="J44" s="24">
        <v>0</v>
      </c>
      <c r="K44" s="24">
        <v>0</v>
      </c>
      <c r="L44" s="25">
        <v>0</v>
      </c>
      <c r="M44" s="28">
        <f t="shared" si="1"/>
        <v>19</v>
      </c>
      <c r="N44" s="28">
        <f t="shared" si="2"/>
        <v>20</v>
      </c>
      <c r="O44" s="28">
        <f t="shared" si="3"/>
        <v>20</v>
      </c>
      <c r="P44" s="28">
        <f t="shared" si="4"/>
        <v>5</v>
      </c>
      <c r="Q44" s="28">
        <f t="shared" si="5"/>
        <v>8</v>
      </c>
      <c r="R44" s="28">
        <f t="shared" si="6"/>
        <v>18</v>
      </c>
      <c r="S44" s="28">
        <f t="shared" si="7"/>
        <v>18</v>
      </c>
    </row>
    <row r="45" spans="1:19" ht="16.5" thickTop="1" thickBot="1" x14ac:dyDescent="0.3">
      <c r="A45">
        <v>43</v>
      </c>
      <c r="B45" s="22">
        <f t="shared" si="8"/>
        <v>1025</v>
      </c>
      <c r="C45" s="22">
        <f t="shared" si="0"/>
        <v>934</v>
      </c>
      <c r="D45" s="22" t="str">
        <f>VLOOKUP(R45,ranknames[#All],2,FALSE)</f>
        <v>Ultranix</v>
      </c>
      <c r="E45" s="22" t="str">
        <f>VLOOKUP(S45,ranknames[#All],2,FALSE)</f>
        <v>Ultranix</v>
      </c>
      <c r="F45" s="29">
        <v>0</v>
      </c>
      <c r="G45" s="30">
        <v>0</v>
      </c>
      <c r="H45" s="17">
        <v>0</v>
      </c>
      <c r="I45" s="19">
        <v>0</v>
      </c>
      <c r="J45" s="24">
        <v>0</v>
      </c>
      <c r="K45" s="24">
        <v>0</v>
      </c>
      <c r="L45" s="25">
        <v>0</v>
      </c>
      <c r="M45" s="28">
        <f t="shared" si="1"/>
        <v>19</v>
      </c>
      <c r="N45" s="28">
        <f t="shared" si="2"/>
        <v>20</v>
      </c>
      <c r="O45" s="28">
        <f t="shared" si="3"/>
        <v>20</v>
      </c>
      <c r="P45" s="28">
        <f t="shared" si="4"/>
        <v>5</v>
      </c>
      <c r="Q45" s="28">
        <f t="shared" si="5"/>
        <v>8</v>
      </c>
      <c r="R45" s="28">
        <f t="shared" si="6"/>
        <v>18</v>
      </c>
      <c r="S45" s="28">
        <f t="shared" si="7"/>
        <v>18</v>
      </c>
    </row>
    <row r="46" spans="1:19" ht="16.5" thickTop="1" thickBot="1" x14ac:dyDescent="0.3">
      <c r="A46">
        <v>44</v>
      </c>
      <c r="B46" s="22">
        <f t="shared" si="8"/>
        <v>1048</v>
      </c>
      <c r="C46" s="22">
        <f t="shared" si="0"/>
        <v>956</v>
      </c>
      <c r="D46" s="22" t="str">
        <f>VLOOKUP(R46,ranknames[#All],2,FALSE)</f>
        <v>Ultranix</v>
      </c>
      <c r="E46" s="22" t="str">
        <f>VLOOKUP(S46,ranknames[#All],2,FALSE)</f>
        <v>Ultranix</v>
      </c>
      <c r="F46" s="29">
        <v>0</v>
      </c>
      <c r="G46" s="30">
        <v>0</v>
      </c>
      <c r="H46" s="17">
        <v>0</v>
      </c>
      <c r="I46" s="19">
        <v>0</v>
      </c>
      <c r="J46" s="24">
        <v>0</v>
      </c>
      <c r="K46" s="24">
        <v>0</v>
      </c>
      <c r="L46" s="25">
        <v>0</v>
      </c>
      <c r="M46" s="28">
        <f t="shared" si="1"/>
        <v>19</v>
      </c>
      <c r="N46" s="28">
        <f t="shared" si="2"/>
        <v>20</v>
      </c>
      <c r="O46" s="28">
        <f t="shared" si="3"/>
        <v>20</v>
      </c>
      <c r="P46" s="28">
        <f t="shared" si="4"/>
        <v>5</v>
      </c>
      <c r="Q46" s="28">
        <f t="shared" si="5"/>
        <v>8</v>
      </c>
      <c r="R46" s="28">
        <f t="shared" si="6"/>
        <v>18</v>
      </c>
      <c r="S46" s="28">
        <f t="shared" si="7"/>
        <v>18</v>
      </c>
    </row>
    <row r="47" spans="1:19" ht="16.5" thickTop="1" thickBot="1" x14ac:dyDescent="0.3">
      <c r="A47">
        <v>45</v>
      </c>
      <c r="B47" s="22">
        <f t="shared" si="8"/>
        <v>1071</v>
      </c>
      <c r="C47" s="22">
        <f t="shared" si="0"/>
        <v>978</v>
      </c>
      <c r="D47" s="22" t="str">
        <f>VLOOKUP(R47,ranknames[#All],2,FALSE)</f>
        <v>Ultranix</v>
      </c>
      <c r="E47" s="22" t="str">
        <f>VLOOKUP(S47,ranknames[#All],2,FALSE)</f>
        <v>Ultranix</v>
      </c>
      <c r="F47" s="29">
        <v>0</v>
      </c>
      <c r="G47" s="30">
        <v>0</v>
      </c>
      <c r="H47" s="17">
        <v>0</v>
      </c>
      <c r="I47" s="19">
        <v>0</v>
      </c>
      <c r="J47" s="24">
        <v>0</v>
      </c>
      <c r="K47" s="24">
        <v>0</v>
      </c>
      <c r="L47" s="25">
        <v>0</v>
      </c>
      <c r="M47" s="28">
        <f t="shared" si="1"/>
        <v>19</v>
      </c>
      <c r="N47" s="28">
        <f t="shared" si="2"/>
        <v>20</v>
      </c>
      <c r="O47" s="28">
        <f t="shared" si="3"/>
        <v>20</v>
      </c>
      <c r="P47" s="28">
        <f t="shared" si="4"/>
        <v>5</v>
      </c>
      <c r="Q47" s="28">
        <f t="shared" si="5"/>
        <v>8</v>
      </c>
      <c r="R47" s="28">
        <f t="shared" si="6"/>
        <v>18</v>
      </c>
      <c r="S47" s="28">
        <f t="shared" si="7"/>
        <v>18</v>
      </c>
    </row>
    <row r="48" spans="1:19" ht="16.5" thickTop="1" thickBot="1" x14ac:dyDescent="0.3">
      <c r="A48">
        <v>46</v>
      </c>
      <c r="B48" s="22">
        <f t="shared" si="8"/>
        <v>1094</v>
      </c>
      <c r="C48" s="22">
        <f t="shared" si="0"/>
        <v>1000</v>
      </c>
      <c r="D48" s="22" t="str">
        <f>VLOOKUP(R48,ranknames[#All],2,FALSE)</f>
        <v>Ultranix</v>
      </c>
      <c r="E48" s="22" t="str">
        <f>VLOOKUP(S48,ranknames[#All],2,FALSE)</f>
        <v>Ultranix</v>
      </c>
      <c r="F48" s="29">
        <v>0</v>
      </c>
      <c r="G48" s="30">
        <v>0</v>
      </c>
      <c r="H48" s="17">
        <v>0</v>
      </c>
      <c r="I48" s="19">
        <v>0</v>
      </c>
      <c r="J48" s="24">
        <v>0</v>
      </c>
      <c r="K48" s="24">
        <v>0</v>
      </c>
      <c r="L48" s="25">
        <v>0</v>
      </c>
      <c r="M48" s="28">
        <f t="shared" si="1"/>
        <v>19</v>
      </c>
      <c r="N48" s="28">
        <f t="shared" si="2"/>
        <v>20</v>
      </c>
      <c r="O48" s="28">
        <f t="shared" si="3"/>
        <v>20</v>
      </c>
      <c r="P48" s="28">
        <f t="shared" si="4"/>
        <v>5</v>
      </c>
      <c r="Q48" s="28">
        <f t="shared" si="5"/>
        <v>8</v>
      </c>
      <c r="R48" s="28">
        <f t="shared" si="6"/>
        <v>18</v>
      </c>
      <c r="S48" s="28">
        <f t="shared" si="7"/>
        <v>18</v>
      </c>
    </row>
    <row r="49" spans="1:19" ht="16.5" thickTop="1" thickBot="1" x14ac:dyDescent="0.3">
      <c r="A49">
        <v>47</v>
      </c>
      <c r="B49" s="22">
        <f t="shared" si="8"/>
        <v>1117</v>
      </c>
      <c r="C49" s="22">
        <f t="shared" si="0"/>
        <v>1022</v>
      </c>
      <c r="D49" s="22" t="str">
        <f>VLOOKUP(R49,ranknames[#All],2,FALSE)</f>
        <v>Ultranix</v>
      </c>
      <c r="E49" s="22" t="str">
        <f>VLOOKUP(S49,ranknames[#All],2,FALSE)</f>
        <v>Ultranix</v>
      </c>
      <c r="F49" s="29">
        <v>0</v>
      </c>
      <c r="G49" s="30">
        <v>0</v>
      </c>
      <c r="H49" s="17">
        <v>0</v>
      </c>
      <c r="I49" s="19">
        <v>0</v>
      </c>
      <c r="J49" s="24">
        <v>0</v>
      </c>
      <c r="K49" s="24">
        <v>0</v>
      </c>
      <c r="L49" s="25">
        <v>0</v>
      </c>
      <c r="M49" s="28">
        <f t="shared" si="1"/>
        <v>19</v>
      </c>
      <c r="N49" s="28">
        <f t="shared" si="2"/>
        <v>20</v>
      </c>
      <c r="O49" s="28">
        <f t="shared" si="3"/>
        <v>20</v>
      </c>
      <c r="P49" s="28">
        <f t="shared" si="4"/>
        <v>5</v>
      </c>
      <c r="Q49" s="28">
        <f t="shared" si="5"/>
        <v>8</v>
      </c>
      <c r="R49" s="28">
        <f t="shared" si="6"/>
        <v>18</v>
      </c>
      <c r="S49" s="28">
        <f t="shared" si="7"/>
        <v>18</v>
      </c>
    </row>
    <row r="50" spans="1:19" ht="16.5" thickTop="1" thickBot="1" x14ac:dyDescent="0.3">
      <c r="A50">
        <v>48</v>
      </c>
      <c r="B50" s="22">
        <f t="shared" si="8"/>
        <v>1140</v>
      </c>
      <c r="C50" s="22">
        <f t="shared" si="0"/>
        <v>1044</v>
      </c>
      <c r="D50" s="22" t="str">
        <f>VLOOKUP(R50,ranknames[#All],2,FALSE)</f>
        <v>Ultranix</v>
      </c>
      <c r="E50" s="22" t="str">
        <f>VLOOKUP(S50,ranknames[#All],2,FALSE)</f>
        <v>Ultranix</v>
      </c>
      <c r="F50" s="29">
        <v>0</v>
      </c>
      <c r="G50" s="30">
        <v>0</v>
      </c>
      <c r="H50" s="17">
        <v>0</v>
      </c>
      <c r="I50" s="19">
        <v>0</v>
      </c>
      <c r="J50" s="24">
        <v>0</v>
      </c>
      <c r="K50" s="24">
        <v>0</v>
      </c>
      <c r="L50" s="25">
        <v>0</v>
      </c>
      <c r="M50" s="28">
        <f t="shared" si="1"/>
        <v>19</v>
      </c>
      <c r="N50" s="28">
        <f t="shared" si="2"/>
        <v>20</v>
      </c>
      <c r="O50" s="28">
        <f t="shared" si="3"/>
        <v>20</v>
      </c>
      <c r="P50" s="28">
        <f t="shared" si="4"/>
        <v>5</v>
      </c>
      <c r="Q50" s="28">
        <f t="shared" si="5"/>
        <v>8</v>
      </c>
      <c r="R50" s="28">
        <f t="shared" si="6"/>
        <v>18</v>
      </c>
      <c r="S50" s="28">
        <f t="shared" si="7"/>
        <v>18</v>
      </c>
    </row>
    <row r="51" spans="1:19" ht="16.5" thickTop="1" thickBot="1" x14ac:dyDescent="0.3">
      <c r="A51">
        <v>49</v>
      </c>
      <c r="B51" s="22">
        <f t="shared" si="8"/>
        <v>1163</v>
      </c>
      <c r="C51" s="22">
        <f t="shared" si="0"/>
        <v>1066</v>
      </c>
      <c r="D51" s="22" t="str">
        <f>VLOOKUP(R51,ranknames[#All],2,FALSE)</f>
        <v>Ultranix</v>
      </c>
      <c r="E51" s="22" t="str">
        <f>VLOOKUP(S51,ranknames[#All],2,FALSE)</f>
        <v>Ultranix</v>
      </c>
      <c r="F51" s="29">
        <v>0</v>
      </c>
      <c r="G51" s="30">
        <v>0</v>
      </c>
      <c r="H51" s="17">
        <v>0</v>
      </c>
      <c r="I51" s="19">
        <v>0</v>
      </c>
      <c r="J51" s="24">
        <v>0</v>
      </c>
      <c r="K51" s="24">
        <v>0</v>
      </c>
      <c r="L51" s="25">
        <v>0</v>
      </c>
      <c r="M51" s="28">
        <f t="shared" si="1"/>
        <v>19</v>
      </c>
      <c r="N51" s="28">
        <f t="shared" si="2"/>
        <v>20</v>
      </c>
      <c r="O51" s="28">
        <f t="shared" si="3"/>
        <v>20</v>
      </c>
      <c r="P51" s="28">
        <f t="shared" si="4"/>
        <v>5</v>
      </c>
      <c r="Q51" s="28">
        <f t="shared" si="5"/>
        <v>8</v>
      </c>
      <c r="R51" s="28">
        <f t="shared" si="6"/>
        <v>18</v>
      </c>
      <c r="S51" s="28">
        <f t="shared" si="7"/>
        <v>18</v>
      </c>
    </row>
    <row r="52" spans="1:19" ht="16.5" thickTop="1" thickBot="1" x14ac:dyDescent="0.3">
      <c r="A52">
        <v>50</v>
      </c>
      <c r="B52" s="22">
        <f t="shared" si="8"/>
        <v>1186</v>
      </c>
      <c r="C52" s="22">
        <f t="shared" si="0"/>
        <v>1088</v>
      </c>
      <c r="D52" s="22" t="str">
        <f>VLOOKUP(R52,ranknames[#All],2,FALSE)</f>
        <v>Ultranix</v>
      </c>
      <c r="E52" s="22" t="str">
        <f>VLOOKUP(S52,ranknames[#All],2,FALSE)</f>
        <v>Ultranix</v>
      </c>
      <c r="F52" s="31">
        <v>0</v>
      </c>
      <c r="G52" s="32">
        <v>0</v>
      </c>
      <c r="H52" s="20">
        <v>0</v>
      </c>
      <c r="I52" s="21">
        <v>0</v>
      </c>
      <c r="J52" s="26">
        <v>0</v>
      </c>
      <c r="K52" s="26">
        <v>0</v>
      </c>
      <c r="L52" s="27">
        <v>0</v>
      </c>
      <c r="M52" s="28">
        <f t="shared" si="1"/>
        <v>19</v>
      </c>
      <c r="N52" s="28">
        <f t="shared" si="2"/>
        <v>20</v>
      </c>
      <c r="O52" s="28">
        <f t="shared" si="3"/>
        <v>20</v>
      </c>
      <c r="P52" s="28">
        <f t="shared" si="4"/>
        <v>5</v>
      </c>
      <c r="Q52" s="28">
        <f t="shared" si="5"/>
        <v>8</v>
      </c>
      <c r="R52" s="28">
        <f t="shared" si="6"/>
        <v>18</v>
      </c>
      <c r="S52" s="28">
        <f t="shared" si="7"/>
        <v>18</v>
      </c>
    </row>
    <row r="53" spans="1:19" ht="15.75" thickTop="1" x14ac:dyDescent="0.25"/>
  </sheetData>
  <mergeCells count="3">
    <mergeCell ref="D1:E1"/>
    <mergeCell ref="M1:S1"/>
    <mergeCell ref="F1:L1"/>
  </mergeCells>
  <dataValidations count="2">
    <dataValidation type="list" allowBlank="1" showInputMessage="1" showErrorMessage="1" sqref="F3:I52 L3" xr:uid="{00000000-0002-0000-0100-000000000000}">
      <formula1>bonuspoints</formula1>
    </dataValidation>
    <dataValidation type="list" allowBlank="1" showInputMessage="1" showErrorMessage="1" sqref="J3:K52 L4:L52" xr:uid="{00000000-0002-0000-0100-000001000000}">
      <formula1>statpoints</formula1>
    </dataValidation>
  </dataValidation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10"/>
  <sheetViews>
    <sheetView topLeftCell="M1" workbookViewId="0">
      <selection activeCell="P50" sqref="P50"/>
    </sheetView>
  </sheetViews>
  <sheetFormatPr defaultRowHeight="15" x14ac:dyDescent="0.25"/>
  <cols>
    <col min="1" max="1" width="9.42578125" customWidth="1"/>
    <col min="2" max="2" width="10.140625" customWidth="1"/>
    <col min="3" max="3" width="9.85546875" customWidth="1"/>
    <col min="4" max="4" width="10.42578125" customWidth="1"/>
    <col min="5" max="5" width="10.140625" customWidth="1"/>
    <col min="6" max="6" width="11.42578125" customWidth="1"/>
    <col min="7" max="7" width="12.42578125" customWidth="1"/>
    <col min="8" max="8" width="13.42578125" customWidth="1"/>
    <col min="9" max="9" width="11.140625" customWidth="1"/>
    <col min="10" max="10" width="9.85546875" customWidth="1"/>
    <col min="11" max="11" width="20.140625" customWidth="1"/>
    <col min="12" max="12" width="21.5703125" customWidth="1"/>
    <col min="13" max="13" width="22.42578125" customWidth="1"/>
    <col min="14" max="14" width="18.5703125" customWidth="1"/>
    <col min="15" max="15" width="6.5703125" customWidth="1"/>
    <col min="16" max="16" width="10.85546875" customWidth="1"/>
    <col min="17" max="17" width="11.42578125" customWidth="1"/>
    <col min="18" max="18" width="12.140625" customWidth="1"/>
    <col min="20" max="20" width="14.140625" customWidth="1"/>
  </cols>
  <sheetData>
    <row r="1" spans="1:22" x14ac:dyDescent="0.25">
      <c r="A1" s="1" t="s">
        <v>5</v>
      </c>
      <c r="B1" s="1" t="s">
        <v>21</v>
      </c>
      <c r="C1" s="1" t="s">
        <v>22</v>
      </c>
      <c r="D1" s="1" t="s">
        <v>15</v>
      </c>
      <c r="E1" s="1" t="s">
        <v>16</v>
      </c>
      <c r="F1" s="1" t="s">
        <v>27</v>
      </c>
      <c r="G1" s="1" t="s">
        <v>23</v>
      </c>
      <c r="H1" s="1" t="s">
        <v>24</v>
      </c>
      <c r="I1" s="1" t="s">
        <v>25</v>
      </c>
      <c r="J1" s="1" t="s">
        <v>26</v>
      </c>
      <c r="K1" s="1" t="s">
        <v>17</v>
      </c>
      <c r="L1" s="1" t="s">
        <v>18</v>
      </c>
      <c r="M1" s="1" t="s">
        <v>19</v>
      </c>
      <c r="N1" s="1" t="s">
        <v>20</v>
      </c>
      <c r="O1" s="1" t="s">
        <v>28</v>
      </c>
      <c r="P1" s="1" t="s">
        <v>31</v>
      </c>
      <c r="Q1" s="1" t="s">
        <v>32</v>
      </c>
      <c r="R1" s="1" t="s">
        <v>33</v>
      </c>
      <c r="S1" s="1" t="s">
        <v>34</v>
      </c>
      <c r="T1" s="1" t="s">
        <v>35</v>
      </c>
      <c r="U1" s="1" t="s">
        <v>3</v>
      </c>
      <c r="V1" s="1" t="s">
        <v>4</v>
      </c>
    </row>
    <row r="2" spans="1:22" x14ac:dyDescent="0.25">
      <c r="A2" s="7" t="s">
        <v>8</v>
      </c>
      <c r="B2">
        <v>48</v>
      </c>
      <c r="C2">
        <v>4</v>
      </c>
      <c r="D2">
        <v>10</v>
      </c>
      <c r="E2">
        <v>4</v>
      </c>
      <c r="F2">
        <v>4</v>
      </c>
      <c r="G2">
        <v>3</v>
      </c>
      <c r="H2">
        <v>2</v>
      </c>
      <c r="I2">
        <f t="shared" ref="I2:I10" si="0">D2+F2+G2</f>
        <v>17</v>
      </c>
      <c r="J2">
        <f t="shared" ref="J2:J10" si="1">E2+H2</f>
        <v>6</v>
      </c>
      <c r="K2">
        <f t="shared" ref="K2:K10" si="2">B2 + 49*I2</f>
        <v>881</v>
      </c>
      <c r="L2">
        <f t="shared" ref="L2:L10" si="3">C2 + 49*J2</f>
        <v>298</v>
      </c>
      <c r="M2">
        <f>K2+6*47</f>
        <v>1163</v>
      </c>
      <c r="N2">
        <f>L2+6*47</f>
        <v>580</v>
      </c>
      <c r="O2">
        <v>18</v>
      </c>
      <c r="P2">
        <v>14</v>
      </c>
      <c r="Q2">
        <v>10</v>
      </c>
      <c r="R2">
        <v>8</v>
      </c>
      <c r="S2">
        <v>10</v>
      </c>
      <c r="T2">
        <v>15</v>
      </c>
      <c r="U2">
        <v>1</v>
      </c>
      <c r="V2">
        <v>0</v>
      </c>
    </row>
    <row r="3" spans="1:22" s="2" customFormat="1" x14ac:dyDescent="0.25">
      <c r="A3" s="4" t="s">
        <v>9</v>
      </c>
      <c r="B3" s="2">
        <v>34</v>
      </c>
      <c r="C3" s="2">
        <v>9</v>
      </c>
      <c r="D3">
        <v>3</v>
      </c>
      <c r="E3" s="2">
        <v>14</v>
      </c>
      <c r="F3">
        <v>2</v>
      </c>
      <c r="G3" s="2">
        <v>3</v>
      </c>
      <c r="H3" s="2">
        <v>4</v>
      </c>
      <c r="I3">
        <f t="shared" si="0"/>
        <v>8</v>
      </c>
      <c r="J3">
        <f t="shared" si="1"/>
        <v>18</v>
      </c>
      <c r="K3">
        <f t="shared" si="2"/>
        <v>426</v>
      </c>
      <c r="L3">
        <f t="shared" si="3"/>
        <v>891</v>
      </c>
      <c r="M3">
        <f t="shared" ref="M3:N10" si="4">K3+6*47</f>
        <v>708</v>
      </c>
      <c r="N3">
        <f t="shared" si="4"/>
        <v>1173</v>
      </c>
      <c r="O3">
        <v>10</v>
      </c>
      <c r="P3" s="2">
        <v>10</v>
      </c>
      <c r="Q3" s="2">
        <v>10</v>
      </c>
      <c r="R3" s="2">
        <v>18</v>
      </c>
      <c r="S3" s="2">
        <v>10</v>
      </c>
      <c r="T3" s="2">
        <v>12</v>
      </c>
      <c r="U3" s="2">
        <v>0</v>
      </c>
      <c r="V3" s="2">
        <v>1</v>
      </c>
    </row>
    <row r="4" spans="1:22" x14ac:dyDescent="0.25">
      <c r="A4" s="5" t="s">
        <v>10</v>
      </c>
      <c r="B4">
        <v>38</v>
      </c>
      <c r="C4">
        <v>4</v>
      </c>
      <c r="D4">
        <v>5</v>
      </c>
      <c r="E4">
        <v>8</v>
      </c>
      <c r="F4">
        <v>3</v>
      </c>
      <c r="G4">
        <v>3</v>
      </c>
      <c r="H4">
        <v>2</v>
      </c>
      <c r="I4">
        <f t="shared" si="0"/>
        <v>11</v>
      </c>
      <c r="J4">
        <f t="shared" si="1"/>
        <v>10</v>
      </c>
      <c r="K4">
        <f t="shared" si="2"/>
        <v>577</v>
      </c>
      <c r="L4">
        <f t="shared" si="3"/>
        <v>494</v>
      </c>
      <c r="M4">
        <f t="shared" si="4"/>
        <v>859</v>
      </c>
      <c r="N4">
        <f t="shared" si="4"/>
        <v>776</v>
      </c>
      <c r="O4">
        <v>12</v>
      </c>
      <c r="P4">
        <v>18</v>
      </c>
      <c r="Q4">
        <v>18</v>
      </c>
      <c r="R4">
        <v>8</v>
      </c>
      <c r="S4">
        <v>13</v>
      </c>
      <c r="T4">
        <v>13</v>
      </c>
      <c r="U4">
        <v>0</v>
      </c>
      <c r="V4">
        <v>0</v>
      </c>
    </row>
    <row r="5" spans="1:22" s="2" customFormat="1" x14ac:dyDescent="0.25">
      <c r="A5" s="4" t="s">
        <v>11</v>
      </c>
      <c r="B5" s="2">
        <v>38</v>
      </c>
      <c r="C5" s="2">
        <v>5</v>
      </c>
      <c r="D5">
        <v>9</v>
      </c>
      <c r="E5" s="2">
        <v>9</v>
      </c>
      <c r="F5">
        <v>3</v>
      </c>
      <c r="G5" s="2">
        <v>3</v>
      </c>
      <c r="H5" s="2">
        <v>2</v>
      </c>
      <c r="I5">
        <f t="shared" si="0"/>
        <v>15</v>
      </c>
      <c r="J5">
        <f t="shared" si="1"/>
        <v>11</v>
      </c>
      <c r="K5">
        <f t="shared" si="2"/>
        <v>773</v>
      </c>
      <c r="L5">
        <f t="shared" si="3"/>
        <v>544</v>
      </c>
      <c r="M5">
        <f t="shared" si="4"/>
        <v>1055</v>
      </c>
      <c r="N5">
        <f t="shared" si="4"/>
        <v>826</v>
      </c>
      <c r="O5">
        <v>14</v>
      </c>
      <c r="P5" s="2">
        <v>12</v>
      </c>
      <c r="Q5" s="2">
        <v>10</v>
      </c>
      <c r="R5" s="2">
        <v>10</v>
      </c>
      <c r="S5" s="2">
        <v>13</v>
      </c>
      <c r="T5" s="2">
        <v>12</v>
      </c>
      <c r="U5" s="2">
        <v>1</v>
      </c>
      <c r="V5" s="2">
        <v>1</v>
      </c>
    </row>
    <row r="6" spans="1:22" x14ac:dyDescent="0.25">
      <c r="A6" s="5" t="s">
        <v>12</v>
      </c>
      <c r="B6">
        <v>36</v>
      </c>
      <c r="C6">
        <v>9</v>
      </c>
      <c r="D6">
        <v>4</v>
      </c>
      <c r="E6">
        <v>14</v>
      </c>
      <c r="F6">
        <v>3</v>
      </c>
      <c r="G6">
        <v>3</v>
      </c>
      <c r="H6">
        <v>4</v>
      </c>
      <c r="I6">
        <f t="shared" si="0"/>
        <v>10</v>
      </c>
      <c r="J6">
        <f t="shared" si="1"/>
        <v>18</v>
      </c>
      <c r="K6">
        <f t="shared" si="2"/>
        <v>526</v>
      </c>
      <c r="L6">
        <f t="shared" si="3"/>
        <v>891</v>
      </c>
      <c r="M6">
        <f t="shared" si="4"/>
        <v>808</v>
      </c>
      <c r="N6">
        <f t="shared" si="4"/>
        <v>1173</v>
      </c>
      <c r="O6">
        <v>12</v>
      </c>
      <c r="P6">
        <v>10</v>
      </c>
      <c r="Q6">
        <v>10</v>
      </c>
      <c r="R6">
        <v>18</v>
      </c>
      <c r="S6">
        <v>10</v>
      </c>
      <c r="T6">
        <v>12</v>
      </c>
      <c r="U6">
        <v>0</v>
      </c>
      <c r="V6">
        <v>1</v>
      </c>
    </row>
    <row r="7" spans="1:22" x14ac:dyDescent="0.25">
      <c r="A7" s="6" t="s">
        <v>7</v>
      </c>
      <c r="B7">
        <v>36</v>
      </c>
      <c r="C7">
        <v>9</v>
      </c>
      <c r="D7">
        <v>4</v>
      </c>
      <c r="E7">
        <v>14</v>
      </c>
      <c r="F7">
        <v>3</v>
      </c>
      <c r="G7" s="2">
        <v>3</v>
      </c>
      <c r="H7" s="2">
        <v>4</v>
      </c>
      <c r="I7">
        <f t="shared" si="0"/>
        <v>10</v>
      </c>
      <c r="J7">
        <f t="shared" si="1"/>
        <v>18</v>
      </c>
      <c r="K7">
        <f t="shared" si="2"/>
        <v>526</v>
      </c>
      <c r="L7">
        <f t="shared" si="3"/>
        <v>891</v>
      </c>
      <c r="M7">
        <f t="shared" si="4"/>
        <v>808</v>
      </c>
      <c r="N7">
        <f t="shared" si="4"/>
        <v>1173</v>
      </c>
      <c r="O7">
        <v>12</v>
      </c>
      <c r="P7">
        <v>10</v>
      </c>
      <c r="Q7">
        <v>10</v>
      </c>
      <c r="R7">
        <v>18</v>
      </c>
      <c r="S7">
        <v>10</v>
      </c>
      <c r="T7">
        <v>12</v>
      </c>
      <c r="U7">
        <v>0</v>
      </c>
      <c r="V7">
        <v>1</v>
      </c>
    </row>
    <row r="8" spans="1:22" x14ac:dyDescent="0.25">
      <c r="A8" s="5" t="s">
        <v>14</v>
      </c>
      <c r="B8">
        <v>50</v>
      </c>
      <c r="C8">
        <v>3</v>
      </c>
      <c r="D8">
        <v>15</v>
      </c>
      <c r="E8">
        <v>4</v>
      </c>
      <c r="F8">
        <v>4</v>
      </c>
      <c r="G8">
        <v>4</v>
      </c>
      <c r="H8">
        <v>1</v>
      </c>
      <c r="I8">
        <f t="shared" si="0"/>
        <v>23</v>
      </c>
      <c r="J8">
        <f t="shared" si="1"/>
        <v>5</v>
      </c>
      <c r="K8">
        <f t="shared" si="2"/>
        <v>1177</v>
      </c>
      <c r="L8">
        <f t="shared" si="3"/>
        <v>248</v>
      </c>
      <c r="M8">
        <f t="shared" si="4"/>
        <v>1459</v>
      </c>
      <c r="N8">
        <f t="shared" si="4"/>
        <v>530</v>
      </c>
      <c r="O8">
        <v>18</v>
      </c>
      <c r="P8">
        <v>12</v>
      </c>
      <c r="Q8">
        <v>12</v>
      </c>
      <c r="R8">
        <v>6</v>
      </c>
      <c r="S8">
        <v>12</v>
      </c>
      <c r="T8">
        <v>16</v>
      </c>
      <c r="U8">
        <v>1</v>
      </c>
      <c r="V8">
        <v>0</v>
      </c>
    </row>
    <row r="9" spans="1:22" s="2" customFormat="1" x14ac:dyDescent="0.25">
      <c r="A9" s="4" t="s">
        <v>13</v>
      </c>
      <c r="B9" s="2">
        <v>44</v>
      </c>
      <c r="C9" s="2">
        <v>8</v>
      </c>
      <c r="D9">
        <v>8</v>
      </c>
      <c r="E9" s="2">
        <v>11</v>
      </c>
      <c r="F9">
        <v>4</v>
      </c>
      <c r="G9">
        <v>3</v>
      </c>
      <c r="H9">
        <v>4</v>
      </c>
      <c r="I9">
        <f t="shared" si="0"/>
        <v>15</v>
      </c>
      <c r="J9">
        <f t="shared" si="1"/>
        <v>15</v>
      </c>
      <c r="K9">
        <f t="shared" si="2"/>
        <v>779</v>
      </c>
      <c r="L9">
        <f t="shared" si="3"/>
        <v>743</v>
      </c>
      <c r="M9">
        <f t="shared" si="4"/>
        <v>1061</v>
      </c>
      <c r="N9">
        <f t="shared" si="4"/>
        <v>1025</v>
      </c>
      <c r="O9">
        <v>16</v>
      </c>
      <c r="P9" s="2">
        <v>15</v>
      </c>
      <c r="Q9" s="2">
        <v>11</v>
      </c>
      <c r="R9" s="2">
        <v>17</v>
      </c>
      <c r="S9" s="2">
        <v>10</v>
      </c>
      <c r="T9" s="2">
        <v>14</v>
      </c>
      <c r="U9" s="2">
        <v>1</v>
      </c>
      <c r="V9" s="2">
        <v>1</v>
      </c>
    </row>
    <row r="10" spans="1:22" x14ac:dyDescent="0.25">
      <c r="A10" s="3" t="s">
        <v>6</v>
      </c>
      <c r="B10">
        <v>45</v>
      </c>
      <c r="C10">
        <v>8</v>
      </c>
      <c r="D10">
        <v>8</v>
      </c>
      <c r="E10">
        <v>13</v>
      </c>
      <c r="F10">
        <v>4</v>
      </c>
      <c r="G10">
        <v>3</v>
      </c>
      <c r="H10">
        <v>4</v>
      </c>
      <c r="I10">
        <f t="shared" si="0"/>
        <v>15</v>
      </c>
      <c r="J10">
        <f t="shared" si="1"/>
        <v>17</v>
      </c>
      <c r="K10">
        <f t="shared" si="2"/>
        <v>780</v>
      </c>
      <c r="L10">
        <f t="shared" si="3"/>
        <v>841</v>
      </c>
      <c r="M10">
        <f t="shared" si="4"/>
        <v>1062</v>
      </c>
      <c r="N10">
        <f t="shared" si="4"/>
        <v>1123</v>
      </c>
      <c r="O10">
        <v>17</v>
      </c>
      <c r="P10">
        <v>15</v>
      </c>
      <c r="Q10">
        <v>11</v>
      </c>
      <c r="R10">
        <v>16</v>
      </c>
      <c r="S10">
        <v>11</v>
      </c>
      <c r="T10">
        <v>14</v>
      </c>
      <c r="U10">
        <v>1</v>
      </c>
      <c r="V10">
        <v>1</v>
      </c>
    </row>
  </sheetData>
  <pageMargins left="0.7" right="0.7" top="0.75" bottom="0.75" header="0.3" footer="0.3"/>
  <pageSetup orientation="portrait" horizontalDpi="1200" verticalDpi="12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7"/>
  <sheetViews>
    <sheetView tabSelected="1" workbookViewId="0">
      <selection activeCell="A18" sqref="A18"/>
    </sheetView>
  </sheetViews>
  <sheetFormatPr defaultRowHeight="15" x14ac:dyDescent="0.25"/>
  <cols>
    <col min="2" max="2" width="11.140625" customWidth="1"/>
    <col min="3" max="3" width="10.85546875" customWidth="1"/>
    <col min="4" max="4" width="12.28515625" customWidth="1"/>
    <col min="5" max="5" width="12.140625" customWidth="1"/>
    <col min="7" max="9" width="14.140625" customWidth="1"/>
    <col min="10" max="10" width="72.5703125" customWidth="1"/>
  </cols>
  <sheetData>
    <row r="1" spans="1:11" x14ac:dyDescent="0.25">
      <c r="A1" t="s">
        <v>29</v>
      </c>
      <c r="B1" s="1" t="s">
        <v>30</v>
      </c>
      <c r="C1" s="1" t="s">
        <v>31</v>
      </c>
      <c r="D1" s="1" t="s">
        <v>32</v>
      </c>
      <c r="E1" s="1" t="s">
        <v>33</v>
      </c>
      <c r="F1" s="1" t="s">
        <v>34</v>
      </c>
      <c r="G1" s="1" t="s">
        <v>35</v>
      </c>
      <c r="H1" s="1" t="s">
        <v>3</v>
      </c>
      <c r="I1" s="1" t="s">
        <v>4</v>
      </c>
      <c r="J1" t="s">
        <v>36</v>
      </c>
      <c r="K1" t="s">
        <v>41</v>
      </c>
    </row>
    <row r="2" spans="1:11" x14ac:dyDescent="0.25">
      <c r="A2" t="s">
        <v>37</v>
      </c>
      <c r="B2">
        <v>0</v>
      </c>
      <c r="C2">
        <v>0</v>
      </c>
      <c r="D2">
        <v>0</v>
      </c>
      <c r="E2">
        <v>0</v>
      </c>
      <c r="F2">
        <v>0</v>
      </c>
      <c r="G2">
        <v>0</v>
      </c>
      <c r="H2">
        <v>0</v>
      </c>
      <c r="I2">
        <v>0</v>
      </c>
      <c r="J2" t="s">
        <v>38</v>
      </c>
    </row>
    <row r="3" spans="1:11" x14ac:dyDescent="0.25">
      <c r="A3" t="s">
        <v>39</v>
      </c>
      <c r="B3">
        <v>1</v>
      </c>
      <c r="C3">
        <v>0</v>
      </c>
      <c r="D3">
        <v>-1</v>
      </c>
      <c r="E3">
        <v>0</v>
      </c>
      <c r="F3">
        <v>-1</v>
      </c>
      <c r="G3">
        <v>1</v>
      </c>
      <c r="H3">
        <v>1</v>
      </c>
      <c r="I3">
        <v>0</v>
      </c>
      <c r="J3" t="s">
        <v>40</v>
      </c>
      <c r="K3" t="s">
        <v>51</v>
      </c>
    </row>
    <row r="4" spans="1:11" x14ac:dyDescent="0.25">
      <c r="A4" t="s">
        <v>42</v>
      </c>
      <c r="B4">
        <v>-1</v>
      </c>
      <c r="C4">
        <v>0</v>
      </c>
      <c r="D4">
        <v>0</v>
      </c>
      <c r="E4">
        <v>1</v>
      </c>
      <c r="F4">
        <v>1</v>
      </c>
      <c r="G4">
        <v>-1</v>
      </c>
      <c r="H4">
        <v>0</v>
      </c>
      <c r="I4">
        <v>1</v>
      </c>
      <c r="J4" t="s">
        <v>43</v>
      </c>
    </row>
    <row r="5" spans="1:11" x14ac:dyDescent="0.25">
      <c r="A5" t="s">
        <v>44</v>
      </c>
      <c r="B5">
        <v>0</v>
      </c>
      <c r="C5">
        <v>0</v>
      </c>
      <c r="D5">
        <v>0</v>
      </c>
      <c r="E5">
        <v>1</v>
      </c>
      <c r="F5">
        <v>0</v>
      </c>
      <c r="G5">
        <v>-1</v>
      </c>
      <c r="H5">
        <v>0</v>
      </c>
      <c r="I5">
        <v>0</v>
      </c>
      <c r="J5" t="s">
        <v>45</v>
      </c>
    </row>
    <row r="6" spans="1:11" x14ac:dyDescent="0.25">
      <c r="A6" t="s">
        <v>46</v>
      </c>
      <c r="B6">
        <v>0</v>
      </c>
      <c r="C6">
        <v>0</v>
      </c>
      <c r="D6">
        <f>1</f>
        <v>1</v>
      </c>
      <c r="E6">
        <v>-1</v>
      </c>
      <c r="F6">
        <v>-1</v>
      </c>
      <c r="G6">
        <v>2</v>
      </c>
      <c r="H6">
        <v>2</v>
      </c>
      <c r="I6">
        <v>0</v>
      </c>
      <c r="J6" t="s">
        <v>48</v>
      </c>
      <c r="K6" t="s">
        <v>47</v>
      </c>
    </row>
    <row r="7" spans="1:11" x14ac:dyDescent="0.25">
      <c r="A7" t="s">
        <v>52</v>
      </c>
      <c r="B7">
        <v>-2</v>
      </c>
      <c r="C7">
        <v>0</v>
      </c>
      <c r="D7">
        <v>0</v>
      </c>
      <c r="E7">
        <v>1</v>
      </c>
      <c r="F7">
        <v>2</v>
      </c>
      <c r="G7">
        <v>0</v>
      </c>
      <c r="H7">
        <v>0</v>
      </c>
      <c r="I7">
        <v>0</v>
      </c>
      <c r="J7" t="s">
        <v>49</v>
      </c>
      <c r="K7" t="s">
        <v>50</v>
      </c>
    </row>
    <row r="8" spans="1:11" x14ac:dyDescent="0.25">
      <c r="A8" t="s">
        <v>53</v>
      </c>
      <c r="B8">
        <v>-1</v>
      </c>
      <c r="C8">
        <v>1</v>
      </c>
      <c r="D8">
        <v>2</v>
      </c>
      <c r="E8">
        <v>-1</v>
      </c>
      <c r="F8">
        <v>0</v>
      </c>
      <c r="G8">
        <v>0</v>
      </c>
      <c r="H8">
        <v>0</v>
      </c>
      <c r="I8">
        <v>0</v>
      </c>
      <c r="J8" t="s">
        <v>54</v>
      </c>
      <c r="K8" t="s">
        <v>50</v>
      </c>
    </row>
    <row r="9" spans="1:11" x14ac:dyDescent="0.25">
      <c r="A9" t="s">
        <v>55</v>
      </c>
      <c r="B9">
        <v>-1</v>
      </c>
      <c r="C9">
        <v>0</v>
      </c>
      <c r="D9">
        <v>0</v>
      </c>
      <c r="E9">
        <v>-1</v>
      </c>
      <c r="F9">
        <v>0</v>
      </c>
      <c r="G9">
        <v>1</v>
      </c>
      <c r="H9">
        <v>1</v>
      </c>
      <c r="I9">
        <v>0</v>
      </c>
      <c r="J9" t="s">
        <v>56</v>
      </c>
    </row>
    <row r="10" spans="1:11" x14ac:dyDescent="0.25">
      <c r="A10" t="s">
        <v>57</v>
      </c>
      <c r="B10">
        <v>2</v>
      </c>
      <c r="C10">
        <v>0</v>
      </c>
      <c r="D10">
        <v>-1</v>
      </c>
      <c r="E10">
        <v>-1</v>
      </c>
      <c r="F10">
        <v>-2</v>
      </c>
      <c r="G10">
        <v>0</v>
      </c>
      <c r="H10">
        <v>2</v>
      </c>
      <c r="I10">
        <v>0</v>
      </c>
      <c r="J10" t="s">
        <v>58</v>
      </c>
      <c r="K10" t="s">
        <v>59</v>
      </c>
    </row>
    <row r="11" spans="1:11" x14ac:dyDescent="0.25">
      <c r="A11" t="s">
        <v>60</v>
      </c>
      <c r="B11">
        <v>-1</v>
      </c>
      <c r="C11">
        <v>0</v>
      </c>
      <c r="D11">
        <v>0</v>
      </c>
      <c r="E11">
        <v>0</v>
      </c>
      <c r="F11">
        <v>0</v>
      </c>
      <c r="G11">
        <v>-1</v>
      </c>
      <c r="H11">
        <v>0</v>
      </c>
      <c r="I11">
        <v>0</v>
      </c>
      <c r="J11" t="s">
        <v>61</v>
      </c>
      <c r="K11" t="s">
        <v>62</v>
      </c>
    </row>
    <row r="12" spans="1:11" x14ac:dyDescent="0.25">
      <c r="A12" t="s">
        <v>63</v>
      </c>
      <c r="B12">
        <v>-3</v>
      </c>
      <c r="C12">
        <v>0</v>
      </c>
      <c r="D12">
        <v>1</v>
      </c>
      <c r="E12">
        <v>1</v>
      </c>
      <c r="F12">
        <v>1</v>
      </c>
      <c r="G12">
        <v>-2</v>
      </c>
      <c r="H12">
        <v>0</v>
      </c>
      <c r="I12">
        <v>1</v>
      </c>
      <c r="J12" t="s">
        <v>64</v>
      </c>
      <c r="K12" t="s">
        <v>50</v>
      </c>
    </row>
    <row r="13" spans="1:11" x14ac:dyDescent="0.25">
      <c r="A13" t="s">
        <v>98</v>
      </c>
      <c r="B13">
        <v>-1</v>
      </c>
      <c r="C13">
        <v>2</v>
      </c>
      <c r="D13">
        <v>2</v>
      </c>
      <c r="E13">
        <v>0</v>
      </c>
      <c r="F13">
        <v>0</v>
      </c>
      <c r="G13">
        <v>0</v>
      </c>
      <c r="H13">
        <v>0</v>
      </c>
      <c r="I13">
        <v>0</v>
      </c>
    </row>
    <row r="14" spans="1:11" x14ac:dyDescent="0.25">
      <c r="A14" t="s">
        <v>99</v>
      </c>
      <c r="B14">
        <v>2</v>
      </c>
      <c r="C14">
        <v>0</v>
      </c>
      <c r="D14">
        <v>-1</v>
      </c>
      <c r="E14">
        <v>-1</v>
      </c>
      <c r="F14">
        <v>-1</v>
      </c>
      <c r="G14">
        <v>2</v>
      </c>
      <c r="H14">
        <v>2</v>
      </c>
      <c r="I14">
        <v>0</v>
      </c>
    </row>
    <row r="15" spans="1:11" x14ac:dyDescent="0.25">
      <c r="A15" t="s">
        <v>100</v>
      </c>
      <c r="B15">
        <v>-1</v>
      </c>
      <c r="C15">
        <v>0</v>
      </c>
      <c r="D15">
        <v>0</v>
      </c>
      <c r="E15">
        <v>1</v>
      </c>
      <c r="F15">
        <v>1</v>
      </c>
      <c r="G15">
        <v>-1</v>
      </c>
      <c r="H15">
        <v>0</v>
      </c>
      <c r="I15">
        <v>1</v>
      </c>
    </row>
    <row r="16" spans="1:11" x14ac:dyDescent="0.25">
      <c r="A16" t="s">
        <v>101</v>
      </c>
      <c r="B16">
        <v>0</v>
      </c>
      <c r="C16">
        <v>0</v>
      </c>
      <c r="D16">
        <v>0</v>
      </c>
      <c r="E16">
        <v>0</v>
      </c>
      <c r="F16">
        <v>0</v>
      </c>
      <c r="G16">
        <v>0</v>
      </c>
      <c r="H16">
        <v>0</v>
      </c>
      <c r="I16">
        <v>0</v>
      </c>
    </row>
    <row r="17" spans="1:9" x14ac:dyDescent="0.25">
      <c r="A17" t="s">
        <v>102</v>
      </c>
      <c r="B17">
        <v>2</v>
      </c>
      <c r="C17">
        <v>0</v>
      </c>
      <c r="D17">
        <v>-1</v>
      </c>
      <c r="E17">
        <v>-1</v>
      </c>
      <c r="F17">
        <v>-1</v>
      </c>
      <c r="G17">
        <v>2</v>
      </c>
      <c r="H17">
        <v>2</v>
      </c>
      <c r="I17">
        <v>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32"/>
  <sheetViews>
    <sheetView workbookViewId="0">
      <selection activeCell="L10" sqref="L10"/>
    </sheetView>
  </sheetViews>
  <sheetFormatPr defaultRowHeight="15" x14ac:dyDescent="0.25"/>
  <cols>
    <col min="3" max="4" width="11" customWidth="1"/>
  </cols>
  <sheetData>
    <row r="1" spans="1:4" x14ac:dyDescent="0.25">
      <c r="A1">
        <v>0</v>
      </c>
      <c r="B1" s="15">
        <v>0</v>
      </c>
      <c r="C1" t="s">
        <v>75</v>
      </c>
      <c r="D1" s="23" t="s">
        <v>76</v>
      </c>
    </row>
    <row r="2" spans="1:4" x14ac:dyDescent="0.25">
      <c r="A2">
        <v>1</v>
      </c>
      <c r="B2" s="15">
        <v>1</v>
      </c>
      <c r="C2">
        <v>0</v>
      </c>
      <c r="D2" s="23" t="s">
        <v>78</v>
      </c>
    </row>
    <row r="3" spans="1:4" x14ac:dyDescent="0.25">
      <c r="A3">
        <v>2</v>
      </c>
      <c r="B3" s="15">
        <v>2</v>
      </c>
      <c r="C3">
        <v>1</v>
      </c>
      <c r="D3" s="23" t="s">
        <v>79</v>
      </c>
    </row>
    <row r="4" spans="1:4" x14ac:dyDescent="0.25">
      <c r="A4">
        <v>3</v>
      </c>
      <c r="B4" s="15">
        <v>3</v>
      </c>
      <c r="C4">
        <v>2</v>
      </c>
      <c r="D4" s="23" t="s">
        <v>77</v>
      </c>
    </row>
    <row r="5" spans="1:4" x14ac:dyDescent="0.25">
      <c r="A5">
        <v>4</v>
      </c>
      <c r="B5" s="15">
        <v>4</v>
      </c>
      <c r="C5">
        <v>3</v>
      </c>
      <c r="D5" s="23" t="s">
        <v>80</v>
      </c>
    </row>
    <row r="6" spans="1:4" x14ac:dyDescent="0.25">
      <c r="A6">
        <v>5</v>
      </c>
      <c r="B6" s="15">
        <v>5</v>
      </c>
      <c r="C6">
        <v>4</v>
      </c>
      <c r="D6" s="23" t="s">
        <v>81</v>
      </c>
    </row>
    <row r="7" spans="1:4" x14ac:dyDescent="0.25">
      <c r="A7">
        <v>6</v>
      </c>
      <c r="B7" s="15">
        <v>6</v>
      </c>
      <c r="C7">
        <v>5</v>
      </c>
      <c r="D7" s="23" t="s">
        <v>82</v>
      </c>
    </row>
    <row r="8" spans="1:4" x14ac:dyDescent="0.25">
      <c r="A8">
        <v>7</v>
      </c>
      <c r="B8" s="15">
        <v>7</v>
      </c>
      <c r="C8">
        <v>6</v>
      </c>
      <c r="D8" s="23" t="s">
        <v>83</v>
      </c>
    </row>
    <row r="9" spans="1:4" x14ac:dyDescent="0.25">
      <c r="A9">
        <v>8</v>
      </c>
      <c r="B9" s="15">
        <v>8</v>
      </c>
      <c r="C9">
        <v>7</v>
      </c>
      <c r="D9" s="23" t="s">
        <v>84</v>
      </c>
    </row>
    <row r="10" spans="1:4" x14ac:dyDescent="0.25">
      <c r="A10">
        <v>9</v>
      </c>
      <c r="B10" s="15">
        <v>9</v>
      </c>
      <c r="C10">
        <v>8</v>
      </c>
      <c r="D10" s="23" t="s">
        <v>85</v>
      </c>
    </row>
    <row r="11" spans="1:4" x14ac:dyDescent="0.25">
      <c r="A11">
        <v>10</v>
      </c>
      <c r="B11" s="15">
        <v>10</v>
      </c>
      <c r="C11">
        <v>9</v>
      </c>
      <c r="D11" s="23" t="s">
        <v>86</v>
      </c>
    </row>
    <row r="12" spans="1:4" x14ac:dyDescent="0.25">
      <c r="A12">
        <v>11</v>
      </c>
      <c r="B12" s="15">
        <v>11</v>
      </c>
      <c r="C12">
        <v>10</v>
      </c>
      <c r="D12" s="23" t="s">
        <v>87</v>
      </c>
    </row>
    <row r="13" spans="1:4" x14ac:dyDescent="0.25">
      <c r="A13">
        <v>12</v>
      </c>
      <c r="B13" s="15">
        <v>12</v>
      </c>
      <c r="C13">
        <v>11</v>
      </c>
      <c r="D13" s="23" t="s">
        <v>88</v>
      </c>
    </row>
    <row r="14" spans="1:4" x14ac:dyDescent="0.25">
      <c r="A14">
        <v>13</v>
      </c>
      <c r="B14" s="15">
        <v>13</v>
      </c>
      <c r="C14">
        <v>12</v>
      </c>
      <c r="D14" s="23" t="s">
        <v>89</v>
      </c>
    </row>
    <row r="15" spans="1:4" x14ac:dyDescent="0.25">
      <c r="A15">
        <v>14</v>
      </c>
      <c r="B15" s="15">
        <v>14</v>
      </c>
      <c r="C15">
        <v>13</v>
      </c>
      <c r="D15" s="23" t="s">
        <v>90</v>
      </c>
    </row>
    <row r="16" spans="1:4" x14ac:dyDescent="0.25">
      <c r="A16">
        <v>15</v>
      </c>
      <c r="B16" s="15">
        <v>15</v>
      </c>
      <c r="C16">
        <v>14</v>
      </c>
      <c r="D16" s="23" t="s">
        <v>91</v>
      </c>
    </row>
    <row r="17" spans="1:4" x14ac:dyDescent="0.25">
      <c r="A17">
        <v>16</v>
      </c>
      <c r="B17" s="15">
        <v>16</v>
      </c>
      <c r="C17">
        <v>15</v>
      </c>
      <c r="D17" s="23" t="s">
        <v>92</v>
      </c>
    </row>
    <row r="18" spans="1:4" x14ac:dyDescent="0.25">
      <c r="A18">
        <v>17</v>
      </c>
      <c r="B18" s="15">
        <v>17</v>
      </c>
      <c r="C18">
        <v>16</v>
      </c>
      <c r="D18" s="23" t="s">
        <v>93</v>
      </c>
    </row>
    <row r="19" spans="1:4" x14ac:dyDescent="0.25">
      <c r="A19">
        <v>18</v>
      </c>
      <c r="B19" s="15">
        <v>18</v>
      </c>
      <c r="C19">
        <v>17</v>
      </c>
      <c r="D19" s="23" t="s">
        <v>94</v>
      </c>
    </row>
    <row r="20" spans="1:4" x14ac:dyDescent="0.25">
      <c r="A20">
        <v>19</v>
      </c>
      <c r="B20" s="15">
        <v>19</v>
      </c>
      <c r="C20">
        <v>18</v>
      </c>
      <c r="D20" s="23" t="s">
        <v>95</v>
      </c>
    </row>
    <row r="21" spans="1:4" x14ac:dyDescent="0.25">
      <c r="A21">
        <v>20</v>
      </c>
      <c r="B21" s="15">
        <v>20</v>
      </c>
      <c r="C21">
        <v>19</v>
      </c>
      <c r="D21" s="23" t="s">
        <v>96</v>
      </c>
    </row>
    <row r="22" spans="1:4" x14ac:dyDescent="0.25">
      <c r="A22">
        <v>21</v>
      </c>
      <c r="B22" s="15">
        <v>21</v>
      </c>
    </row>
    <row r="23" spans="1:4" x14ac:dyDescent="0.25">
      <c r="A23">
        <v>22</v>
      </c>
      <c r="B23" s="15">
        <v>22</v>
      </c>
    </row>
    <row r="24" spans="1:4" x14ac:dyDescent="0.25">
      <c r="A24">
        <v>23</v>
      </c>
      <c r="B24" s="15">
        <v>23</v>
      </c>
    </row>
    <row r="25" spans="1:4" x14ac:dyDescent="0.25">
      <c r="A25">
        <v>24</v>
      </c>
      <c r="B25" s="15">
        <v>24</v>
      </c>
    </row>
    <row r="26" spans="1:4" x14ac:dyDescent="0.25">
      <c r="A26">
        <v>25</v>
      </c>
      <c r="B26" s="15">
        <v>25</v>
      </c>
    </row>
    <row r="27" spans="1:4" x14ac:dyDescent="0.25">
      <c r="A27">
        <v>26</v>
      </c>
      <c r="B27" s="15">
        <v>26</v>
      </c>
    </row>
    <row r="28" spans="1:4" x14ac:dyDescent="0.25">
      <c r="A28">
        <v>27</v>
      </c>
      <c r="B28" s="15">
        <v>27</v>
      </c>
    </row>
    <row r="29" spans="1:4" x14ac:dyDescent="0.25">
      <c r="A29">
        <v>28</v>
      </c>
      <c r="B29" s="15">
        <v>28</v>
      </c>
    </row>
    <row r="30" spans="1:4" x14ac:dyDescent="0.25">
      <c r="A30">
        <v>29</v>
      </c>
      <c r="B30" s="15">
        <v>29</v>
      </c>
    </row>
    <row r="31" spans="1:4" x14ac:dyDescent="0.25">
      <c r="A31">
        <v>30</v>
      </c>
      <c r="B31" s="15">
        <v>30</v>
      </c>
    </row>
    <row r="32" spans="1:4" x14ac:dyDescent="0.25">
      <c r="A32">
        <v>31</v>
      </c>
      <c r="B32">
        <v>31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Character Builder</vt:lpstr>
      <vt:lpstr>Levels</vt:lpstr>
      <vt:lpstr>Class Base Values</vt:lpstr>
      <vt:lpstr>Racial Stat Values</vt:lpstr>
      <vt:lpstr>Other Dropdown Values</vt:lpstr>
      <vt:lpstr>bonuspoints</vt:lpstr>
      <vt:lpstr>skillranks</vt:lpstr>
      <vt:lpstr>statpoints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dc:creator>
  <cp:lastModifiedBy>Dan</cp:lastModifiedBy>
  <dcterms:created xsi:type="dcterms:W3CDTF">2020-05-18T00:53:18Z</dcterms:created>
  <dcterms:modified xsi:type="dcterms:W3CDTF">2022-09-02T17:45:19Z</dcterms:modified>
</cp:coreProperties>
</file>