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Q:\github_repo\finmath\"/>
    </mc:Choice>
  </mc:AlternateContent>
  <xr:revisionPtr revIDLastSave="0" documentId="13_ncr:1_{18B2A03A-CF63-493F-A9E6-3BA82DD5FC8D}" xr6:coauthVersionLast="47" xr6:coauthVersionMax="47" xr10:uidLastSave="{00000000-0000-0000-0000-000000000000}"/>
  <bookViews>
    <workbookView xWindow="-110" yWindow="-110" windowWidth="38620" windowHeight="21220" xr2:uid="{209DE784-9B6C-4715-8B3D-31B845C1576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8" i="1" l="1"/>
  <c r="D48" i="1"/>
  <c r="E48" i="1"/>
  <c r="F48" i="1"/>
  <c r="G48" i="1"/>
  <c r="H48" i="1"/>
  <c r="I48" i="1"/>
  <c r="J48" i="1"/>
  <c r="K48" i="1"/>
  <c r="L48" i="1"/>
  <c r="M48" i="1"/>
  <c r="B48" i="1"/>
  <c r="E4" i="1"/>
  <c r="E5" i="1"/>
  <c r="E6" i="1"/>
  <c r="E7" i="1"/>
  <c r="E8" i="1"/>
  <c r="E9" i="1"/>
  <c r="E10" i="1"/>
  <c r="E11" i="1"/>
  <c r="E12" i="1"/>
  <c r="E13" i="1"/>
  <c r="E14" i="1"/>
  <c r="E3" i="1"/>
  <c r="F4" i="1"/>
  <c r="F5" i="1"/>
  <c r="F6" i="1"/>
  <c r="F7" i="1"/>
  <c r="F8" i="1"/>
  <c r="F9" i="1"/>
  <c r="F10" i="1"/>
  <c r="F11" i="1"/>
  <c r="F12" i="1"/>
  <c r="F13" i="1"/>
  <c r="F14" i="1"/>
  <c r="F3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<sst xmlns="http://schemas.openxmlformats.org/spreadsheetml/2006/main" count="23" uniqueCount="8">
  <si>
    <t>Расчитанные банком</t>
  </si>
  <si>
    <t>S(0)</t>
  </si>
  <si>
    <t>r</t>
  </si>
  <si>
    <t>S(T)</t>
  </si>
  <si>
    <t>T(месяцев)</t>
  </si>
  <si>
    <t>Фактический расчет</t>
  </si>
  <si>
    <t>r_фактическое</t>
  </si>
  <si>
    <t>S(T)лин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</si>
</sst>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Лист1!$A$44</c:f>
              <c:strCache>
                <c:ptCount val="1"/>
                <c:pt idx="0">
                  <c:v>T(месяцев)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Лист1!$B$43:$M$43</c:f>
              <c:numCache>
                <c:formatCode>General</c:formatCode>
                <c:ptCount val="12"/>
                <c:pt idx="0">
                  <c:v>12</c:v>
                </c:pt>
                <c:pt idx="1">
                  <c:v>12.75</c:v>
                </c:pt>
                <c:pt idx="2">
                  <c:v>12</c:v>
                </c:pt>
                <c:pt idx="3">
                  <c:v>8</c:v>
                </c:pt>
                <c:pt idx="4">
                  <c:v>14.44</c:v>
                </c:pt>
                <c:pt idx="5">
                  <c:v>14</c:v>
                </c:pt>
                <c:pt idx="6">
                  <c:v>12.4</c:v>
                </c:pt>
                <c:pt idx="7">
                  <c:v>8</c:v>
                </c:pt>
                <c:pt idx="8">
                  <c:v>14.4</c:v>
                </c:pt>
                <c:pt idx="9">
                  <c:v>14</c:v>
                </c:pt>
                <c:pt idx="10">
                  <c:v>12.4</c:v>
                </c:pt>
                <c:pt idx="11">
                  <c:v>8</c:v>
                </c:pt>
              </c:numCache>
            </c:numRef>
          </c:xVal>
          <c:yVal>
            <c:numRef>
              <c:f>Лист1!$B$44:$M$44</c:f>
              <c:numCache>
                <c:formatCode>General</c:formatCode>
                <c:ptCount val="12"/>
                <c:pt idx="0">
                  <c:v>3</c:v>
                </c:pt>
                <c:pt idx="1">
                  <c:v>6</c:v>
                </c:pt>
                <c:pt idx="2">
                  <c:v>12</c:v>
                </c:pt>
                <c:pt idx="3">
                  <c:v>36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36</c:v>
                </c:pt>
                <c:pt idx="8">
                  <c:v>3</c:v>
                </c:pt>
                <c:pt idx="9">
                  <c:v>6</c:v>
                </c:pt>
                <c:pt idx="10">
                  <c:v>12</c:v>
                </c:pt>
                <c:pt idx="11">
                  <c:v>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20-45CD-B116-09625A54B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417136"/>
        <c:axId val="2441962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Лист1!$A$45</c15:sqref>
                        </c15:formulaRef>
                      </c:ext>
                    </c:extLst>
                    <c:strCache>
                      <c:ptCount val="1"/>
                      <c:pt idx="0">
                        <c:v>S(T)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Лист1!$B$43:$M$43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12</c:v>
                      </c:pt>
                      <c:pt idx="1">
                        <c:v>12.75</c:v>
                      </c:pt>
                      <c:pt idx="2">
                        <c:v>12</c:v>
                      </c:pt>
                      <c:pt idx="3">
                        <c:v>8</c:v>
                      </c:pt>
                      <c:pt idx="4">
                        <c:v>14.44</c:v>
                      </c:pt>
                      <c:pt idx="5">
                        <c:v>14</c:v>
                      </c:pt>
                      <c:pt idx="6">
                        <c:v>12.4</c:v>
                      </c:pt>
                      <c:pt idx="7">
                        <c:v>8</c:v>
                      </c:pt>
                      <c:pt idx="8">
                        <c:v>14.4</c:v>
                      </c:pt>
                      <c:pt idx="9">
                        <c:v>14</c:v>
                      </c:pt>
                      <c:pt idx="10">
                        <c:v>12.4</c:v>
                      </c:pt>
                      <c:pt idx="11">
                        <c:v>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Лист1!$B$45:$M$45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1029.92</c:v>
                      </c:pt>
                      <c:pt idx="1">
                        <c:v>1063.23</c:v>
                      </c:pt>
                      <c:pt idx="2">
                        <c:v>1120.33</c:v>
                      </c:pt>
                      <c:pt idx="3">
                        <c:v>1241.0999999999999</c:v>
                      </c:pt>
                      <c:pt idx="4">
                        <c:v>10360.01</c:v>
                      </c:pt>
                      <c:pt idx="5">
                        <c:v>10694.25</c:v>
                      </c:pt>
                      <c:pt idx="6">
                        <c:v>11243.4</c:v>
                      </c:pt>
                      <c:pt idx="7">
                        <c:v>12410.96</c:v>
                      </c:pt>
                      <c:pt idx="8">
                        <c:v>103600.11</c:v>
                      </c:pt>
                      <c:pt idx="9">
                        <c:v>106942.47</c:v>
                      </c:pt>
                      <c:pt idx="10">
                        <c:v>112433.97</c:v>
                      </c:pt>
                      <c:pt idx="11">
                        <c:v>124109.59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E520-45CD-B116-09625A54B989}"/>
                  </c:ext>
                </c:extLst>
              </c15:ser>
            </c15:filteredScatterSeries>
          </c:ext>
        </c:extLst>
      </c:scatterChart>
      <c:valAx>
        <c:axId val="1789417136"/>
        <c:scaling>
          <c:orientation val="minMax"/>
          <c:min val="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196208"/>
        <c:crosses val="autoZero"/>
        <c:crossBetween val="midCat"/>
      </c:valAx>
      <c:valAx>
        <c:axId val="244196208"/>
        <c:scaling>
          <c:orientation val="minMax"/>
          <c:max val="36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9417136"/>
        <c:crosses val="autoZero"/>
        <c:crossBetween val="midCat"/>
        <c:majorUnit val="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Лист1!$A$46</c:f>
              <c:strCache>
                <c:ptCount val="1"/>
                <c:pt idx="0">
                  <c:v>S(T)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FF0000"/>
              </a:solidFill>
              <a:ln w="1587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Лист1!$B$45:$M$45</c:f>
              <c:numCache>
                <c:formatCode>General</c:formatCode>
                <c:ptCount val="12"/>
                <c:pt idx="0">
                  <c:v>1029.92</c:v>
                </c:pt>
                <c:pt idx="1">
                  <c:v>1063.23</c:v>
                </c:pt>
                <c:pt idx="2">
                  <c:v>1120.33</c:v>
                </c:pt>
                <c:pt idx="3">
                  <c:v>1241.0999999999999</c:v>
                </c:pt>
                <c:pt idx="4">
                  <c:v>10360.01</c:v>
                </c:pt>
                <c:pt idx="5">
                  <c:v>10694.25</c:v>
                </c:pt>
                <c:pt idx="6">
                  <c:v>11243.4</c:v>
                </c:pt>
                <c:pt idx="7">
                  <c:v>12410.96</c:v>
                </c:pt>
                <c:pt idx="8">
                  <c:v>103600.11</c:v>
                </c:pt>
                <c:pt idx="9">
                  <c:v>106942.47</c:v>
                </c:pt>
                <c:pt idx="10">
                  <c:v>112433.97</c:v>
                </c:pt>
                <c:pt idx="11">
                  <c:v>124109.59</c:v>
                </c:pt>
              </c:numCache>
            </c:numRef>
          </c:xVal>
          <c:yVal>
            <c:numRef>
              <c:f>Лист1!$B$46:$M$46</c:f>
              <c:numCache>
                <c:formatCode>0.0000</c:formatCode>
                <c:ptCount val="12"/>
                <c:pt idx="0">
                  <c:v>1030</c:v>
                </c:pt>
                <c:pt idx="1">
                  <c:v>1063.75</c:v>
                </c:pt>
                <c:pt idx="2">
                  <c:v>1120</c:v>
                </c:pt>
                <c:pt idx="3">
                  <c:v>1240</c:v>
                </c:pt>
                <c:pt idx="4">
                  <c:v>10361</c:v>
                </c:pt>
                <c:pt idx="5">
                  <c:v>10700</c:v>
                </c:pt>
                <c:pt idx="6">
                  <c:v>11240.000000000002</c:v>
                </c:pt>
                <c:pt idx="7">
                  <c:v>12400</c:v>
                </c:pt>
                <c:pt idx="8">
                  <c:v>103600</c:v>
                </c:pt>
                <c:pt idx="9">
                  <c:v>107000</c:v>
                </c:pt>
                <c:pt idx="10">
                  <c:v>112400.00000000001</c:v>
                </c:pt>
                <c:pt idx="11">
                  <c:v>124000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E-4F13-81BC-151D34B8AF84}"/>
            </c:ext>
          </c:extLst>
        </c:ser>
        <c:ser>
          <c:idx val="2"/>
          <c:order val="2"/>
          <c:tx>
            <c:strRef>
              <c:f>Лист1!$A$48</c:f>
              <c:strCache>
                <c:ptCount val="1"/>
                <c:pt idx="0">
                  <c:v>S(T)лин</c:v>
                </c:pt>
              </c:strCache>
            </c:strRef>
          </c:tx>
          <c:spPr>
            <a:ln w="9525" cap="rnd">
              <a:solidFill>
                <a:srgbClr val="FFFF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FF00"/>
              </a:solidFill>
              <a:ln w="15875">
                <a:solidFill>
                  <a:srgbClr val="FFFF00"/>
                </a:solidFill>
                <a:round/>
              </a:ln>
              <a:effectLst/>
            </c:spPr>
          </c:marker>
          <c:xVal>
            <c:numRef>
              <c:f>Лист1!$B$45:$M$45</c:f>
              <c:numCache>
                <c:formatCode>General</c:formatCode>
                <c:ptCount val="12"/>
                <c:pt idx="0">
                  <c:v>1029.92</c:v>
                </c:pt>
                <c:pt idx="1">
                  <c:v>1063.23</c:v>
                </c:pt>
                <c:pt idx="2">
                  <c:v>1120.33</c:v>
                </c:pt>
                <c:pt idx="3">
                  <c:v>1241.0999999999999</c:v>
                </c:pt>
                <c:pt idx="4">
                  <c:v>10360.01</c:v>
                </c:pt>
                <c:pt idx="5">
                  <c:v>10694.25</c:v>
                </c:pt>
                <c:pt idx="6">
                  <c:v>11243.4</c:v>
                </c:pt>
                <c:pt idx="7">
                  <c:v>12410.96</c:v>
                </c:pt>
                <c:pt idx="8">
                  <c:v>103600.11</c:v>
                </c:pt>
                <c:pt idx="9">
                  <c:v>106942.47</c:v>
                </c:pt>
                <c:pt idx="10">
                  <c:v>112433.97</c:v>
                </c:pt>
                <c:pt idx="11">
                  <c:v>124109.59</c:v>
                </c:pt>
              </c:numCache>
            </c:numRef>
          </c:xVal>
          <c:yVal>
            <c:numRef>
              <c:f>Лист1!$B$48:$M$48</c:f>
              <c:numCache>
                <c:formatCode>General</c:formatCode>
                <c:ptCount val="12"/>
                <c:pt idx="0">
                  <c:v>1029.92</c:v>
                </c:pt>
                <c:pt idx="1">
                  <c:v>1063.23</c:v>
                </c:pt>
                <c:pt idx="2">
                  <c:v>1120.33</c:v>
                </c:pt>
                <c:pt idx="3">
                  <c:v>1241.0999999999999</c:v>
                </c:pt>
                <c:pt idx="4">
                  <c:v>10360.01</c:v>
                </c:pt>
                <c:pt idx="5">
                  <c:v>10694.25</c:v>
                </c:pt>
                <c:pt idx="6">
                  <c:v>11243.4</c:v>
                </c:pt>
                <c:pt idx="7">
                  <c:v>12410.96</c:v>
                </c:pt>
                <c:pt idx="8">
                  <c:v>103600.11</c:v>
                </c:pt>
                <c:pt idx="9">
                  <c:v>106942.47</c:v>
                </c:pt>
                <c:pt idx="10">
                  <c:v>112433.97</c:v>
                </c:pt>
                <c:pt idx="11">
                  <c:v>124109.59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CE-4F13-81BC-151D34B8A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437184"/>
        <c:axId val="2369938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Лист1!$A$47</c15:sqref>
                        </c15:formulaRef>
                      </c:ext>
                    </c:extLst>
                    <c:strCache>
                      <c:ptCount val="1"/>
                      <c:pt idx="0">
                        <c:v>r_фактическое</c:v>
                      </c:pt>
                    </c:strCache>
                  </c:strRef>
                </c:tx>
                <c:spPr>
                  <a:ln w="9525" cap="rnd">
                    <a:solidFill>
                      <a:schemeClr val="accent2">
                        <a:alpha val="50000"/>
                      </a:schemeClr>
                    </a:solidFill>
                    <a:round/>
                  </a:ln>
                  <a:effectLst/>
                </c:spPr>
                <c:marker>
                  <c:symbol val="squar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2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Лист1!$B$45:$M$45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1029.92</c:v>
                      </c:pt>
                      <c:pt idx="1">
                        <c:v>1063.23</c:v>
                      </c:pt>
                      <c:pt idx="2">
                        <c:v>1120.33</c:v>
                      </c:pt>
                      <c:pt idx="3">
                        <c:v>1241.0999999999999</c:v>
                      </c:pt>
                      <c:pt idx="4">
                        <c:v>10360.01</c:v>
                      </c:pt>
                      <c:pt idx="5">
                        <c:v>10694.25</c:v>
                      </c:pt>
                      <c:pt idx="6">
                        <c:v>11243.4</c:v>
                      </c:pt>
                      <c:pt idx="7">
                        <c:v>12410.96</c:v>
                      </c:pt>
                      <c:pt idx="8">
                        <c:v>103600.11</c:v>
                      </c:pt>
                      <c:pt idx="9">
                        <c:v>106942.47</c:v>
                      </c:pt>
                      <c:pt idx="10">
                        <c:v>112433.97</c:v>
                      </c:pt>
                      <c:pt idx="11">
                        <c:v>124109.59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Лист1!$B$47:$M$47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11.968000000000067</c:v>
                      </c:pt>
                      <c:pt idx="1">
                        <c:v>12.646000000000024</c:v>
                      </c:pt>
                      <c:pt idx="2">
                        <c:v>12.032999999999983</c:v>
                      </c:pt>
                      <c:pt idx="3">
                        <c:v>8.0366666666666635</c:v>
                      </c:pt>
                      <c:pt idx="4">
                        <c:v>14.40039999999998</c:v>
                      </c:pt>
                      <c:pt idx="5">
                        <c:v>13.885000000000014</c:v>
                      </c:pt>
                      <c:pt idx="6">
                        <c:v>12.43399999999999</c:v>
                      </c:pt>
                      <c:pt idx="7">
                        <c:v>8.0365333333333329</c:v>
                      </c:pt>
                      <c:pt idx="8">
                        <c:v>14.400440000000003</c:v>
                      </c:pt>
                      <c:pt idx="9">
                        <c:v>13.884940000000023</c:v>
                      </c:pt>
                      <c:pt idx="10">
                        <c:v>12.433969999999995</c:v>
                      </c:pt>
                      <c:pt idx="11">
                        <c:v>8.0365299999999973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ACE-4F13-81BC-151D34B8AF84}"/>
                  </c:ext>
                </c:extLst>
              </c15:ser>
            </c15:filteredScatterSeries>
          </c:ext>
        </c:extLst>
      </c:scatterChart>
      <c:valAx>
        <c:axId val="1789437184"/>
        <c:scaling>
          <c:orientation val="minMax"/>
          <c:max val="12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6993856"/>
        <c:crosses val="autoZero"/>
        <c:crossBetween val="midCat"/>
        <c:majorUnit val="5000"/>
      </c:valAx>
      <c:valAx>
        <c:axId val="236993856"/>
        <c:scaling>
          <c:orientation val="minMax"/>
          <c:max val="125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9437184"/>
        <c:crosses val="autoZero"/>
        <c:crossBetween val="midCat"/>
        <c:minorUnit val="10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142874</xdr:colOff>
      <xdr:row>23</xdr:row>
      <xdr:rowOff>47624</xdr:rowOff>
    </xdr:from>
    <xdr:to>
      <xdr:col>22</xdr:col>
      <xdr:colOff>406399</xdr:colOff>
      <xdr:row>40</xdr:row>
      <xdr:rowOff>44449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29C0756-2102-F233-C502-966D17AAB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590550</xdr:colOff>
      <xdr:row>42</xdr:row>
      <xdr:rowOff>25400</xdr:rowOff>
    </xdr:from>
    <xdr:to>
      <xdr:col>45</xdr:col>
      <xdr:colOff>514350</xdr:colOff>
      <xdr:row>84</xdr:row>
      <xdr:rowOff>50800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73B9B53-ACC7-3A3D-A75C-9636B51611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E4483-D34D-476F-8E7B-3C8BC156F52C}">
  <dimension ref="A1:M48"/>
  <sheetViews>
    <sheetView tabSelected="1" topLeftCell="J40" zoomScaleNormal="100" workbookViewId="0">
      <selection activeCell="AD88" sqref="AD88"/>
    </sheetView>
  </sheetViews>
  <sheetFormatPr defaultRowHeight="14.5" x14ac:dyDescent="0.35"/>
  <cols>
    <col min="1" max="1" width="14" customWidth="1"/>
    <col min="2" max="2" width="9.26953125" bestFit="1" customWidth="1"/>
    <col min="3" max="3" width="12.26953125" customWidth="1"/>
    <col min="4" max="4" width="16.6328125" customWidth="1"/>
    <col min="5" max="5" width="13.6328125" style="3" customWidth="1"/>
    <col min="6" max="6" width="13.453125" customWidth="1"/>
    <col min="7" max="9" width="10.26953125" bestFit="1" customWidth="1"/>
    <col min="10" max="13" width="11.26953125" bestFit="1" customWidth="1"/>
  </cols>
  <sheetData>
    <row r="1" spans="1:8" x14ac:dyDescent="0.35">
      <c r="A1" s="1" t="s">
        <v>0</v>
      </c>
      <c r="B1" s="1"/>
      <c r="C1" s="1"/>
      <c r="D1" s="1"/>
      <c r="E1" s="1" t="s">
        <v>5</v>
      </c>
      <c r="F1" s="1"/>
      <c r="G1" s="2"/>
      <c r="H1" s="2"/>
    </row>
    <row r="2" spans="1:8" x14ac:dyDescent="0.35">
      <c r="A2" t="s">
        <v>1</v>
      </c>
      <c r="B2" t="s">
        <v>2</v>
      </c>
      <c r="C2" t="s">
        <v>4</v>
      </c>
      <c r="D2" t="s">
        <v>3</v>
      </c>
      <c r="E2" s="3" t="s">
        <v>3</v>
      </c>
      <c r="F2" t="s">
        <v>6</v>
      </c>
    </row>
    <row r="3" spans="1:8" x14ac:dyDescent="0.35">
      <c r="A3">
        <v>1000</v>
      </c>
      <c r="B3">
        <v>12</v>
      </c>
      <c r="C3">
        <v>3</v>
      </c>
      <c r="D3">
        <f>A3+29.92</f>
        <v>1029.92</v>
      </c>
      <c r="E3" s="3">
        <f>A3*(1+(B3/100)*(C3/12))</f>
        <v>1030</v>
      </c>
      <c r="F3">
        <f>(((D3/A3)-1)/(C3/12))*100</f>
        <v>11.968000000000067</v>
      </c>
    </row>
    <row r="4" spans="1:8" x14ac:dyDescent="0.35">
      <c r="A4">
        <v>1000</v>
      </c>
      <c r="B4">
        <v>12.75</v>
      </c>
      <c r="C4">
        <v>6</v>
      </c>
      <c r="D4">
        <f>A4+63.23</f>
        <v>1063.23</v>
      </c>
      <c r="E4" s="3">
        <f t="shared" ref="E4:E14" si="0">A4*(1+(B4/100)*(C4/12))</f>
        <v>1063.75</v>
      </c>
      <c r="F4">
        <f t="shared" ref="F4:F14" si="1">(((D4/A4)-1)/(C4/12))*100</f>
        <v>12.646000000000024</v>
      </c>
    </row>
    <row r="5" spans="1:8" x14ac:dyDescent="0.35">
      <c r="A5">
        <v>1000</v>
      </c>
      <c r="B5">
        <v>12</v>
      </c>
      <c r="C5">
        <v>12</v>
      </c>
      <c r="D5">
        <f>A5+120.33</f>
        <v>1120.33</v>
      </c>
      <c r="E5" s="3">
        <f t="shared" si="0"/>
        <v>1120</v>
      </c>
      <c r="F5">
        <f t="shared" si="1"/>
        <v>12.032999999999983</v>
      </c>
    </row>
    <row r="6" spans="1:8" x14ac:dyDescent="0.35">
      <c r="A6">
        <v>1000</v>
      </c>
      <c r="B6">
        <v>8</v>
      </c>
      <c r="C6">
        <v>36</v>
      </c>
      <c r="D6">
        <f>A6+241.1</f>
        <v>1241.0999999999999</v>
      </c>
      <c r="E6" s="3">
        <f t="shared" si="0"/>
        <v>1240</v>
      </c>
      <c r="F6">
        <f t="shared" si="1"/>
        <v>8.0366666666666635</v>
      </c>
    </row>
    <row r="7" spans="1:8" x14ac:dyDescent="0.35">
      <c r="A7">
        <v>10000</v>
      </c>
      <c r="B7">
        <v>14.44</v>
      </c>
      <c r="C7">
        <v>3</v>
      </c>
      <c r="D7">
        <f>A7+360.01</f>
        <v>10360.01</v>
      </c>
      <c r="E7" s="3">
        <f t="shared" si="0"/>
        <v>10361</v>
      </c>
      <c r="F7">
        <f t="shared" si="1"/>
        <v>14.40039999999998</v>
      </c>
    </row>
    <row r="8" spans="1:8" x14ac:dyDescent="0.35">
      <c r="A8">
        <v>10000</v>
      </c>
      <c r="B8">
        <v>14</v>
      </c>
      <c r="C8">
        <v>6</v>
      </c>
      <c r="D8">
        <f>A8+694.25</f>
        <v>10694.25</v>
      </c>
      <c r="E8" s="3">
        <f t="shared" si="0"/>
        <v>10700</v>
      </c>
      <c r="F8">
        <f t="shared" si="1"/>
        <v>13.885000000000014</v>
      </c>
    </row>
    <row r="9" spans="1:8" x14ac:dyDescent="0.35">
      <c r="A9">
        <v>10000</v>
      </c>
      <c r="B9">
        <v>12.4</v>
      </c>
      <c r="C9">
        <v>12</v>
      </c>
      <c r="D9">
        <f>A9+1243.4</f>
        <v>11243.4</v>
      </c>
      <c r="E9" s="3">
        <f t="shared" si="0"/>
        <v>11240.000000000002</v>
      </c>
      <c r="F9">
        <f t="shared" si="1"/>
        <v>12.43399999999999</v>
      </c>
    </row>
    <row r="10" spans="1:8" x14ac:dyDescent="0.35">
      <c r="A10">
        <v>10000</v>
      </c>
      <c r="B10">
        <v>8</v>
      </c>
      <c r="C10">
        <v>36</v>
      </c>
      <c r="D10">
        <f>A10+2410.96</f>
        <v>12410.96</v>
      </c>
      <c r="E10" s="3">
        <f t="shared" si="0"/>
        <v>12400</v>
      </c>
      <c r="F10">
        <f t="shared" si="1"/>
        <v>8.0365333333333329</v>
      </c>
    </row>
    <row r="11" spans="1:8" x14ac:dyDescent="0.35">
      <c r="A11">
        <v>100000</v>
      </c>
      <c r="B11">
        <v>14.4</v>
      </c>
      <c r="C11">
        <v>3</v>
      </c>
      <c r="D11">
        <f>A11+3600.11</f>
        <v>103600.11</v>
      </c>
      <c r="E11" s="3">
        <f t="shared" si="0"/>
        <v>103600</v>
      </c>
      <c r="F11">
        <f t="shared" si="1"/>
        <v>14.400440000000003</v>
      </c>
    </row>
    <row r="12" spans="1:8" x14ac:dyDescent="0.35">
      <c r="A12">
        <v>100000</v>
      </c>
      <c r="B12">
        <v>14</v>
      </c>
      <c r="C12">
        <v>6</v>
      </c>
      <c r="D12">
        <f>A12+6942.47</f>
        <v>106942.47</v>
      </c>
      <c r="E12" s="3">
        <f t="shared" si="0"/>
        <v>107000</v>
      </c>
      <c r="F12">
        <f t="shared" si="1"/>
        <v>13.884940000000023</v>
      </c>
    </row>
    <row r="13" spans="1:8" x14ac:dyDescent="0.35">
      <c r="A13">
        <v>100000</v>
      </c>
      <c r="B13">
        <v>12.4</v>
      </c>
      <c r="C13">
        <v>12</v>
      </c>
      <c r="D13">
        <f>A13+12433.97</f>
        <v>112433.97</v>
      </c>
      <c r="E13" s="3">
        <f t="shared" si="0"/>
        <v>112400.00000000001</v>
      </c>
      <c r="F13">
        <f t="shared" si="1"/>
        <v>12.433969999999995</v>
      </c>
    </row>
    <row r="14" spans="1:8" x14ac:dyDescent="0.35">
      <c r="A14">
        <v>100000</v>
      </c>
      <c r="B14">
        <v>8</v>
      </c>
      <c r="C14">
        <v>36</v>
      </c>
      <c r="D14">
        <f>A14+24109.59</f>
        <v>124109.59</v>
      </c>
      <c r="E14" s="3">
        <f t="shared" si="0"/>
        <v>124000</v>
      </c>
      <c r="F14">
        <f t="shared" si="1"/>
        <v>8.0365299999999973</v>
      </c>
    </row>
    <row r="24" spans="1:6" x14ac:dyDescent="0.35">
      <c r="A24" t="s">
        <v>0</v>
      </c>
      <c r="E24" s="3" t="s">
        <v>5</v>
      </c>
    </row>
    <row r="25" spans="1:6" x14ac:dyDescent="0.35">
      <c r="A25" t="s">
        <v>1</v>
      </c>
      <c r="B25" t="s">
        <v>2</v>
      </c>
      <c r="C25" t="s">
        <v>4</v>
      </c>
      <c r="D25" t="s">
        <v>3</v>
      </c>
      <c r="E25" s="3" t="s">
        <v>3</v>
      </c>
      <c r="F25" t="s">
        <v>6</v>
      </c>
    </row>
    <row r="26" spans="1:6" x14ac:dyDescent="0.35">
      <c r="A26">
        <v>1000</v>
      </c>
      <c r="B26">
        <v>12</v>
      </c>
      <c r="C26">
        <v>3</v>
      </c>
      <c r="D26">
        <v>1029.92</v>
      </c>
      <c r="E26" s="3">
        <v>1030</v>
      </c>
      <c r="F26">
        <v>11.968000000000067</v>
      </c>
    </row>
    <row r="27" spans="1:6" x14ac:dyDescent="0.35">
      <c r="A27">
        <v>1000</v>
      </c>
      <c r="B27">
        <v>12.75</v>
      </c>
      <c r="C27">
        <v>6</v>
      </c>
      <c r="D27">
        <v>1063.23</v>
      </c>
      <c r="E27" s="3">
        <v>1063.75</v>
      </c>
      <c r="F27">
        <v>12.646000000000024</v>
      </c>
    </row>
    <row r="28" spans="1:6" x14ac:dyDescent="0.35">
      <c r="A28">
        <v>1000</v>
      </c>
      <c r="B28">
        <v>12</v>
      </c>
      <c r="C28">
        <v>12</v>
      </c>
      <c r="D28">
        <v>1120.33</v>
      </c>
      <c r="E28" s="3">
        <v>1120</v>
      </c>
      <c r="F28">
        <v>12.032999999999983</v>
      </c>
    </row>
    <row r="29" spans="1:6" x14ac:dyDescent="0.35">
      <c r="A29">
        <v>1000</v>
      </c>
      <c r="B29">
        <v>8</v>
      </c>
      <c r="C29">
        <v>36</v>
      </c>
      <c r="D29">
        <v>1241.0999999999999</v>
      </c>
      <c r="E29" s="3">
        <v>1240</v>
      </c>
      <c r="F29">
        <v>8.0366666666666635</v>
      </c>
    </row>
    <row r="30" spans="1:6" x14ac:dyDescent="0.35">
      <c r="A30">
        <v>10000</v>
      </c>
      <c r="B30">
        <v>14.44</v>
      </c>
      <c r="C30">
        <v>3</v>
      </c>
      <c r="D30">
        <v>10360.01</v>
      </c>
      <c r="E30" s="3">
        <v>10361</v>
      </c>
      <c r="F30">
        <v>14.40039999999998</v>
      </c>
    </row>
    <row r="31" spans="1:6" x14ac:dyDescent="0.35">
      <c r="A31">
        <v>10000</v>
      </c>
      <c r="B31">
        <v>14</v>
      </c>
      <c r="C31">
        <v>6</v>
      </c>
      <c r="D31">
        <v>10694.25</v>
      </c>
      <c r="E31" s="3">
        <v>10700</v>
      </c>
      <c r="F31">
        <v>13.885000000000014</v>
      </c>
    </row>
    <row r="32" spans="1:6" x14ac:dyDescent="0.35">
      <c r="A32">
        <v>10000</v>
      </c>
      <c r="B32">
        <v>12.4</v>
      </c>
      <c r="C32">
        <v>12</v>
      </c>
      <c r="D32">
        <v>11243.4</v>
      </c>
      <c r="E32" s="3">
        <v>11240.000000000002</v>
      </c>
      <c r="F32">
        <v>12.43399999999999</v>
      </c>
    </row>
    <row r="33" spans="1:13" x14ac:dyDescent="0.35">
      <c r="A33">
        <v>10000</v>
      </c>
      <c r="B33">
        <v>8</v>
      </c>
      <c r="C33">
        <v>36</v>
      </c>
      <c r="D33">
        <v>12410.96</v>
      </c>
      <c r="E33" s="3">
        <v>12400</v>
      </c>
      <c r="F33">
        <v>8.0365333333333329</v>
      </c>
    </row>
    <row r="34" spans="1:13" x14ac:dyDescent="0.35">
      <c r="A34">
        <v>100000</v>
      </c>
      <c r="B34">
        <v>14.4</v>
      </c>
      <c r="C34">
        <v>3</v>
      </c>
      <c r="D34">
        <v>103600.11</v>
      </c>
      <c r="E34" s="3">
        <v>103600</v>
      </c>
      <c r="F34">
        <v>14.400440000000003</v>
      </c>
    </row>
    <row r="35" spans="1:13" x14ac:dyDescent="0.35">
      <c r="A35">
        <v>100000</v>
      </c>
      <c r="B35">
        <v>14</v>
      </c>
      <c r="C35">
        <v>6</v>
      </c>
      <c r="D35">
        <v>106942.47</v>
      </c>
      <c r="E35" s="3">
        <v>107000</v>
      </c>
      <c r="F35">
        <v>13.884940000000023</v>
      </c>
    </row>
    <row r="36" spans="1:13" x14ac:dyDescent="0.35">
      <c r="A36">
        <v>100000</v>
      </c>
      <c r="B36">
        <v>12.4</v>
      </c>
      <c r="C36">
        <v>12</v>
      </c>
      <c r="D36">
        <v>112433.97</v>
      </c>
      <c r="E36" s="3">
        <v>112400.00000000001</v>
      </c>
      <c r="F36">
        <v>12.433969999999995</v>
      </c>
    </row>
    <row r="37" spans="1:13" x14ac:dyDescent="0.35">
      <c r="A37">
        <v>100000</v>
      </c>
      <c r="B37">
        <v>8</v>
      </c>
      <c r="C37">
        <v>36</v>
      </c>
      <c r="D37">
        <v>124109.59</v>
      </c>
      <c r="E37" s="3">
        <v>124000</v>
      </c>
      <c r="F37">
        <v>8.0365299999999973</v>
      </c>
    </row>
    <row r="42" spans="1:13" x14ac:dyDescent="0.35">
      <c r="A42" t="s">
        <v>1</v>
      </c>
      <c r="B42">
        <v>1000</v>
      </c>
      <c r="C42">
        <v>1000</v>
      </c>
      <c r="D42">
        <v>1000</v>
      </c>
      <c r="E42">
        <v>1000</v>
      </c>
      <c r="F42">
        <v>10000</v>
      </c>
      <c r="G42">
        <v>10000</v>
      </c>
      <c r="H42">
        <v>10000</v>
      </c>
      <c r="I42">
        <v>10000</v>
      </c>
      <c r="J42">
        <v>100000</v>
      </c>
      <c r="K42">
        <v>100000</v>
      </c>
      <c r="L42">
        <v>100000</v>
      </c>
      <c r="M42">
        <v>100000</v>
      </c>
    </row>
    <row r="43" spans="1:13" x14ac:dyDescent="0.35">
      <c r="A43" t="s">
        <v>2</v>
      </c>
      <c r="B43">
        <v>12</v>
      </c>
      <c r="C43">
        <v>12.75</v>
      </c>
      <c r="D43">
        <v>12</v>
      </c>
      <c r="E43">
        <v>8</v>
      </c>
      <c r="F43">
        <v>14.44</v>
      </c>
      <c r="G43">
        <v>14</v>
      </c>
      <c r="H43">
        <v>12.4</v>
      </c>
      <c r="I43">
        <v>8</v>
      </c>
      <c r="J43">
        <v>14.4</v>
      </c>
      <c r="K43">
        <v>14</v>
      </c>
      <c r="L43">
        <v>12.4</v>
      </c>
      <c r="M43">
        <v>8</v>
      </c>
    </row>
    <row r="44" spans="1:13" x14ac:dyDescent="0.35">
      <c r="A44" t="s">
        <v>4</v>
      </c>
      <c r="B44">
        <v>3</v>
      </c>
      <c r="C44">
        <v>6</v>
      </c>
      <c r="D44">
        <v>12</v>
      </c>
      <c r="E44">
        <v>36</v>
      </c>
      <c r="F44">
        <v>3</v>
      </c>
      <c r="G44">
        <v>6</v>
      </c>
      <c r="H44">
        <v>12</v>
      </c>
      <c r="I44">
        <v>36</v>
      </c>
      <c r="J44">
        <v>3</v>
      </c>
      <c r="K44">
        <v>6</v>
      </c>
      <c r="L44">
        <v>12</v>
      </c>
      <c r="M44">
        <v>36</v>
      </c>
    </row>
    <row r="45" spans="1:13" x14ac:dyDescent="0.35">
      <c r="A45" t="s">
        <v>3</v>
      </c>
      <c r="B45">
        <v>1029.92</v>
      </c>
      <c r="C45">
        <v>1063.23</v>
      </c>
      <c r="D45">
        <v>1120.33</v>
      </c>
      <c r="E45">
        <v>1241.0999999999999</v>
      </c>
      <c r="F45">
        <v>10360.01</v>
      </c>
      <c r="G45">
        <v>10694.25</v>
      </c>
      <c r="H45">
        <v>11243.4</v>
      </c>
      <c r="I45">
        <v>12410.96</v>
      </c>
      <c r="J45">
        <v>103600.11</v>
      </c>
      <c r="K45">
        <v>106942.47</v>
      </c>
      <c r="L45">
        <v>112433.97</v>
      </c>
      <c r="M45">
        <v>124109.59</v>
      </c>
    </row>
    <row r="46" spans="1:13" s="3" customFormat="1" x14ac:dyDescent="0.35">
      <c r="A46" s="3" t="s">
        <v>3</v>
      </c>
      <c r="B46" s="3">
        <v>1030</v>
      </c>
      <c r="C46" s="3">
        <v>1063.75</v>
      </c>
      <c r="D46" s="3">
        <v>1120</v>
      </c>
      <c r="E46" s="3">
        <v>1240</v>
      </c>
      <c r="F46" s="3">
        <v>10361</v>
      </c>
      <c r="G46" s="3">
        <v>10700</v>
      </c>
      <c r="H46" s="3">
        <v>11240.000000000002</v>
      </c>
      <c r="I46" s="3">
        <v>12400</v>
      </c>
      <c r="J46" s="3">
        <v>103600</v>
      </c>
      <c r="K46" s="3">
        <v>107000</v>
      </c>
      <c r="L46" s="3">
        <v>112400.00000000001</v>
      </c>
      <c r="M46" s="3">
        <v>124000</v>
      </c>
    </row>
    <row r="47" spans="1:13" x14ac:dyDescent="0.35">
      <c r="A47" t="s">
        <v>6</v>
      </c>
      <c r="B47">
        <v>11.968000000000067</v>
      </c>
      <c r="C47">
        <v>12.646000000000024</v>
      </c>
      <c r="D47">
        <v>12.032999999999983</v>
      </c>
      <c r="E47">
        <v>8.0366666666666635</v>
      </c>
      <c r="F47">
        <v>14.40039999999998</v>
      </c>
      <c r="G47">
        <v>13.885000000000014</v>
      </c>
      <c r="H47">
        <v>12.43399999999999</v>
      </c>
      <c r="I47">
        <v>8.0365333333333329</v>
      </c>
      <c r="J47">
        <v>14.400440000000003</v>
      </c>
      <c r="K47">
        <v>13.884940000000023</v>
      </c>
      <c r="L47">
        <v>12.433969999999995</v>
      </c>
      <c r="M47">
        <v>8.0365299999999973</v>
      </c>
    </row>
    <row r="48" spans="1:13" x14ac:dyDescent="0.35">
      <c r="A48" t="s">
        <v>7</v>
      </c>
      <c r="B48">
        <f>B45</f>
        <v>1029.92</v>
      </c>
      <c r="C48">
        <f t="shared" ref="C48:M48" si="2">C45</f>
        <v>1063.23</v>
      </c>
      <c r="D48">
        <f t="shared" si="2"/>
        <v>1120.33</v>
      </c>
      <c r="E48">
        <f t="shared" si="2"/>
        <v>1241.0999999999999</v>
      </c>
      <c r="F48">
        <f t="shared" si="2"/>
        <v>10360.01</v>
      </c>
      <c r="G48">
        <f t="shared" si="2"/>
        <v>10694.25</v>
      </c>
      <c r="H48">
        <f t="shared" si="2"/>
        <v>11243.4</v>
      </c>
      <c r="I48">
        <f t="shared" si="2"/>
        <v>12410.96</v>
      </c>
      <c r="J48">
        <f t="shared" si="2"/>
        <v>103600.11</v>
      </c>
      <c r="K48">
        <f t="shared" si="2"/>
        <v>106942.47</v>
      </c>
      <c r="L48">
        <f t="shared" si="2"/>
        <v>112433.97</v>
      </c>
      <c r="M48">
        <f t="shared" si="2"/>
        <v>124109.59</v>
      </c>
    </row>
  </sheetData>
  <mergeCells count="2">
    <mergeCell ref="A1:D1"/>
    <mergeCell ref="E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Павлов</dc:creator>
  <cp:lastModifiedBy>Дмитрий Павлов</cp:lastModifiedBy>
  <dcterms:created xsi:type="dcterms:W3CDTF">2023-12-18T10:35:58Z</dcterms:created>
  <dcterms:modified xsi:type="dcterms:W3CDTF">2023-12-18T12:09:51Z</dcterms:modified>
</cp:coreProperties>
</file>