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7A46DA58-02CC-462F-A05D-432E0530EC8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C83" i="1"/>
  <c r="C81" i="1"/>
  <c r="C94" i="1"/>
  <c r="C93" i="1"/>
  <c r="C91" i="1"/>
  <c r="C68" i="1"/>
  <c r="C57" i="1"/>
  <c r="C46" i="1"/>
  <c r="C37" i="1"/>
  <c r="C34" i="1"/>
  <c r="C27" i="1"/>
  <c r="C24" i="1"/>
  <c r="C16" i="1"/>
  <c r="C12" i="1"/>
</calcChain>
</file>

<file path=xl/sharedStrings.xml><?xml version="1.0" encoding="utf-8"?>
<sst xmlns="http://schemas.openxmlformats.org/spreadsheetml/2006/main" count="46" uniqueCount="22">
  <si>
    <t>r1</t>
  </si>
  <si>
    <t>Сложная</t>
  </si>
  <si>
    <t>m</t>
  </si>
  <si>
    <t>r2</t>
  </si>
  <si>
    <t>Простая</t>
  </si>
  <si>
    <t>а)</t>
  </si>
  <si>
    <t>T</t>
  </si>
  <si>
    <t>r1_прост</t>
  </si>
  <si>
    <t>&gt;</t>
  </si>
  <si>
    <t>r1 Выгоднее</t>
  </si>
  <si>
    <t>б)</t>
  </si>
  <si>
    <t>&lt;</t>
  </si>
  <si>
    <t>r2 Выгоднее</t>
  </si>
  <si>
    <t>r_прост</t>
  </si>
  <si>
    <t>r_слож</t>
  </si>
  <si>
    <t>d_слож</t>
  </si>
  <si>
    <t>d_прост</t>
  </si>
  <si>
    <t>m_2</t>
  </si>
  <si>
    <t>m_1</t>
  </si>
  <si>
    <t>d_1</t>
  </si>
  <si>
    <t>d_2</t>
  </si>
  <si>
    <t>r_прост_слож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</si>
</sst>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570971</xdr:colOff>
      <xdr:row>4</xdr:row>
      <xdr:rowOff>180881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1EA3834-7072-48C5-996C-542455AE8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228571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7</xdr:col>
      <xdr:colOff>456686</xdr:colOff>
      <xdr:row>21</xdr:row>
      <xdr:rowOff>123714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7815E8D-42F8-41E3-8773-91A30062D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500"/>
          <a:ext cx="4114286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7</xdr:col>
      <xdr:colOff>428114</xdr:colOff>
      <xdr:row>31</xdr:row>
      <xdr:rowOff>180881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E1F2276-5CCD-441E-9E30-F00132E3C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334000"/>
          <a:ext cx="4085714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7</xdr:col>
      <xdr:colOff>370971</xdr:colOff>
      <xdr:row>40</xdr:row>
      <xdr:rowOff>180905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AA238C5-134F-4A59-BFA7-F6102BA79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7239000"/>
          <a:ext cx="4028571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47</xdr:row>
      <xdr:rowOff>0</xdr:rowOff>
    </xdr:from>
    <xdr:to>
      <xdr:col>14</xdr:col>
      <xdr:colOff>285748</xdr:colOff>
      <xdr:row>52</xdr:row>
      <xdr:rowOff>57150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B179DF0-AE61-447C-BFB2-F28FACC54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599" y="8953500"/>
          <a:ext cx="8210549" cy="1009650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58</xdr:row>
      <xdr:rowOff>0</xdr:rowOff>
    </xdr:from>
    <xdr:to>
      <xdr:col>9</xdr:col>
      <xdr:colOff>561974</xdr:colOff>
      <xdr:row>63</xdr:row>
      <xdr:rowOff>29501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6F4A477-C8FA-4C6D-8634-CC49BD41B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599" y="11049000"/>
          <a:ext cx="5438775" cy="982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190499</xdr:rowOff>
    </xdr:from>
    <xdr:to>
      <xdr:col>8</xdr:col>
      <xdr:colOff>463285</xdr:colOff>
      <xdr:row>74</xdr:row>
      <xdr:rowOff>104774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1A8B073-BD29-4544-9775-D7EE2AA0C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3144499"/>
          <a:ext cx="4730485" cy="1057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7</xdr:col>
      <xdr:colOff>475733</xdr:colOff>
      <xdr:row>88</xdr:row>
      <xdr:rowOff>76095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6A4914C-2398-4CEE-A609-A21FF938B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6002000"/>
          <a:ext cx="4133333" cy="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F94"/>
  <sheetViews>
    <sheetView tabSelected="1" topLeftCell="A67" workbookViewId="0">
      <selection activeCell="E81" sqref="E81"/>
    </sheetView>
  </sheetViews>
  <sheetFormatPr defaultRowHeight="15" x14ac:dyDescent="0.25"/>
  <cols>
    <col min="2" max="2" width="9.140625" style="2"/>
  </cols>
  <sheetData>
    <row r="7" spans="2:6" x14ac:dyDescent="0.25">
      <c r="B7" s="2" t="s">
        <v>0</v>
      </c>
      <c r="C7">
        <v>0.18</v>
      </c>
      <c r="D7" s="1" t="s">
        <v>1</v>
      </c>
    </row>
    <row r="8" spans="2:6" x14ac:dyDescent="0.25">
      <c r="B8" s="2" t="s">
        <v>2</v>
      </c>
      <c r="C8">
        <v>12</v>
      </c>
      <c r="D8" s="1"/>
    </row>
    <row r="9" spans="2:6" x14ac:dyDescent="0.25">
      <c r="B9" s="2" t="s">
        <v>3</v>
      </c>
      <c r="C9">
        <v>0.24</v>
      </c>
      <c r="D9" t="s">
        <v>4</v>
      </c>
    </row>
    <row r="10" spans="2:6" x14ac:dyDescent="0.25">
      <c r="B10" s="2" t="s">
        <v>5</v>
      </c>
      <c r="C10" t="s">
        <v>6</v>
      </c>
      <c r="D10">
        <v>5</v>
      </c>
    </row>
    <row r="12" spans="2:6" x14ac:dyDescent="0.25">
      <c r="B12" s="2" t="s">
        <v>7</v>
      </c>
      <c r="C12">
        <f>(1/D10)*((POWER(1+C7/C8,C8*D10)-1))</f>
        <v>0.28864395513794444</v>
      </c>
      <c r="D12" t="s">
        <v>8</v>
      </c>
      <c r="E12" t="s">
        <v>3</v>
      </c>
      <c r="F12" t="s">
        <v>9</v>
      </c>
    </row>
    <row r="14" spans="2:6" x14ac:dyDescent="0.25">
      <c r="B14" s="2" t="s">
        <v>10</v>
      </c>
      <c r="C14" t="s">
        <v>6</v>
      </c>
      <c r="D14">
        <v>3</v>
      </c>
    </row>
    <row r="16" spans="2:6" x14ac:dyDescent="0.25">
      <c r="B16" s="2" t="s">
        <v>7</v>
      </c>
      <c r="C16">
        <f>(1/D14)*(POWER(1+C7/C8,C8*D14)-1)</f>
        <v>0.23637984603256515</v>
      </c>
      <c r="D16" t="s">
        <v>11</v>
      </c>
      <c r="E16" t="s">
        <v>3</v>
      </c>
      <c r="F16" t="s">
        <v>12</v>
      </c>
    </row>
    <row r="24" spans="2:3" x14ac:dyDescent="0.25">
      <c r="B24" s="2" t="s">
        <v>6</v>
      </c>
      <c r="C24">
        <f>450/365</f>
        <v>1.2328767123287672</v>
      </c>
    </row>
    <row r="25" spans="2:3" x14ac:dyDescent="0.25">
      <c r="B25" s="2" t="s">
        <v>2</v>
      </c>
      <c r="C25">
        <v>1</v>
      </c>
    </row>
    <row r="26" spans="2:3" x14ac:dyDescent="0.25">
      <c r="B26" s="2" t="s">
        <v>13</v>
      </c>
      <c r="C26">
        <v>0.34</v>
      </c>
    </row>
    <row r="27" spans="2:3" x14ac:dyDescent="0.25">
      <c r="B27" s="2" t="s">
        <v>14</v>
      </c>
      <c r="C27">
        <f>(POWER(1+C26*C24,1/(C24*C25))-1)*C25</f>
        <v>0.32836925419212459</v>
      </c>
    </row>
    <row r="34" spans="2:3" x14ac:dyDescent="0.25">
      <c r="B34" s="2" t="s">
        <v>6</v>
      </c>
      <c r="C34">
        <f>1/2</f>
        <v>0.5</v>
      </c>
    </row>
    <row r="35" spans="2:3" x14ac:dyDescent="0.25">
      <c r="B35" s="2" t="s">
        <v>15</v>
      </c>
      <c r="C35">
        <v>0.27</v>
      </c>
    </row>
    <row r="36" spans="2:3" x14ac:dyDescent="0.25">
      <c r="B36" s="2" t="s">
        <v>2</v>
      </c>
      <c r="C36">
        <v>12</v>
      </c>
    </row>
    <row r="37" spans="2:3" x14ac:dyDescent="0.25">
      <c r="B37" s="2" t="s">
        <v>16</v>
      </c>
      <c r="C37">
        <f>(1/C34)*(1-(POWER(1-C35/C36,C36*C34)))</f>
        <v>0.25526050526667854</v>
      </c>
    </row>
    <row r="43" spans="2:3" x14ac:dyDescent="0.25">
      <c r="B43" s="2" t="s">
        <v>14</v>
      </c>
      <c r="C43">
        <v>0.24</v>
      </c>
    </row>
    <row r="44" spans="2:3" x14ac:dyDescent="0.25">
      <c r="B44" s="2" t="s">
        <v>2</v>
      </c>
      <c r="C44">
        <v>12</v>
      </c>
    </row>
    <row r="45" spans="2:3" x14ac:dyDescent="0.25">
      <c r="B45" s="2" t="s">
        <v>6</v>
      </c>
      <c r="C45">
        <v>1</v>
      </c>
    </row>
    <row r="46" spans="2:3" x14ac:dyDescent="0.25">
      <c r="B46" s="2" t="s">
        <v>15</v>
      </c>
      <c r="C46">
        <f>(1/C45)*(1-1/POWER(1+C43/C44,C44*C45))</f>
        <v>0.21150682441834356</v>
      </c>
    </row>
    <row r="54" spans="2:3" x14ac:dyDescent="0.25">
      <c r="B54" s="2" t="s">
        <v>17</v>
      </c>
      <c r="C54">
        <v>3</v>
      </c>
    </row>
    <row r="55" spans="2:3" x14ac:dyDescent="0.25">
      <c r="B55" s="2" t="s">
        <v>18</v>
      </c>
      <c r="C55">
        <v>4</v>
      </c>
    </row>
    <row r="56" spans="2:3" x14ac:dyDescent="0.25">
      <c r="B56" s="2" t="s">
        <v>19</v>
      </c>
      <c r="C56">
        <v>0.34</v>
      </c>
    </row>
    <row r="57" spans="2:3" x14ac:dyDescent="0.25">
      <c r="B57" s="2" t="s">
        <v>20</v>
      </c>
      <c r="C57">
        <f>(C56*C54)/C55</f>
        <v>0.255</v>
      </c>
    </row>
    <row r="65" spans="2:3" x14ac:dyDescent="0.25">
      <c r="B65" s="2" t="s">
        <v>14</v>
      </c>
      <c r="C65">
        <v>0.18</v>
      </c>
    </row>
    <row r="66" spans="2:3" x14ac:dyDescent="0.25">
      <c r="B66" s="2" t="s">
        <v>2</v>
      </c>
      <c r="C66">
        <v>12</v>
      </c>
    </row>
    <row r="67" spans="2:3" x14ac:dyDescent="0.25">
      <c r="B67" s="2" t="s">
        <v>6</v>
      </c>
      <c r="C67">
        <v>1</v>
      </c>
    </row>
    <row r="68" spans="2:3" x14ac:dyDescent="0.25">
      <c r="B68" s="2" t="s">
        <v>13</v>
      </c>
      <c r="C68">
        <f>(1/C67)*(POWER(1+C65/C66,C67*C66)-1)</f>
        <v>0.19561817146153326</v>
      </c>
    </row>
    <row r="77" spans="2:3" x14ac:dyDescent="0.25">
      <c r="B77" s="2" t="s">
        <v>19</v>
      </c>
      <c r="C77">
        <v>0.18</v>
      </c>
    </row>
    <row r="78" spans="2:3" x14ac:dyDescent="0.25">
      <c r="B78" s="2" t="s">
        <v>18</v>
      </c>
      <c r="C78">
        <v>1</v>
      </c>
    </row>
    <row r="80" spans="2:3" x14ac:dyDescent="0.25">
      <c r="B80" s="2" t="s">
        <v>17</v>
      </c>
      <c r="C80" t="s">
        <v>20</v>
      </c>
    </row>
    <row r="81" spans="2:3" x14ac:dyDescent="0.25">
      <c r="B81" s="2">
        <v>4</v>
      </c>
      <c r="C81">
        <f>B81*(1-POWER((POWER(1-$C$77/$C$78,$C$78)),1/$C$78))</f>
        <v>0.71999999999999975</v>
      </c>
    </row>
    <row r="82" spans="2:3" x14ac:dyDescent="0.25">
      <c r="B82" s="2">
        <v>6</v>
      </c>
      <c r="C82">
        <f t="shared" ref="C82:C83" si="0">B82*(1-POWER((POWER(1-$C$77/$C$78,$C$78)),1/$C$78))</f>
        <v>1.0799999999999996</v>
      </c>
    </row>
    <row r="83" spans="2:3" x14ac:dyDescent="0.25">
      <c r="B83" s="2">
        <v>12</v>
      </c>
      <c r="C83">
        <f t="shared" si="0"/>
        <v>2.1599999999999993</v>
      </c>
    </row>
    <row r="90" spans="2:3" x14ac:dyDescent="0.25">
      <c r="B90" s="2" t="s">
        <v>14</v>
      </c>
      <c r="C90">
        <v>0.16</v>
      </c>
    </row>
    <row r="91" spans="2:3" x14ac:dyDescent="0.25">
      <c r="B91" s="2" t="s">
        <v>6</v>
      </c>
      <c r="C91">
        <f>39</f>
        <v>39</v>
      </c>
    </row>
    <row r="92" spans="2:3" x14ac:dyDescent="0.25">
      <c r="B92" s="2" t="s">
        <v>2</v>
      </c>
      <c r="C92">
        <v>2</v>
      </c>
    </row>
    <row r="93" spans="2:3" x14ac:dyDescent="0.25">
      <c r="B93" s="2" t="s">
        <v>13</v>
      </c>
      <c r="C93">
        <f>(1/(C91*30/360))*((POWER(1+C90/C92,INT(C91/12)*C92)*(1+C90*(30*MOD(C92,12)/360)))-1)</f>
        <v>0.19359722201718174</v>
      </c>
    </row>
    <row r="94" spans="2:3" ht="30" x14ac:dyDescent="0.25">
      <c r="B94" s="2" t="s">
        <v>21</v>
      </c>
      <c r="C94">
        <f>(1/(C91*30/360))*(POWER(1+C90/C92,C92*(C91*30/360))-1)</f>
        <v>0.1997317450890102</v>
      </c>
    </row>
  </sheetData>
  <mergeCells count="1">
    <mergeCell ref="D7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2023-11-03T09:25:51Z</dcterms:modified>
</cp:coreProperties>
</file>