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CD10AD38-7908-475F-A682-8EB87C1D8D7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1" l="1"/>
  <c r="C125" i="1"/>
  <c r="C124" i="1"/>
  <c r="C122" i="1"/>
  <c r="C121" i="1"/>
  <c r="C120" i="1"/>
  <c r="C119" i="1"/>
  <c r="D103" i="1"/>
  <c r="C104" i="1"/>
  <c r="C105" i="1"/>
  <c r="C106" i="1"/>
  <c r="C103" i="1"/>
  <c r="B106" i="1"/>
  <c r="B105" i="1"/>
  <c r="B104" i="1"/>
  <c r="B103" i="1"/>
  <c r="C88" i="1"/>
  <c r="C87" i="1"/>
  <c r="C86" i="1"/>
  <c r="C85" i="1"/>
  <c r="C84" i="1"/>
  <c r="C83" i="1"/>
  <c r="C81" i="1"/>
  <c r="C80" i="1"/>
  <c r="E75" i="1"/>
  <c r="D76" i="1"/>
  <c r="D75" i="1"/>
  <c r="C76" i="1"/>
  <c r="C75" i="1"/>
  <c r="G46" i="1"/>
  <c r="F46" i="1"/>
  <c r="E46" i="1"/>
  <c r="D47" i="1"/>
  <c r="D48" i="1"/>
  <c r="D49" i="1"/>
  <c r="D46" i="1"/>
  <c r="C49" i="1"/>
  <c r="C48" i="1"/>
  <c r="C47" i="1"/>
  <c r="C46" i="1"/>
  <c r="D29" i="1"/>
  <c r="D28" i="1"/>
  <c r="D26" i="1"/>
  <c r="D24" i="1"/>
  <c r="C12" i="1"/>
</calcChain>
</file>

<file path=xl/sharedStrings.xml><?xml version="1.0" encoding="utf-8"?>
<sst xmlns="http://schemas.openxmlformats.org/spreadsheetml/2006/main" count="45" uniqueCount="21">
  <si>
    <t>S(T)</t>
  </si>
  <si>
    <t>r</t>
  </si>
  <si>
    <t>T</t>
  </si>
  <si>
    <t>S(0)</t>
  </si>
  <si>
    <t>S(t)</t>
  </si>
  <si>
    <t>t=(S(t)-S(0))/(rS(0))</t>
  </si>
  <si>
    <t>t</t>
  </si>
  <si>
    <t>t_дней</t>
  </si>
  <si>
    <t>S(0)_общ</t>
  </si>
  <si>
    <t>S(0)_c</t>
  </si>
  <si>
    <t>В случае срока 7тр</t>
  </si>
  <si>
    <t>S1(0)</t>
  </si>
  <si>
    <t>S1(T2)</t>
  </si>
  <si>
    <t>S(T2)_общ</t>
  </si>
  <si>
    <t>S</t>
  </si>
  <si>
    <t>t1</t>
  </si>
  <si>
    <t>t2</t>
  </si>
  <si>
    <t>S(t2)</t>
  </si>
  <si>
    <t>S0_t2</t>
  </si>
  <si>
    <t>S0_t1</t>
  </si>
  <si>
    <t>S(t1)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</si>
</sst>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190499</xdr:rowOff>
    </xdr:from>
    <xdr:to>
      <xdr:col>12</xdr:col>
      <xdr:colOff>5505</xdr:colOff>
      <xdr:row>6</xdr:row>
      <xdr:rowOff>142874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906A0F6-00C3-4A9F-B955-96C95796E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499"/>
          <a:ext cx="6711105" cy="1095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12</xdr:col>
      <xdr:colOff>19050</xdr:colOff>
      <xdr:row>19</xdr:row>
      <xdr:rowOff>142918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71DBB98-CAA0-42AF-B84F-54F11FCF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667000"/>
          <a:ext cx="6724650" cy="10954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12</xdr:col>
      <xdr:colOff>190500</xdr:colOff>
      <xdr:row>41</xdr:row>
      <xdr:rowOff>88784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778D5AE-6F99-4F00-B8FA-6656F86A5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715000"/>
          <a:ext cx="6896100" cy="2184284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59</xdr:row>
      <xdr:rowOff>0</xdr:rowOff>
    </xdr:from>
    <xdr:to>
      <xdr:col>11</xdr:col>
      <xdr:colOff>219074</xdr:colOff>
      <xdr:row>70</xdr:row>
      <xdr:rowOff>154862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781A6FB-143A-4562-BA22-0043A5B7B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599" y="11239500"/>
          <a:ext cx="6315075" cy="22503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7</xdr:col>
      <xdr:colOff>570971</xdr:colOff>
      <xdr:row>98</xdr:row>
      <xdr:rowOff>75976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AB49752-48F2-46F8-AE31-64B2F1284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954500"/>
          <a:ext cx="4228571" cy="1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107</xdr:row>
      <xdr:rowOff>0</xdr:rowOff>
    </xdr:from>
    <xdr:to>
      <xdr:col>8</xdr:col>
      <xdr:colOff>295274</xdr:colOff>
      <xdr:row>115</xdr:row>
      <xdr:rowOff>88782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C16EDB9-792E-4842-85AA-68BEF916E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599" y="20383500"/>
          <a:ext cx="4562475" cy="1612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G126"/>
  <sheetViews>
    <sheetView tabSelected="1" topLeftCell="A97" workbookViewId="0">
      <selection activeCell="C127" sqref="C127"/>
    </sheetView>
  </sheetViews>
  <sheetFormatPr defaultRowHeight="15" x14ac:dyDescent="0.25"/>
  <cols>
    <col min="2" max="2" width="9.140625" style="2"/>
  </cols>
  <sheetData>
    <row r="10" spans="3:3" x14ac:dyDescent="0.25">
      <c r="C10">
        <v>4.2735000000000003</v>
      </c>
    </row>
    <row r="12" spans="3:3" x14ac:dyDescent="0.25">
      <c r="C12">
        <f>(4.8-C10)/(C10*0.34)</f>
        <v>0.36235624470918548</v>
      </c>
    </row>
    <row r="22" spans="3:6" x14ac:dyDescent="0.25">
      <c r="C22" t="s">
        <v>0</v>
      </c>
      <c r="D22">
        <v>10</v>
      </c>
    </row>
    <row r="23" spans="3:6" x14ac:dyDescent="0.25">
      <c r="C23" t="s">
        <v>1</v>
      </c>
      <c r="D23">
        <v>0.28000000000000003</v>
      </c>
    </row>
    <row r="24" spans="3:6" x14ac:dyDescent="0.25">
      <c r="C24" t="s">
        <v>2</v>
      </c>
      <c r="D24">
        <f>75/365</f>
        <v>0.20547945205479451</v>
      </c>
    </row>
    <row r="25" spans="3:6" x14ac:dyDescent="0.25">
      <c r="C25" t="s">
        <v>4</v>
      </c>
      <c r="D25">
        <v>12</v>
      </c>
    </row>
    <row r="26" spans="3:6" x14ac:dyDescent="0.25">
      <c r="C26" t="s">
        <v>3</v>
      </c>
      <c r="D26">
        <f>D22/(1+D23*D24)</f>
        <v>9.4559585492227978</v>
      </c>
    </row>
    <row r="27" spans="3:6" x14ac:dyDescent="0.25">
      <c r="C27" s="1" t="s">
        <v>5</v>
      </c>
      <c r="D27" s="1"/>
      <c r="E27" s="1"/>
      <c r="F27" s="1"/>
    </row>
    <row r="28" spans="3:6" x14ac:dyDescent="0.25">
      <c r="C28" t="s">
        <v>6</v>
      </c>
      <c r="D28">
        <f>(D25-D26)/(D26*D23)</f>
        <v>0.96086105675146771</v>
      </c>
    </row>
    <row r="29" spans="3:6" x14ac:dyDescent="0.25">
      <c r="C29" t="s">
        <v>7</v>
      </c>
      <c r="D29">
        <f>D28*365</f>
        <v>350.71428571428572</v>
      </c>
    </row>
    <row r="44" spans="2:7" x14ac:dyDescent="0.25">
      <c r="B44" s="2" t="s">
        <v>1</v>
      </c>
      <c r="C44">
        <v>0.4</v>
      </c>
    </row>
    <row r="45" spans="2:7" x14ac:dyDescent="0.25">
      <c r="B45" s="2" t="s">
        <v>0</v>
      </c>
      <c r="C45" t="s">
        <v>2</v>
      </c>
      <c r="D45" t="s">
        <v>3</v>
      </c>
      <c r="E45" t="s">
        <v>8</v>
      </c>
      <c r="F45" t="s">
        <v>6</v>
      </c>
      <c r="G45" t="s">
        <v>4</v>
      </c>
    </row>
    <row r="46" spans="2:7" x14ac:dyDescent="0.25">
      <c r="B46" s="2">
        <v>8</v>
      </c>
      <c r="C46">
        <f>60/360</f>
        <v>0.16666666666666666</v>
      </c>
      <c r="D46">
        <f>B46/(1+$C$44*C46)</f>
        <v>7.5</v>
      </c>
      <c r="E46">
        <f>SUM(D46:D49)</f>
        <v>26.336516424751718</v>
      </c>
      <c r="F46">
        <f>140/360</f>
        <v>0.3888888888888889</v>
      </c>
      <c r="G46">
        <f>E46*(1+F46*C44)</f>
        <v>30.433307868601982</v>
      </c>
    </row>
    <row r="47" spans="2:7" x14ac:dyDescent="0.25">
      <c r="B47" s="2">
        <v>5</v>
      </c>
      <c r="C47">
        <f>150/360</f>
        <v>0.41666666666666669</v>
      </c>
      <c r="D47">
        <f t="shared" ref="D47:D49" si="0">B47/(1+$C$44*C47)</f>
        <v>4.2857142857142856</v>
      </c>
    </row>
    <row r="48" spans="2:7" x14ac:dyDescent="0.25">
      <c r="B48" s="2">
        <v>10</v>
      </c>
      <c r="C48">
        <f>120/360</f>
        <v>0.33333333333333331</v>
      </c>
      <c r="D48">
        <f t="shared" si="0"/>
        <v>8.8235294117647065</v>
      </c>
    </row>
    <row r="49" spans="2:4" x14ac:dyDescent="0.25">
      <c r="B49" s="2">
        <v>7</v>
      </c>
      <c r="C49">
        <f>200/360</f>
        <v>0.55555555555555558</v>
      </c>
      <c r="D49">
        <f t="shared" si="0"/>
        <v>5.7272727272727266</v>
      </c>
    </row>
    <row r="74" spans="2:5" x14ac:dyDescent="0.25">
      <c r="B74" s="2" t="s">
        <v>0</v>
      </c>
      <c r="C74" t="s">
        <v>2</v>
      </c>
      <c r="D74" t="s">
        <v>3</v>
      </c>
      <c r="E74" t="s">
        <v>9</v>
      </c>
    </row>
    <row r="75" spans="2:5" x14ac:dyDescent="0.25">
      <c r="B75" s="2">
        <v>5</v>
      </c>
      <c r="C75">
        <f>60/360</f>
        <v>0.16666666666666666</v>
      </c>
      <c r="D75">
        <f>B75/(1+C75*$C$78)</f>
        <v>4.7468354430379751</v>
      </c>
      <c r="E75">
        <f>SUM(D75:D76)</f>
        <v>11.149274467428221</v>
      </c>
    </row>
    <row r="76" spans="2:5" x14ac:dyDescent="0.25">
      <c r="B76" s="2">
        <v>7</v>
      </c>
      <c r="C76">
        <f>105/360</f>
        <v>0.29166666666666669</v>
      </c>
      <c r="D76">
        <f>B76/(1+C76*$C$78)</f>
        <v>6.4024390243902447</v>
      </c>
    </row>
    <row r="78" spans="2:5" x14ac:dyDescent="0.25">
      <c r="B78" s="2" t="s">
        <v>1</v>
      </c>
      <c r="C78">
        <v>0.32</v>
      </c>
    </row>
    <row r="79" spans="2:5" x14ac:dyDescent="0.25">
      <c r="B79" s="2" t="s">
        <v>4</v>
      </c>
      <c r="C79">
        <v>11.5</v>
      </c>
    </row>
    <row r="80" spans="2:5" x14ac:dyDescent="0.25">
      <c r="B80" s="2" t="s">
        <v>6</v>
      </c>
      <c r="C80">
        <f>(C79-E75)/(E75*C78)</f>
        <v>9.8303911388022927E-2</v>
      </c>
    </row>
    <row r="81" spans="2:4" x14ac:dyDescent="0.25">
      <c r="B81" s="2" t="s">
        <v>7</v>
      </c>
      <c r="C81">
        <f>C80*360</f>
        <v>35.389408099688254</v>
      </c>
    </row>
    <row r="82" spans="2:4" x14ac:dyDescent="0.25">
      <c r="B82" s="1" t="s">
        <v>10</v>
      </c>
      <c r="C82" s="1"/>
      <c r="D82" s="1"/>
    </row>
    <row r="83" spans="2:4" x14ac:dyDescent="0.25">
      <c r="B83" s="2" t="s">
        <v>11</v>
      </c>
      <c r="C83">
        <f>D75</f>
        <v>4.7468354430379751</v>
      </c>
    </row>
    <row r="84" spans="2:4" x14ac:dyDescent="0.25">
      <c r="B84" s="2" t="s">
        <v>12</v>
      </c>
      <c r="C84">
        <f>C83*(1+C78*C76)</f>
        <v>5.1898734177215191</v>
      </c>
    </row>
    <row r="85" spans="2:4" x14ac:dyDescent="0.25">
      <c r="B85" s="2" t="s">
        <v>13</v>
      </c>
      <c r="C85">
        <f>C84+B76</f>
        <v>12.189873417721518</v>
      </c>
    </row>
    <row r="86" spans="2:4" x14ac:dyDescent="0.25">
      <c r="B86" s="2" t="s">
        <v>8</v>
      </c>
      <c r="C86">
        <f>C85/(1+C78*C76)</f>
        <v>11.149274467428219</v>
      </c>
    </row>
    <row r="87" spans="2:4" x14ac:dyDescent="0.25">
      <c r="B87" s="2" t="s">
        <v>6</v>
      </c>
      <c r="C87">
        <f>(C79-C86)/(C86*C78)</f>
        <v>9.8303911388023441E-2</v>
      </c>
    </row>
    <row r="88" spans="2:4" x14ac:dyDescent="0.25">
      <c r="B88" s="2" t="s">
        <v>7</v>
      </c>
      <c r="C88">
        <f>C87*360</f>
        <v>35.389408099688438</v>
      </c>
    </row>
    <row r="100" spans="2:4" x14ac:dyDescent="0.25">
      <c r="B100" s="2" t="s">
        <v>1</v>
      </c>
      <c r="C100">
        <v>0.3</v>
      </c>
    </row>
    <row r="101" spans="2:4" x14ac:dyDescent="0.25">
      <c r="B101" s="2" t="s">
        <v>0</v>
      </c>
      <c r="C101">
        <v>5</v>
      </c>
    </row>
    <row r="102" spans="2:4" x14ac:dyDescent="0.25">
      <c r="B102" s="2" t="s">
        <v>2</v>
      </c>
      <c r="C102" t="s">
        <v>3</v>
      </c>
      <c r="D102" t="s">
        <v>14</v>
      </c>
    </row>
    <row r="103" spans="2:4" x14ac:dyDescent="0.25">
      <c r="B103" s="2">
        <f>0.25</f>
        <v>0.25</v>
      </c>
      <c r="C103">
        <f>$C$101/(1+$C$100*B103)</f>
        <v>4.6511627906976747</v>
      </c>
      <c r="D103">
        <f>SUM(C103:C106)</f>
        <v>16.926775376869269</v>
      </c>
    </row>
    <row r="104" spans="2:4" x14ac:dyDescent="0.25">
      <c r="B104" s="2">
        <f>2/4</f>
        <v>0.5</v>
      </c>
      <c r="C104">
        <f t="shared" ref="C104:C106" si="1">$C$101/(1+$C$100*B104)</f>
        <v>4.3478260869565224</v>
      </c>
    </row>
    <row r="105" spans="2:4" x14ac:dyDescent="0.25">
      <c r="B105" s="2">
        <f>3/4</f>
        <v>0.75</v>
      </c>
      <c r="C105">
        <f t="shared" si="1"/>
        <v>4.0816326530612246</v>
      </c>
    </row>
    <row r="106" spans="2:4" x14ac:dyDescent="0.25">
      <c r="B106" s="2">
        <f>1</f>
        <v>1</v>
      </c>
      <c r="C106">
        <f t="shared" si="1"/>
        <v>3.8461538461538458</v>
      </c>
    </row>
    <row r="117" spans="2:3" x14ac:dyDescent="0.25">
      <c r="B117" s="2" t="s">
        <v>1</v>
      </c>
      <c r="C117">
        <v>0.25</v>
      </c>
    </row>
    <row r="118" spans="2:3" x14ac:dyDescent="0.25">
      <c r="B118" s="2" t="s">
        <v>0</v>
      </c>
      <c r="C118">
        <v>20</v>
      </c>
    </row>
    <row r="119" spans="2:3" x14ac:dyDescent="0.25">
      <c r="B119" s="2" t="s">
        <v>2</v>
      </c>
      <c r="C119">
        <f>100/360</f>
        <v>0.27777777777777779</v>
      </c>
    </row>
    <row r="120" spans="2:3" x14ac:dyDescent="0.25">
      <c r="B120" s="2" t="s">
        <v>3</v>
      </c>
      <c r="C120">
        <f>C118/(1+C119*C117)</f>
        <v>18.7012987012987</v>
      </c>
    </row>
    <row r="121" spans="2:3" x14ac:dyDescent="0.25">
      <c r="B121" s="2" t="s">
        <v>15</v>
      </c>
      <c r="C121">
        <f>30/360</f>
        <v>8.3333333333333329E-2</v>
      </c>
    </row>
    <row r="122" spans="2:3" x14ac:dyDescent="0.25">
      <c r="B122" s="2" t="s">
        <v>16</v>
      </c>
      <c r="C122">
        <f>60/360</f>
        <v>0.16666666666666666</v>
      </c>
    </row>
    <row r="123" spans="2:3" x14ac:dyDescent="0.25">
      <c r="B123" s="2" t="s">
        <v>17</v>
      </c>
      <c r="C123">
        <v>12</v>
      </c>
    </row>
    <row r="124" spans="2:3" x14ac:dyDescent="0.25">
      <c r="B124" s="2" t="s">
        <v>18</v>
      </c>
      <c r="C124">
        <f>C123/(1+C122*C117)</f>
        <v>11.52</v>
      </c>
    </row>
    <row r="125" spans="2:3" x14ac:dyDescent="0.25">
      <c r="B125" s="2" t="s">
        <v>19</v>
      </c>
      <c r="C125">
        <f>C120-C124</f>
        <v>7.1812987012987008</v>
      </c>
    </row>
    <row r="126" spans="2:3" x14ac:dyDescent="0.25">
      <c r="B126" s="2" t="s">
        <v>20</v>
      </c>
      <c r="C126">
        <f>C125*(1+C121*C117)</f>
        <v>7.3309090909090902</v>
      </c>
    </row>
  </sheetData>
  <mergeCells count="2">
    <mergeCell ref="C27:F27"/>
    <mergeCell ref="B82:D8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2023-11-10T09:29:12Z</dcterms:modified>
</cp:coreProperties>
</file>