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AA625360-F5FB-4544-8895-10B3A14DC6FD}" xr6:coauthVersionLast="47" xr6:coauthVersionMax="47" xr10:uidLastSave="{00000000-0000-0000-0000-000000000000}"/>
  <bookViews>
    <workbookView xWindow="-110" yWindow="-110" windowWidth="38620" windowHeight="21220" xr2:uid="{8B4EFD74-01EA-46AA-A3BE-47A86B0EF8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D108" i="1"/>
  <c r="B112" i="1"/>
  <c r="B111" i="1"/>
  <c r="B110" i="1"/>
  <c r="B109" i="1"/>
  <c r="B108" i="1"/>
  <c r="C110" i="1"/>
  <c r="C111" i="1"/>
  <c r="C112" i="1"/>
  <c r="C109" i="1"/>
  <c r="C108" i="1"/>
  <c r="E91" i="1"/>
  <c r="D91" i="1"/>
  <c r="C93" i="1"/>
  <c r="C92" i="1"/>
  <c r="B92" i="1"/>
  <c r="B91" i="1"/>
  <c r="D75" i="1"/>
  <c r="D74" i="1"/>
  <c r="C73" i="1"/>
  <c r="D70" i="1"/>
  <c r="C71" i="1"/>
  <c r="C72" i="1"/>
  <c r="C70" i="1"/>
  <c r="B72" i="1"/>
  <c r="B71" i="1"/>
  <c r="B70" i="1"/>
  <c r="C68" i="1"/>
  <c r="C53" i="1"/>
  <c r="C52" i="1"/>
  <c r="C51" i="1"/>
  <c r="C49" i="1"/>
  <c r="C38" i="1"/>
  <c r="C29" i="1"/>
  <c r="C37" i="1" s="1"/>
  <c r="C33" i="1"/>
  <c r="B35" i="1"/>
  <c r="B34" i="1"/>
  <c r="B33" i="1"/>
</calcChain>
</file>

<file path=xl/sharedStrings.xml><?xml version="1.0" encoding="utf-8"?>
<sst xmlns="http://schemas.openxmlformats.org/spreadsheetml/2006/main" count="35" uniqueCount="21">
  <si>
    <t>h_сред_12</t>
  </si>
  <si>
    <t>r</t>
  </si>
  <si>
    <t>S(0)</t>
  </si>
  <si>
    <t>T</t>
  </si>
  <si>
    <t>S(T)</t>
  </si>
  <si>
    <t>I_T</t>
  </si>
  <si>
    <t>I_(3/12)</t>
  </si>
  <si>
    <t>C(T)</t>
  </si>
  <si>
    <t>r_полож</t>
  </si>
  <si>
    <t>I_12</t>
  </si>
  <si>
    <t>I_t</t>
  </si>
  <si>
    <t>t</t>
  </si>
  <si>
    <t>t_дней</t>
  </si>
  <si>
    <t>t_месяцев</t>
  </si>
  <si>
    <t>h_t</t>
  </si>
  <si>
    <t>Норма_без_инфляции</t>
  </si>
  <si>
    <t>Норма с инфляцией</t>
  </si>
  <si>
    <t>S(T)/S(0)</t>
  </si>
  <si>
    <t>I_сред</t>
  </si>
  <si>
    <t>I_год</t>
  </si>
  <si>
    <t>I_F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</si>
</sst>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127000</xdr:rowOff>
    </xdr:from>
    <xdr:to>
      <xdr:col>8</xdr:col>
      <xdr:colOff>59526</xdr:colOff>
      <xdr:row>7</xdr:row>
      <xdr:rowOff>34821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A2F12D-4A33-FBFC-C285-2462C6D48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95300"/>
          <a:ext cx="6390476" cy="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564348</xdr:colOff>
      <xdr:row>23</xdr:row>
      <xdr:rowOff>104624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E12088-5AC2-C19E-2F11-B11A3CD00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130550"/>
          <a:ext cx="6419048" cy="1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421490</xdr:colOff>
      <xdr:row>46</xdr:row>
      <xdr:rowOff>88774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0D6BFE-7C43-41BB-00D3-06AFE306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550150"/>
          <a:ext cx="6276190" cy="1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54</xdr:row>
      <xdr:rowOff>0</xdr:rowOff>
    </xdr:from>
    <xdr:to>
      <xdr:col>12</xdr:col>
      <xdr:colOff>503630</xdr:colOff>
      <xdr:row>62</xdr:row>
      <xdr:rowOff>177800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108743F-673D-BD61-6861-E1D04F78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599" y="9944100"/>
          <a:ext cx="8796731" cy="165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9</xdr:col>
      <xdr:colOff>59509</xdr:colOff>
      <xdr:row>87</xdr:row>
      <xdr:rowOff>15643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4BAA7A2-DC12-6CE9-853E-A8BFDE771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4179550"/>
          <a:ext cx="6523809" cy="1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8</xdr:col>
      <xdr:colOff>269109</xdr:colOff>
      <xdr:row>101</xdr:row>
      <xdr:rowOff>123671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76F5F72-A97A-BCB7-214E-D6D535DEB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494250"/>
          <a:ext cx="6123809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32ED-794E-4AAD-B79A-71262DC417FA}">
  <dimension ref="B10:E113"/>
  <sheetViews>
    <sheetView tabSelected="1" topLeftCell="A91" workbookViewId="0">
      <selection activeCell="C114" sqref="C114"/>
    </sheetView>
  </sheetViews>
  <sheetFormatPr defaultRowHeight="14.5" x14ac:dyDescent="0.35"/>
  <cols>
    <col min="2" max="2" width="15.6328125" customWidth="1"/>
    <col min="3" max="3" width="23.453125" customWidth="1"/>
    <col min="5" max="5" width="9.81640625" bestFit="1" customWidth="1"/>
  </cols>
  <sheetData>
    <row r="10" spans="2:3" x14ac:dyDescent="0.35">
      <c r="B10" t="s">
        <v>0</v>
      </c>
      <c r="C10">
        <v>4</v>
      </c>
    </row>
    <row r="26" spans="2:3" x14ac:dyDescent="0.35">
      <c r="B26" t="s">
        <v>1</v>
      </c>
      <c r="C26">
        <v>0.3</v>
      </c>
    </row>
    <row r="27" spans="2:3" x14ac:dyDescent="0.35">
      <c r="B27" t="s">
        <v>2</v>
      </c>
      <c r="C27">
        <v>10</v>
      </c>
    </row>
    <row r="28" spans="2:3" x14ac:dyDescent="0.35">
      <c r="B28" t="s">
        <v>3</v>
      </c>
      <c r="C28">
        <v>3</v>
      </c>
    </row>
    <row r="29" spans="2:3" x14ac:dyDescent="0.35">
      <c r="B29" t="s">
        <v>4</v>
      </c>
      <c r="C29">
        <f>C27*(1+C26*C28*30/360)</f>
        <v>10.75</v>
      </c>
    </row>
    <row r="32" spans="2:3" x14ac:dyDescent="0.35">
      <c r="B32" t="s">
        <v>5</v>
      </c>
      <c r="C32" t="s">
        <v>6</v>
      </c>
    </row>
    <row r="33" spans="2:3" x14ac:dyDescent="0.35">
      <c r="B33">
        <f>7/100</f>
        <v>7.0000000000000007E-2</v>
      </c>
      <c r="C33">
        <f>PRODUCT(B33:B35)</f>
        <v>1.4000000000000001E-4</v>
      </c>
    </row>
    <row r="34" spans="2:3" x14ac:dyDescent="0.35">
      <c r="B34">
        <f>5/100</f>
        <v>0.05</v>
      </c>
    </row>
    <row r="35" spans="2:3" x14ac:dyDescent="0.35">
      <c r="B35">
        <f>4/100</f>
        <v>0.04</v>
      </c>
    </row>
    <row r="37" spans="2:3" x14ac:dyDescent="0.35">
      <c r="B37" t="s">
        <v>7</v>
      </c>
      <c r="C37">
        <f>C29/C33</f>
        <v>76785.714285714275</v>
      </c>
    </row>
    <row r="38" spans="2:3" x14ac:dyDescent="0.35">
      <c r="B38" t="s">
        <v>8</v>
      </c>
      <c r="C38">
        <f>(((1+C26*C28*30/360)/C33)-1)/100</f>
        <v>76.775714285714272</v>
      </c>
    </row>
    <row r="49" spans="2:3" x14ac:dyDescent="0.35">
      <c r="B49" t="s">
        <v>9</v>
      </c>
      <c r="C49">
        <f>80*1000*1000/100</f>
        <v>800000</v>
      </c>
    </row>
    <row r="50" spans="2:3" x14ac:dyDescent="0.35">
      <c r="B50" t="s">
        <v>10</v>
      </c>
      <c r="C50">
        <v>4</v>
      </c>
    </row>
    <row r="51" spans="2:3" x14ac:dyDescent="0.35">
      <c r="B51" t="s">
        <v>13</v>
      </c>
      <c r="C51">
        <f>LOG(C49,C50)</f>
        <v>9.8048202372184061</v>
      </c>
    </row>
    <row r="52" spans="2:3" x14ac:dyDescent="0.35">
      <c r="B52" t="s">
        <v>12</v>
      </c>
      <c r="C52">
        <f>INT(C51*30)</f>
        <v>294</v>
      </c>
    </row>
    <row r="53" spans="2:3" x14ac:dyDescent="0.35">
      <c r="B53" t="s">
        <v>11</v>
      </c>
      <c r="C53">
        <f>C52/360</f>
        <v>0.81666666666666665</v>
      </c>
    </row>
    <row r="65" spans="2:4" x14ac:dyDescent="0.35">
      <c r="B65" t="s">
        <v>2</v>
      </c>
      <c r="C65">
        <v>35</v>
      </c>
    </row>
    <row r="66" spans="2:4" x14ac:dyDescent="0.35">
      <c r="B66" t="s">
        <v>4</v>
      </c>
      <c r="C66">
        <v>70</v>
      </c>
    </row>
    <row r="67" spans="2:4" x14ac:dyDescent="0.35">
      <c r="B67" t="s">
        <v>3</v>
      </c>
      <c r="C67">
        <v>3</v>
      </c>
    </row>
    <row r="68" spans="2:4" x14ac:dyDescent="0.35">
      <c r="B68" t="s">
        <v>1</v>
      </c>
      <c r="C68">
        <f>((C66/C65)-1)*(1/C67)</f>
        <v>0.33333333333333331</v>
      </c>
    </row>
    <row r="69" spans="2:4" x14ac:dyDescent="0.35">
      <c r="B69" t="s">
        <v>14</v>
      </c>
      <c r="C69" t="s">
        <v>10</v>
      </c>
      <c r="D69" t="s">
        <v>5</v>
      </c>
    </row>
    <row r="70" spans="2:4" x14ac:dyDescent="0.35">
      <c r="B70">
        <f>30/100</f>
        <v>0.3</v>
      </c>
      <c r="C70">
        <f>B70+1</f>
        <v>1.3</v>
      </c>
      <c r="D70">
        <f>PRODUCT(C70:C72)</f>
        <v>1.7939999999999998</v>
      </c>
    </row>
    <row r="71" spans="2:4" x14ac:dyDescent="0.35">
      <c r="B71">
        <f>15/100</f>
        <v>0.15</v>
      </c>
      <c r="C71">
        <f t="shared" ref="C71:C72" si="0">B71+1</f>
        <v>1.1499999999999999</v>
      </c>
    </row>
    <row r="72" spans="2:4" x14ac:dyDescent="0.35">
      <c r="B72">
        <f>20/100</f>
        <v>0.2</v>
      </c>
      <c r="C72">
        <f t="shared" si="0"/>
        <v>1.2</v>
      </c>
    </row>
    <row r="73" spans="2:4" x14ac:dyDescent="0.35">
      <c r="B73" t="s">
        <v>7</v>
      </c>
      <c r="C73">
        <f>C66/D70</f>
        <v>39.01895206243033</v>
      </c>
    </row>
    <row r="74" spans="2:4" x14ac:dyDescent="0.35">
      <c r="B74" s="1" t="s">
        <v>15</v>
      </c>
      <c r="C74" s="1"/>
      <c r="D74">
        <f>C66-C65</f>
        <v>35</v>
      </c>
    </row>
    <row r="75" spans="2:4" x14ac:dyDescent="0.35">
      <c r="B75" s="1" t="s">
        <v>16</v>
      </c>
      <c r="C75" s="1"/>
      <c r="D75">
        <f>C73-C65</f>
        <v>4.0189520624303299</v>
      </c>
    </row>
    <row r="90" spans="2:5" x14ac:dyDescent="0.35">
      <c r="B90" t="s">
        <v>3</v>
      </c>
      <c r="C90" t="s">
        <v>17</v>
      </c>
      <c r="D90" t="s">
        <v>18</v>
      </c>
      <c r="E90" t="s">
        <v>19</v>
      </c>
    </row>
    <row r="91" spans="2:5" x14ac:dyDescent="0.35">
      <c r="B91">
        <f>6/12</f>
        <v>0.5</v>
      </c>
      <c r="C91">
        <v>1.5</v>
      </c>
      <c r="D91">
        <f>2/100</f>
        <v>0.02</v>
      </c>
      <c r="E91">
        <f>POWER(D91,12)</f>
        <v>4.0960000000000004E-21</v>
      </c>
    </row>
    <row r="92" spans="2:5" x14ac:dyDescent="0.35">
      <c r="B92">
        <f>9/12</f>
        <v>0.75</v>
      </c>
      <c r="C92">
        <f>C91*1.3</f>
        <v>1.9500000000000002</v>
      </c>
    </row>
    <row r="93" spans="2:5" x14ac:dyDescent="0.35">
      <c r="B93">
        <v>1</v>
      </c>
      <c r="C93">
        <f>C92*1.1</f>
        <v>2.1450000000000005</v>
      </c>
    </row>
    <row r="104" spans="2:4" x14ac:dyDescent="0.35">
      <c r="B104" t="s">
        <v>2</v>
      </c>
      <c r="C104">
        <v>18</v>
      </c>
    </row>
    <row r="105" spans="2:4" x14ac:dyDescent="0.35">
      <c r="B105" t="s">
        <v>4</v>
      </c>
      <c r="C105">
        <v>250</v>
      </c>
    </row>
    <row r="106" spans="2:4" x14ac:dyDescent="0.35">
      <c r="B106" t="s">
        <v>3</v>
      </c>
      <c r="C106">
        <v>5</v>
      </c>
    </row>
    <row r="107" spans="2:4" x14ac:dyDescent="0.35">
      <c r="B107" t="s">
        <v>10</v>
      </c>
      <c r="C107" t="s">
        <v>11</v>
      </c>
      <c r="D107" t="s">
        <v>20</v>
      </c>
    </row>
    <row r="108" spans="2:4" x14ac:dyDescent="0.35">
      <c r="B108">
        <f>15/100</f>
        <v>0.15</v>
      </c>
      <c r="C108">
        <f>1</f>
        <v>1</v>
      </c>
      <c r="D108">
        <f>PRODUCT(B108:B112)</f>
        <v>1.44E-2</v>
      </c>
    </row>
    <row r="109" spans="2:4" x14ac:dyDescent="0.35">
      <c r="B109">
        <f>20/100</f>
        <v>0.2</v>
      </c>
      <c r="C109">
        <f>C108+1</f>
        <v>2</v>
      </c>
    </row>
    <row r="110" spans="2:4" x14ac:dyDescent="0.35">
      <c r="B110">
        <f>40/100</f>
        <v>0.4</v>
      </c>
      <c r="C110">
        <f t="shared" ref="C110:C112" si="1">C109+1</f>
        <v>3</v>
      </c>
    </row>
    <row r="111" spans="2:4" x14ac:dyDescent="0.35">
      <c r="B111">
        <f>60/100</f>
        <v>0.6</v>
      </c>
      <c r="C111">
        <f t="shared" si="1"/>
        <v>4</v>
      </c>
    </row>
    <row r="112" spans="2:4" x14ac:dyDescent="0.35">
      <c r="B112">
        <f>200/100</f>
        <v>2</v>
      </c>
      <c r="C112">
        <f t="shared" si="1"/>
        <v>5</v>
      </c>
    </row>
    <row r="113" spans="2:3" x14ac:dyDescent="0.35">
      <c r="B113" t="s">
        <v>7</v>
      </c>
      <c r="C113">
        <f>C105/D108</f>
        <v>17361.111111111113</v>
      </c>
    </row>
  </sheetData>
  <mergeCells count="2">
    <mergeCell ref="B74:C74"/>
    <mergeCell ref="B75:C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2023-11-26T12:29:00Z</dcterms:created>
  <dcterms:modified xsi:type="dcterms:W3CDTF">2023-11-26T13:40:19Z</dcterms:modified>
</cp:coreProperties>
</file>