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4course\7sem\ОБиП (Ледницкий)\"/>
    </mc:Choice>
  </mc:AlternateContent>
  <bookViews>
    <workbookView xWindow="0" yWindow="0" windowWidth="23040" windowHeight="12360" activeTab="2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3" l="1"/>
  <c r="F43" i="3"/>
  <c r="F42" i="3"/>
  <c r="F40" i="3"/>
  <c r="F39" i="3"/>
  <c r="F38" i="3"/>
  <c r="F37" i="3"/>
  <c r="F30" i="3"/>
  <c r="F29" i="3"/>
  <c r="F27" i="3"/>
  <c r="F26" i="3"/>
  <c r="F25" i="3"/>
  <c r="F24" i="3"/>
  <c r="F23" i="3"/>
  <c r="F21" i="3"/>
  <c r="F30" i="1"/>
  <c r="F29" i="1"/>
  <c r="F28" i="1"/>
  <c r="F27" i="1"/>
  <c r="F26" i="1"/>
  <c r="F25" i="1"/>
  <c r="F24" i="1"/>
  <c r="F23" i="1"/>
  <c r="F22" i="1"/>
  <c r="F21" i="1"/>
  <c r="F20" i="1"/>
  <c r="F19" i="1"/>
  <c r="P4" i="1" l="1"/>
  <c r="B5" i="3" l="1"/>
  <c r="C5" i="3"/>
  <c r="D5" i="3"/>
  <c r="E5" i="3"/>
  <c r="F5" i="3"/>
  <c r="G5" i="3"/>
  <c r="H5" i="3"/>
  <c r="I5" i="3"/>
  <c r="J5" i="3"/>
  <c r="K5" i="3"/>
</calcChain>
</file>

<file path=xl/sharedStrings.xml><?xml version="1.0" encoding="utf-8"?>
<sst xmlns="http://schemas.openxmlformats.org/spreadsheetml/2006/main" count="133" uniqueCount="90">
  <si>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</si>
  <si>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</si>
  <si>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</si>
  <si>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</si>
  <si>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</si>
  <si>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</si>
  <si>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</si>
  <si>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</si>
  <si>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</si>
  <si>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</si>
  <si>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</si>
  <si>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</si>
  <si>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</si>
  <si>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</si>
  <si>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</si>
  <si>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</si>
  <si>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</si>
  <si>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</si>
  <si>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</si>
  <si>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</si>
  <si>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</si>
  <si>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</si>
  <si>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</si>
  <si>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</si>
  <si>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</si>
  <si>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</si>
  <si>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</si>
  <si>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</si>
  <si>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</si>
  <si>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</si>
  <si>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</si>
  <si>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</si>
  <si>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</si>
  <si>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</si>
  <si>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</si>
  <si>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</si>
  <si>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</si>
  <si>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</si>
  <si>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</si>
  <si>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</si>
  <si>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</si>
  <si>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</si>
  <si>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</si>
  <si>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</si>
  <si>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</si>
  <si>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</si>
  <si>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</si>
  <si>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</si>
  <si>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</si>
  <si>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</si>
  <si>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</si>
  <si>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</si>
  <si>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</si>
  <si>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</si>
  <si>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</si>
  <si>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</si>
  <si>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</si>
  <si>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</si>
  <si>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</si>
  <si>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</si>
  <si>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</si>
  <si>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</si>
  <si>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</si>
  <si>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</si>
  <si>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</si>
  <si>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</si>
  <si>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</si>
  <si>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</si>
  <si>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</si>
  <si>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</si>
  <si>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</si>
  <si>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</si>
  <si>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</si>
  <si>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</si>
  <si>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</si>
  <si>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</si>
  <si>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</si>
  <si>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</si>
  <si>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</si>
  <si>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</si>
  <si>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</si>
  <si>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(20% от прибыли отчетного периода)</t>
    </r>
  </si>
  <si>
    <t>Ставка НДС на 2024г.</t>
  </si>
  <si>
    <t>НДС = В ∙ Сндс / (1+Сндс)</t>
  </si>
  <si>
    <t>()</t>
  </si>
  <si>
    <t>0,2*Потч</t>
  </si>
  <si>
    <t>ЧПдив = ЧПр ∙ Дчп див / 100</t>
  </si>
  <si>
    <t>Дприв.ак = Nак ∙ Цак ∙ Dприв.ак∙ Rприв.ак / (100 ∙ 100)</t>
  </si>
  <si>
    <t>Rпр.ак = Дпр.ак ∙ 100 / (Nак ∙ (100 - Dприв.ак) ∙ Цак</t>
  </si>
  <si>
    <t>Фвыб = Фуст ∙ Dвыб 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</si>
</sst>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center"/>
    </xf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justify" vertical="center"/>
    </xf>
    <xf numFmtId="0" fontId="4" fillId="0" borderId="0" xfId="0" applyFont="1"/>
    <xf numFmtId="0" fontId="3" fillId="3" borderId="9" xfId="0" applyFont="1" applyFill="1" applyBorder="1"/>
    <xf numFmtId="164" fontId="3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/>
    <xf numFmtId="1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1" fillId="4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1" fontId="4" fillId="0" borderId="9" xfId="0" applyNumberFormat="1" applyFont="1" applyBorder="1" applyAlignment="1">
      <alignment horizontal="center"/>
    </xf>
    <xf numFmtId="0" fontId="1" fillId="4" borderId="1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3" fillId="4" borderId="9" xfId="0" applyNumberFormat="1" applyFont="1" applyFill="1" applyBorder="1" applyAlignment="1">
      <alignment horizontal="center"/>
    </xf>
    <xf numFmtId="164" fontId="0" fillId="4" borderId="9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G21" sqref="G21"/>
    </sheetView>
  </sheetViews>
  <sheetFormatPr defaultRowHeight="14.4" x14ac:dyDescent="0.3"/>
  <cols>
    <col min="1" max="1" width="55.21875" customWidth="1"/>
  </cols>
  <sheetData>
    <row r="1" spans="1:16" ht="18" x14ac:dyDescent="0.35">
      <c r="A1" s="28" t="s">
        <v>24</v>
      </c>
    </row>
    <row r="2" spans="1:16" x14ac:dyDescent="0.3">
      <c r="A2" s="27" t="s">
        <v>51</v>
      </c>
    </row>
    <row r="3" spans="1:16" ht="16.2" thickBot="1" x14ac:dyDescent="0.35">
      <c r="A3" s="13" t="s">
        <v>52</v>
      </c>
    </row>
    <row r="4" spans="1:16" ht="15" customHeight="1" thickBot="1" x14ac:dyDescent="0.35">
      <c r="A4" s="40" t="s">
        <v>0</v>
      </c>
      <c r="B4" s="42" t="s">
        <v>1</v>
      </c>
      <c r="C4" s="43"/>
      <c r="D4" s="43"/>
      <c r="E4" s="43"/>
      <c r="F4" s="43"/>
      <c r="G4" s="43"/>
      <c r="H4" s="43"/>
      <c r="I4" s="43"/>
      <c r="J4" s="43"/>
      <c r="K4" s="44"/>
      <c r="L4" t="s">
        <v>82</v>
      </c>
      <c r="O4">
        <v>20</v>
      </c>
      <c r="P4">
        <f>O4/100</f>
        <v>0.2</v>
      </c>
    </row>
    <row r="5" spans="1:16" ht="15" thickBot="1" x14ac:dyDescent="0.35">
      <c r="A5" s="4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</row>
    <row r="6" spans="1:16" ht="16.649999999999999" customHeight="1" thickBot="1" x14ac:dyDescent="0.35">
      <c r="A6" s="2" t="s">
        <v>21</v>
      </c>
      <c r="B6" s="3">
        <v>10500</v>
      </c>
      <c r="C6" s="3">
        <v>8500</v>
      </c>
      <c r="D6" s="3">
        <v>9800</v>
      </c>
      <c r="E6" s="3">
        <v>8250</v>
      </c>
      <c r="F6" s="46">
        <v>8600</v>
      </c>
      <c r="G6" s="3">
        <v>9300</v>
      </c>
      <c r="H6" s="3">
        <v>9500</v>
      </c>
      <c r="I6" s="3">
        <v>10200</v>
      </c>
      <c r="J6" s="3">
        <v>9100</v>
      </c>
      <c r="K6" s="3">
        <v>10000</v>
      </c>
    </row>
    <row r="7" spans="1:16" ht="17.25" customHeight="1" thickBot="1" x14ac:dyDescent="0.35">
      <c r="A7" s="4" t="s">
        <v>22</v>
      </c>
      <c r="B7" s="3">
        <v>7350</v>
      </c>
      <c r="C7" s="3">
        <v>6500</v>
      </c>
      <c r="D7" s="3">
        <v>6280</v>
      </c>
      <c r="E7" s="3">
        <v>6300</v>
      </c>
      <c r="F7" s="46">
        <v>6000</v>
      </c>
      <c r="G7" s="3">
        <v>6100</v>
      </c>
      <c r="H7" s="3">
        <v>7700</v>
      </c>
      <c r="I7" s="3">
        <v>6950</v>
      </c>
      <c r="J7" s="3">
        <v>7400</v>
      </c>
      <c r="K7" s="3">
        <v>6950</v>
      </c>
    </row>
    <row r="8" spans="1:16" ht="24.75" customHeight="1" thickBot="1" x14ac:dyDescent="0.35">
      <c r="A8" s="5" t="s">
        <v>2</v>
      </c>
      <c r="B8" s="3">
        <v>132</v>
      </c>
      <c r="C8" s="3">
        <v>146</v>
      </c>
      <c r="D8" s="3">
        <v>16.2</v>
      </c>
      <c r="E8" s="3">
        <v>14.9</v>
      </c>
      <c r="F8" s="46">
        <v>13.95</v>
      </c>
      <c r="G8" s="3">
        <v>15.9</v>
      </c>
      <c r="H8" s="3">
        <v>18.7</v>
      </c>
      <c r="I8" s="3">
        <v>19.2</v>
      </c>
      <c r="J8" s="3">
        <v>17.8</v>
      </c>
      <c r="K8" s="3">
        <v>18.399999999999999</v>
      </c>
      <c r="M8" t="s">
        <v>84</v>
      </c>
    </row>
    <row r="9" spans="1:16" ht="13.95" customHeight="1" thickBot="1" x14ac:dyDescent="0.35">
      <c r="A9" s="6" t="s">
        <v>3</v>
      </c>
      <c r="B9" s="3">
        <v>280</v>
      </c>
      <c r="C9" s="3">
        <v>10</v>
      </c>
      <c r="D9" s="3">
        <v>140</v>
      </c>
      <c r="E9" s="3">
        <v>35</v>
      </c>
      <c r="F9" s="46">
        <v>47</v>
      </c>
      <c r="G9" s="3">
        <v>121</v>
      </c>
      <c r="H9" s="3">
        <v>98</v>
      </c>
      <c r="I9" s="3">
        <v>55</v>
      </c>
      <c r="J9" s="3">
        <v>17.5</v>
      </c>
      <c r="K9" s="3">
        <v>150</v>
      </c>
    </row>
    <row r="10" spans="1:16" ht="17.7" customHeight="1" thickBot="1" x14ac:dyDescent="0.35">
      <c r="A10" s="6" t="s">
        <v>33</v>
      </c>
      <c r="B10" s="3">
        <v>75</v>
      </c>
      <c r="C10" s="3">
        <v>150</v>
      </c>
      <c r="D10" s="3">
        <v>94</v>
      </c>
      <c r="E10" s="3">
        <v>100</v>
      </c>
      <c r="F10" s="46">
        <v>85</v>
      </c>
      <c r="G10" s="3">
        <v>240</v>
      </c>
      <c r="H10" s="3">
        <v>190</v>
      </c>
      <c r="I10" s="3">
        <v>87</v>
      </c>
      <c r="J10" s="3">
        <v>160</v>
      </c>
      <c r="K10" s="3">
        <v>39</v>
      </c>
    </row>
    <row r="11" spans="1:16" ht="15" thickBot="1" x14ac:dyDescent="0.35">
      <c r="A11" s="7" t="s">
        <v>4</v>
      </c>
      <c r="B11" s="3">
        <v>-13</v>
      </c>
      <c r="C11" s="3">
        <v>40</v>
      </c>
      <c r="D11" s="3">
        <v>10</v>
      </c>
      <c r="E11" s="3">
        <v>-15</v>
      </c>
      <c r="F11" s="46">
        <v>-27</v>
      </c>
      <c r="G11" s="3">
        <v>30</v>
      </c>
      <c r="H11" s="3">
        <v>70</v>
      </c>
      <c r="I11" s="3">
        <v>25</v>
      </c>
      <c r="J11" s="3">
        <v>-14</v>
      </c>
      <c r="K11" s="3">
        <v>18</v>
      </c>
    </row>
    <row r="12" spans="1:16" ht="16.649999999999999" customHeight="1" thickBot="1" x14ac:dyDescent="0.35">
      <c r="A12" s="8" t="s">
        <v>23</v>
      </c>
      <c r="B12" s="3">
        <v>40</v>
      </c>
      <c r="C12" s="3">
        <v>20</v>
      </c>
      <c r="D12" s="3">
        <v>30</v>
      </c>
      <c r="E12" s="3">
        <v>22</v>
      </c>
      <c r="F12" s="46">
        <v>40</v>
      </c>
      <c r="G12" s="3">
        <v>25</v>
      </c>
      <c r="H12" s="3">
        <v>18</v>
      </c>
      <c r="I12" s="3">
        <v>20</v>
      </c>
      <c r="J12" s="3">
        <v>20</v>
      </c>
      <c r="K12" s="3">
        <v>20</v>
      </c>
    </row>
    <row r="13" spans="1:16" ht="26.85" customHeight="1" thickBot="1" x14ac:dyDescent="0.35">
      <c r="A13" s="2" t="s">
        <v>5</v>
      </c>
      <c r="B13" s="3">
        <v>12</v>
      </c>
      <c r="C13" s="3">
        <v>15</v>
      </c>
      <c r="D13" s="3">
        <v>20</v>
      </c>
      <c r="E13" s="3">
        <v>25</v>
      </c>
      <c r="F13" s="46">
        <v>15</v>
      </c>
      <c r="G13" s="3">
        <v>14</v>
      </c>
      <c r="H13" s="3">
        <v>13</v>
      </c>
      <c r="I13" s="3">
        <v>12</v>
      </c>
      <c r="J13" s="3">
        <v>15</v>
      </c>
      <c r="K13" s="3">
        <v>14</v>
      </c>
    </row>
    <row r="14" spans="1:16" ht="26.85" customHeight="1" thickBot="1" x14ac:dyDescent="0.35">
      <c r="A14" s="2" t="s">
        <v>6</v>
      </c>
      <c r="B14" s="3">
        <v>5</v>
      </c>
      <c r="C14" s="3">
        <v>3.5</v>
      </c>
      <c r="D14" s="3">
        <v>4</v>
      </c>
      <c r="E14" s="3">
        <v>4</v>
      </c>
      <c r="F14" s="46">
        <v>5.5</v>
      </c>
      <c r="G14" s="3">
        <v>4.5</v>
      </c>
      <c r="H14" s="3">
        <v>5</v>
      </c>
      <c r="I14" s="3">
        <v>4.5</v>
      </c>
      <c r="J14" s="3">
        <v>6</v>
      </c>
      <c r="K14" s="3">
        <v>5</v>
      </c>
    </row>
    <row r="15" spans="1:16" ht="16.2" customHeight="1" thickBot="1" x14ac:dyDescent="0.35">
      <c r="A15" s="2" t="s">
        <v>7</v>
      </c>
      <c r="B15" s="3">
        <v>12</v>
      </c>
      <c r="C15" s="3">
        <v>12</v>
      </c>
      <c r="D15" s="3">
        <v>14</v>
      </c>
      <c r="E15" s="3">
        <v>11</v>
      </c>
      <c r="F15" s="46">
        <v>19</v>
      </c>
      <c r="G15" s="3">
        <v>20</v>
      </c>
      <c r="H15" s="3">
        <v>18</v>
      </c>
      <c r="I15" s="3">
        <v>25</v>
      </c>
      <c r="J15" s="3">
        <v>15</v>
      </c>
      <c r="K15" s="3">
        <v>19</v>
      </c>
    </row>
    <row r="16" spans="1:16" ht="19.350000000000001" customHeight="1" thickBot="1" x14ac:dyDescent="0.35">
      <c r="A16" s="2" t="s">
        <v>8</v>
      </c>
      <c r="B16" s="3">
        <v>10</v>
      </c>
      <c r="C16" s="3">
        <v>8</v>
      </c>
      <c r="D16" s="3">
        <v>6</v>
      </c>
      <c r="E16" s="3">
        <v>10</v>
      </c>
      <c r="F16" s="46">
        <v>5</v>
      </c>
      <c r="G16" s="3">
        <v>6</v>
      </c>
      <c r="H16" s="3">
        <v>9</v>
      </c>
      <c r="I16" s="3">
        <v>7</v>
      </c>
      <c r="J16" s="3">
        <v>5</v>
      </c>
      <c r="K16" s="3">
        <v>10</v>
      </c>
    </row>
    <row r="17" spans="1:12" ht="16.2" customHeight="1" thickBot="1" x14ac:dyDescent="0.35">
      <c r="A17" s="2" t="s">
        <v>9</v>
      </c>
      <c r="B17" s="3">
        <v>18</v>
      </c>
      <c r="C17" s="3">
        <v>14</v>
      </c>
      <c r="D17" s="3">
        <v>15</v>
      </c>
      <c r="E17" s="3">
        <v>13</v>
      </c>
      <c r="F17" s="46">
        <v>17</v>
      </c>
      <c r="G17" s="3">
        <v>12</v>
      </c>
      <c r="H17" s="3">
        <v>15</v>
      </c>
      <c r="I17" s="3">
        <v>11</v>
      </c>
      <c r="J17" s="3">
        <v>15</v>
      </c>
      <c r="K17" s="3">
        <v>13</v>
      </c>
    </row>
    <row r="18" spans="1:12" x14ac:dyDescent="0.3">
      <c r="A18" s="9"/>
    </row>
    <row r="19" spans="1:12" x14ac:dyDescent="0.3">
      <c r="A19" s="10" t="s">
        <v>10</v>
      </c>
      <c r="B19" s="11"/>
      <c r="C19" s="11"/>
      <c r="D19" s="11"/>
      <c r="E19" s="11"/>
      <c r="F19" s="12">
        <f>F6*P4/(1+P4)</f>
        <v>1433.3333333333335</v>
      </c>
      <c r="G19" s="11"/>
      <c r="H19" s="11"/>
      <c r="I19" s="11"/>
      <c r="J19" s="11"/>
      <c r="K19" s="11"/>
      <c r="L19" t="s">
        <v>83</v>
      </c>
    </row>
    <row r="20" spans="1:12" x14ac:dyDescent="0.3">
      <c r="A20" s="10" t="s">
        <v>29</v>
      </c>
      <c r="B20" s="11"/>
      <c r="C20" s="11"/>
      <c r="D20" s="11"/>
      <c r="E20" s="11"/>
      <c r="F20" s="12">
        <f>F6-F19-F7</f>
        <v>1166.6666666666661</v>
      </c>
      <c r="G20" s="11"/>
      <c r="H20" s="11"/>
      <c r="I20" s="11"/>
      <c r="J20" s="11"/>
      <c r="K20" s="11"/>
      <c r="L20" t="s">
        <v>26</v>
      </c>
    </row>
    <row r="21" spans="1:12" ht="15.6" x14ac:dyDescent="0.3">
      <c r="A21" s="10" t="s">
        <v>16</v>
      </c>
      <c r="B21" s="11"/>
      <c r="C21" s="11"/>
      <c r="D21" s="11"/>
      <c r="E21" s="11"/>
      <c r="F21" s="12">
        <f>F8+F9+F10+F11+F20</f>
        <v>1285.6166666666661</v>
      </c>
      <c r="G21" s="11"/>
      <c r="H21" s="11"/>
      <c r="I21" s="11"/>
      <c r="J21" s="11"/>
      <c r="K21" s="11"/>
      <c r="L21" s="47" t="s">
        <v>32</v>
      </c>
    </row>
    <row r="22" spans="1:12" x14ac:dyDescent="0.3">
      <c r="A22" s="10" t="s">
        <v>17</v>
      </c>
      <c r="B22" s="11"/>
      <c r="C22" s="11"/>
      <c r="D22" s="11"/>
      <c r="E22" s="11"/>
      <c r="F22" s="12">
        <f>0.2*F21</f>
        <v>257.12333333333322</v>
      </c>
      <c r="G22" s="11"/>
      <c r="H22" s="11"/>
      <c r="I22" s="11"/>
      <c r="J22" s="11"/>
      <c r="K22" s="11"/>
      <c r="L22" t="s">
        <v>85</v>
      </c>
    </row>
    <row r="23" spans="1:12" x14ac:dyDescent="0.3">
      <c r="A23" s="10" t="s">
        <v>18</v>
      </c>
      <c r="B23" s="11"/>
      <c r="C23" s="11"/>
      <c r="D23" s="11"/>
      <c r="E23" s="11"/>
      <c r="F23" s="12">
        <f>F21-F22</f>
        <v>1028.4933333333329</v>
      </c>
      <c r="G23" s="11"/>
      <c r="H23" s="11"/>
      <c r="I23" s="11"/>
      <c r="J23" s="11"/>
      <c r="K23" s="11"/>
      <c r="L23" t="s">
        <v>31</v>
      </c>
    </row>
    <row r="24" spans="1:12" x14ac:dyDescent="0.3">
      <c r="A24" s="10" t="s">
        <v>19</v>
      </c>
      <c r="B24" s="11"/>
      <c r="C24" s="11"/>
      <c r="D24" s="11"/>
      <c r="E24" s="11"/>
      <c r="F24" s="12">
        <f>F23-F13</f>
        <v>1013.4933333333329</v>
      </c>
      <c r="G24" s="11"/>
      <c r="H24" s="11"/>
      <c r="I24" s="11"/>
      <c r="J24" s="11"/>
      <c r="K24" s="11"/>
      <c r="L24" t="s">
        <v>39</v>
      </c>
    </row>
    <row r="25" spans="1:12" x14ac:dyDescent="0.3">
      <c r="A25" s="10" t="s">
        <v>11</v>
      </c>
      <c r="B25" s="11"/>
      <c r="C25" s="11"/>
      <c r="D25" s="11"/>
      <c r="E25" s="11"/>
      <c r="F25" s="12">
        <f>F24*F14/100</f>
        <v>55.742133333333314</v>
      </c>
      <c r="G25" s="11"/>
      <c r="H25" s="11"/>
      <c r="I25" s="11"/>
      <c r="J25" s="11"/>
      <c r="K25" s="11"/>
      <c r="L25" t="s">
        <v>86</v>
      </c>
    </row>
    <row r="26" spans="1:12" x14ac:dyDescent="0.3">
      <c r="A26" s="10" t="s">
        <v>20</v>
      </c>
      <c r="B26" s="11"/>
      <c r="C26" s="11"/>
      <c r="D26" s="11"/>
      <c r="E26" s="11"/>
      <c r="F26" s="12">
        <f>(F12*F15*F16*F17)/(100*100)</f>
        <v>6.46</v>
      </c>
      <c r="G26" s="11"/>
      <c r="H26" s="11"/>
      <c r="I26" s="11"/>
      <c r="J26" s="11"/>
      <c r="K26" s="11"/>
      <c r="L26" t="s">
        <v>87</v>
      </c>
    </row>
    <row r="27" spans="1:12" x14ac:dyDescent="0.3">
      <c r="A27" s="10" t="s">
        <v>12</v>
      </c>
      <c r="B27" s="11"/>
      <c r="C27" s="11"/>
      <c r="D27" s="11"/>
      <c r="E27" s="11"/>
      <c r="F27" s="12">
        <f>F25-F26</f>
        <v>49.282133333333313</v>
      </c>
      <c r="G27" s="11"/>
      <c r="H27" s="11"/>
      <c r="I27" s="11"/>
      <c r="J27" s="11"/>
      <c r="K27" s="11"/>
      <c r="L27" t="s">
        <v>48</v>
      </c>
    </row>
    <row r="28" spans="1:12" x14ac:dyDescent="0.3">
      <c r="A28" s="10" t="s">
        <v>13</v>
      </c>
      <c r="B28" s="14"/>
      <c r="C28" s="14"/>
      <c r="D28" s="14"/>
      <c r="E28" s="14"/>
      <c r="F28" s="48">
        <f>F15-(F15*F16/100)</f>
        <v>18.05</v>
      </c>
      <c r="G28" s="14"/>
      <c r="H28" s="14"/>
      <c r="I28" s="14"/>
      <c r="J28" s="14"/>
      <c r="K28" s="14"/>
    </row>
    <row r="29" spans="1:12" x14ac:dyDescent="0.3">
      <c r="A29" s="10" t="s">
        <v>14</v>
      </c>
      <c r="B29" s="12"/>
      <c r="C29" s="12"/>
      <c r="D29" s="12"/>
      <c r="E29" s="12"/>
      <c r="F29" s="12">
        <f>F27*100/(F28*(100-F26)*F12)</f>
        <v>7.2971779346524115E-2</v>
      </c>
      <c r="G29" s="12"/>
      <c r="H29" s="12"/>
      <c r="I29" s="12"/>
      <c r="J29" s="12"/>
      <c r="K29" s="12"/>
      <c r="L29" t="s">
        <v>88</v>
      </c>
    </row>
    <row r="30" spans="1:12" x14ac:dyDescent="0.3">
      <c r="A30" s="10" t="s">
        <v>15</v>
      </c>
      <c r="B30" s="12"/>
      <c r="C30" s="12"/>
      <c r="D30" s="12"/>
      <c r="E30" s="12"/>
      <c r="F30" s="12">
        <f>F28/F29</f>
        <v>247.35589787779762</v>
      </c>
      <c r="G30" s="12"/>
      <c r="H30" s="12"/>
      <c r="I30" s="12"/>
      <c r="J30" s="12"/>
      <c r="K30" s="12"/>
    </row>
  </sheetData>
  <mergeCells count="2">
    <mergeCell ref="A4:A5"/>
    <mergeCell ref="B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12" sqref="A12"/>
    </sheetView>
  </sheetViews>
  <sheetFormatPr defaultRowHeight="14.4" x14ac:dyDescent="0.3"/>
  <cols>
    <col min="1" max="1" width="114.33203125" customWidth="1"/>
  </cols>
  <sheetData>
    <row r="1" spans="1:1" ht="18" x14ac:dyDescent="0.3">
      <c r="A1" s="15" t="s">
        <v>25</v>
      </c>
    </row>
    <row r="2" spans="1:1" ht="33.6" x14ac:dyDescent="0.3">
      <c r="A2" s="24" t="s">
        <v>36</v>
      </c>
    </row>
    <row r="3" spans="1:1" ht="15.6" x14ac:dyDescent="0.3">
      <c r="A3" s="18" t="s">
        <v>26</v>
      </c>
    </row>
    <row r="4" spans="1:1" ht="31.2" x14ac:dyDescent="0.3">
      <c r="A4" s="21" t="s">
        <v>37</v>
      </c>
    </row>
    <row r="5" spans="1:1" ht="15.6" x14ac:dyDescent="0.3">
      <c r="A5" s="18" t="s">
        <v>28</v>
      </c>
    </row>
    <row r="6" spans="1:1" ht="15.6" x14ac:dyDescent="0.3">
      <c r="A6" s="22" t="s">
        <v>27</v>
      </c>
    </row>
    <row r="7" spans="1:1" ht="15.6" x14ac:dyDescent="0.3">
      <c r="A7" s="25" t="s">
        <v>30</v>
      </c>
    </row>
    <row r="8" spans="1:1" ht="15.6" x14ac:dyDescent="0.3">
      <c r="A8" s="18" t="s">
        <v>32</v>
      </c>
    </row>
    <row r="9" spans="1:1" ht="31.2" x14ac:dyDescent="0.3">
      <c r="A9" s="23" t="s">
        <v>34</v>
      </c>
    </row>
    <row r="10" spans="1:1" ht="31.2" x14ac:dyDescent="0.3">
      <c r="A10" s="26" t="s">
        <v>35</v>
      </c>
    </row>
    <row r="11" spans="1:1" ht="15.6" x14ac:dyDescent="0.3">
      <c r="A11" s="18" t="s">
        <v>31</v>
      </c>
    </row>
    <row r="12" spans="1:1" ht="18" x14ac:dyDescent="0.3">
      <c r="A12" s="21" t="s">
        <v>81</v>
      </c>
    </row>
    <row r="13" spans="1:1" ht="18" x14ac:dyDescent="0.3">
      <c r="A13" s="24" t="s">
        <v>38</v>
      </c>
    </row>
    <row r="14" spans="1:1" ht="15.6" x14ac:dyDescent="0.3">
      <c r="A14" s="18" t="s">
        <v>39</v>
      </c>
    </row>
    <row r="15" spans="1:1" ht="31.2" x14ac:dyDescent="0.3">
      <c r="A15" s="20" t="s">
        <v>40</v>
      </c>
    </row>
    <row r="16" spans="1:1" ht="18" x14ac:dyDescent="0.3">
      <c r="A16" s="24" t="s">
        <v>41</v>
      </c>
    </row>
    <row r="17" spans="1:1" ht="15.6" x14ac:dyDescent="0.3">
      <c r="A17" s="19" t="s">
        <v>47</v>
      </c>
    </row>
    <row r="18" spans="1:1" ht="21" customHeight="1" x14ac:dyDescent="0.3">
      <c r="A18" s="20" t="s">
        <v>42</v>
      </c>
    </row>
    <row r="19" spans="1:1" ht="38.1" customHeight="1" x14ac:dyDescent="0.3">
      <c r="A19" s="24" t="s">
        <v>43</v>
      </c>
    </row>
    <row r="20" spans="1:1" ht="15.6" x14ac:dyDescent="0.3">
      <c r="A20" s="19" t="s">
        <v>46</v>
      </c>
    </row>
    <row r="21" spans="1:1" ht="54" x14ac:dyDescent="0.3">
      <c r="A21" s="20" t="s">
        <v>45</v>
      </c>
    </row>
    <row r="22" spans="1:1" ht="18" x14ac:dyDescent="0.3">
      <c r="A22" s="24" t="s">
        <v>44</v>
      </c>
    </row>
    <row r="23" spans="1:1" ht="15.6" x14ac:dyDescent="0.3">
      <c r="A23" s="19" t="s">
        <v>48</v>
      </c>
    </row>
    <row r="24" spans="1:1" ht="18" x14ac:dyDescent="0.3">
      <c r="A24" s="24" t="s">
        <v>49</v>
      </c>
    </row>
    <row r="25" spans="1:1" ht="15.6" x14ac:dyDescent="0.3">
      <c r="A25" s="19" t="s">
        <v>50</v>
      </c>
    </row>
    <row r="26" spans="1:1" ht="15.6" x14ac:dyDescent="0.3">
      <c r="A26" s="16"/>
    </row>
    <row r="27" spans="1:1" ht="15.6" x14ac:dyDescent="0.3">
      <c r="A27" s="17"/>
    </row>
    <row r="28" spans="1:1" ht="15.6" x14ac:dyDescent="0.3">
      <c r="A28" s="17"/>
    </row>
    <row r="29" spans="1:1" ht="15.6" x14ac:dyDescent="0.3">
      <c r="A29" s="1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16" zoomScale="84" zoomScaleNormal="84" workbookViewId="0">
      <selection activeCell="M31" sqref="M31"/>
    </sheetView>
  </sheetViews>
  <sheetFormatPr defaultRowHeight="14.4" x14ac:dyDescent="0.3"/>
  <cols>
    <col min="1" max="1" width="52.109375" customWidth="1"/>
    <col min="7" max="7" width="9.5546875" customWidth="1"/>
  </cols>
  <sheetData>
    <row r="1" spans="1:11" ht="34.950000000000003" customHeight="1" thickBot="1" x14ac:dyDescent="0.35">
      <c r="A1" s="45" t="s">
        <v>56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5" thickBot="1" x14ac:dyDescent="0.35">
      <c r="A2" s="40" t="s">
        <v>0</v>
      </c>
      <c r="B2" s="42" t="s">
        <v>1</v>
      </c>
      <c r="C2" s="43"/>
      <c r="D2" s="43"/>
      <c r="E2" s="43"/>
      <c r="F2" s="43"/>
      <c r="G2" s="43"/>
      <c r="H2" s="43"/>
      <c r="I2" s="43"/>
      <c r="J2" s="43"/>
      <c r="K2" s="44"/>
    </row>
    <row r="3" spans="1:11" ht="15" thickBot="1" x14ac:dyDescent="0.35">
      <c r="A3" s="4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ht="16.649999999999999" customHeight="1" x14ac:dyDescent="0.3">
      <c r="A4" s="32" t="s">
        <v>53</v>
      </c>
      <c r="B4" s="33">
        <v>3</v>
      </c>
      <c r="C4" s="33">
        <v>4</v>
      </c>
      <c r="D4" s="33">
        <v>5</v>
      </c>
      <c r="E4" s="33">
        <v>6</v>
      </c>
      <c r="F4" s="49">
        <v>7</v>
      </c>
      <c r="G4" s="33">
        <v>8</v>
      </c>
      <c r="H4" s="33">
        <v>9</v>
      </c>
      <c r="I4" s="33">
        <v>10</v>
      </c>
      <c r="J4" s="33">
        <v>11</v>
      </c>
      <c r="K4" s="33">
        <v>12</v>
      </c>
    </row>
    <row r="5" spans="1:11" ht="17.25" customHeight="1" x14ac:dyDescent="0.3">
      <c r="A5" s="29" t="s">
        <v>72</v>
      </c>
      <c r="B5" s="30">
        <f>SUM(B6:B17)</f>
        <v>100</v>
      </c>
      <c r="C5" s="30">
        <f t="shared" ref="C5:K5" si="0">SUM(C6:C17)</f>
        <v>100</v>
      </c>
      <c r="D5" s="30">
        <f t="shared" si="0"/>
        <v>100</v>
      </c>
      <c r="E5" s="30">
        <f t="shared" si="0"/>
        <v>100</v>
      </c>
      <c r="F5" s="50">
        <f t="shared" si="0"/>
        <v>100</v>
      </c>
      <c r="G5" s="30">
        <f t="shared" si="0"/>
        <v>100</v>
      </c>
      <c r="H5" s="30">
        <f t="shared" si="0"/>
        <v>100</v>
      </c>
      <c r="I5" s="30">
        <f t="shared" si="0"/>
        <v>100</v>
      </c>
      <c r="J5" s="30">
        <f t="shared" si="0"/>
        <v>100</v>
      </c>
      <c r="K5" s="30">
        <f t="shared" si="0"/>
        <v>100</v>
      </c>
    </row>
    <row r="6" spans="1:11" ht="17.25" customHeight="1" x14ac:dyDescent="0.3">
      <c r="A6" s="34" t="s">
        <v>60</v>
      </c>
      <c r="B6" s="30">
        <v>30</v>
      </c>
      <c r="C6" s="30">
        <v>20</v>
      </c>
      <c r="D6" s="30">
        <v>15</v>
      </c>
      <c r="E6" s="30">
        <v>40</v>
      </c>
      <c r="F6" s="50">
        <v>25</v>
      </c>
      <c r="G6" s="30">
        <v>5</v>
      </c>
      <c r="H6" s="30">
        <v>10</v>
      </c>
      <c r="I6" s="30">
        <v>30</v>
      </c>
      <c r="J6" s="30">
        <v>5</v>
      </c>
      <c r="K6" s="30">
        <v>10</v>
      </c>
    </row>
    <row r="7" spans="1:11" ht="17.25" customHeight="1" x14ac:dyDescent="0.3">
      <c r="A7" s="34" t="s">
        <v>61</v>
      </c>
      <c r="B7" s="30">
        <v>20</v>
      </c>
      <c r="C7" s="30">
        <v>10</v>
      </c>
      <c r="D7" s="30">
        <v>15</v>
      </c>
      <c r="E7" s="30">
        <v>10</v>
      </c>
      <c r="F7" s="50">
        <v>20</v>
      </c>
      <c r="G7" s="30">
        <v>20</v>
      </c>
      <c r="H7" s="30">
        <v>15</v>
      </c>
      <c r="I7" s="30">
        <v>5</v>
      </c>
      <c r="J7" s="30">
        <v>10</v>
      </c>
      <c r="K7" s="30">
        <v>15</v>
      </c>
    </row>
    <row r="8" spans="1:11" ht="17.25" customHeight="1" x14ac:dyDescent="0.3">
      <c r="A8" s="34" t="s">
        <v>62</v>
      </c>
      <c r="B8" s="30">
        <v>50</v>
      </c>
      <c r="C8" s="30">
        <v>40</v>
      </c>
      <c r="D8" s="30">
        <v>20</v>
      </c>
      <c r="E8" s="30">
        <v>10</v>
      </c>
      <c r="F8" s="50">
        <v>10</v>
      </c>
      <c r="G8" s="30">
        <v>15</v>
      </c>
      <c r="H8" s="30">
        <v>15</v>
      </c>
      <c r="I8" s="30">
        <v>5</v>
      </c>
      <c r="J8" s="30">
        <v>10</v>
      </c>
      <c r="K8" s="30">
        <v>15</v>
      </c>
    </row>
    <row r="9" spans="1:11" ht="17.25" customHeight="1" x14ac:dyDescent="0.3">
      <c r="A9" s="34" t="s">
        <v>63</v>
      </c>
      <c r="B9" s="30"/>
      <c r="C9" s="30">
        <v>30</v>
      </c>
      <c r="D9" s="30">
        <v>20</v>
      </c>
      <c r="E9" s="30">
        <v>10</v>
      </c>
      <c r="F9" s="50">
        <v>15</v>
      </c>
      <c r="G9" s="30">
        <v>25</v>
      </c>
      <c r="H9" s="30">
        <v>10</v>
      </c>
      <c r="I9" s="30">
        <v>5</v>
      </c>
      <c r="J9" s="30">
        <v>10</v>
      </c>
      <c r="K9" s="30">
        <v>5</v>
      </c>
    </row>
    <row r="10" spans="1:11" ht="17.25" customHeight="1" x14ac:dyDescent="0.3">
      <c r="A10" s="34" t="s">
        <v>64</v>
      </c>
      <c r="B10" s="30"/>
      <c r="C10" s="30"/>
      <c r="D10" s="30">
        <v>30</v>
      </c>
      <c r="E10" s="30">
        <v>15</v>
      </c>
      <c r="F10" s="50">
        <v>5</v>
      </c>
      <c r="G10" s="30">
        <v>10</v>
      </c>
      <c r="H10" s="30">
        <v>25</v>
      </c>
      <c r="I10" s="30">
        <v>5</v>
      </c>
      <c r="J10" s="30">
        <v>5</v>
      </c>
      <c r="K10" s="30">
        <v>5</v>
      </c>
    </row>
    <row r="11" spans="1:11" ht="17.25" customHeight="1" x14ac:dyDescent="0.3">
      <c r="A11" s="34" t="s">
        <v>65</v>
      </c>
      <c r="B11" s="30"/>
      <c r="C11" s="30"/>
      <c r="D11" s="30"/>
      <c r="E11" s="30">
        <v>15</v>
      </c>
      <c r="F11" s="50">
        <v>20</v>
      </c>
      <c r="G11" s="30">
        <v>5</v>
      </c>
      <c r="H11" s="30">
        <v>5</v>
      </c>
      <c r="I11" s="30">
        <v>10</v>
      </c>
      <c r="J11" s="30">
        <v>5</v>
      </c>
      <c r="K11" s="30">
        <v>5</v>
      </c>
    </row>
    <row r="12" spans="1:11" ht="17.25" customHeight="1" x14ac:dyDescent="0.3">
      <c r="A12" s="34" t="s">
        <v>66</v>
      </c>
      <c r="B12" s="30"/>
      <c r="C12" s="30"/>
      <c r="D12" s="30"/>
      <c r="E12" s="30"/>
      <c r="F12" s="50">
        <v>5</v>
      </c>
      <c r="G12" s="30">
        <v>10</v>
      </c>
      <c r="H12" s="30">
        <v>5</v>
      </c>
      <c r="I12" s="30">
        <v>10</v>
      </c>
      <c r="J12" s="30">
        <v>15</v>
      </c>
      <c r="K12" s="30">
        <v>10</v>
      </c>
    </row>
    <row r="13" spans="1:11" ht="17.25" customHeight="1" x14ac:dyDescent="0.3">
      <c r="A13" s="34" t="s">
        <v>67</v>
      </c>
      <c r="B13" s="30"/>
      <c r="C13" s="30"/>
      <c r="D13" s="30"/>
      <c r="E13" s="30"/>
      <c r="F13" s="30"/>
      <c r="G13" s="30">
        <v>10</v>
      </c>
      <c r="H13" s="30">
        <v>10</v>
      </c>
      <c r="I13" s="30">
        <v>15</v>
      </c>
      <c r="J13" s="30">
        <v>10</v>
      </c>
      <c r="K13" s="30">
        <v>5</v>
      </c>
    </row>
    <row r="14" spans="1:11" ht="17.25" customHeight="1" x14ac:dyDescent="0.3">
      <c r="A14" s="34" t="s">
        <v>68</v>
      </c>
      <c r="B14" s="30"/>
      <c r="C14" s="30"/>
      <c r="D14" s="30"/>
      <c r="E14" s="30"/>
      <c r="F14" s="30"/>
      <c r="G14" s="30"/>
      <c r="H14" s="30">
        <v>5</v>
      </c>
      <c r="I14" s="30">
        <v>10</v>
      </c>
      <c r="J14" s="30">
        <v>5</v>
      </c>
      <c r="K14" s="30">
        <v>5</v>
      </c>
    </row>
    <row r="15" spans="1:11" ht="17.25" customHeight="1" x14ac:dyDescent="0.3">
      <c r="A15" s="34" t="s">
        <v>69</v>
      </c>
      <c r="B15" s="30"/>
      <c r="C15" s="30"/>
      <c r="D15" s="30"/>
      <c r="E15" s="30"/>
      <c r="F15" s="30"/>
      <c r="G15" s="30"/>
      <c r="H15" s="30"/>
      <c r="I15" s="30">
        <v>5</v>
      </c>
      <c r="J15" s="30">
        <v>5</v>
      </c>
      <c r="K15" s="30">
        <v>5</v>
      </c>
    </row>
    <row r="16" spans="1:11" ht="17.25" customHeight="1" x14ac:dyDescent="0.3">
      <c r="A16" s="34" t="s">
        <v>70</v>
      </c>
      <c r="B16" s="30"/>
      <c r="C16" s="30"/>
      <c r="D16" s="30"/>
      <c r="E16" s="30"/>
      <c r="F16" s="30"/>
      <c r="G16" s="30"/>
      <c r="H16" s="30"/>
      <c r="I16" s="30"/>
      <c r="J16" s="30">
        <v>20</v>
      </c>
      <c r="K16" s="30">
        <v>10</v>
      </c>
    </row>
    <row r="17" spans="1:12" ht="17.25" customHeight="1" x14ac:dyDescent="0.3">
      <c r="A17" s="34" t="s">
        <v>71</v>
      </c>
      <c r="B17" s="30"/>
      <c r="C17" s="30"/>
      <c r="D17" s="30"/>
      <c r="E17" s="30"/>
      <c r="F17" s="30"/>
      <c r="G17" s="30"/>
      <c r="H17" s="30"/>
      <c r="I17" s="30"/>
      <c r="J17" s="30"/>
      <c r="K17" s="30">
        <v>10</v>
      </c>
    </row>
    <row r="18" spans="1:12" ht="24.75" customHeight="1" x14ac:dyDescent="0.3">
      <c r="A18" s="31" t="s">
        <v>54</v>
      </c>
      <c r="B18" s="30" t="s">
        <v>60</v>
      </c>
      <c r="C18" s="30" t="s">
        <v>62</v>
      </c>
      <c r="D18" s="30" t="s">
        <v>61</v>
      </c>
      <c r="E18" s="30" t="s">
        <v>60</v>
      </c>
      <c r="F18" s="30" t="s">
        <v>65</v>
      </c>
      <c r="G18" s="30" t="s">
        <v>73</v>
      </c>
      <c r="H18" s="30" t="s">
        <v>64</v>
      </c>
      <c r="I18" s="30" t="s">
        <v>60</v>
      </c>
      <c r="J18" s="30" t="s">
        <v>66</v>
      </c>
      <c r="K18" s="30" t="s">
        <v>62</v>
      </c>
    </row>
    <row r="19" spans="1:12" ht="13.95" customHeight="1" x14ac:dyDescent="0.3">
      <c r="A19" s="31" t="s">
        <v>55</v>
      </c>
      <c r="B19" s="30">
        <v>105</v>
      </c>
      <c r="C19" s="30">
        <v>220</v>
      </c>
      <c r="D19" s="30">
        <v>128</v>
      </c>
      <c r="E19" s="30">
        <v>300</v>
      </c>
      <c r="F19" s="30">
        <v>260</v>
      </c>
      <c r="G19" s="30">
        <v>180</v>
      </c>
      <c r="H19" s="30">
        <v>94</v>
      </c>
      <c r="I19" s="30">
        <v>146</v>
      </c>
      <c r="J19" s="30">
        <v>232</v>
      </c>
      <c r="K19" s="30">
        <v>330</v>
      </c>
    </row>
    <row r="21" spans="1:12" x14ac:dyDescent="0.3">
      <c r="A21" s="10" t="s">
        <v>57</v>
      </c>
      <c r="B21" s="11"/>
      <c r="C21" s="11"/>
      <c r="D21" s="11"/>
      <c r="E21" s="11"/>
      <c r="F21" s="51">
        <f>F19*F11/100</f>
        <v>52</v>
      </c>
      <c r="G21" s="11"/>
      <c r="H21" s="11"/>
      <c r="I21" s="11"/>
      <c r="J21" s="11"/>
      <c r="K21" s="11"/>
      <c r="L21" t="s">
        <v>89</v>
      </c>
    </row>
    <row r="22" spans="1:12" x14ac:dyDescent="0.3">
      <c r="A22" s="10" t="s">
        <v>58</v>
      </c>
      <c r="B22" s="11">
        <v>100</v>
      </c>
      <c r="C22" s="11">
        <v>100</v>
      </c>
      <c r="D22" s="11">
        <v>100</v>
      </c>
      <c r="E22" s="11">
        <v>100</v>
      </c>
      <c r="F22" s="51">
        <v>100</v>
      </c>
      <c r="G22" s="11">
        <v>100</v>
      </c>
      <c r="H22" s="11">
        <v>100</v>
      </c>
      <c r="I22" s="11">
        <v>100</v>
      </c>
      <c r="J22" s="11">
        <v>100</v>
      </c>
      <c r="K22" s="11">
        <v>100</v>
      </c>
    </row>
    <row r="23" spans="1:12" x14ac:dyDescent="0.3">
      <c r="A23" s="35" t="s">
        <v>60</v>
      </c>
      <c r="B23" s="11"/>
      <c r="C23" s="11"/>
      <c r="D23" s="11"/>
      <c r="E23" s="11"/>
      <c r="F23" s="11">
        <f>F6/(SUM(F6:F10,F12)/100)</f>
        <v>31.25</v>
      </c>
      <c r="G23" s="11"/>
      <c r="H23" s="11"/>
      <c r="I23" s="11"/>
      <c r="J23" s="11"/>
      <c r="K23" s="11"/>
      <c r="L23" t="s">
        <v>77</v>
      </c>
    </row>
    <row r="24" spans="1:12" x14ac:dyDescent="0.3">
      <c r="A24" s="35" t="s">
        <v>61</v>
      </c>
      <c r="B24" s="11"/>
      <c r="C24" s="11"/>
      <c r="D24" s="11"/>
      <c r="E24" s="11"/>
      <c r="F24" s="11">
        <f>F7/(SUM(F6:F10,F12)/100)</f>
        <v>25</v>
      </c>
      <c r="G24" s="11"/>
      <c r="H24" s="11"/>
      <c r="I24" s="11"/>
      <c r="J24" s="11"/>
      <c r="K24" s="11"/>
    </row>
    <row r="25" spans="1:12" x14ac:dyDescent="0.3">
      <c r="A25" s="35" t="s">
        <v>62</v>
      </c>
      <c r="B25" s="11"/>
      <c r="C25" s="11"/>
      <c r="D25" s="11"/>
      <c r="E25" s="11"/>
      <c r="F25" s="11">
        <f>F8/(SUM(F6:F10,F12)/100)</f>
        <v>12.5</v>
      </c>
      <c r="G25" s="11"/>
      <c r="H25" s="11"/>
      <c r="I25" s="11"/>
      <c r="J25" s="11"/>
      <c r="K25" s="11"/>
    </row>
    <row r="26" spans="1:12" x14ac:dyDescent="0.3">
      <c r="A26" s="35" t="s">
        <v>63</v>
      </c>
      <c r="B26" s="11"/>
      <c r="C26" s="11"/>
      <c r="D26" s="11"/>
      <c r="E26" s="11"/>
      <c r="F26" s="11">
        <f>F9/(SUM(F6:F10,F12)/100)</f>
        <v>18.75</v>
      </c>
      <c r="G26" s="11"/>
      <c r="H26" s="11"/>
      <c r="I26" s="11"/>
      <c r="J26" s="11"/>
      <c r="K26" s="11"/>
    </row>
    <row r="27" spans="1:12" x14ac:dyDescent="0.3">
      <c r="A27" s="35" t="s">
        <v>64</v>
      </c>
      <c r="B27" s="11"/>
      <c r="C27" s="11"/>
      <c r="D27" s="11"/>
      <c r="E27" s="11"/>
      <c r="F27" s="11">
        <f>F10/(SUM(F6:F10,F12)/100)</f>
        <v>6.25</v>
      </c>
      <c r="G27" s="11"/>
      <c r="H27" s="11"/>
      <c r="I27" s="11"/>
      <c r="J27" s="11"/>
      <c r="K27" s="11"/>
    </row>
    <row r="28" spans="1:12" x14ac:dyDescent="0.3">
      <c r="A28" s="35" t="s">
        <v>65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35" t="s">
        <v>66</v>
      </c>
      <c r="B29" s="11"/>
      <c r="C29" s="11"/>
      <c r="D29" s="11"/>
      <c r="E29" s="11"/>
      <c r="F29" s="11">
        <f>F12/(SUM(F6:F10,F12)/100)</f>
        <v>6.25</v>
      </c>
      <c r="G29" s="11"/>
      <c r="H29" s="11"/>
      <c r="I29" s="11"/>
      <c r="J29" s="11"/>
      <c r="K29" s="11"/>
    </row>
    <row r="30" spans="1:12" x14ac:dyDescent="0.3">
      <c r="A30" s="35" t="s">
        <v>67</v>
      </c>
      <c r="B30" s="11"/>
      <c r="C30" s="11"/>
      <c r="D30" s="11"/>
      <c r="E30" s="11"/>
      <c r="F30" s="51">
        <f>SUM(F23:F29)</f>
        <v>100</v>
      </c>
      <c r="G30" s="11"/>
      <c r="H30" s="11"/>
      <c r="I30" s="11"/>
      <c r="J30" s="11"/>
      <c r="K30" s="11"/>
    </row>
    <row r="31" spans="1:12" x14ac:dyDescent="0.3">
      <c r="A31" s="35" t="s">
        <v>68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2" x14ac:dyDescent="0.3">
      <c r="A32" s="35" t="s">
        <v>69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2" x14ac:dyDescent="0.3">
      <c r="A33" s="35" t="s">
        <v>70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2" x14ac:dyDescent="0.3">
      <c r="A34" s="35" t="s">
        <v>71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2" x14ac:dyDescent="0.3">
      <c r="A35" s="10" t="s">
        <v>59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2" x14ac:dyDescent="0.3">
      <c r="A36" s="35" t="s">
        <v>60</v>
      </c>
      <c r="B36" s="36"/>
      <c r="C36" s="36"/>
      <c r="D36" s="36"/>
      <c r="E36" s="36"/>
      <c r="F36" s="36">
        <f>F21*F23/100</f>
        <v>16.25</v>
      </c>
      <c r="G36" s="36"/>
      <c r="H36" s="36"/>
      <c r="I36" s="36"/>
      <c r="J36" s="36"/>
      <c r="K36" s="36"/>
      <c r="L36" t="s">
        <v>78</v>
      </c>
    </row>
    <row r="37" spans="1:12" x14ac:dyDescent="0.3">
      <c r="A37" s="35" t="s">
        <v>61</v>
      </c>
      <c r="B37" s="36"/>
      <c r="C37" s="36"/>
      <c r="D37" s="36"/>
      <c r="E37" s="36"/>
      <c r="F37" s="36">
        <f>F21*F24/100</f>
        <v>13</v>
      </c>
      <c r="G37" s="36"/>
      <c r="H37" s="36"/>
      <c r="I37" s="36"/>
      <c r="J37" s="36"/>
      <c r="K37" s="36"/>
    </row>
    <row r="38" spans="1:12" x14ac:dyDescent="0.3">
      <c r="A38" s="35" t="s">
        <v>62</v>
      </c>
      <c r="B38" s="36"/>
      <c r="C38" s="36"/>
      <c r="D38" s="36"/>
      <c r="E38" s="36"/>
      <c r="F38" s="36">
        <f>F21*F25/100</f>
        <v>6.5</v>
      </c>
      <c r="G38" s="36"/>
      <c r="H38" s="36"/>
      <c r="I38" s="36"/>
      <c r="J38" s="36"/>
      <c r="K38" s="36"/>
    </row>
    <row r="39" spans="1:12" x14ac:dyDescent="0.3">
      <c r="A39" s="35" t="s">
        <v>63</v>
      </c>
      <c r="B39" s="36"/>
      <c r="C39" s="36"/>
      <c r="D39" s="36"/>
      <c r="E39" s="36"/>
      <c r="F39" s="36">
        <f>F21*F26/100</f>
        <v>9.75</v>
      </c>
      <c r="G39" s="36"/>
      <c r="H39" s="36"/>
      <c r="I39" s="36"/>
      <c r="J39" s="36"/>
      <c r="K39" s="36"/>
    </row>
    <row r="40" spans="1:12" x14ac:dyDescent="0.3">
      <c r="A40" s="35" t="s">
        <v>64</v>
      </c>
      <c r="B40" s="36"/>
      <c r="C40" s="36"/>
      <c r="D40" s="36"/>
      <c r="E40" s="36"/>
      <c r="F40" s="36">
        <f>F21*F27/100</f>
        <v>3.25</v>
      </c>
      <c r="G40" s="36"/>
      <c r="H40" s="36"/>
      <c r="I40" s="36"/>
      <c r="J40" s="36"/>
      <c r="K40" s="36"/>
    </row>
    <row r="41" spans="1:12" x14ac:dyDescent="0.3">
      <c r="A41" s="35" t="s">
        <v>65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1:12" x14ac:dyDescent="0.3">
      <c r="A42" s="35" t="s">
        <v>66</v>
      </c>
      <c r="B42" s="36"/>
      <c r="C42" s="36"/>
      <c r="D42" s="36"/>
      <c r="E42" s="36"/>
      <c r="F42" s="36">
        <f>F21*F29/100</f>
        <v>3.25</v>
      </c>
      <c r="G42" s="36"/>
      <c r="H42" s="36"/>
      <c r="I42" s="36"/>
      <c r="J42" s="36"/>
      <c r="K42" s="36"/>
    </row>
    <row r="43" spans="1:12" x14ac:dyDescent="0.3">
      <c r="A43" s="35" t="s">
        <v>67</v>
      </c>
      <c r="B43" s="36"/>
      <c r="C43" s="36"/>
      <c r="D43" s="36"/>
      <c r="E43" s="36"/>
      <c r="F43" s="52">
        <f>SUM(F36:F42)</f>
        <v>52</v>
      </c>
      <c r="G43" s="36"/>
      <c r="H43" s="36"/>
      <c r="I43" s="36"/>
      <c r="J43" s="36"/>
      <c r="K43" s="36"/>
    </row>
    <row r="44" spans="1:12" x14ac:dyDescent="0.3">
      <c r="A44" s="35" t="s">
        <v>68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1:12" x14ac:dyDescent="0.3">
      <c r="A45" s="35" t="s">
        <v>69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3">
      <c r="A46" s="35" t="s">
        <v>70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1:12" x14ac:dyDescent="0.3">
      <c r="A47" s="35" t="s">
        <v>71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1" sqref="A21"/>
    </sheetView>
  </sheetViews>
  <sheetFormatPr defaultRowHeight="14.4" x14ac:dyDescent="0.3"/>
  <cols>
    <col min="1" max="1" width="79.44140625" customWidth="1"/>
  </cols>
  <sheetData>
    <row r="1" spans="1:1" ht="18" x14ac:dyDescent="0.3">
      <c r="A1" s="15" t="s">
        <v>25</v>
      </c>
    </row>
    <row r="2" spans="1:1" x14ac:dyDescent="0.3">
      <c r="A2" s="38" t="s">
        <v>80</v>
      </c>
    </row>
    <row r="3" spans="1:1" ht="17.25" customHeight="1" x14ac:dyDescent="0.3">
      <c r="A3" s="37" t="s">
        <v>75</v>
      </c>
    </row>
    <row r="4" spans="1:1" x14ac:dyDescent="0.3">
      <c r="A4" s="39" t="s">
        <v>74</v>
      </c>
    </row>
    <row r="5" spans="1:1" x14ac:dyDescent="0.3">
      <c r="A5" s="38" t="s">
        <v>76</v>
      </c>
    </row>
    <row r="6" spans="1:1" x14ac:dyDescent="0.3">
      <c r="A6" s="37" t="s">
        <v>77</v>
      </c>
    </row>
    <row r="7" spans="1:1" x14ac:dyDescent="0.3">
      <c r="A7" s="38" t="s">
        <v>79</v>
      </c>
    </row>
    <row r="8" spans="1:1" x14ac:dyDescent="0.3">
      <c r="A8" s="37" t="s">
        <v>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DimaDD</cp:lastModifiedBy>
  <dcterms:created xsi:type="dcterms:W3CDTF">2024-01-31T07:04:07Z</dcterms:created>
  <dcterms:modified xsi:type="dcterms:W3CDTF">2024-10-02T07:39:47Z</dcterms:modified>
</cp:coreProperties>
</file>