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60" yWindow="30" windowWidth="18195" windowHeight="10050"/>
  </bookViews>
  <sheets>
    <sheet name="Report" sheetId="1" r:id="rId1"/>
    <sheet name="HTML" sheetId="2" state="hidden" r:id="rId2"/>
    <sheet name="Rep" sheetId="3" r:id="rId3"/>
    <sheet name="RepDate" sheetId="4" r:id="rId4"/>
  </sheets>
  <definedNames>
    <definedName name="AfterMinus">Report!$A$39</definedName>
    <definedName name="AfterPlus">Report!$A$24</definedName>
    <definedName name="_xlnm.Print_Titles" localSheetId="0">Report!$3:$3</definedName>
    <definedName name="_xlnm.Print_Area" localSheetId="0">Report!$A$1:$O$52</definedName>
  </definedNames>
  <calcPr calcId="125725" fullCalcOnLoad="1"/>
</workbook>
</file>

<file path=xl/calcChain.xml><?xml version="1.0" encoding="utf-8"?>
<calcChain xmlns="http://schemas.openxmlformats.org/spreadsheetml/2006/main">
  <c r="O38" i="1"/>
  <c r="O36"/>
  <c r="O35"/>
  <c r="O34"/>
  <c r="O33"/>
  <c r="O28"/>
  <c r="O31"/>
  <c r="O27"/>
  <c r="O30"/>
  <c r="O23"/>
  <c r="O21"/>
  <c r="O20"/>
  <c r="O19"/>
  <c r="O18"/>
  <c r="O37"/>
  <c r="O32"/>
  <c r="O22"/>
  <c r="O29"/>
  <c r="N50"/>
  <c r="L50"/>
  <c r="H50"/>
  <c r="G50"/>
  <c r="D50"/>
  <c r="O48"/>
  <c r="O51"/>
  <c r="A1" i="4"/>
  <c r="A2"/>
  <c r="A3"/>
  <c r="B3"/>
  <c r="C3"/>
  <c r="D3"/>
  <c r="E3"/>
  <c r="F3"/>
  <c r="A4"/>
  <c r="B4"/>
  <c r="C4"/>
  <c r="D4"/>
  <c r="E4"/>
  <c r="F4"/>
  <c r="A5"/>
  <c r="B5"/>
  <c r="C5"/>
  <c r="D5"/>
  <c r="E5"/>
  <c r="F5"/>
  <c r="G5"/>
  <c r="F5" i="3"/>
  <c r="G5"/>
  <c r="O8" i="1"/>
  <c r="O47" s="1"/>
  <c r="C10"/>
  <c r="O10" s="1"/>
  <c r="D10"/>
  <c r="E10"/>
  <c r="E41" s="1"/>
  <c r="F10"/>
  <c r="G10"/>
  <c r="H10"/>
  <c r="I10"/>
  <c r="J10"/>
  <c r="J41" s="1"/>
  <c r="K10"/>
  <c r="K41" s="1"/>
  <c r="K54" s="1"/>
  <c r="L10"/>
  <c r="L41" s="1"/>
  <c r="M10"/>
  <c r="M41" s="1"/>
  <c r="N10"/>
  <c r="N41" s="1"/>
  <c r="O11"/>
  <c r="O12"/>
  <c r="O13"/>
  <c r="O14"/>
  <c r="C16"/>
  <c r="D16"/>
  <c r="E16"/>
  <c r="F16"/>
  <c r="G16"/>
  <c r="H16"/>
  <c r="I16"/>
  <c r="J16"/>
  <c r="K16"/>
  <c r="L16"/>
  <c r="M16"/>
  <c r="N16"/>
  <c r="O17"/>
  <c r="O49" s="1"/>
  <c r="O24"/>
  <c r="C26"/>
  <c r="D26"/>
  <c r="E26"/>
  <c r="F26"/>
  <c r="G26"/>
  <c r="H26"/>
  <c r="I26"/>
  <c r="J26"/>
  <c r="K26"/>
  <c r="L26"/>
  <c r="M26"/>
  <c r="N26"/>
  <c r="O39"/>
  <c r="O42"/>
  <c r="O43"/>
  <c r="O44"/>
  <c r="O45"/>
  <c r="C47"/>
  <c r="D47"/>
  <c r="E47"/>
  <c r="E50" s="1"/>
  <c r="F47"/>
  <c r="F50" s="1"/>
  <c r="G47"/>
  <c r="H47"/>
  <c r="I47"/>
  <c r="J47"/>
  <c r="K47"/>
  <c r="L47"/>
  <c r="M47"/>
  <c r="N47"/>
  <c r="C49"/>
  <c r="C50" s="1"/>
  <c r="D49"/>
  <c r="D61" s="1"/>
  <c r="E49"/>
  <c r="F49"/>
  <c r="G49"/>
  <c r="G61" s="1"/>
  <c r="H49"/>
  <c r="H61" s="1"/>
  <c r="I49"/>
  <c r="J49"/>
  <c r="J61" s="1"/>
  <c r="K49"/>
  <c r="L49"/>
  <c r="L61" s="1"/>
  <c r="M49"/>
  <c r="N49"/>
  <c r="N61" s="1"/>
  <c r="O52"/>
  <c r="C56"/>
  <c r="D56"/>
  <c r="E56"/>
  <c r="F56"/>
  <c r="G56"/>
  <c r="H56"/>
  <c r="I56"/>
  <c r="J56"/>
  <c r="K56"/>
  <c r="L56"/>
  <c r="M56"/>
  <c r="C57"/>
  <c r="D57"/>
  <c r="E57"/>
  <c r="F57"/>
  <c r="G57"/>
  <c r="H57"/>
  <c r="I57"/>
  <c r="J57"/>
  <c r="K57"/>
  <c r="L57"/>
  <c r="M57"/>
  <c r="C58"/>
  <c r="D58"/>
  <c r="E58"/>
  <c r="F58"/>
  <c r="G58"/>
  <c r="H58"/>
  <c r="I58"/>
  <c r="J58"/>
  <c r="K58"/>
  <c r="L58"/>
  <c r="M58"/>
  <c r="C59"/>
  <c r="D59"/>
  <c r="E59"/>
  <c r="F59"/>
  <c r="G59"/>
  <c r="H59"/>
  <c r="I59"/>
  <c r="J59"/>
  <c r="K59"/>
  <c r="L59"/>
  <c r="M59"/>
  <c r="C60"/>
  <c r="D60"/>
  <c r="E60"/>
  <c r="F60"/>
  <c r="G60"/>
  <c r="H60"/>
  <c r="I60"/>
  <c r="J60"/>
  <c r="K60"/>
  <c r="L60"/>
  <c r="M60"/>
  <c r="M61" l="1"/>
  <c r="M50"/>
  <c r="K50"/>
  <c r="K61"/>
  <c r="J50"/>
  <c r="J55"/>
  <c r="J54"/>
  <c r="I50"/>
  <c r="I41"/>
  <c r="I54" s="1"/>
  <c r="I61"/>
  <c r="H41"/>
  <c r="H54" s="1"/>
  <c r="G41"/>
  <c r="G55" s="1"/>
  <c r="F41"/>
  <c r="F55" s="1"/>
  <c r="F61"/>
  <c r="E61"/>
  <c r="D41"/>
  <c r="D55" s="1"/>
  <c r="O26"/>
  <c r="O16"/>
  <c r="O50"/>
  <c r="M54"/>
  <c r="M55"/>
  <c r="L54"/>
  <c r="L55"/>
  <c r="O41"/>
  <c r="N54"/>
  <c r="E54"/>
  <c r="E55"/>
  <c r="O54"/>
  <c r="K55"/>
  <c r="C41"/>
  <c r="I55" l="1"/>
  <c r="H55"/>
  <c r="G54"/>
  <c r="F54"/>
  <c r="D54"/>
  <c r="C55"/>
  <c r="C54"/>
</calcChain>
</file>

<file path=xl/comments1.xml><?xml version="1.0" encoding="utf-8"?>
<comments xmlns="http://schemas.openxmlformats.org/spreadsheetml/2006/main">
  <authors>
    <author>Dima</author>
  </authors>
  <commentList>
    <comment ref="D27" authorId="0">
      <text>
        <r>
          <rPr>
            <sz val="10"/>
            <color indexed="81"/>
            <rFont val="Courier"/>
            <family val="3"/>
          </rPr>
          <t>22.02.2024 КП "КВПВ" (КВБО) 197,3_x000D_
Оплата рахунку № СФТБО-04923 від 14.02.2024 р. за вивіз ТПВ у січні 2024 згідно договору № ЖК529/1 . У тому числі ПДВ 20% 32,88 грн.</t>
        </r>
      </text>
    </comment>
    <comment ref="E27" authorId="0">
      <text>
        <r>
          <rPr>
            <sz val="10"/>
            <color indexed="81"/>
            <rFont val="Courier"/>
            <family val="3"/>
          </rPr>
          <t>13.03.2024 КП "КВПВ" (КВБО) 1010,15_x000D_
Оплата за вивіз ТПВ у лютому 2024 згідно договору № ЖК529/1 . У тому числі ПДВ 20% 168,36 грн.</t>
        </r>
      </text>
    </comment>
    <comment ref="F27" authorId="0">
      <text>
        <r>
          <rPr>
            <sz val="10"/>
            <color indexed="81"/>
            <rFont val="Courier"/>
            <family val="3"/>
          </rPr>
          <t>09.04.2024 КП "КВПВ" (КВБО) 1136,42_x000D_
Оплата за вивіз ТПВ у березні 2024 згідно договору № ЖК529/1 . У тому числі ПДВ 20% 189,40 грн.</t>
        </r>
      </text>
    </comment>
    <comment ref="G27" authorId="0">
      <text>
        <r>
          <rPr>
            <sz val="10"/>
            <color indexed="81"/>
            <rFont val="Courier"/>
            <family val="3"/>
          </rPr>
          <t>28.05.2024 КП "КВПВ" (КВБО) 1010,15_x000D_
Оплата за вивіз ТПВ у квітні 2024 згідно договору № ЖК529/1 . У тому числі ПДВ 20% 168,36 грн.Оплата за вивіз ТПВ у квітні 2024 згідно договору № ЖК529/1 . У тому числі ПДВ 20% 168,36 грн.</t>
        </r>
      </text>
    </comment>
    <comment ref="H27" authorId="0">
      <text>
        <r>
          <rPr>
            <sz val="10"/>
            <color indexed="81"/>
            <rFont val="Courier"/>
            <family val="3"/>
          </rPr>
          <t>11.06.2024 КП "КВПВ" (КВБО) 1136,42_x000D_
Оплата за вивіз ТПВ у травні 2024 згідно договору № ЖК529/1 . У тому числі ПДВ 20% 189,40 грн.Оплата за вивіз ТПВ у травні 2024 згідно договору № ЖК529/1 . У тому числі ПДВ 20% 189,40 грн.</t>
        </r>
      </text>
    </comment>
    <comment ref="I27" authorId="0">
      <text>
        <r>
          <rPr>
            <sz val="10"/>
            <color indexed="81"/>
            <rFont val="Courier"/>
            <family val="3"/>
          </rPr>
          <t>10.07.2024 КП "КВПВ" (КВБО) 1136,42_x000D_
Оплата за вивіз ТПВ у червні 2024 згідно договору № ЖК529/1 . У тому числі ПДВ 20% 189,40 грн.</t>
        </r>
      </text>
    </comment>
    <comment ref="J27" authorId="0">
      <text>
        <r>
          <rPr>
            <sz val="10"/>
            <color indexed="81"/>
            <rFont val="Courier"/>
            <family val="3"/>
          </rPr>
          <t>09.08.2024 КП "КВПВ" (КВБО) 1136,42_x000D_
Оплата за вивіз ТПВ у липні 2024 згідно договору № ЖК529/1 . У тому числі ПДВ 20% 189,40 грн.</t>
        </r>
      </text>
    </comment>
    <comment ref="K27" authorId="0">
      <text>
        <r>
          <rPr>
            <sz val="10"/>
            <color indexed="81"/>
            <rFont val="Courier"/>
            <family val="3"/>
          </rPr>
          <t>12.09.2024 КП "КВПВ" (КВБО) 1136,42_x000D_
Оплата за вивіз ТПВ у серпні 2024 згідно договору № ЖК529/1 . У тому числі ПДВ 20% 189,40 грн.</t>
        </r>
      </text>
    </comment>
    <comment ref="L27" authorId="0">
      <text>
        <r>
          <rPr>
            <sz val="10"/>
            <color indexed="81"/>
            <rFont val="Courier"/>
            <family val="3"/>
          </rPr>
          <t>08.10.2024 КП "КВПВ" (КВБО) 1136,42_x000D_
Оплата за вивіз ТПВ у вересні 2024 згідно договору № ЖК529/1 . У тому числі ПДВ 20% 189,40 грн.</t>
        </r>
      </text>
    </comment>
    <comment ref="M27" authorId="0">
      <text>
        <r>
          <rPr>
            <sz val="10"/>
            <color indexed="81"/>
            <rFont val="Courier"/>
            <family val="3"/>
          </rPr>
          <t>08.11.2024 КП "КВПВ" (КВБО) 1136,42_x000D_
Оплата за вивіз ТПВ у жовтні 2024 згідно договору № ЖК529/1 . У тому числі ПДВ 20% 189,40 грн.</t>
        </r>
      </text>
    </comment>
    <comment ref="N27" authorId="0">
      <text>
        <r>
          <rPr>
            <sz val="10"/>
            <color indexed="81"/>
            <rFont val="Courier"/>
            <family val="3"/>
          </rPr>
          <t>14.12.2024 КП "КВПВ" (КВБО) 1136,42_x000D_
Оплата за вивіз ТПВ у листопаді 2024 згідно договору № ЖК529/1 . У тому числі ПДВ 20% 189,40 грн._x000D_
20.12.2024 КП "КВПВ" (КВБО) 1136,42_x000D_
Оплата за вивіз ТПВ у листопаді 2024 згідно договору № ЖК529/1 . У тому числі ПДВ 20% 189,40 грн.</t>
        </r>
      </text>
    </comment>
    <comment ref="D28" authorId="0">
      <text>
        <r>
          <rPr>
            <sz val="10"/>
            <color indexed="81"/>
            <rFont val="Courier"/>
            <family val="3"/>
          </rPr>
          <t>29.02.2024 КП "ХАРКІВВОДОКАНАЛ" 21,54_x000D_
Оплата за водопостачання в січні 2024 р. О/р 05094. у т.ч. ПДВ 3,59 грн.</t>
        </r>
      </text>
    </comment>
    <comment ref="F28" authorId="0">
      <text>
        <r>
          <rPr>
            <sz val="10"/>
            <color indexed="81"/>
            <rFont val="Courier"/>
            <family val="3"/>
          </rPr>
          <t>17.04.2024 КП "ХАРКІВВОДОКАНАЛ" 22,04_x000D_
Оплата за водопостачання в березні 2024 р. О/р 05094. у т.ч. ПДВ 3,67 грн.Оплата за водопостачання в березні 2024 р. О/р 05094. у т.ч. ПДВ 3,67 грн.</t>
        </r>
      </text>
    </comment>
    <comment ref="H28" authorId="0">
      <text>
        <r>
          <rPr>
            <sz val="10"/>
            <color indexed="81"/>
            <rFont val="Courier"/>
            <family val="3"/>
          </rPr>
          <t>21.06.2024 КП "ХАРКІВВОДОКАНАЛ" 172,32_x000D_
Оплата за водопостачання в 2024 р. О/р 05094. у т.ч. ПДВ 28,72 грн.</t>
        </r>
      </text>
    </comment>
    <comment ref="N28" authorId="0">
      <text>
        <r>
          <rPr>
            <sz val="10"/>
            <color indexed="81"/>
            <rFont val="Courier"/>
            <family val="3"/>
          </rPr>
          <t>20.12.2024 КП "ХАРКІВВОДОКАНАЛ" 534,16_x000D_
Оплата за водопостачання. О/р 05094. у т.ч. ПДВ 89,03 грн.</t>
        </r>
      </text>
    </comment>
    <comment ref="H29" authorId="0">
      <text>
        <r>
          <rPr>
            <sz val="10"/>
            <color indexed="81"/>
            <rFont val="Courier"/>
            <family val="3"/>
          </rPr>
          <t>07.06.2024 ФОП Мініна О.С. 4400_x000D_
Попередня оплата за дезінсекцію та дератизацію за адресою пр.Тракторобудівників, буд. 85Б згідно договору №8013 від 06.06.2024 р. Без ПДВ.</t>
        </r>
      </text>
    </comment>
    <comment ref="C30" authorId="0">
      <text>
        <r>
          <rPr>
            <sz val="10"/>
            <color indexed="81"/>
            <rFont val="Courier"/>
            <family val="3"/>
          </rPr>
          <t>18.01.2024 ПРАТ "ХАРКІВЕНЕРГОЗБУТ" 300_x000D_
Документ системи Клієнт-Банк За ел.енерг дог 1420 У тому числі ПДВ 20% 5.00 грн. в т.ч. пеня 1,86., ин.инф-0,89 в т.ч. ПДВ 20% 50.00 грн.</t>
        </r>
      </text>
    </comment>
    <comment ref="F30" authorId="0">
      <text>
        <r>
          <rPr>
            <sz val="10"/>
            <color indexed="81"/>
            <rFont val="Courier"/>
            <family val="3"/>
          </rPr>
          <t>09.04.2024 ПРАТ "ХАРКІВЕНЕРГОЗБУТ" 54,81_x000D_
За ел.енерг дог №03-1420С (о/р 1420) У тому числі ПДВ 20% 9,14 грн.</t>
        </r>
      </text>
    </comment>
    <comment ref="G30" authorId="0">
      <text>
        <r>
          <rPr>
            <sz val="10"/>
            <color indexed="81"/>
            <rFont val="Courier"/>
            <family val="3"/>
          </rPr>
          <t>01.05.2024 ПРАТ "ХАРКІВЕНЕРГОЗБУТ" 330_x000D_
За ел.енерг дог №03-1420С (о/р 1420) У тому числі ПДВ 20% 55,00 грн.</t>
        </r>
      </text>
    </comment>
    <comment ref="J30" authorId="0">
      <text>
        <r>
          <rPr>
            <sz val="10"/>
            <color indexed="81"/>
            <rFont val="Courier"/>
            <family val="3"/>
          </rPr>
          <t>02.08.2024 ПРАТ "ХАРКІВЕНЕРГОЗБУТ" 1000_x000D_
За ел.енерг дог №03-1420С (о/р 1420) У тому числі ПДВ 20% 166,67 грн.</t>
        </r>
      </text>
    </comment>
    <comment ref="N30" authorId="0">
      <text>
        <r>
          <rPr>
            <sz val="10"/>
            <color indexed="81"/>
            <rFont val="Courier"/>
            <family val="3"/>
          </rPr>
          <t>20.12.2024 ПРАТ "ХАРКІВЕНЕРГОЗБУТ" 800_x000D_
За ел.енерг дог №03-1420С (о/р 1420) У тому числі ПДВ 20% 133,33 грн.</t>
        </r>
      </text>
    </comment>
    <comment ref="D31" authorId="0">
      <text>
        <r>
          <rPr>
            <sz val="10"/>
            <color indexed="81"/>
            <rFont val="Courier"/>
            <family val="3"/>
          </rPr>
          <t>22.02.2024 КП "КВПВ" (КВБО) 600_x000D_
Оплата рахунку № СФТБО-04922 від 14.02.2024 р. за відшкодування витрат на утримання євроконтейнера (1,1 м.куб) у 2024 р. згідно договору ВВ440 у т.ч. ПДВ 100,00 грн.</t>
        </r>
      </text>
    </comment>
    <comment ref="N31" authorId="0">
      <text>
        <r>
          <rPr>
            <sz val="10"/>
            <color indexed="81"/>
            <rFont val="Courier"/>
            <family val="3"/>
          </rPr>
          <t>20.12.2024 КП "КВПВ" (КВБО) 600_x000D_
Оплата за утримання євроконтейнера (1,1 м.куб) у 2025 р. згідно договору ВВ440 у т.ч. ПДВ 100,00 грн.</t>
        </r>
      </text>
    </comment>
    <comment ref="J32" authorId="0">
      <text>
        <r>
          <rPr>
            <sz val="10"/>
            <color indexed="81"/>
            <rFont val="Courier"/>
            <family val="3"/>
          </rPr>
          <t>01.08.2024 ОМС, ДЕПАРТАМЕНТ ЖКГ ХАРКІВСЬКОІ МР 35000_x000D_
Співфінансування поточного ремонту по усуненню аварій за адресою: проспект Тракторобудівників, 85-Б ЖК "Віл 100"</t>
        </r>
      </text>
    </comment>
    <comment ref="C33" authorId="0">
      <text>
        <r>
          <rPr>
            <sz val="10"/>
            <color indexed="81"/>
            <rFont val="Courier"/>
            <family val="3"/>
          </rPr>
          <t>24.01.2024 Податок на доходи фізичних осіб 1221,36_x000D_
101*23010596;січень 2024 р. ПДФО із зарп найм прац;;;Документ системи Клієнт-Банк 101*ПДФО 18% із зарплати найманих працівників за січень 2024 р.</t>
        </r>
      </text>
    </comment>
    <comment ref="D33" authorId="0">
      <text>
        <r>
          <rPr>
            <sz val="10"/>
            <color indexed="81"/>
            <rFont val="Courier"/>
            <family val="3"/>
          </rPr>
          <t>22.02.2024 Податок на доходи фізичних осіб 1242_x000D_
101*ПДФО 18% із зарплати найманих працівників за лютий 2024 р.</t>
        </r>
      </text>
    </comment>
    <comment ref="E33" authorId="0">
      <text>
        <r>
          <rPr>
            <sz val="10"/>
            <color indexed="81"/>
            <rFont val="Courier"/>
            <family val="3"/>
          </rPr>
          <t>22.03.2024 Податок на доходи фізичних осіб 1242_x000D_
101*ПДФО 18% із зарплати найманих працівників за березень 2024 р.101*ПДФО 18% із зарплати найманих працівників за березень 2024 р.</t>
        </r>
      </text>
    </comment>
    <comment ref="F33" authorId="0">
      <text>
        <r>
          <rPr>
            <sz val="10"/>
            <color indexed="81"/>
            <rFont val="Courier"/>
            <family val="3"/>
          </rPr>
          <t>22.04.2024 Податок на доходи фізичних осіб 1438,2_x000D_
101*ПДФО 18% із зарплати найманих працівників за квітень 2024 р.101*ПДФО 18% із зарплати найманих працівників за квітень 2024 р.</t>
        </r>
      </text>
    </comment>
    <comment ref="G33" authorId="0">
      <text>
        <r>
          <rPr>
            <sz val="10"/>
            <color indexed="81"/>
            <rFont val="Courier"/>
            <family val="3"/>
          </rPr>
          <t>22.05.2024 Податок на доходи фізичних осіб 1438,2_x000D_
101*ПДФО 18% із зарплати найманих працівників за травень 2024 р.101*ПДФО 18% із зарплати найманих працівників за травень 2024 р.</t>
        </r>
      </text>
    </comment>
    <comment ref="H33" authorId="0">
      <text>
        <r>
          <rPr>
            <sz val="10"/>
            <color indexed="81"/>
            <rFont val="Courier"/>
            <family val="3"/>
          </rPr>
          <t>21.06.2024 Податок на доходи фізичних осіб 1438,2_x000D_
101*ПДФО 18% із зарплати найманих працівників за червень 2024 р.</t>
        </r>
      </text>
    </comment>
    <comment ref="I33" authorId="0">
      <text>
        <r>
          <rPr>
            <sz val="10"/>
            <color indexed="81"/>
            <rFont val="Courier"/>
            <family val="3"/>
          </rPr>
          <t>22.07.2024 Податок на доходи фізичних осіб 1438,2_x000D_
101*ПДФО 18% із зарплати найманих працівників за липень 2024 р.101*ПДФО 18% із зарплати найманих працівників за липень 2024 р.</t>
        </r>
      </text>
    </comment>
    <comment ref="J33" authorId="0">
      <text>
        <r>
          <rPr>
            <sz val="10"/>
            <color indexed="81"/>
            <rFont val="Courier"/>
            <family val="3"/>
          </rPr>
          <t>21.08.2024 Податок на доходи фізичних осіб 1438,2_x000D_
101*ПДФО 18% із зарплати найманих працівників за серпень 2024 р.101*ПДФО 18% із зарплати найманих працівників за серпень 2024 р.</t>
        </r>
      </text>
    </comment>
    <comment ref="K33" authorId="0">
      <text>
        <r>
          <rPr>
            <sz val="10"/>
            <color indexed="81"/>
            <rFont val="Courier"/>
            <family val="3"/>
          </rPr>
          <t>20.09.2024 Податок на доходи фізичних осіб 1617,08_x000D_
101*ПДФО 18% із зарплати найманих працівників за вересень 2024 р.</t>
        </r>
      </text>
    </comment>
    <comment ref="L33" authorId="0">
      <text>
        <r>
          <rPr>
            <sz val="10"/>
            <color indexed="81"/>
            <rFont val="Courier"/>
            <family val="3"/>
          </rPr>
          <t>26.10.2024 Податок на доходи фізичних осіб 1438,2_x000D_
101*ПДФО 18% із зарплати найманих працівників за жовтень 2024 р.</t>
        </r>
      </text>
    </comment>
    <comment ref="M33" authorId="0">
      <text>
        <r>
          <rPr>
            <sz val="10"/>
            <color indexed="81"/>
            <rFont val="Courier"/>
            <family val="3"/>
          </rPr>
          <t>22.11.2024 Податок на доходи фізичних осіб 1536,38_x000D_
101*ПДФО 18% із зарплати найманих працівників за листопад 2024 р.101*ПДФО 18% із зарплати найманих працівників за листопад 2024 р.</t>
        </r>
      </text>
    </comment>
    <comment ref="N33" authorId="0">
      <text>
        <r>
          <rPr>
            <sz val="10"/>
            <color indexed="81"/>
            <rFont val="Courier"/>
            <family val="3"/>
          </rPr>
          <t>20.12.2024 Податок на доходи фізичних осіб 1438,2_x000D_
101*ПДФО 18% із зарплати найманих працівників за грудень 2024 р.101*ПДФО 18% із зарплати найманих працівників за грудень 2024 р.</t>
        </r>
      </text>
    </comment>
    <comment ref="C34" authorId="0">
      <text>
        <r>
          <rPr>
            <sz val="10"/>
            <color indexed="81"/>
            <rFont val="Courier"/>
            <family val="3"/>
          </rPr>
          <t>24.01.2024 Єдиний соціальний внесок 1517,44_x000D_
101*23010596; січень 2024 р. 2023 ЕСВ 22%;;;Документ системи Клієнт-Банк 101*ЄСВ 22% за січень 2024 р.</t>
        </r>
      </text>
    </comment>
    <comment ref="D34" authorId="0">
      <text>
        <r>
          <rPr>
            <sz val="10"/>
            <color indexed="81"/>
            <rFont val="Courier"/>
            <family val="3"/>
          </rPr>
          <t>22.02.2024 Єдиний соціальний внесок 1221,99_x000D_
101*ЄСВ 22% за лютий 2024 р.</t>
        </r>
      </text>
    </comment>
    <comment ref="E34" authorId="0">
      <text>
        <r>
          <rPr>
            <sz val="10"/>
            <color indexed="81"/>
            <rFont val="Courier"/>
            <family val="3"/>
          </rPr>
          <t>22.03.2024 Єдиний соціальний внесок 1221,99_x000D_
101*ЄСВ 22% за березень 2024 р.101*ЄСВ 22% за березень 2024 р.</t>
        </r>
      </text>
    </comment>
    <comment ref="F34" authorId="0">
      <text>
        <r>
          <rPr>
            <sz val="10"/>
            <color indexed="81"/>
            <rFont val="Courier"/>
            <family val="3"/>
          </rPr>
          <t>22.04.2024 Єдиний соціальний внесок 1757,8_x000D_
101*ЄСВ 22% за квітень 2024 р.101*ЄСВ 22% за квітень 2024 р.</t>
        </r>
      </text>
    </comment>
    <comment ref="G34" authorId="0">
      <text>
        <r>
          <rPr>
            <sz val="10"/>
            <color indexed="81"/>
            <rFont val="Courier"/>
            <family val="3"/>
          </rPr>
          <t>22.05.2024 Єдиний соціальний внесок 1757,8_x000D_
101*ЄСВ 22% за травень 2024 р.101*ЄСВ 22% за травень 2024 р.</t>
        </r>
      </text>
    </comment>
    <comment ref="H34" authorId="0">
      <text>
        <r>
          <rPr>
            <sz val="10"/>
            <color indexed="81"/>
            <rFont val="Courier"/>
            <family val="3"/>
          </rPr>
          <t>21.06.2024 Єдиний соціальний внесок 1757,8_x000D_
101*ЄСВ 22% за червень 2024 р.</t>
        </r>
      </text>
    </comment>
    <comment ref="I34" authorId="0">
      <text>
        <r>
          <rPr>
            <sz val="10"/>
            <color indexed="81"/>
            <rFont val="Courier"/>
            <family val="3"/>
          </rPr>
          <t>22.07.2024 Єдиний соціальний внесок 1415,3_x000D_
101*ЄСВ 22% за липень 2024 р.101*ЄСВ 22% за липень 2024 р.</t>
        </r>
      </text>
    </comment>
    <comment ref="J34" authorId="0">
      <text>
        <r>
          <rPr>
            <sz val="10"/>
            <color indexed="81"/>
            <rFont val="Courier"/>
            <family val="3"/>
          </rPr>
          <t>21.08.2024 Єдиний соціальний внесок 1415,3_x000D_
101*ЄСВ 22% за серпень 2024 р.101*ЄСВ 22% за серпень 2024 р.</t>
        </r>
      </text>
    </comment>
    <comment ref="K34" authorId="0">
      <text>
        <r>
          <rPr>
            <sz val="10"/>
            <color indexed="81"/>
            <rFont val="Courier"/>
            <family val="3"/>
          </rPr>
          <t>20.09.2024 Єдиний соціальний внесок 1591,03_x000D_
101*ЄСВ 22% за вересень 2024 р.</t>
        </r>
      </text>
    </comment>
    <comment ref="L34" authorId="0">
      <text>
        <r>
          <rPr>
            <sz val="10"/>
            <color indexed="81"/>
            <rFont val="Courier"/>
            <family val="3"/>
          </rPr>
          <t>26.10.2024 Єдиний соціальний внесок 1482,42_x000D_
101*ЄСВ 22% за жовтень 2024 р.</t>
        </r>
      </text>
    </comment>
    <comment ref="M34" authorId="0">
      <text>
        <r>
          <rPr>
            <sz val="10"/>
            <color indexed="81"/>
            <rFont val="Courier"/>
            <family val="3"/>
          </rPr>
          <t>22.11.2024 Єдиний соціальний внесок 1877,8_x000D_
101*ЄСВ 22% за листопад 2024 р.101*ЄСВ 22% за листопад 2024 р.</t>
        </r>
      </text>
    </comment>
    <comment ref="N34" authorId="0">
      <text>
        <r>
          <rPr>
            <sz val="10"/>
            <color indexed="81"/>
            <rFont val="Courier"/>
            <family val="3"/>
          </rPr>
          <t>20.12.2024 Єдиний соціальний внесок 1757,8_x000D_
101*ЄСВ 22% за грудень 2024 р.101*ЄСВ 22% за грудень 2024 р._x000D_
24.12.2024 Єдиний соціальний внесок 219,53_x000D_
130*Оплата ШС по ЄСВ згідно рішення 00686172411 від 06.12.2024 р.</t>
        </r>
      </text>
    </comment>
    <comment ref="C35" authorId="0">
      <text>
        <r>
          <rPr>
            <sz val="10"/>
            <color indexed="81"/>
            <rFont val="Courier"/>
            <family val="3"/>
          </rPr>
          <t>24.01.2024 Військоввий збір 103,29_x000D_
101*23010596 січень 2024 р. 2023 ВІЙСЬКОВИЙ податок;;;Документ системи Клієнт-Банк 101*Військовий податок 1,5% за січень 2024 р.</t>
        </r>
      </text>
    </comment>
    <comment ref="D35" authorId="0">
      <text>
        <r>
          <rPr>
            <sz val="10"/>
            <color indexed="81"/>
            <rFont val="Courier"/>
            <family val="3"/>
          </rPr>
          <t>22.02.2024 Військоввий збір 103,5_x000D_
101*Військовий податок 1,5% за лютий 2024 р.</t>
        </r>
      </text>
    </comment>
    <comment ref="E35" authorId="0">
      <text>
        <r>
          <rPr>
            <sz val="10"/>
            <color indexed="81"/>
            <rFont val="Courier"/>
            <family val="3"/>
          </rPr>
          <t>22.03.2024 Військоввий збір 103,5_x000D_
101*Військовий податок 1,5% за березень 2024 р.101*Військовий податок 1,5% за березень 2024 р.</t>
        </r>
      </text>
    </comment>
    <comment ref="F35" authorId="0">
      <text>
        <r>
          <rPr>
            <sz val="10"/>
            <color indexed="81"/>
            <rFont val="Courier"/>
            <family val="3"/>
          </rPr>
          <t>22.04.2024 Військоввий збір 119,85_x000D_
101*Військовий податок 1,5% за квітень 2024 р.101*Військовий податок 1,5% за квітень 2024 р.</t>
        </r>
      </text>
    </comment>
    <comment ref="G35" authorId="0">
      <text>
        <r>
          <rPr>
            <sz val="10"/>
            <color indexed="81"/>
            <rFont val="Courier"/>
            <family val="3"/>
          </rPr>
          <t>22.05.2024 Військоввий збір 119,85_x000D_
101*Військовий податок 1,5% за травень 2024 р.101*Військовий податок 1,5% за травень 2024 р.</t>
        </r>
      </text>
    </comment>
    <comment ref="H35" authorId="0">
      <text>
        <r>
          <rPr>
            <sz val="10"/>
            <color indexed="81"/>
            <rFont val="Courier"/>
            <family val="3"/>
          </rPr>
          <t>21.06.2024 Військоввий збір 119,85_x000D_
101*Військовий податок 1,5% за червень 2024 р.</t>
        </r>
      </text>
    </comment>
    <comment ref="I35" authorId="0">
      <text>
        <r>
          <rPr>
            <sz val="10"/>
            <color indexed="81"/>
            <rFont val="Courier"/>
            <family val="3"/>
          </rPr>
          <t>22.07.2024 Військоввий збір 119,85_x000D_
101*Військовий податок 1,5% за липень 2024 р.101*Військовий податок 1,5% за липень 2024 р.</t>
        </r>
      </text>
    </comment>
    <comment ref="J35" authorId="0">
      <text>
        <r>
          <rPr>
            <sz val="10"/>
            <color indexed="81"/>
            <rFont val="Courier"/>
            <family val="3"/>
          </rPr>
          <t>21.08.2024 Військоввий збір 119,85_x000D_
101*Військовий податок 1,5% за серпень 2024 р.101*Військовий податок 1,5% за серпень 2024 р.</t>
        </r>
      </text>
    </comment>
    <comment ref="K35" authorId="0">
      <text>
        <r>
          <rPr>
            <sz val="10"/>
            <color indexed="81"/>
            <rFont val="Courier"/>
            <family val="3"/>
          </rPr>
          <t>20.09.2024 Військоввий збір 134,76_x000D_
101*Військовий податок 1,5% за вересень 2024 р.101*Військовий податок 1,5% за вересень 2024 р.</t>
        </r>
      </text>
    </comment>
    <comment ref="L35" authorId="0">
      <text>
        <r>
          <rPr>
            <sz val="10"/>
            <color indexed="81"/>
            <rFont val="Courier"/>
            <family val="3"/>
          </rPr>
          <t>26.10.2024 Військоввий збір 92,28_x000D_
101*Військовий податок 1,5% за жовтень 2024 р.</t>
        </r>
      </text>
    </comment>
    <comment ref="M35" authorId="0">
      <text>
        <r>
          <rPr>
            <sz val="10"/>
            <color indexed="81"/>
            <rFont val="Courier"/>
            <family val="3"/>
          </rPr>
          <t>22.11.2024 Військоввий збір 155,6_x000D_
101*Військовий податок 1,5% за листопад 2024 р.101*Військовий податок 1,5% за листопад 2024 р.</t>
        </r>
      </text>
    </comment>
    <comment ref="N35" authorId="0">
      <text>
        <r>
          <rPr>
            <sz val="10"/>
            <color indexed="81"/>
            <rFont val="Courier"/>
            <family val="3"/>
          </rPr>
          <t>20.12.2024 Військоввий збір 399,5_x000D_
101*Військовий податок 5% за грудень 2024 р.101*Військовий податок 5% за грудень 2024 р.</t>
        </r>
      </text>
    </comment>
    <comment ref="C36" authorId="0">
      <text>
        <r>
          <rPr>
            <sz val="10"/>
            <color indexed="81"/>
            <rFont val="Courier"/>
            <family val="3"/>
          </rPr>
          <t>24.01.2024 Виплата заробітної плати із банку 4347,64_x000D_
Зарах кошт на картку рах 26209001108594 зарплата за січень 2024 р.Документ системи Клієнт-Банк Зарах кошт на картку рах 26209001108594 зарплата за січень 2024 р._x000D_
24.01.2024 Виплата заробітної плати із банку 1610_x000D_
Зарах кошт на картку рах 26207305486202 зарплата за січень 2024 р.Документ системи Клієнт-Банк Зарах кошт на картку рах 26207305486202 зарплата за січень 2024 р.</t>
        </r>
      </text>
    </comment>
    <comment ref="D36" authorId="0">
      <text>
        <r>
          <rPr>
            <sz val="10"/>
            <color indexed="81"/>
            <rFont val="Courier"/>
            <family val="3"/>
          </rPr>
          <t>22.02.2024 Виплата заробітної плати із банку 3944,5_x000D_
Зарах кошт на картку рах 26209001108594 зарплата за лютий 2024 р._x000D_
22.02.2024 Виплата заробітної плати із банку 1610_x000D_
Зарах кошт на картку рах 26207305486202 зарплата за лютий 2024 р.</t>
        </r>
      </text>
    </comment>
    <comment ref="E36" authorId="0">
      <text>
        <r>
          <rPr>
            <sz val="10"/>
            <color indexed="81"/>
            <rFont val="Courier"/>
            <family val="3"/>
          </rPr>
          <t>22.03.2024 Виплата заробітної плати із банку 3944,5_x000D_
Зарах кошт на картку рах 26209001108594 зарплата за березень 2024 р.Зарах кошт на картку рах 26209001108594 зарплата за березень 2024 р._x000D_
22.03.2024 Виплата заробітної плати із банку 1610_x000D_
Зарах кошт на картку рах 26207305486202 зарплата за березень 2024 р.Зарах кошт на картку рах 26207305486202 зарплата за березень 2024 р.</t>
        </r>
      </text>
    </comment>
    <comment ref="F36" authorId="0">
      <text>
        <r>
          <rPr>
            <sz val="10"/>
            <color indexed="81"/>
            <rFont val="Courier"/>
            <family val="3"/>
          </rPr>
          <t>22.04.2024 Виплата заробітної плати із банку 3517,85_x000D_
Зарах кошт на картку рах 26209001108594 зарплата за квітень 2024 р.Зарах кошт на картку рах 26209001108594 зарплата за квітень 2024 р._x000D_
22.04.2024 Виплата заробітної плати із банку 2914,1_x000D_
Зарах кошт на картку рах 26207305486202 зарплата за квітень 2024 р.Зарах кошт на картку рах 26207305486202 зарплата за квітень 2024 р.</t>
        </r>
      </text>
    </comment>
    <comment ref="G36" authorId="0">
      <text>
        <r>
          <rPr>
            <sz val="10"/>
            <color indexed="81"/>
            <rFont val="Courier"/>
            <family val="3"/>
          </rPr>
          <t>22.05.2024 Виплата заробітної плати із банку 2914,1_x000D_
Зарах кошт на картку рах 26207305486202 зарплата за травень 2024 р.Зарах кошт на картку рах 26207305486202 зарплата за травень 2024 р._x000D_
22.05.2024 Виплата заробітної плати із банку 3517,85_x000D_
Зарах кошт на картку рах 26209001108594 зарплата за травень 2024 р.Зарах кошт на картку рах 26209001108594 зарплата за травень 2024 р.</t>
        </r>
      </text>
    </comment>
    <comment ref="H36" authorId="0">
      <text>
        <r>
          <rPr>
            <sz val="10"/>
            <color indexed="81"/>
            <rFont val="Courier"/>
            <family val="3"/>
          </rPr>
          <t>21.06.2024 Виплата заробітної плати із банку 2914,1_x000D_
Зарах кошт на картку рах 26207305486202 зарплата за червень 2024 р._x000D_
21.06.2024 Виплата заробітної плати із банку 3517,85_x000D_
Зарах кошт на картку рах 26209001108594 зарплата за червень 2024 р.</t>
        </r>
      </text>
    </comment>
    <comment ref="I36" authorId="0">
      <text>
        <r>
          <rPr>
            <sz val="10"/>
            <color indexed="81"/>
            <rFont val="Courier"/>
            <family val="3"/>
          </rPr>
          <t>22.07.2024 Виплата заробітної плати із банку 3517,85_x000D_
Зарах кошт на картку рах 26209001108594 зарплата за липень 2024 р.Зарах кошт на картку рах 26209001108594 зарплата за липень 2024 р._x000D_
22.07.2024 Виплата заробітної плати із банку 2914,1_x000D_
Зарах кошт на картку рах 26207305486202 зарплата за липень 2024 р.Зарах кошт на картку рах 26207305486202 зарплата за липень 2024 р.</t>
        </r>
      </text>
    </comment>
    <comment ref="J36" authorId="0">
      <text>
        <r>
          <rPr>
            <sz val="10"/>
            <color indexed="81"/>
            <rFont val="Courier"/>
            <family val="3"/>
          </rPr>
          <t>21.08.2024 Виплата заробітної плати із банку 3517,85_x000D_
Зарах кошт на картку рах 26209001108594 зарплата за серпень 2024 р.Зарах кошт на картку рах 26209001108594 зарплата за серпень 2024 р._x000D_
21.08.2024 Виплата заробітної плати із банку 2914,1_x000D_
Зарах кошт на картку рах 26207305486202 зарплата за серпень 2024 р.Зарах кошт на картку рах 26207305486202 зарплата за серпень 2024 р.</t>
        </r>
      </text>
    </comment>
    <comment ref="K36" authorId="0">
      <text>
        <r>
          <rPr>
            <sz val="10"/>
            <color indexed="81"/>
            <rFont val="Courier"/>
            <family val="3"/>
          </rPr>
          <t>20.09.2024 Виплата заробітної плати із банку 2914,1_x000D_
Зарах кошт на картку рах 26207305486202 зарплата за вересень 2024 р.Зарах кошт на картку рах 26207305486202 зарплата за вересень 2024 р._x000D_
20.09.2024 Виплата заробітної плати із банку 4317,85_x000D_
Зарах кошт на картку рах 26209001108594 зарплата за вересень 2024 р.Зарах кошт на картку рах 26209001108594 зарплата за вересень 2024 р.</t>
        </r>
      </text>
    </comment>
    <comment ref="L36" authorId="0">
      <text>
        <r>
          <rPr>
            <sz val="10"/>
            <color indexed="81"/>
            <rFont val="Courier"/>
            <family val="3"/>
          </rPr>
          <t>26.10.2024 Виплата заробітної плати із банку 3364,9_x000D_
Зарах кошт на картку рах 26209001108594 зарплата за жовтень 2024 р._x000D_
26.10.2024 Виплата заробітної плати із банку 2787,4_x000D_
Зарах кошт на картку рах 26207305486202 зарплата за жовтень 2024 р.</t>
        </r>
      </text>
    </comment>
    <comment ref="M36" authorId="0">
      <text>
        <r>
          <rPr>
            <sz val="10"/>
            <color indexed="81"/>
            <rFont val="Courier"/>
            <family val="3"/>
          </rPr>
          <t>22.11.2024 Виплата заробітної плати із банку 3040,8_x000D_
Зарах кошт на картку рах 26207305486202 зарплата за листопад 2024 р.Зарах кошт на картку рах 26207305486202 зарплата за листопад 2024 р._x000D_
22.11.2024 Виплата заробітної плати із банку 4109,89_x000D_
Зарах кошт на картку рах 26209001108594 зарплата за листопад 2024 р.Зарах кошт на картку рах 26209001108594 зарплата за листопад 2024 р.</t>
        </r>
      </text>
    </comment>
    <comment ref="N36" authorId="0">
      <text>
        <r>
          <rPr>
            <sz val="10"/>
            <color indexed="81"/>
            <rFont val="Courier"/>
            <family val="3"/>
          </rPr>
          <t>20.12.2024 Виплата заробітної плати із банку 2787,4_x000D_
Зарах кошт на картку рах 26207305486202 зарплата за грудень 2024 р.Зарах кошт на картку рах 26207305486202 зарплата за грудень 2024 р._x000D_
20.12.2024 Виплата заробітної плати із банку 3364,9_x000D_
Зарах кошт на картку рах 26209001108594 зарплата за грудень 2024 р.Зарах кошт на картку рах 26209001108594 зарплата за грудень 2024 р.</t>
        </r>
      </text>
    </comment>
    <comment ref="D37" authorId="0">
      <text>
        <r>
          <rPr>
            <sz val="10"/>
            <color indexed="81"/>
            <rFont val="Courier"/>
            <family val="3"/>
          </rPr>
          <t>29.02.2024 Господарчи витрати 892_x000D_
Зарах кошт на картку рах 26209001108594 підзвітні кошти на госп.витарти (інвентар двірнику).</t>
        </r>
      </text>
    </comment>
    <comment ref="K37" authorId="0">
      <text>
        <r>
          <rPr>
            <sz val="10"/>
            <color indexed="81"/>
            <rFont val="Courier"/>
            <family val="3"/>
          </rPr>
          <t>20.09.2024 Господарчи витрати 1120,96_x000D_
Зарах кошт на картку рах 26209001108594 підзвітні кошти на госп.витарти (матеріали для ремонту водогону).</t>
        </r>
      </text>
    </comment>
    <comment ref="C38" authorId="0">
      <text>
        <r>
          <rPr>
            <sz val="10"/>
            <color indexed="81"/>
            <rFont val="Courier"/>
            <family val="3"/>
          </rPr>
          <t>25.01.2024 Банк Грант 80_x000D_
Оплата  послуг РКО(без ПДВ) за СКБ з 01.01.2024 по 31.01.2024 згідно договору №342/від-22  від 17.08.2023_x000D_
25.01.2024 Банк Грант 200_x000D_
Оплата  послуг РКО(без ПДВ) згідно договору №806/ОТД-22 від 16.08.2023</t>
        </r>
      </text>
    </comment>
    <comment ref="D38" authorId="0">
      <text>
        <r>
          <rPr>
            <sz val="10"/>
            <color indexed="81"/>
            <rFont val="Courier"/>
            <family val="3"/>
          </rPr>
          <t>26.02.2024 Банк Грант 80_x000D_
Оплата  послуг РКО(без ПДВ) за СКБ з 01.02.2024 по 29.02.2024 згідно договору №342/від-22  від 17.08.2023_x000D_
26.02.2024 Банк Грант 200_x000D_
Оплата  послуг РКО(без ПДВ) згідно договору №806/ОТД-22 від 16.08.2023</t>
        </r>
      </text>
    </comment>
    <comment ref="E38" authorId="0">
      <text>
        <r>
          <rPr>
            <sz val="10"/>
            <color indexed="81"/>
            <rFont val="Courier"/>
            <family val="3"/>
          </rPr>
          <t>25.03.2024 Банк Грант 80_x000D_
Оплата  послуг РКО(без ПДВ) за СКБ з 01.03.2024 по 31.03.2024 згідно договору №342/від-22  від 17.08.2023_x000D_
25.03.2024 Банк Грант 200_x000D_
Оплата  послуг РКО(без ПДВ) згідно договору №806/ОТД-22 від 16.08.2023</t>
        </r>
      </text>
    </comment>
    <comment ref="F38" authorId="0">
      <text>
        <r>
          <rPr>
            <sz val="10"/>
            <color indexed="81"/>
            <rFont val="Courier"/>
            <family val="3"/>
          </rPr>
          <t>25.04.2024 Банк Грант 80_x000D_
Оплата  послуг РКО(без ПДВ) за СКБ з 01.04.2024 по 30.04.2024 згідно договору №342/від-22  від 17.08.2023_x000D_
25.04.2024 Банк Грант 200_x000D_
Оплата  послуг РКО(без ПДВ) згідно договору №806/ОТД-22 від 16.08.2023</t>
        </r>
      </text>
    </comment>
    <comment ref="G38" authorId="0">
      <text>
        <r>
          <rPr>
            <sz val="10"/>
            <color indexed="81"/>
            <rFont val="Courier"/>
            <family val="3"/>
          </rPr>
          <t>24.05.2024 Банк Грант 80_x000D_
Оплата  послуг РКО(без ПДВ) за СКБ з 01.05.2024 по 31.05.2024 згідно договору №342/від-22  від 17.08.2023_x000D_
24.05.2024 Банк Грант 200_x000D_
Оплата  послуг РКО(без ПДВ) згідно договору №806/ОТД-22 від 16.08.2023</t>
        </r>
      </text>
    </comment>
    <comment ref="H38" authorId="0">
      <text>
        <r>
          <rPr>
            <sz val="10"/>
            <color indexed="81"/>
            <rFont val="Courier"/>
            <family val="3"/>
          </rPr>
          <t>25.06.2024 Банк Грант 200_x000D_
Оплата  послуг РКО(без ПДВ) згідно договору №806/ОТД-22 від 16.08.2023_x000D_
25.06.2024 Банк Грант 80_x000D_
Оплата  послуг РКО(без ПДВ) за СКБ з 01.06.2024 по 30.06.2024 згідно договору №342/від-22  від 17.08.2023</t>
        </r>
      </text>
    </comment>
    <comment ref="I38" authorId="0">
      <text>
        <r>
          <rPr>
            <sz val="10"/>
            <color indexed="81"/>
            <rFont val="Courier"/>
            <family val="3"/>
          </rPr>
          <t>25.07.2024 Банк Грант 80_x000D_
Оплата  послуг РКО(без ПДВ) за СКБ з 01.07.2024 по 31.07.2024 згідно договору №342/від-22  від 17.08.2023_x000D_
25.07.2024 Банк Грант 200_x000D_
Оплата  послуг РКО(без ПДВ) згідно договору №806/ОТД-22 від 16.08.2023</t>
        </r>
      </text>
    </comment>
    <comment ref="J38" authorId="0">
      <text>
        <r>
          <rPr>
            <sz val="10"/>
            <color indexed="81"/>
            <rFont val="Courier"/>
            <family val="3"/>
          </rPr>
          <t>26.08.2024 Банк Грант 200_x000D_
Оплата  послуг РКО(без ПДВ) згідно договору №806/ОТД-22 від 16.08.2023_x000D_
26.08.2024 Банк Грант 80_x000D_
Оплата  послуг РКО(без ПДВ) за СКБ з 01.08.2024 по 31.08.2024 згідно договору №342/від-22  від 17.08.2023</t>
        </r>
      </text>
    </comment>
    <comment ref="K38" authorId="0">
      <text>
        <r>
          <rPr>
            <sz val="10"/>
            <color indexed="81"/>
            <rFont val="Courier"/>
            <family val="3"/>
          </rPr>
          <t>25.09.2024 Банк Грант 80_x000D_
Оплата  послуг РКО(без ПДВ) за СКБ з 01.09.2024 по 30.09.2024 згідно договору №342/від-22  від 17.08.2023_x000D_
25.09.2024 Банк Грант 200_x000D_
Оплата  послуг РКО(без ПДВ) згідно договору №806/ОТД-22 від 16.08.2023</t>
        </r>
      </text>
    </comment>
    <comment ref="L38" authorId="0">
      <text>
        <r>
          <rPr>
            <sz val="10"/>
            <color indexed="81"/>
            <rFont val="Courier"/>
            <family val="3"/>
          </rPr>
          <t>25.10.2024 Банк Грант 80_x000D_
Оплата  послуг РКО(без ПДВ) за СКБ з 01.10.2024 по 31.10.2024 згідно договору №342/від-22  від 17.08.2023_x000D_
25.10.2024 Банк Грант 200_x000D_
Оплата  послуг РКО(без ПДВ) згідно договору №806/ОТД-22 від 16.08.2023</t>
        </r>
      </text>
    </comment>
    <comment ref="M38" authorId="0">
      <text>
        <r>
          <rPr>
            <sz val="10"/>
            <color indexed="81"/>
            <rFont val="Courier"/>
            <family val="3"/>
          </rPr>
          <t>25.11.2024 Банк Грант 200_x000D_
Оплата  послуг РКО(без ПДВ) згідно договору №806/ОТД-22 від 16.08.2023_x000D_
25.11.2024 Банк Грант 80_x000D_
Оплата  послуг РКО(без ПДВ) за СКБ з 01.11.2024 по 30.11.2024 згідно договору №342/від-22  від 17.08.2023</t>
        </r>
      </text>
    </comment>
    <comment ref="N38" authorId="0">
      <text>
        <r>
          <rPr>
            <sz val="10"/>
            <color indexed="81"/>
            <rFont val="Courier"/>
            <family val="3"/>
          </rPr>
          <t>25.12.2024 Банк Грант 200_x000D_
Оплата  послуг РКО(без ПДВ) згідно договору №806/ОТД-22 від 16.08.2023_x000D_
25.12.2024 Банк Грант 80_x000D_
Оплата  послуг РКО(без ПДВ) за СКБ з 01.12.2024 по 31.12.2024 згідно договору №342/від-22  від 17.08.2023</t>
        </r>
      </text>
    </comment>
  </commentList>
</comments>
</file>

<file path=xl/sharedStrings.xml><?xml version="1.0" encoding="utf-8"?>
<sst xmlns="http://schemas.openxmlformats.org/spreadsheetml/2006/main" count="185" uniqueCount="169">
  <si>
    <t>за период с по</t>
  </si>
  <si>
    <t>Остаток на начало отчетного периода</t>
  </si>
  <si>
    <t>Поступление средств
в т.ч.</t>
  </si>
  <si>
    <t>Расходы</t>
  </si>
  <si>
    <r>
      <t xml:space="preserve">Остаток на конец
</t>
    </r>
    <r>
      <rPr>
        <sz val="9"/>
        <color indexed="8"/>
        <rFont val="Calibri"/>
        <family val="2"/>
        <charset val="204"/>
      </rPr>
      <t>отчетного периода</t>
    </r>
  </si>
  <si>
    <t>Совладельцы</t>
  </si>
  <si>
    <t>УСЗН</t>
  </si>
  <si>
    <t>Прочее</t>
  </si>
  <si>
    <t xml:space="preserve">Информация о расходовании средств </t>
  </si>
  <si>
    <t>Дата</t>
  </si>
  <si>
    <t>Сумма</t>
  </si>
  <si>
    <t>Описание</t>
  </si>
  <si>
    <t>Продавец</t>
  </si>
  <si>
    <t xml:space="preserve">Отчет ОСМД </t>
  </si>
  <si>
    <t>Місяць:</t>
  </si>
  <si>
    <t>Січень</t>
  </si>
  <si>
    <t>Лютий</t>
  </si>
  <si>
    <t>Березень</t>
  </si>
  <si>
    <t>Травень</t>
  </si>
  <si>
    <t>Квітень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</si>
  <si>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</si>
  <si>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</si>
  <si>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</si>
  <si>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</si>
  <si>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</si>
  <si>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</si>
  <si>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</si>
  <si>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Рік:</t>
  </si>
  <si>
    <t>Площа</t>
  </si>
  <si>
    <t>Особових рахунків</t>
  </si>
  <si>
    <t>Людей</t>
  </si>
  <si>
    <t>Нараховано</t>
  </si>
  <si>
    <t xml:space="preserve">Внески </t>
  </si>
  <si>
    <t>Витарти:</t>
  </si>
  <si>
    <t>Діючий розмір внеску:</t>
  </si>
  <si>
    <t>в т.ч Кошти на рахунку</t>
  </si>
  <si>
    <t>Залишок на кінець</t>
  </si>
  <si>
    <t>Наступний місяць (залишок)</t>
  </si>
  <si>
    <t>Наступний місяць кошти)</t>
  </si>
  <si>
    <t>Наступний місяць (постачальники)</t>
  </si>
  <si>
    <t>Наступний місяць (зарплата)</t>
  </si>
  <si>
    <t>Наступний місяць податки)</t>
  </si>
  <si>
    <t>Наступний місячб (нараховано)</t>
  </si>
  <si>
    <t xml:space="preserve">       у т.ч. переплата:</t>
  </si>
  <si>
    <t>Надходження:</t>
  </si>
  <si>
    <t>Відсоток оплати:</t>
  </si>
  <si>
    <t>Борг мешканців</t>
  </si>
  <si>
    <t>Цільові внески:</t>
  </si>
  <si>
    <t xml:space="preserve">    Ми винні постачальникам послуг</t>
  </si>
  <si>
    <t xml:space="preserve">    Заборгованість із зарплати</t>
  </si>
  <si>
    <t xml:space="preserve">    Заборгованість по податкам</t>
  </si>
  <si>
    <t xml:space="preserve">     Ми винні постачальникам послуг</t>
  </si>
  <si>
    <t>Нараховано без ЦВ:</t>
  </si>
  <si>
    <t>Сплачено:</t>
  </si>
  <si>
    <t>Залишок на кінець:</t>
  </si>
  <si>
    <t>Залишок на початок:</t>
  </si>
  <si>
    <t>ЖК "ВІЛ-100"</t>
  </si>
  <si>
    <t>2024 р.</t>
  </si>
  <si>
    <t>Звіт про використання коштів</t>
  </si>
  <si>
    <t>Вивіз сміття</t>
  </si>
  <si>
    <t>Водопостачання для загальнобудинкових потреб</t>
  </si>
  <si>
    <t>Дертизація технічних приміщень</t>
  </si>
  <si>
    <t>Електроенергія</t>
  </si>
  <si>
    <t>Оренда євроконтейнеру для ТПВ</t>
  </si>
  <si>
    <t>Ремонт даху за співфінансуванням</t>
  </si>
  <si>
    <t>ПДФО</t>
  </si>
  <si>
    <t>ЄСВ</t>
  </si>
  <si>
    <t>ВС</t>
  </si>
  <si>
    <t>Зарплата</t>
  </si>
  <si>
    <t>Госп.витрати</t>
  </si>
  <si>
    <t>Комісія банку</t>
  </si>
  <si>
    <t>Воля (Телесвіт)</t>
  </si>
  <si>
    <t>Банк Грант</t>
  </si>
  <si>
    <t>ТОВ "Водомат"</t>
  </si>
  <si>
    <t>18.01.2024 ПРАТ "ХАРКІВЕНЕРГОЗБУТ" 300&lt;br&gt;Документ системи Клієнт-Банк За ел.енерг дог 1420 У тому числі ПДВ 20% 5.00 грн. в т.ч. пеня 1,86., ин.инф-0,89 в т.ч. ПДВ 20% 50.00 грн.</t>
  </si>
  <si>
    <t>24.01.2024 Податок на доходи фізичних осіб 1221,36&lt;br&gt;101*23010596;січень 2024 р. ПДФО із зарп найм прац;;;Документ системи Клієнт-Банк 101*ПДФО 18% із зарплати найманих працівників за січень 2024 р.</t>
  </si>
  <si>
    <t>24.01.2024 Єдиний соціальний внесок 1517,44&lt;br&gt;101*23010596; січень 2024 р. 2023 ЕСВ 22%;;;Документ системи Клієнт-Банк 101*ЄСВ 22% за січень 2024 р.</t>
  </si>
  <si>
    <t>24.01.2024 Військоввий збір 103,29&lt;br&gt;101*23010596 січень 2024 р. 2023 ВІЙСЬКОВИЙ податок;;;Документ системи Клієнт-Банк 101*Військовий податок 1,5% за січень 2024 р.</t>
  </si>
  <si>
    <t>24.01.2024 Виплата заробітної плати із банку 4347,64&lt;br&gt;Зарах кошт на картку рах 26209001108594 зарплата за січень 2024 р.Документ системи Клієнт-Банк Зарах кошт на картку рах 26209001108594 зарплата за січень 2024 р.&lt;hr&gt;24.01.2024 Виплата заробітної плати із банку 1610&lt;br&gt;Зарах кошт на картку рах 26207305486202 зарплата за січень 2024 р.Документ системи Клієнт-Банк Зарах кошт на картку рах 26207305486202 зарплата за січень 2024 р.</t>
  </si>
  <si>
    <t>18.01.2024 Банк Грант 3&lt;hr&gt;24.01.2024 Банк Грант 3&lt;hr&gt;24.01.2024 Банк Грант 3&lt;hr&gt;24.01.2024 Банк Грант 3&lt;hr&gt;24.01.2024 Банк Грант 3&lt;hr&gt;24.01.2024 Банк Грант 3&lt;hr&gt;25.01.2024 Банк Грант 80&lt;br&gt;Оплата  послуг РКО(без ПДВ) за СКБ з 01.01.2024 по 31.01.2024 згідно договору №342/від-22  від 17.08.2023&lt;hr&gt;25.01.2024 Банк Грант 200&lt;br&gt;Оплата  послуг РКО(без ПДВ) згідно договору №806/ОТД-22 від 16.08.2023</t>
  </si>
  <si>
    <t>5, 13, 0</t>
  </si>
  <si>
    <t>Борг на 01.01.24: 77977,83</t>
  </si>
  <si>
    <t>22.02.2024 КП "КВПВ" (КВБО) 197,3&lt;br&gt;Оплата рахунку № СФТБО-04923 від 14.02.2024 р. за вивіз ТПВ у січні 2024 згідно договору № ЖК529/1 . У тому числі ПДВ 20% 32,88 грн.</t>
  </si>
  <si>
    <t>22.02.2024 КП "КВПВ" (КВБО) 600&lt;br&gt;Оплата рахунку № СФТБО-04922 від 14.02.2024 р. за відшкодування витрат на утримання євроконтейнера (1,1 м.куб) у 2024 р. згідно договору ВВ440 у т.ч. ПДВ 100,00 грн.</t>
  </si>
  <si>
    <t>29.02.2024 КП "ХАРКІВВОДОКАНАЛ" 21,54&lt;br&gt;Оплата за водопостачання в січні 2024 р. О/р 05094. у т.ч. ПДВ 3,59 грн.</t>
  </si>
  <si>
    <t>22.02.2024 Податок на доходи фізичних осіб 1242&lt;br&gt;101*ПДФО 18% із зарплати найманих працівників за лютий 2024 р.</t>
  </si>
  <si>
    <t>22.02.2024 Єдиний соціальний внесок 1221,99&lt;br&gt;101*ЄСВ 22% за лютий 2024 р.</t>
  </si>
  <si>
    <t>22.02.2024 Військоввий збір 103,5&lt;br&gt;101*Військовий податок 1,5% за лютий 2024 р.</t>
  </si>
  <si>
    <t>22.02.2024 Виплата заробітної плати із банку 3944,5&lt;br&gt;Зарах кошт на картку рах 26209001108594 зарплата за лютий 2024 р.&lt;hr&gt;22.02.2024 Виплата заробітної плати із банку 1610&lt;br&gt;Зарах кошт на картку рах 26207305486202 зарплата за лютий 2024 р.</t>
  </si>
  <si>
    <t>29.02.2024 Господарчи витрати 892&lt;br&gt;Зарах кошт на картку рах 26209001108594 підзвітні кошти на госп.витарти (інвентар двірнику).</t>
  </si>
  <si>
    <t>22.02.2024 Банк Грант 3&lt;hr&gt;22.02.2024 Банк Грант 3&lt;hr&gt;22.02.2024 Банк Грант 3&lt;hr&gt;22.02.2024 Банк Грант 3&lt;hr&gt;22.02.2024 Банк Грант 3&lt;hr&gt;22.02.2024 Банк Грант 3&lt;hr&gt;22.02.2024 Банк Грант 3&lt;hr&gt;26.02.2024 Банк Грант 80&lt;br&gt;Оплата  послуг РКО(без ПДВ) за СКБ з 01.02.2024 по 29.02.2024 згідно договору №342/від-22  від 17.08.2023&lt;hr&gt;26.02.2024 Банк Грант 200&lt;br&gt;Оплата  послуг РКО(без ПДВ) згідно договору №806/ОТД-22 від 16.08.2023&lt;hr&gt;29.02.2024 Банк Грант 3&lt;hr&gt;29.02.2024 Банк Грант 3</t>
  </si>
  <si>
    <t>13.03.2024 КП "КВПВ" (КВБО) 1010,15&lt;br&gt;Оплата за вивіз ТПВ у лютому 2024 згідно договору № ЖК529/1 . У тому числі ПДВ 20% 168,36 грн.</t>
  </si>
  <si>
    <t>22.03.2024 Податок на доходи фізичних осіб 1242&lt;br&gt;101*ПДФО 18% із зарплати найманих працівників за березень 2024 р.101*ПДФО 18% із зарплати найманих працівників за березень 2024 р.</t>
  </si>
  <si>
    <t>22.03.2024 Єдиний соціальний внесок 1221,99&lt;br&gt;101*ЄСВ 22% за березень 2024 р.101*ЄСВ 22% за березень 2024 р.</t>
  </si>
  <si>
    <t>22.03.2024 Військоввий збір 103,5&lt;br&gt;101*Військовий податок 1,5% за березень 2024 р.101*Військовий податок 1,5% за березень 2024 р.</t>
  </si>
  <si>
    <t>22.03.2024 Виплата заробітної плати із банку 3944,5&lt;br&gt;Зарах кошт на картку рах 26209001108594 зарплата за березень 2024 р.Зарах кошт на картку рах 26209001108594 зарплата за березень 2024 р.&lt;hr&gt;22.03.2024 Виплата заробітної плати із банку 1610&lt;br&gt;Зарах кошт на картку рах 26207305486202 зарплата за березень 2024 р.Зарах кошт на картку рах 26207305486202 зарплата за березень 2024 р.</t>
  </si>
  <si>
    <t>13.03.2024 Банк Грант 3&lt;hr&gt;22.03.2024 Банк Грант 3&lt;hr&gt;22.03.2024 Банк Грант 3&lt;hr&gt;22.03.2024 Банк Грант 3&lt;hr&gt;22.03.2024 Банк Грант 3&lt;hr&gt;22.03.2024 Банк Грант 3&lt;hr&gt;25.03.2024 Банк Грант 80&lt;br&gt;Оплата  послуг РКО(без ПДВ) за СКБ з 01.03.2024 по 31.03.2024 згідно договору №342/від-22  від 17.08.2023&lt;hr&gt;25.03.2024 Банк Грант 200&lt;br&gt;Оплата  послуг РКО(без ПДВ) згідно договору №806/ОТД-22 від 16.08.2023</t>
  </si>
  <si>
    <t>09.04.2024 ПРАТ "ХАРКІВЕНЕРГОЗБУТ" 54,81&lt;br&gt;За ел.енерг дог №03-1420С (о/р 1420) У тому числі ПДВ 20% 9,14 грн.</t>
  </si>
  <si>
    <t>09.04.2024 КП "КВПВ" (КВБО) 1136,42&lt;br&gt;Оплата за вивіз ТПВ у березні 2024 згідно договору № ЖК529/1 . У тому числі ПДВ 20% 189,40 грн.</t>
  </si>
  <si>
    <t>17.04.2024 КП "ХАРКІВВОДОКАНАЛ" 22,04&lt;br&gt;Оплата за водопостачання в березні 2024 р. О/р 05094. у т.ч. ПДВ 3,67 грн.Оплата за водопостачання в березні 2024 р. О/р 05094. у т.ч. ПДВ 3,67 грн.</t>
  </si>
  <si>
    <t>22.04.2024 Податок на доходи фізичних осіб 1438,2&lt;br&gt;101*ПДФО 18% із зарплати найманих працівників за квітень 2024 р.101*ПДФО 18% із зарплати найманих працівників за квітень 2024 р.</t>
  </si>
  <si>
    <t>22.04.2024 Єдиний соціальний внесок 1757,8&lt;br&gt;101*ЄСВ 22% за квітень 2024 р.101*ЄСВ 22% за квітень 2024 р.</t>
  </si>
  <si>
    <t>22.04.2024 Військоввий збір 119,85&lt;br&gt;101*Військовий податок 1,5% за квітень 2024 р.101*Військовий податок 1,5% за квітень 2024 р.</t>
  </si>
  <si>
    <t>22.04.2024 Виплата заробітної плати із банку 3517,85&lt;br&gt;Зарах кошт на картку рах 26209001108594 зарплата за квітень 2024 р.Зарах кошт на картку рах 26209001108594 зарплата за квітень 2024 р.&lt;hr&gt;22.04.2024 Виплата заробітної плати із банку 2914,1&lt;br&gt;Зарах кошт на картку рах 26207305486202 зарплата за квітень 2024 р.Зарах кошт на картку рах 26207305486202 зарплата за квітень 2024 р.</t>
  </si>
  <si>
    <t>09.04.2024 Банк Грант 3&lt;hr&gt;09.04.2024 Банк Грант 3&lt;hr&gt;18.04.2024 Банк Грант 3&lt;hr&gt;22.04.2024 Банк Грант 3&lt;hr&gt;22.04.2024 Банк Грант 3&lt;hr&gt;22.04.2024 Банк Грант 3&lt;hr&gt;22.04.2024 Банк Грант 3&lt;hr&gt;22.04.2024 Банк Грант 3&lt;hr&gt;25.04.2024 Банк Грант 80&lt;br&gt;Оплата  послуг РКО(без ПДВ) за СКБ з 01.04.2024 по 30.04.2024 згідно договору №342/від-22  від 17.08.2023&lt;hr&gt;25.04.2024 Банк Грант 200&lt;br&gt;Оплата  послуг РКО(без ПДВ) згідно договору №806/ОТД-22 від 16.08.2023</t>
  </si>
  <si>
    <t>01.05.2024 ПРАТ "ХАРКІВЕНЕРГОЗБУТ" 330&lt;br&gt;За ел.енерг дог №03-1420С (о/р 1420) У тому числі ПДВ 20% 55,00 грн.</t>
  </si>
  <si>
    <t>28.05.2024 КП "КВПВ" (КВБО) 1010,15&lt;br&gt;Оплата за вивіз ТПВ у квітні 2024 згідно договору № ЖК529/1 . У тому числі ПДВ 20% 168,36 грн.Оплата за вивіз ТПВ у квітні 2024 згідно договору № ЖК529/1 . У тому числі ПДВ 20% 168,36 грн.</t>
  </si>
  <si>
    <t>22.05.2024 Податок на доходи фізичних осіб 1438,2&lt;br&gt;101*ПДФО 18% із зарплати найманих працівників за травень 2024 р.101*ПДФО 18% із зарплати найманих працівників за травень 2024 р.</t>
  </si>
  <si>
    <t>22.05.2024 Єдиний соціальний внесок 1757,8&lt;br&gt;101*ЄСВ 22% за травень 2024 р.101*ЄСВ 22% за травень 2024 р.</t>
  </si>
  <si>
    <t>22.05.2024 Військоввий збір 119,85&lt;br&gt;101*Військовий податок 1,5% за травень 2024 р.101*Військовий податок 1,5% за травень 2024 р.</t>
  </si>
  <si>
    <t>22.05.2024 Виплата заробітної плати із банку 2914,1&lt;br&gt;Зарах кошт на картку рах 26207305486202 зарплата за травень 2024 р.Зарах кошт на картку рах 26207305486202 зарплата за травень 2024 р.&lt;hr&gt;22.05.2024 Виплата заробітної плати із банку 3517,85&lt;br&gt;Зарах кошт на картку рах 26209001108594 зарплата за травень 2024 р.Зарах кошт на картку рах 26209001108594 зарплата за травень 2024 р.</t>
  </si>
  <si>
    <t>01.05.2024 Банк Грант 3&lt;hr&gt;22.05.2024 Банк Грант 3&lt;hr&gt;22.05.2024 Банк Грант 3&lt;hr&gt;22.05.2024 Банк Грант 3&lt;hr&gt;22.05.2024 Банк Грант 3&lt;hr&gt;22.05.2024 Банк Грант 3&lt;hr&gt;24.05.2024 Банк Грант 80&lt;br&gt;Оплата  послуг РКО(без ПДВ) за СКБ з 01.05.2024 по 31.05.2024 згідно договору №342/від-22  від 17.08.2023&lt;hr&gt;24.05.2024 Банк Грант 200&lt;br&gt;Оплата  послуг РКО(без ПДВ) згідно договору №806/ОТД-22 від 16.08.2023&lt;hr&gt;28.05.2024 Банк Грант 3</t>
  </si>
  <si>
    <t>5, 13, 3,93</t>
  </si>
  <si>
    <t>07.06.2024 ФОП Мініна О.С. 4400&lt;br&gt;Попередня оплата за дезінсекцію та дератизацію за адресою пр.Тракторобудівників, буд. 85Б згідно договору №8013 від 06.06.2024 р. Без ПДВ.</t>
  </si>
  <si>
    <t>11.06.2024 КП "КВПВ" (КВБО) 1136,42&lt;br&gt;Оплата за вивіз ТПВ у травні 2024 згідно договору № ЖК529/1 . У тому числі ПДВ 20% 189,40 грн.Оплата за вивіз ТПВ у травні 2024 згідно договору № ЖК529/1 . У тому числі ПДВ 20% 189,40 грн.</t>
  </si>
  <si>
    <t>21.06.2024 КП "ХАРКІВВОДОКАНАЛ" 172,32&lt;br&gt;Оплата за водопостачання в 2024 р. О/р 05094. у т.ч. ПДВ 28,72 грн.</t>
  </si>
  <si>
    <t>21.06.2024 Податок на доходи фізичних осіб 1438,2&lt;br&gt;101*ПДФО 18% із зарплати найманих працівників за червень 2024 р.</t>
  </si>
  <si>
    <t>21.06.2024 Єдиний соціальний внесок 1757,8&lt;br&gt;101*ЄСВ 22% за червень 2024 р.</t>
  </si>
  <si>
    <t>21.06.2024 Військоввий збір 119,85&lt;br&gt;101*Військовий податок 1,5% за червень 2024 р.</t>
  </si>
  <si>
    <t>21.06.2024 Виплата заробітної плати із банку 2914,1&lt;br&gt;Зарах кошт на картку рах 26207305486202 зарплата за червень 2024 р.&lt;hr&gt;21.06.2024 Виплата заробітної плати із банку 3517,85&lt;br&gt;Зарах кошт на картку рах 26209001108594 зарплата за червень 2024 р.</t>
  </si>
  <si>
    <t>07.06.2024 Банк Грант 3&lt;hr&gt;11.06.2024 Банк Грант 3&lt;hr&gt;21.06.2024 Банк Грант 3&lt;hr&gt;21.06.2024 Банк Грант 3&lt;hr&gt;21.06.2024 Банк Грант 3&lt;hr&gt;21.06.2024 Банк Грант 3&lt;hr&gt;21.06.2024 Банк Грант 3&lt;hr&gt;21.06.2024 Банк Грант 3&lt;hr&gt;25.06.2024 Банк Грант 200&lt;br&gt;Оплата  послуг РКО(без ПДВ) згідно договору №806/ОТД-22 від 16.08.2023&lt;hr&gt;25.06.2024 Банк Грант 80&lt;br&gt;Оплата  послуг РКО(без ПДВ) за СКБ з 01.06.2024 по 30.06.2024 згідно договору №342/від-22  від 17.08.2023</t>
  </si>
  <si>
    <t>ХМР</t>
  </si>
  <si>
    <t>ТОВ "КДН" (Триолан)</t>
  </si>
  <si>
    <t>10.07.2024 КП "КВПВ" (КВБО) 1136,42&lt;br&gt;Оплата за вивіз ТПВ у червні 2024 згідно договору № ЖК529/1 . У тому числі ПДВ 20% 189,40 грн.</t>
  </si>
  <si>
    <t>22.07.2024 Податок на доходи фізичних осіб 1438,2&lt;br&gt;101*ПДФО 18% із зарплати найманих працівників за липень 2024 р.101*ПДФО 18% із зарплати найманих працівників за липень 2024 р.</t>
  </si>
  <si>
    <t>22.07.2024 Єдиний соціальний внесок 1415,3&lt;br&gt;101*ЄСВ 22% за липень 2024 р.101*ЄСВ 22% за липень 2024 р.</t>
  </si>
  <si>
    <t>22.07.2024 Військоввий збір 119,85&lt;br&gt;101*Військовий податок 1,5% за липень 2024 р.101*Військовий податок 1,5% за липень 2024 р.</t>
  </si>
  <si>
    <t>22.07.2024 Виплата заробітної плати із банку 3517,85&lt;br&gt;Зарах кошт на картку рах 26209001108594 зарплата за липень 2024 р.Зарах кошт на картку рах 26209001108594 зарплата за липень 2024 р.&lt;hr&gt;22.07.2024 Виплата заробітної плати із банку 2914,1&lt;br&gt;Зарах кошт на картку рах 26207305486202 зарплата за липень 2024 р.Зарах кошт на картку рах 26207305486202 зарплата за липень 2024 р.</t>
  </si>
  <si>
    <t>10.07.2024 Банк Грант 3&lt;hr&gt;22.07.2024 Банк Грант 3&lt;hr&gt;22.07.2024 Банк Грант 3&lt;hr&gt;22.07.2024 Банк Грант 3&lt;hr&gt;22.07.2024 Банк Грант 3&lt;hr&gt;22.07.2024 Банк Грант 3&lt;hr&gt;25.07.2024 Банк Грант 80&lt;br&gt;Оплата  послуг РКО(без ПДВ) за СКБ з 01.07.2024 по 31.07.2024 згідно договору №342/від-22  від 17.08.2023&lt;hr&gt;25.07.2024 Банк Грант 200&lt;br&gt;Оплата  послуг РКО(без ПДВ) згідно договору №806/ОТД-22 від 16.08.2023</t>
  </si>
  <si>
    <t>02.08.2024 ПРАТ "ХАРКІВЕНЕРГОЗБУТ" 1000&lt;br&gt;За ел.енерг дог №03-1420С (о/р 1420) У тому числі ПДВ 20% 166,67 грн.</t>
  </si>
  <si>
    <t>01.08.2024 ОМС, ДЕПАРТАМЕНТ ЖКГ ХАРКІВСЬКОІ МР 35000&lt;br&gt;Співфінансування поточного ремонту по усуненню аварій за адресою: проспект Тракторобудівників, 85-Б ЖК "Віл 100"</t>
  </si>
  <si>
    <t>09.08.2024 КП "КВПВ" (КВБО) 1136,42&lt;br&gt;Оплата за вивіз ТПВ у липні 2024 згідно договору № ЖК529/1 . У тому числі ПДВ 20% 189,40 грн.</t>
  </si>
  <si>
    <t>21.08.2024 Податок на доходи фізичних осіб 1438,2&lt;br&gt;101*ПДФО 18% із зарплати найманих працівників за серпень 2024 р.101*ПДФО 18% із зарплати найманих працівників за серпень 2024 р.</t>
  </si>
  <si>
    <t>21.08.2024 Єдиний соціальний внесок 1415,3&lt;br&gt;101*ЄСВ 22% за серпень 2024 р.101*ЄСВ 22% за серпень 2024 р.</t>
  </si>
  <si>
    <t>21.08.2024 Військоввий збір 119,85&lt;br&gt;101*Військовий податок 1,5% за серпень 2024 р.101*Військовий податок 1,5% за серпень 2024 р.</t>
  </si>
  <si>
    <t>21.08.2024 Виплата заробітної плати із банку 3517,85&lt;br&gt;Зарах кошт на картку рах 26209001108594 зарплата за серпень 2024 р.Зарах кошт на картку рах 26209001108594 зарплата за серпень 2024 р.&lt;hr&gt;21.08.2024 Виплата заробітної плати із банку 2914,1&lt;br&gt;Зарах кошт на картку рах 26207305486202 зарплата за серпень 2024 р.Зарах кошт на картку рах 26207305486202 зарплата за серпень 2024 р.</t>
  </si>
  <si>
    <t>01.08.2024 Банк Грант 3&lt;hr&gt;02.08.2024 Банк Грант 3&lt;hr&gt;09.08.2024 Банк Грант 3&lt;hr&gt;21.08.2024 Банк Грант 3&lt;hr&gt;21.08.2024 Банк Грант 3&lt;hr&gt;21.08.2024 Банк Грант 3&lt;hr&gt;21.08.2024 Банк Грант 3&lt;hr&gt;21.08.2024 Банк Грант 3&lt;hr&gt;26.08.2024 Банк Грант 200&lt;br&gt;Оплата  послуг РКО(без ПДВ) згідно договору №806/ОТД-22 від 16.08.2023&lt;hr&gt;26.08.2024 Банк Грант 80&lt;br&gt;Оплата  послуг РКО(без ПДВ) за СКБ з 01.08.2024 по 31.08.2024 згідно договору №342/від-22  від 17.08.2023</t>
  </si>
  <si>
    <t>12.09.2024 КП "КВПВ" (КВБО) 1136,42&lt;br&gt;Оплата за вивіз ТПВ у серпні 2024 згідно договору № ЖК529/1 . У тому числі ПДВ 20% 189,40 грн.</t>
  </si>
  <si>
    <t>20.09.2024 Податок на доходи фізичних осіб 1617,08&lt;br&gt;101*ПДФО 18% із зарплати найманих працівників за вересень 2024 р.</t>
  </si>
  <si>
    <t>20.09.2024 Єдиний соціальний внесок 1591,03&lt;br&gt;101*ЄСВ 22% за вересень 2024 р.</t>
  </si>
  <si>
    <t>20.09.2024 Військоввий збір 134,76&lt;br&gt;101*Військовий податок 1,5% за вересень 2024 р.101*Військовий податок 1,5% за вересень 2024 р.</t>
  </si>
  <si>
    <t>20.09.2024 Виплата заробітної плати із банку 2914,1&lt;br&gt;Зарах кошт на картку рах 26207305486202 зарплата за вересень 2024 р.Зарах кошт на картку рах 26207305486202 зарплата за вересень 2024 р.&lt;hr&gt;20.09.2024 Виплата заробітної плати із банку 4317,85&lt;br&gt;Зарах кошт на картку рах 26209001108594 зарплата за вересень 2024 р.Зарах кошт на картку рах 26209001108594 зарплата за вересень 2024 р.</t>
  </si>
  <si>
    <t>20.09.2024 Господарчи витрати 1120,96&lt;br&gt;Зарах кошт на картку рах 26209001108594 підзвітні кошти на госп.витарти (матеріали для ремонту водогону).</t>
  </si>
  <si>
    <t>12.09.2024 Банк Грант 3&lt;hr&gt;20.09.2024 Банк Грант 3&lt;hr&gt;20.09.2024 Банк Грант 3&lt;hr&gt;20.09.2024 Банк Грант 3&lt;hr&gt;20.09.2024 Банк Грант 3&lt;hr&gt;20.09.2024 Банк Грант 3&lt;hr&gt;20.09.2024 Банк Грант 3&lt;hr&gt;25.09.2024 Банк Грант 80&lt;br&gt;Оплата  послуг РКО(без ПДВ) за СКБ з 01.09.2024 по 30.09.2024 згідно договору №342/від-22  від 17.08.2023&lt;hr&gt;25.09.2024 Банк Грант 200&lt;br&gt;Оплата  послуг РКО(без ПДВ) згідно договору №806/ОТД-22 від 16.08.2023</t>
  </si>
  <si>
    <t>ТОВ "ІСТЕК УКРАЇНА"</t>
  </si>
  <si>
    <t>08.10.2024 КП "КВПВ" (КВБО) 1136,42&lt;br&gt;Оплата за вивіз ТПВ у вересні 2024 згідно договору № ЖК529/1 . У тому числі ПДВ 20% 189,40 грн.</t>
  </si>
  <si>
    <t>26.10.2024 Податок на доходи фізичних осіб 1438,2&lt;br&gt;101*ПДФО 18% із зарплати найманих працівників за жовтень 2024 р.</t>
  </si>
  <si>
    <t>26.10.2024 Єдиний соціальний внесок 1482,42&lt;br&gt;101*ЄСВ 22% за жовтень 2024 р.</t>
  </si>
  <si>
    <t>26.10.2024 Військоввий збір 92,28&lt;br&gt;101*Військовий податок 1,5% за жовтень 2024 р.</t>
  </si>
  <si>
    <t>26.10.2024 Виплата заробітної плати із банку 3364,9&lt;br&gt;Зарах кошт на картку рах 26209001108594 зарплата за жовтень 2024 р.&lt;hr&gt;26.10.2024 Виплата заробітної плати із банку 2787,4&lt;br&gt;Зарах кошт на картку рах 26207305486202 зарплата за жовтень 2024 р.</t>
  </si>
  <si>
    <t>08.10.2024 Банк Грант 3&lt;hr&gt;25.10.2024 Банк Грант 80&lt;br&gt;Оплата  послуг РКО(без ПДВ) за СКБ з 01.10.2024 по 31.10.2024 згідно договору №342/від-22  від 17.08.2023&lt;hr&gt;25.10.2024 Банк Грант 200&lt;br&gt;Оплата  послуг РКО(без ПДВ) згідно договору №806/ОТД-22 від 16.08.2023&lt;hr&gt;26.10.2024 Банк Грант 3&lt;hr&gt;26.10.2024 Банк Грант 3&lt;hr&gt;26.10.2024 Банк Грант 3&lt;hr&gt;26.10.2024 Банк Грант 3&lt;hr&gt;26.10.2024 Банк Грант 3</t>
  </si>
  <si>
    <t>5,5333, 5, 13</t>
  </si>
  <si>
    <t>08.11.2024 КП "КВПВ" (КВБО) 1136,42&lt;br&gt;Оплата за вивіз ТПВ у жовтні 2024 згідно договору № ЖК529/1 . У тому числі ПДВ 20% 189,40 грн.</t>
  </si>
  <si>
    <t>22.11.2024 Податок на доходи фізичних осіб 1536,38&lt;br&gt;101*ПДФО 18% із зарплати найманих працівників за листопад 2024 р.101*ПДФО 18% із зарплати найманих працівників за листопад 2024 р.</t>
  </si>
  <si>
    <t>22.11.2024 Єдиний соціальний внесок 1877,8&lt;br&gt;101*ЄСВ 22% за листопад 2024 р.101*ЄСВ 22% за листопад 2024 р.</t>
  </si>
  <si>
    <t>22.11.2024 Військоввий збір 155,6&lt;br&gt;101*Військовий податок 1,5% за листопад 2024 р.101*Військовий податок 1,5% за листопад 2024 р.</t>
  </si>
  <si>
    <t>22.11.2024 Виплата заробітної плати із банку 3040,8&lt;br&gt;Зарах кошт на картку рах 26207305486202 зарплата за листопад 2024 р.Зарах кошт на картку рах 26207305486202 зарплата за листопад 2024 р.&lt;hr&gt;22.11.2024 Виплата заробітної плати із банку 4109,89&lt;br&gt;Зарах кошт на картку рах 26209001108594 зарплата за листопад 2024 р.Зарах кошт на картку рах 26209001108594 зарплата за листопад 2024 р.</t>
  </si>
  <si>
    <t>08.11.2024 Банк Грант 3&lt;hr&gt;22.11.2024 Банк Грант 3&lt;hr&gt;22.11.2024 Банк Грант 3&lt;hr&gt;22.11.2024 Банк Грант 3&lt;hr&gt;22.11.2024 Банк Грант 3&lt;hr&gt;22.11.2024 Банк Грант 3&lt;hr&gt;25.11.2024 Банк Грант 200&lt;br&gt;Оплата  послуг РКО(без ПДВ) згідно договору №806/ОТД-22 від 16.08.2023&lt;hr&gt;25.11.2024 Банк Грант 80&lt;br&gt;Оплата  послуг РКО(без ПДВ) за СКБ з 01.11.2024 по 30.11.2024 згідно договору №342/від-22  від 17.08.2023</t>
  </si>
  <si>
    <t>-0,48253, 5, 13</t>
  </si>
  <si>
    <t>20.12.2024 ПРАТ "ХАРКІВЕНЕРГОЗБУТ" 800&lt;br&gt;За ел.енерг дог №03-1420С (о/р 1420) У тому числі ПДВ 20% 133,33 грн.</t>
  </si>
  <si>
    <t>14.12.2024 КП "КВПВ" (КВБО) 1136,42&lt;br&gt;Оплата за вивіз ТПВ у листопаді 2024 згідно договору № ЖК529/1 . У тому числі ПДВ 20% 189,40 грн.&lt;hr&gt;20.12.2024 КП "КВПВ" (КВБО) 1136,42&lt;br&gt;Оплата за вивіз ТПВ у листопаді 2024 згідно договору № ЖК529/1 . У тому числі ПДВ 20% 189,40 грн.</t>
  </si>
  <si>
    <t>20.12.2024 КП "КВПВ" (КВБО) 600&lt;br&gt;Оплата за утримання євроконтейнера (1,1 м.куб) у 2025 р. згідно договору ВВ440 у т.ч. ПДВ 100,00 грн.</t>
  </si>
  <si>
    <t>20.12.2024 КП "ХАРКІВВОДОКАНАЛ" 534,16&lt;br&gt;Оплата за водопостачання. О/р 05094. у т.ч. ПДВ 89,03 грн.</t>
  </si>
  <si>
    <t>20.12.2024 Податок на доходи фізичних осіб 1438,2&lt;br&gt;101*ПДФО 18% із зарплати найманих працівників за грудень 2024 р.101*ПДФО 18% із зарплати найманих працівників за грудень 2024 р.</t>
  </si>
  <si>
    <t>20.12.2024 Єдиний соціальний внесок 1757,8&lt;br&gt;101*ЄСВ 22% за грудень 2024 р.101*ЄСВ 22% за грудень 2024 р.&lt;hr&gt;24.12.2024 Єдиний соціальний внесок 219,53&lt;br&gt;130*Оплата ШС по ЄСВ згідно рішення 00686172411 від 06.12.2024 р.</t>
  </si>
  <si>
    <t>20.12.2024 Військоввий збір 399,5&lt;br&gt;101*Військовий податок 5% за грудень 2024 р.101*Військовий податок 5% за грудень 2024 р.</t>
  </si>
  <si>
    <t>20.12.2024 Виплата заробітної плати із банку 2787,4&lt;br&gt;Зарах кошт на картку рах 26207305486202 зарплата за грудень 2024 р.Зарах кошт на картку рах 26207305486202 зарплата за грудень 2024 р.&lt;hr&gt;20.12.2024 Виплата заробітної плати із банку 3364,9&lt;br&gt;Зарах кошт на картку рах 26209001108594 зарплата за грудень 2024 р.Зарах кошт на картку рах 26209001108594 зарплата за грудень 2024 р.</t>
  </si>
  <si>
    <t>14.12.2024 Банк Грант 3&lt;hr&gt;20.12.2024 Банк Грант 3&lt;hr&gt;20.12.2024 Банк Грант 3&lt;hr&gt;20.12.2024 Банк Грант 3&lt;hr&gt;20.12.2024 Банк Грант 3&lt;hr&gt;20.12.2024 Банк Грант 3&lt;hr&gt;20.12.2024 Банк Грант 3&lt;hr&gt;20.12.2024 Банк Грант 3&lt;hr&gt;20.12.2024 Банк Грант 3&lt;hr&gt;20.12.2024 Банк Грант 3&lt;hr&gt;24.12.2024 Банк Грант 3&lt;hr&gt;25.12.2024 Банк Грант 200&lt;br&gt;Оплата  послуг РКО(без ПДВ) згідно договору №806/ОТД-22 від 16.08.2023&lt;hr&gt;25.12.2024 Банк Грант 80&lt;br&gt;Оплата  послуг РКО(без ПДВ) за СКБ з 01.12.2024 по 31.12.2024 згідно договору №342/від-22  від 17.08.2023</t>
  </si>
  <si>
    <t>0, 5, 13</t>
  </si>
</sst>
</file>

<file path=xl/styles.xml><?xml version="1.0" encoding="utf-8"?>
<styleSheet xmlns="http://schemas.openxmlformats.org/spreadsheetml/2006/main">
  <numFmts count="6">
    <numFmt numFmtId="171" formatCode="_-* #,##0.00\ _₽_-;\-* #,##0.00\ _₽_-;_-* &quot;-&quot;??\ _₽_-;_-@_-"/>
    <numFmt numFmtId="173" formatCode="###0.00;\-###0.00;\-;\-"/>
    <numFmt numFmtId="174" formatCode="###0.0;\-###0.0;\-;\-"/>
    <numFmt numFmtId="175" formatCode="###0;\-###0;\-;\-"/>
    <numFmt numFmtId="177" formatCode="dd/mm/yy;@"/>
    <numFmt numFmtId="180" formatCode="0;[Red]\-0;[White]\-"/>
  </numFmts>
  <fonts count="14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990000"/>
      <name val="Calibri"/>
      <family val="2"/>
      <charset val="204"/>
      <scheme val="minor"/>
    </font>
    <font>
      <b/>
      <sz val="14"/>
      <color rgb="FF990000"/>
      <name val="Calibri"/>
      <family val="2"/>
      <charset val="204"/>
      <scheme val="minor"/>
    </font>
    <font>
      <sz val="10"/>
      <color rgb="FF990000"/>
      <name val="Calibri"/>
      <family val="2"/>
      <charset val="204"/>
      <scheme val="minor"/>
    </font>
    <font>
      <sz val="11"/>
      <color rgb="FF990000"/>
      <name val="Calibri"/>
      <family val="2"/>
      <charset val="204"/>
      <scheme val="minor"/>
    </font>
    <font>
      <sz val="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0"/>
      <color indexed="8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/>
    <xf numFmtId="173" fontId="2" fillId="0" borderId="1" xfId="1" applyNumberFormat="1" applyFont="1" applyBorder="1"/>
    <xf numFmtId="173" fontId="2" fillId="0" borderId="2" xfId="1" applyNumberFormat="1" applyFont="1" applyBorder="1"/>
    <xf numFmtId="173" fontId="2" fillId="0" borderId="3" xfId="1" applyNumberFormat="1" applyFont="1" applyBorder="1"/>
    <xf numFmtId="175" fontId="2" fillId="0" borderId="1" xfId="1" applyNumberFormat="1" applyFont="1" applyBorder="1"/>
    <xf numFmtId="175" fontId="2" fillId="0" borderId="2" xfId="1" applyNumberFormat="1" applyFont="1" applyBorder="1"/>
    <xf numFmtId="175" fontId="2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4" fontId="0" fillId="0" borderId="4" xfId="0" applyNumberFormat="1" applyBorder="1" applyAlignment="1"/>
    <xf numFmtId="4" fontId="0" fillId="0" borderId="5" xfId="0" applyNumberFormat="1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7" fontId="0" fillId="0" borderId="0" xfId="0" applyNumberFormat="1"/>
    <xf numFmtId="4" fontId="0" fillId="0" borderId="0" xfId="0" applyNumberFormat="1"/>
    <xf numFmtId="174" fontId="2" fillId="0" borderId="9" xfId="1" applyNumberFormat="1" applyFont="1" applyBorder="1"/>
    <xf numFmtId="0" fontId="0" fillId="0" borderId="10" xfId="0" applyBorder="1" applyAlignment="1">
      <alignment horizontal="center"/>
    </xf>
    <xf numFmtId="174" fontId="2" fillId="0" borderId="11" xfId="1" applyNumberFormat="1" applyFont="1" applyBorder="1"/>
    <xf numFmtId="173" fontId="2" fillId="0" borderId="12" xfId="1" applyNumberFormat="1" applyFont="1" applyBorder="1"/>
    <xf numFmtId="175" fontId="2" fillId="0" borderId="12" xfId="1" applyNumberFormat="1" applyFont="1" applyBorder="1"/>
    <xf numFmtId="0" fontId="0" fillId="0" borderId="16" xfId="0" applyBorder="1" applyAlignment="1">
      <alignment horizontal="center"/>
    </xf>
    <xf numFmtId="174" fontId="2" fillId="0" borderId="14" xfId="1" applyNumberFormat="1" applyFont="1" applyBorder="1"/>
    <xf numFmtId="0" fontId="0" fillId="0" borderId="17" xfId="0" applyBorder="1" applyAlignment="1">
      <alignment horizontal="center"/>
    </xf>
    <xf numFmtId="174" fontId="2" fillId="0" borderId="18" xfId="1" applyNumberFormat="1" applyFont="1" applyBorder="1"/>
    <xf numFmtId="173" fontId="2" fillId="0" borderId="19" xfId="1" applyNumberFormat="1" applyFont="1" applyBorder="1"/>
    <xf numFmtId="173" fontId="4" fillId="0" borderId="18" xfId="1" applyNumberFormat="1" applyFont="1" applyBorder="1"/>
    <xf numFmtId="173" fontId="3" fillId="0" borderId="3" xfId="1" applyNumberFormat="1" applyFont="1" applyBorder="1"/>
    <xf numFmtId="173" fontId="5" fillId="0" borderId="3" xfId="1" applyNumberFormat="1" applyFont="1" applyBorder="1"/>
    <xf numFmtId="173" fontId="4" fillId="0" borderId="21" xfId="1" applyNumberFormat="1" applyFont="1" applyBorder="1"/>
    <xf numFmtId="173" fontId="0" fillId="0" borderId="0" xfId="0" applyNumberFormat="1"/>
    <xf numFmtId="173" fontId="6" fillId="0" borderId="3" xfId="1" applyNumberFormat="1" applyFont="1" applyBorder="1"/>
    <xf numFmtId="173" fontId="6" fillId="0" borderId="19" xfId="1" applyNumberFormat="1" applyFont="1" applyBorder="1"/>
    <xf numFmtId="173" fontId="7" fillId="0" borderId="18" xfId="1" applyNumberFormat="1" applyFont="1" applyBorder="1"/>
    <xf numFmtId="173" fontId="8" fillId="0" borderId="3" xfId="1" applyNumberFormat="1" applyFont="1" applyBorder="1"/>
    <xf numFmtId="173" fontId="8" fillId="0" borderId="19" xfId="1" applyNumberFormat="1" applyFont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73" fontId="2" fillId="0" borderId="34" xfId="1" applyNumberFormat="1" applyFon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73" fontId="2" fillId="0" borderId="21" xfId="1" applyNumberFormat="1" applyFont="1" applyBorder="1"/>
    <xf numFmtId="173" fontId="2" fillId="0" borderId="35" xfId="1" applyNumberFormat="1" applyFont="1" applyBorder="1"/>
    <xf numFmtId="173" fontId="2" fillId="0" borderId="36" xfId="1" applyNumberFormat="1" applyFont="1" applyBorder="1"/>
    <xf numFmtId="173" fontId="2" fillId="0" borderId="37" xfId="1" applyNumberFormat="1" applyFont="1" applyBorder="1"/>
    <xf numFmtId="173" fontId="5" fillId="0" borderId="36" xfId="1" applyNumberFormat="1" applyFont="1" applyBorder="1"/>
    <xf numFmtId="9" fontId="2" fillId="0" borderId="36" xfId="1" applyNumberFormat="1" applyFont="1" applyBorder="1"/>
    <xf numFmtId="0" fontId="0" fillId="0" borderId="26" xfId="0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2" borderId="43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0" borderId="26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0" fillId="2" borderId="38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80" fontId="2" fillId="0" borderId="15" xfId="1" applyNumberFormat="1" applyFont="1" applyBorder="1"/>
    <xf numFmtId="180" fontId="2" fillId="0" borderId="4" xfId="1" applyNumberFormat="1" applyFont="1" applyBorder="1"/>
    <xf numFmtId="180" fontId="2" fillId="0" borderId="13" xfId="1" applyNumberFormat="1" applyFont="1" applyBorder="1"/>
    <xf numFmtId="180" fontId="10" fillId="2" borderId="7" xfId="0" applyNumberFormat="1" applyFont="1" applyFill="1" applyBorder="1" applyAlignment="1">
      <alignment horizontal="center"/>
    </xf>
    <xf numFmtId="180" fontId="4" fillId="0" borderId="14" xfId="1" applyNumberFormat="1" applyFont="1" applyBorder="1"/>
    <xf numFmtId="180" fontId="4" fillId="0" borderId="9" xfId="1" applyNumberFormat="1" applyFont="1" applyBorder="1"/>
    <xf numFmtId="180" fontId="4" fillId="0" borderId="11" xfId="1" applyNumberFormat="1" applyFont="1" applyBorder="1"/>
    <xf numFmtId="180" fontId="3" fillId="0" borderId="1" xfId="1" applyNumberFormat="1" applyFont="1" applyBorder="1"/>
    <xf numFmtId="180" fontId="3" fillId="0" borderId="2" xfId="1" applyNumberFormat="1" applyFont="1" applyBorder="1"/>
    <xf numFmtId="180" fontId="3" fillId="0" borderId="12" xfId="1" applyNumberFormat="1" applyFont="1" applyBorder="1"/>
    <xf numFmtId="180" fontId="6" fillId="0" borderId="1" xfId="1" applyNumberFormat="1" applyFont="1" applyBorder="1"/>
    <xf numFmtId="180" fontId="6" fillId="0" borderId="2" xfId="1" applyNumberFormat="1" applyFont="1" applyBorder="1"/>
    <xf numFmtId="180" fontId="6" fillId="0" borderId="12" xfId="1" applyNumberFormat="1" applyFont="1" applyBorder="1"/>
    <xf numFmtId="180" fontId="6" fillId="0" borderId="15" xfId="1" applyNumberFormat="1" applyFont="1" applyBorder="1"/>
    <xf numFmtId="180" fontId="6" fillId="0" borderId="4" xfId="1" applyNumberFormat="1" applyFont="1" applyBorder="1"/>
    <xf numFmtId="180" fontId="6" fillId="0" borderId="13" xfId="1" applyNumberFormat="1" applyFont="1" applyBorder="1"/>
    <xf numFmtId="180" fontId="10" fillId="2" borderId="39" xfId="0" applyNumberFormat="1" applyFont="1" applyFill="1" applyBorder="1" applyAlignment="1">
      <alignment horizontal="center"/>
    </xf>
    <xf numFmtId="180" fontId="4" fillId="0" borderId="24" xfId="1" applyNumberFormat="1" applyFont="1" applyBorder="1"/>
    <xf numFmtId="180" fontId="4" fillId="0" borderId="25" xfId="1" applyNumberFormat="1" applyFont="1" applyBorder="1"/>
    <xf numFmtId="180" fontId="2" fillId="0" borderId="26" xfId="1" applyNumberFormat="1" applyFont="1" applyBorder="1"/>
    <xf numFmtId="180" fontId="2" fillId="0" borderId="5" xfId="1" applyNumberFormat="1" applyFont="1" applyBorder="1"/>
    <xf numFmtId="180" fontId="2" fillId="0" borderId="31" xfId="1" applyNumberFormat="1" applyFont="1" applyBorder="1"/>
    <xf numFmtId="180" fontId="2" fillId="0" borderId="33" xfId="1" applyNumberFormat="1" applyFont="1" applyBorder="1"/>
    <xf numFmtId="180" fontId="2" fillId="0" borderId="32" xfId="1" applyNumberFormat="1" applyFont="1" applyBorder="1"/>
    <xf numFmtId="180" fontId="10" fillId="2" borderId="44" xfId="0" applyNumberFormat="1" applyFont="1" applyFill="1" applyBorder="1" applyAlignment="1">
      <alignment horizontal="center"/>
    </xf>
    <xf numFmtId="180" fontId="7" fillId="0" borderId="24" xfId="1" applyNumberFormat="1" applyFont="1" applyBorder="1"/>
    <xf numFmtId="180" fontId="7" fillId="0" borderId="9" xfId="1" applyNumberFormat="1" applyFont="1" applyBorder="1"/>
    <xf numFmtId="180" fontId="7" fillId="0" borderId="25" xfId="1" applyNumberFormat="1" applyFont="1" applyBorder="1"/>
    <xf numFmtId="180" fontId="2" fillId="0" borderId="29" xfId="1" applyNumberFormat="1" applyFont="1" applyBorder="1"/>
    <xf numFmtId="180" fontId="2" fillId="0" borderId="22" xfId="1" applyNumberFormat="1" applyFont="1" applyBorder="1"/>
    <xf numFmtId="180" fontId="2" fillId="0" borderId="30" xfId="1" applyNumberFormat="1" applyFont="1" applyBorder="1"/>
    <xf numFmtId="180" fontId="10" fillId="2" borderId="42" xfId="0" applyNumberFormat="1" applyFont="1" applyFill="1" applyBorder="1" applyAlignment="1">
      <alignment horizontal="center"/>
    </xf>
    <xf numFmtId="180" fontId="4" fillId="0" borderId="20" xfId="1" applyNumberFormat="1" applyFont="1" applyBorder="1"/>
    <xf numFmtId="180" fontId="4" fillId="0" borderId="22" xfId="1" applyNumberFormat="1" applyFont="1" applyBorder="1"/>
    <xf numFmtId="180" fontId="4" fillId="0" borderId="23" xfId="1" applyNumberFormat="1" applyFont="1" applyBorder="1"/>
    <xf numFmtId="180" fontId="2" fillId="0" borderId="24" xfId="1" applyNumberFormat="1" applyFont="1" applyBorder="1"/>
    <xf numFmtId="180" fontId="2" fillId="0" borderId="9" xfId="1" applyNumberFormat="1" applyFont="1" applyBorder="1"/>
    <xf numFmtId="180" fontId="2" fillId="0" borderId="25" xfId="1" applyNumberFormat="1" applyFont="1" applyBorder="1"/>
    <xf numFmtId="180" fontId="2" fillId="0" borderId="27" xfId="1" applyNumberFormat="1" applyFont="1" applyBorder="1"/>
    <xf numFmtId="180" fontId="2" fillId="0" borderId="2" xfId="1" applyNumberFormat="1" applyFont="1" applyBorder="1"/>
    <xf numFmtId="180" fontId="2" fillId="0" borderId="28" xfId="1" applyNumberFormat="1" applyFont="1" applyBorder="1"/>
    <xf numFmtId="180" fontId="0" fillId="0" borderId="0" xfId="0" applyNumberFormat="1"/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180" fontId="2" fillId="0" borderId="46" xfId="1" applyNumberFormat="1" applyFont="1" applyBorder="1"/>
    <xf numFmtId="180" fontId="2" fillId="0" borderId="48" xfId="1" applyNumberFormat="1" applyFont="1" applyBorder="1"/>
    <xf numFmtId="180" fontId="2" fillId="0" borderId="47" xfId="1" applyNumberFormat="1" applyFont="1" applyBorder="1"/>
    <xf numFmtId="173" fontId="2" fillId="0" borderId="49" xfId="1" applyNumberFormat="1" applyFont="1" applyBorder="1"/>
    <xf numFmtId="0" fontId="9" fillId="0" borderId="46" xfId="0" applyFont="1" applyBorder="1" applyAlignment="1">
      <alignment horizontal="left"/>
    </xf>
    <xf numFmtId="0" fontId="9" fillId="0" borderId="47" xfId="0" applyFont="1" applyBorder="1" applyAlignment="1">
      <alignment horizontal="left"/>
    </xf>
    <xf numFmtId="180" fontId="9" fillId="0" borderId="46" xfId="1" applyNumberFormat="1" applyFont="1" applyBorder="1"/>
    <xf numFmtId="180" fontId="9" fillId="0" borderId="48" xfId="1" applyNumberFormat="1" applyFont="1" applyBorder="1"/>
    <xf numFmtId="180" fontId="9" fillId="0" borderId="47" xfId="1" applyNumberFormat="1" applyFont="1" applyBorder="1"/>
    <xf numFmtId="173" fontId="9" fillId="0" borderId="49" xfId="1" applyNumberFormat="1" applyFont="1" applyBorder="1"/>
    <xf numFmtId="180" fontId="9" fillId="0" borderId="27" xfId="1" applyNumberFormat="1" applyFont="1" applyBorder="1"/>
    <xf numFmtId="180" fontId="9" fillId="0" borderId="2" xfId="1" applyNumberFormat="1" applyFont="1" applyBorder="1"/>
    <xf numFmtId="180" fontId="9" fillId="0" borderId="28" xfId="1" applyNumberFormat="1" applyFont="1" applyBorder="1"/>
    <xf numFmtId="173" fontId="9" fillId="0" borderId="3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O61"/>
  <sheetViews>
    <sheetView showGridLines="0" tabSelected="1" workbookViewId="0">
      <selection activeCell="A21" sqref="A21"/>
    </sheetView>
  </sheetViews>
  <sheetFormatPr defaultRowHeight="15"/>
  <cols>
    <col min="1" max="1" width="3" bestFit="1" customWidth="1"/>
    <col min="2" max="2" width="47.140625" bestFit="1" customWidth="1"/>
    <col min="3" max="4" width="8.42578125" bestFit="1" customWidth="1"/>
    <col min="5" max="5" width="9.7109375" bestFit="1" customWidth="1"/>
    <col min="6" max="7" width="8.42578125" bestFit="1" customWidth="1"/>
    <col min="8" max="8" width="8.7109375" bestFit="1" customWidth="1"/>
    <col min="9" max="9" width="8.42578125" bestFit="1" customWidth="1"/>
    <col min="10" max="10" width="8.85546875" bestFit="1" customWidth="1"/>
    <col min="11" max="11" width="9.7109375" bestFit="1" customWidth="1"/>
    <col min="12" max="12" width="9" bestFit="1" customWidth="1"/>
    <col min="13" max="13" width="9.5703125" bestFit="1" customWidth="1"/>
    <col min="14" max="14" width="8.42578125" bestFit="1" customWidth="1"/>
    <col min="15" max="15" width="13.5703125" bestFit="1" customWidth="1"/>
  </cols>
  <sheetData>
    <row r="1" spans="1:15" ht="15.75">
      <c r="A1" s="62" t="s">
        <v>56</v>
      </c>
      <c r="B1" s="62"/>
      <c r="C1" s="62"/>
      <c r="D1" s="63" t="s">
        <v>57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16.5" thickBot="1">
      <c r="A2" s="64" t="s">
        <v>58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15.75" thickBot="1">
      <c r="A3" s="69" t="s">
        <v>14</v>
      </c>
      <c r="B3" s="70"/>
      <c r="C3" s="22" t="s">
        <v>15</v>
      </c>
      <c r="D3" s="54" t="s">
        <v>16</v>
      </c>
      <c r="E3" s="54" t="s">
        <v>17</v>
      </c>
      <c r="F3" s="54" t="s">
        <v>19</v>
      </c>
      <c r="G3" s="54" t="s">
        <v>18</v>
      </c>
      <c r="H3" s="54" t="s">
        <v>20</v>
      </c>
      <c r="I3" s="54" t="s">
        <v>21</v>
      </c>
      <c r="J3" s="54" t="s">
        <v>22</v>
      </c>
      <c r="K3" s="54" t="s">
        <v>23</v>
      </c>
      <c r="L3" s="54" t="s">
        <v>24</v>
      </c>
      <c r="M3" s="54" t="s">
        <v>25</v>
      </c>
      <c r="N3" s="18" t="s">
        <v>26</v>
      </c>
      <c r="O3" s="24" t="s">
        <v>27</v>
      </c>
    </row>
    <row r="4" spans="1:15" ht="15.75" hidden="1" thickBot="1">
      <c r="A4" s="71" t="s">
        <v>28</v>
      </c>
      <c r="B4" s="72"/>
      <c r="C4" s="23">
        <v>2710.9000110626221</v>
      </c>
      <c r="D4" s="17">
        <v>2710.9000110626221</v>
      </c>
      <c r="E4" s="17">
        <v>2710.9000110626221</v>
      </c>
      <c r="F4" s="17">
        <v>2710.9000110626221</v>
      </c>
      <c r="G4" s="17">
        <v>2710.9000110626221</v>
      </c>
      <c r="H4" s="17">
        <v>2710.9000110626221</v>
      </c>
      <c r="I4" s="17">
        <v>2710.9000110626221</v>
      </c>
      <c r="J4" s="17">
        <v>2710.9000110626221</v>
      </c>
      <c r="K4" s="17">
        <v>2710.9000110626221</v>
      </c>
      <c r="L4" s="17">
        <v>2710.9000110626221</v>
      </c>
      <c r="M4" s="17">
        <v>2710.9000110626221</v>
      </c>
      <c r="N4" s="19">
        <v>2710.9000110626221</v>
      </c>
      <c r="O4" s="25"/>
    </row>
    <row r="5" spans="1:15" ht="15.75" hidden="1" thickBot="1">
      <c r="A5" s="73" t="s">
        <v>34</v>
      </c>
      <c r="B5" s="74"/>
      <c r="C5" s="2" t="s">
        <v>80</v>
      </c>
      <c r="D5" s="3" t="s">
        <v>80</v>
      </c>
      <c r="E5" s="3" t="s">
        <v>80</v>
      </c>
      <c r="F5" s="3" t="s">
        <v>80</v>
      </c>
      <c r="G5" s="3" t="s">
        <v>112</v>
      </c>
      <c r="H5" s="3" t="s">
        <v>112</v>
      </c>
      <c r="I5" s="3" t="s">
        <v>80</v>
      </c>
      <c r="J5" s="3" t="s">
        <v>80</v>
      </c>
      <c r="K5" s="3" t="s">
        <v>80</v>
      </c>
      <c r="L5" s="3" t="s">
        <v>151</v>
      </c>
      <c r="M5" s="3" t="s">
        <v>158</v>
      </c>
      <c r="N5" s="20" t="s">
        <v>168</v>
      </c>
      <c r="O5" s="4"/>
    </row>
    <row r="6" spans="1:15" ht="15.75" hidden="1" thickBot="1">
      <c r="A6" s="73" t="s">
        <v>29</v>
      </c>
      <c r="B6" s="74"/>
      <c r="C6" s="5">
        <v>60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>
        <v>60</v>
      </c>
      <c r="J6" s="6">
        <v>60</v>
      </c>
      <c r="K6" s="6">
        <v>60</v>
      </c>
      <c r="L6" s="6">
        <v>60</v>
      </c>
      <c r="M6" s="6">
        <v>60</v>
      </c>
      <c r="N6" s="21">
        <v>60</v>
      </c>
      <c r="O6" s="7"/>
    </row>
    <row r="7" spans="1:15" ht="15.75" hidden="1" thickBot="1">
      <c r="A7" s="73" t="s">
        <v>30</v>
      </c>
      <c r="B7" s="74"/>
      <c r="C7" s="5">
        <v>102</v>
      </c>
      <c r="D7" s="6">
        <v>102</v>
      </c>
      <c r="E7" s="6">
        <v>102</v>
      </c>
      <c r="F7" s="6">
        <v>101</v>
      </c>
      <c r="G7" s="6">
        <v>100</v>
      </c>
      <c r="H7" s="6">
        <v>99</v>
      </c>
      <c r="I7" s="6">
        <v>99</v>
      </c>
      <c r="J7" s="6">
        <v>99</v>
      </c>
      <c r="K7" s="6">
        <v>99</v>
      </c>
      <c r="L7" s="6">
        <v>98</v>
      </c>
      <c r="M7" s="6">
        <v>98</v>
      </c>
      <c r="N7" s="21">
        <v>98</v>
      </c>
      <c r="O7" s="7"/>
    </row>
    <row r="8" spans="1:15" ht="15.75" hidden="1" thickBot="1">
      <c r="A8" s="67" t="s">
        <v>31</v>
      </c>
      <c r="B8" s="68"/>
      <c r="C8" s="104">
        <v>14669.05</v>
      </c>
      <c r="D8" s="105">
        <v>14669.05</v>
      </c>
      <c r="E8" s="105">
        <v>14669.05</v>
      </c>
      <c r="F8" s="105">
        <v>14357.05</v>
      </c>
      <c r="G8" s="105">
        <v>14630.050000000007</v>
      </c>
      <c r="H8" s="105">
        <v>14461.050000000014</v>
      </c>
      <c r="I8" s="105">
        <v>14603.150000000001</v>
      </c>
      <c r="J8" s="105">
        <v>14603.150000000001</v>
      </c>
      <c r="K8" s="105">
        <v>14603.150000000001</v>
      </c>
      <c r="L8" s="105">
        <v>15164.650000000007</v>
      </c>
      <c r="M8" s="105">
        <v>14616.149999999994</v>
      </c>
      <c r="N8" s="106">
        <v>14916.190000000002</v>
      </c>
      <c r="O8" s="26">
        <f>SUM(C8:N8)</f>
        <v>175961.74</v>
      </c>
    </row>
    <row r="9" spans="1:15" s="1" customFormat="1" ht="15" hidden="1" customHeight="1" thickBot="1">
      <c r="A9" s="77"/>
      <c r="B9" s="78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79"/>
    </row>
    <row r="10" spans="1:15" s="1" customFormat="1" ht="19.5" thickBot="1">
      <c r="A10" s="65" t="s">
        <v>55</v>
      </c>
      <c r="B10" s="66"/>
      <c r="C10" s="108">
        <f>C11-C12-C13-C14</f>
        <v>12785.26999999999</v>
      </c>
      <c r="D10" s="109">
        <f t="shared" ref="D10:N10" si="0">D11-D12-D13-D14</f>
        <v>17601.419999999984</v>
      </c>
      <c r="E10" s="109">
        <f t="shared" si="0"/>
        <v>28139.599999999977</v>
      </c>
      <c r="F10" s="109">
        <f t="shared" si="0"/>
        <v>30871.099999999977</v>
      </c>
      <c r="G10" s="109">
        <f t="shared" si="0"/>
        <v>30666.939999999959</v>
      </c>
      <c r="H10" s="109">
        <f t="shared" si="0"/>
        <v>34535.62999999999</v>
      </c>
      <c r="I10" s="109">
        <f t="shared" si="0"/>
        <v>38904.97</v>
      </c>
      <c r="J10" s="109">
        <f t="shared" si="0"/>
        <v>52859.810000000027</v>
      </c>
      <c r="K10" s="109">
        <f t="shared" si="0"/>
        <v>18574.870000000024</v>
      </c>
      <c r="L10" s="109">
        <f t="shared" si="0"/>
        <v>24072.410000000003</v>
      </c>
      <c r="M10" s="109">
        <f t="shared" si="0"/>
        <v>26095.53</v>
      </c>
      <c r="N10" s="110">
        <f t="shared" si="0"/>
        <v>39089.829999999929</v>
      </c>
      <c r="O10" s="27">
        <f>C10</f>
        <v>12785.26999999999</v>
      </c>
    </row>
    <row r="11" spans="1:15" s="1" customFormat="1" hidden="1">
      <c r="A11" s="75" t="s">
        <v>35</v>
      </c>
      <c r="B11" s="76"/>
      <c r="C11" s="111">
        <v>12785.26999999999</v>
      </c>
      <c r="D11" s="112">
        <v>17601.419999999984</v>
      </c>
      <c r="E11" s="112">
        <v>28139.599999999977</v>
      </c>
      <c r="F11" s="112">
        <v>30871.099999999977</v>
      </c>
      <c r="G11" s="112">
        <v>30666.939999999959</v>
      </c>
      <c r="H11" s="112">
        <v>34535.62999999999</v>
      </c>
      <c r="I11" s="112">
        <v>38904.97</v>
      </c>
      <c r="J11" s="112">
        <v>52859.810000000027</v>
      </c>
      <c r="K11" s="112">
        <v>18574.870000000024</v>
      </c>
      <c r="L11" s="112">
        <v>24072.410000000003</v>
      </c>
      <c r="M11" s="112">
        <v>26095.53</v>
      </c>
      <c r="N11" s="113">
        <v>39089.829999999929</v>
      </c>
      <c r="O11" s="28">
        <f>C11</f>
        <v>12785.26999999999</v>
      </c>
    </row>
    <row r="12" spans="1:15" s="1" customFormat="1" hidden="1">
      <c r="A12" s="55" t="s">
        <v>48</v>
      </c>
      <c r="B12" s="56"/>
      <c r="C12" s="114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6"/>
      <c r="O12" s="32">
        <f>C12</f>
        <v>0</v>
      </c>
    </row>
    <row r="13" spans="1:15" s="1" customFormat="1" hidden="1">
      <c r="A13" s="55" t="s">
        <v>49</v>
      </c>
      <c r="B13" s="56"/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6"/>
      <c r="O13" s="32">
        <f>C13</f>
        <v>0</v>
      </c>
    </row>
    <row r="14" spans="1:15" s="1" customFormat="1" ht="15.75" hidden="1" thickBot="1">
      <c r="A14" s="80" t="s">
        <v>50</v>
      </c>
      <c r="B14" s="81"/>
      <c r="C14" s="117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9"/>
      <c r="O14" s="33">
        <f>C14</f>
        <v>0</v>
      </c>
    </row>
    <row r="15" spans="1:15" s="1" customFormat="1" ht="7.15" hidden="1" customHeight="1" thickBot="1">
      <c r="A15" s="83"/>
      <c r="B15" s="84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85"/>
    </row>
    <row r="16" spans="1:15" s="1" customFormat="1" ht="18.75">
      <c r="A16" s="65" t="s">
        <v>44</v>
      </c>
      <c r="B16" s="66"/>
      <c r="C16" s="121">
        <f>SUM(C17:C24)</f>
        <v>14213.880000000001</v>
      </c>
      <c r="D16" s="109">
        <f>SUM(D17:D24)</f>
        <v>20678.009999999998</v>
      </c>
      <c r="E16" s="109">
        <f>SUM(E17:E24)</f>
        <v>12161.64</v>
      </c>
      <c r="F16" s="109">
        <f t="shared" ref="F16:M16" si="1">SUM(F17:F24)</f>
        <v>11060.910000000002</v>
      </c>
      <c r="G16" s="109">
        <f t="shared" si="1"/>
        <v>15257.64</v>
      </c>
      <c r="H16" s="109">
        <f t="shared" si="1"/>
        <v>20129.879999999994</v>
      </c>
      <c r="I16" s="109">
        <f t="shared" si="1"/>
        <v>24794.560000000001</v>
      </c>
      <c r="J16" s="109">
        <f t="shared" si="1"/>
        <v>12560.779999999999</v>
      </c>
      <c r="K16" s="109">
        <f t="shared" si="1"/>
        <v>18630.739999999998</v>
      </c>
      <c r="L16" s="109">
        <f t="shared" si="1"/>
        <v>12622.74</v>
      </c>
      <c r="M16" s="109">
        <f t="shared" si="1"/>
        <v>25149.190000000002</v>
      </c>
      <c r="N16" s="122">
        <f>SUM(N17:N24)</f>
        <v>14849.949999999999</v>
      </c>
      <c r="O16" s="27">
        <f>SUM(C16:N16)</f>
        <v>202109.91999999998</v>
      </c>
    </row>
    <row r="17" spans="1:15">
      <c r="A17" s="146">
        <v>1</v>
      </c>
      <c r="B17" s="147" t="s">
        <v>32</v>
      </c>
      <c r="C17" s="148">
        <v>12195.33</v>
      </c>
      <c r="D17" s="149">
        <v>18883.84</v>
      </c>
      <c r="E17" s="149">
        <v>10894.08</v>
      </c>
      <c r="F17" s="149">
        <v>10349.480000000001</v>
      </c>
      <c r="G17" s="149">
        <v>14733.539999999999</v>
      </c>
      <c r="H17" s="149">
        <v>19613.759999999995</v>
      </c>
      <c r="I17" s="149">
        <v>20604.21</v>
      </c>
      <c r="J17" s="149">
        <v>11913.97</v>
      </c>
      <c r="K17" s="149">
        <v>17966.78</v>
      </c>
      <c r="L17" s="149">
        <v>11405.07</v>
      </c>
      <c r="M17" s="149">
        <v>24495.310000000005</v>
      </c>
      <c r="N17" s="150">
        <v>12587.219999999998</v>
      </c>
      <c r="O17" s="151">
        <f>SUM(C17:N17)</f>
        <v>185642.59</v>
      </c>
    </row>
    <row r="18" spans="1:15">
      <c r="A18" s="51">
        <v>2</v>
      </c>
      <c r="B18" s="52" t="s">
        <v>71</v>
      </c>
      <c r="C18" s="142">
        <v>690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4">
        <v>900</v>
      </c>
      <c r="O18" s="4">
        <f>SUM(C18:N18)</f>
        <v>1590</v>
      </c>
    </row>
    <row r="19" spans="1:15">
      <c r="A19" s="51">
        <v>3</v>
      </c>
      <c r="B19" s="52" t="s">
        <v>72</v>
      </c>
      <c r="C19" s="142">
        <v>1.6</v>
      </c>
      <c r="D19" s="143">
        <v>2.17</v>
      </c>
      <c r="E19" s="143">
        <v>2.56</v>
      </c>
      <c r="F19" s="143">
        <v>2.87</v>
      </c>
      <c r="G19" s="143">
        <v>2.98</v>
      </c>
      <c r="H19" s="143">
        <v>2.92</v>
      </c>
      <c r="I19" s="143">
        <v>4.25</v>
      </c>
      <c r="J19" s="143">
        <v>1.71</v>
      </c>
      <c r="K19" s="143">
        <v>1.91</v>
      </c>
      <c r="L19" s="143">
        <v>2.42</v>
      </c>
      <c r="M19" s="143">
        <v>2.87</v>
      </c>
      <c r="N19" s="144">
        <v>3.67</v>
      </c>
      <c r="O19" s="4">
        <f>SUM(C19:N19)</f>
        <v>31.93</v>
      </c>
    </row>
    <row r="20" spans="1:15">
      <c r="A20" s="51">
        <v>4</v>
      </c>
      <c r="B20" s="52" t="s">
        <v>73</v>
      </c>
      <c r="C20" s="142">
        <v>1326.95</v>
      </c>
      <c r="D20" s="143">
        <v>1792</v>
      </c>
      <c r="E20" s="143">
        <v>1265</v>
      </c>
      <c r="F20" s="143">
        <v>708.56</v>
      </c>
      <c r="G20" s="143">
        <v>521.12</v>
      </c>
      <c r="H20" s="143">
        <v>513.20000000000005</v>
      </c>
      <c r="I20" s="143">
        <v>558.4</v>
      </c>
      <c r="J20" s="143">
        <v>559.85</v>
      </c>
      <c r="K20" s="143">
        <v>576.79999999999995</v>
      </c>
      <c r="L20" s="143">
        <v>562.4</v>
      </c>
      <c r="M20" s="143">
        <v>493.76</v>
      </c>
      <c r="N20" s="144">
        <v>620.96</v>
      </c>
      <c r="O20" s="4">
        <f>SUM(C20:N20)</f>
        <v>9499</v>
      </c>
    </row>
    <row r="21" spans="1:15">
      <c r="A21" s="51">
        <v>5</v>
      </c>
      <c r="B21" s="52" t="s">
        <v>121</v>
      </c>
      <c r="C21" s="142"/>
      <c r="D21" s="143"/>
      <c r="E21" s="143"/>
      <c r="F21" s="143"/>
      <c r="G21" s="143"/>
      <c r="H21" s="143"/>
      <c r="I21" s="143">
        <v>1502.7</v>
      </c>
      <c r="J21" s="143">
        <v>85.25</v>
      </c>
      <c r="K21" s="143">
        <v>85.25</v>
      </c>
      <c r="L21" s="143">
        <v>580.85</v>
      </c>
      <c r="M21" s="143">
        <v>85.25</v>
      </c>
      <c r="N21" s="144">
        <v>666.1</v>
      </c>
      <c r="O21" s="4">
        <f>SUM(C21:N21)</f>
        <v>3005.4</v>
      </c>
    </row>
    <row r="22" spans="1:15">
      <c r="A22" s="146">
        <v>6</v>
      </c>
      <c r="B22" s="147" t="s">
        <v>122</v>
      </c>
      <c r="C22" s="148"/>
      <c r="D22" s="149"/>
      <c r="E22" s="149"/>
      <c r="F22" s="149"/>
      <c r="G22" s="149"/>
      <c r="H22" s="149"/>
      <c r="I22" s="149">
        <v>2125</v>
      </c>
      <c r="J22" s="149">
        <v>0</v>
      </c>
      <c r="K22" s="149">
        <v>0</v>
      </c>
      <c r="L22" s="149">
        <v>0</v>
      </c>
      <c r="M22" s="149">
        <v>0</v>
      </c>
      <c r="N22" s="150">
        <v>0</v>
      </c>
      <c r="O22" s="151">
        <f>SUM(C22:N22)</f>
        <v>2125</v>
      </c>
    </row>
    <row r="23" spans="1:15" ht="15.75" thickBot="1">
      <c r="A23" s="48">
        <v>7</v>
      </c>
      <c r="B23" s="53" t="s">
        <v>144</v>
      </c>
      <c r="C23" s="123"/>
      <c r="D23" s="105"/>
      <c r="E23" s="105"/>
      <c r="F23" s="105"/>
      <c r="G23" s="105"/>
      <c r="H23" s="105"/>
      <c r="I23" s="105"/>
      <c r="J23" s="105"/>
      <c r="K23" s="105"/>
      <c r="L23" s="105">
        <v>72</v>
      </c>
      <c r="M23" s="105">
        <v>72</v>
      </c>
      <c r="N23" s="124">
        <v>72</v>
      </c>
      <c r="O23" s="26">
        <f>SUM(C23:N23)</f>
        <v>216</v>
      </c>
    </row>
    <row r="24" spans="1:15" ht="15.75" hidden="1" thickBot="1">
      <c r="A24" s="37"/>
      <c r="B24" s="38"/>
      <c r="C24" s="125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7"/>
      <c r="O24" s="39">
        <f>SUM(C24:N24)</f>
        <v>0</v>
      </c>
    </row>
    <row r="25" spans="1:15" s="1" customFormat="1" ht="7.5" customHeight="1" thickBot="1">
      <c r="A25" s="59"/>
      <c r="B25" s="60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61"/>
    </row>
    <row r="26" spans="1:15" s="1" customFormat="1" ht="18.75">
      <c r="A26" s="57" t="s">
        <v>33</v>
      </c>
      <c r="B26" s="58"/>
      <c r="C26" s="129">
        <f t="shared" ref="C26:N26" si="2">SUM(C27:C39)</f>
        <v>9397.73</v>
      </c>
      <c r="D26" s="130">
        <f t="shared" si="2"/>
        <v>10139.83</v>
      </c>
      <c r="E26" s="130">
        <f t="shared" si="2"/>
        <v>9430.14</v>
      </c>
      <c r="F26" s="130">
        <f t="shared" si="2"/>
        <v>11265.07</v>
      </c>
      <c r="G26" s="130">
        <f t="shared" si="2"/>
        <v>11388.95</v>
      </c>
      <c r="H26" s="130">
        <f t="shared" si="2"/>
        <v>15760.54</v>
      </c>
      <c r="I26" s="130">
        <f t="shared" si="2"/>
        <v>10839.720000000001</v>
      </c>
      <c r="J26" s="130">
        <f t="shared" si="2"/>
        <v>46845.719999999994</v>
      </c>
      <c r="K26" s="130">
        <f t="shared" si="2"/>
        <v>13133.2</v>
      </c>
      <c r="L26" s="130">
        <f t="shared" si="2"/>
        <v>10599.619999999999</v>
      </c>
      <c r="M26" s="130">
        <f t="shared" si="2"/>
        <v>12154.890000000001</v>
      </c>
      <c r="N26" s="131">
        <f t="shared" si="2"/>
        <v>14487.33</v>
      </c>
      <c r="O26" s="34">
        <f>SUM(C26:N26)</f>
        <v>175442.74000000002</v>
      </c>
    </row>
    <row r="27" spans="1:15" s="1" customFormat="1">
      <c r="A27" s="49">
        <v>1</v>
      </c>
      <c r="B27" s="50" t="s">
        <v>59</v>
      </c>
      <c r="C27" s="158">
        <v>0</v>
      </c>
      <c r="D27" s="159">
        <v>197.3</v>
      </c>
      <c r="E27" s="159">
        <v>1010.15</v>
      </c>
      <c r="F27" s="159">
        <v>1136.42</v>
      </c>
      <c r="G27" s="159">
        <v>1010.15</v>
      </c>
      <c r="H27" s="159">
        <v>1136.42</v>
      </c>
      <c r="I27" s="159">
        <v>1136.42</v>
      </c>
      <c r="J27" s="159">
        <v>1136.42</v>
      </c>
      <c r="K27" s="159">
        <v>1136.42</v>
      </c>
      <c r="L27" s="159">
        <v>1136.42</v>
      </c>
      <c r="M27" s="159">
        <v>1136.42</v>
      </c>
      <c r="N27" s="160">
        <v>2272.84</v>
      </c>
      <c r="O27" s="161">
        <f>SUM(C27:N27)</f>
        <v>12445.380000000001</v>
      </c>
    </row>
    <row r="28" spans="1:15" s="1" customFormat="1">
      <c r="A28" s="49">
        <v>2</v>
      </c>
      <c r="B28" s="50" t="s">
        <v>60</v>
      </c>
      <c r="C28" s="158">
        <v>0</v>
      </c>
      <c r="D28" s="159">
        <v>21.54</v>
      </c>
      <c r="E28" s="159">
        <v>0</v>
      </c>
      <c r="F28" s="159">
        <v>22.04</v>
      </c>
      <c r="G28" s="159">
        <v>0</v>
      </c>
      <c r="H28" s="159">
        <v>172.32</v>
      </c>
      <c r="I28" s="159">
        <v>0</v>
      </c>
      <c r="J28" s="159">
        <v>0</v>
      </c>
      <c r="K28" s="159">
        <v>0</v>
      </c>
      <c r="L28" s="159">
        <v>0</v>
      </c>
      <c r="M28" s="159">
        <v>0</v>
      </c>
      <c r="N28" s="160">
        <v>534.16</v>
      </c>
      <c r="O28" s="161">
        <f>SUM(C28:N28)</f>
        <v>750.06</v>
      </c>
    </row>
    <row r="29" spans="1:15" s="1" customFormat="1">
      <c r="A29" s="49">
        <v>3</v>
      </c>
      <c r="B29" s="50" t="s">
        <v>61</v>
      </c>
      <c r="C29" s="158">
        <v>0</v>
      </c>
      <c r="D29" s="159">
        <v>0</v>
      </c>
      <c r="E29" s="159">
        <v>0</v>
      </c>
      <c r="F29" s="159">
        <v>0</v>
      </c>
      <c r="G29" s="159">
        <v>0</v>
      </c>
      <c r="H29" s="159">
        <v>4400</v>
      </c>
      <c r="I29" s="159">
        <v>0</v>
      </c>
      <c r="J29" s="159">
        <v>0</v>
      </c>
      <c r="K29" s="159">
        <v>0</v>
      </c>
      <c r="L29" s="159">
        <v>0</v>
      </c>
      <c r="M29" s="159">
        <v>0</v>
      </c>
      <c r="N29" s="160">
        <v>0</v>
      </c>
      <c r="O29" s="161">
        <f>SUM(C29:N29)</f>
        <v>4400</v>
      </c>
    </row>
    <row r="30" spans="1:15" s="1" customFormat="1">
      <c r="A30" s="49">
        <v>4</v>
      </c>
      <c r="B30" s="50" t="s">
        <v>62</v>
      </c>
      <c r="C30" s="158">
        <v>300</v>
      </c>
      <c r="D30" s="159">
        <v>0</v>
      </c>
      <c r="E30" s="159">
        <v>0</v>
      </c>
      <c r="F30" s="159">
        <v>54.81</v>
      </c>
      <c r="G30" s="159">
        <v>330</v>
      </c>
      <c r="H30" s="159">
        <v>0</v>
      </c>
      <c r="I30" s="159">
        <v>0</v>
      </c>
      <c r="J30" s="159">
        <v>1000</v>
      </c>
      <c r="K30" s="159">
        <v>0</v>
      </c>
      <c r="L30" s="159">
        <v>0</v>
      </c>
      <c r="M30" s="159">
        <v>0</v>
      </c>
      <c r="N30" s="160">
        <v>800</v>
      </c>
      <c r="O30" s="161">
        <f>SUM(C30:N30)</f>
        <v>2484.81</v>
      </c>
    </row>
    <row r="31" spans="1:15" s="1" customFormat="1">
      <c r="A31" s="49">
        <v>5</v>
      </c>
      <c r="B31" s="50" t="s">
        <v>63</v>
      </c>
      <c r="C31" s="158">
        <v>0</v>
      </c>
      <c r="D31" s="159">
        <v>600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>
        <v>0</v>
      </c>
      <c r="N31" s="160">
        <v>600</v>
      </c>
      <c r="O31" s="161">
        <f>SUM(C31:N31)</f>
        <v>1200</v>
      </c>
    </row>
    <row r="32" spans="1:15" s="1" customFormat="1">
      <c r="A32" s="49">
        <v>6</v>
      </c>
      <c r="B32" s="50" t="s">
        <v>64</v>
      </c>
      <c r="C32" s="158">
        <v>0</v>
      </c>
      <c r="D32" s="159">
        <v>0</v>
      </c>
      <c r="E32" s="159">
        <v>0</v>
      </c>
      <c r="F32" s="159">
        <v>0</v>
      </c>
      <c r="G32" s="159">
        <v>0</v>
      </c>
      <c r="H32" s="159">
        <v>0</v>
      </c>
      <c r="I32" s="159">
        <v>0</v>
      </c>
      <c r="J32" s="159">
        <v>35000</v>
      </c>
      <c r="K32" s="159">
        <v>0</v>
      </c>
      <c r="L32" s="159">
        <v>0</v>
      </c>
      <c r="M32" s="159">
        <v>0</v>
      </c>
      <c r="N32" s="160">
        <v>0</v>
      </c>
      <c r="O32" s="161">
        <f>SUM(C32:N32)</f>
        <v>35000</v>
      </c>
    </row>
    <row r="33" spans="1:15" s="1" customFormat="1">
      <c r="A33" s="49">
        <v>7</v>
      </c>
      <c r="B33" s="50" t="s">
        <v>65</v>
      </c>
      <c r="C33" s="158">
        <v>1221.3599999999999</v>
      </c>
      <c r="D33" s="159">
        <v>1242</v>
      </c>
      <c r="E33" s="159">
        <v>1242</v>
      </c>
      <c r="F33" s="159">
        <v>1438.2</v>
      </c>
      <c r="G33" s="159">
        <v>1438.2</v>
      </c>
      <c r="H33" s="159">
        <v>1438.2</v>
      </c>
      <c r="I33" s="159">
        <v>1438.2</v>
      </c>
      <c r="J33" s="159">
        <v>1438.2</v>
      </c>
      <c r="K33" s="159">
        <v>1617.08</v>
      </c>
      <c r="L33" s="159">
        <v>1438.2</v>
      </c>
      <c r="M33" s="159">
        <v>1536.38</v>
      </c>
      <c r="N33" s="160">
        <v>1438.2</v>
      </c>
      <c r="O33" s="161">
        <f>SUM(C33:N33)</f>
        <v>16926.22</v>
      </c>
    </row>
    <row r="34" spans="1:15" s="1" customFormat="1">
      <c r="A34" s="49">
        <v>8</v>
      </c>
      <c r="B34" s="50" t="s">
        <v>66</v>
      </c>
      <c r="C34" s="158">
        <v>1517.44</v>
      </c>
      <c r="D34" s="159">
        <v>1221.99</v>
      </c>
      <c r="E34" s="159">
        <v>1221.99</v>
      </c>
      <c r="F34" s="159">
        <v>1757.8</v>
      </c>
      <c r="G34" s="159">
        <v>1757.8</v>
      </c>
      <c r="H34" s="159">
        <v>1757.8</v>
      </c>
      <c r="I34" s="159">
        <v>1415.3</v>
      </c>
      <c r="J34" s="159">
        <v>1415.3</v>
      </c>
      <c r="K34" s="159">
        <v>1591.03</v>
      </c>
      <c r="L34" s="159">
        <v>1482.42</v>
      </c>
      <c r="M34" s="159">
        <v>1877.8</v>
      </c>
      <c r="N34" s="160">
        <v>1977.33</v>
      </c>
      <c r="O34" s="161">
        <f>SUM(C34:N34)</f>
        <v>18994</v>
      </c>
    </row>
    <row r="35" spans="1:15" s="1" customFormat="1">
      <c r="A35" s="49">
        <v>9</v>
      </c>
      <c r="B35" s="50" t="s">
        <v>67</v>
      </c>
      <c r="C35" s="158">
        <v>103.29</v>
      </c>
      <c r="D35" s="159">
        <v>103.5</v>
      </c>
      <c r="E35" s="159">
        <v>103.5</v>
      </c>
      <c r="F35" s="159">
        <v>119.85</v>
      </c>
      <c r="G35" s="159">
        <v>119.85</v>
      </c>
      <c r="H35" s="159">
        <v>119.85</v>
      </c>
      <c r="I35" s="159">
        <v>119.85</v>
      </c>
      <c r="J35" s="159">
        <v>119.85</v>
      </c>
      <c r="K35" s="159">
        <v>134.76</v>
      </c>
      <c r="L35" s="159">
        <v>92.28</v>
      </c>
      <c r="M35" s="159">
        <v>155.6</v>
      </c>
      <c r="N35" s="160">
        <v>399.5</v>
      </c>
      <c r="O35" s="161">
        <f>SUM(C35:N35)</f>
        <v>1691.68</v>
      </c>
    </row>
    <row r="36" spans="1:15" s="1" customFormat="1">
      <c r="A36" s="49">
        <v>10</v>
      </c>
      <c r="B36" s="50" t="s">
        <v>68</v>
      </c>
      <c r="C36" s="158">
        <v>5957.64</v>
      </c>
      <c r="D36" s="159">
        <v>5554.5</v>
      </c>
      <c r="E36" s="159">
        <v>5554.5</v>
      </c>
      <c r="F36" s="159">
        <v>6431.95</v>
      </c>
      <c r="G36" s="159">
        <v>6431.95</v>
      </c>
      <c r="H36" s="159">
        <v>6431.95</v>
      </c>
      <c r="I36" s="159">
        <v>6431.95</v>
      </c>
      <c r="J36" s="159">
        <v>6431.95</v>
      </c>
      <c r="K36" s="159">
        <v>7231.9500000000007</v>
      </c>
      <c r="L36" s="159">
        <v>6152.3</v>
      </c>
      <c r="M36" s="159">
        <v>7150.6900000000005</v>
      </c>
      <c r="N36" s="160">
        <v>6152.3</v>
      </c>
      <c r="O36" s="161">
        <f>SUM(C36:N36)</f>
        <v>75913.63</v>
      </c>
    </row>
    <row r="37" spans="1:15" s="1" customFormat="1">
      <c r="A37" s="49">
        <v>11</v>
      </c>
      <c r="B37" s="50" t="s">
        <v>69</v>
      </c>
      <c r="C37" s="158">
        <v>0</v>
      </c>
      <c r="D37" s="159">
        <v>892</v>
      </c>
      <c r="E37" s="159">
        <v>0</v>
      </c>
      <c r="F37" s="159">
        <v>0</v>
      </c>
      <c r="G37" s="159">
        <v>0</v>
      </c>
      <c r="H37" s="159">
        <v>0</v>
      </c>
      <c r="I37" s="159">
        <v>0</v>
      </c>
      <c r="J37" s="159">
        <v>0</v>
      </c>
      <c r="K37" s="159">
        <v>1120.96</v>
      </c>
      <c r="L37" s="159">
        <v>0</v>
      </c>
      <c r="M37" s="159">
        <v>0</v>
      </c>
      <c r="N37" s="160">
        <v>0</v>
      </c>
      <c r="O37" s="161">
        <f>SUM(C37:N37)</f>
        <v>2012.96</v>
      </c>
    </row>
    <row r="38" spans="1:15" s="1" customFormat="1">
      <c r="A38" s="152">
        <v>12</v>
      </c>
      <c r="B38" s="153" t="s">
        <v>70</v>
      </c>
      <c r="C38" s="154">
        <v>298</v>
      </c>
      <c r="D38" s="155">
        <v>307</v>
      </c>
      <c r="E38" s="155">
        <v>298</v>
      </c>
      <c r="F38" s="155">
        <v>304</v>
      </c>
      <c r="G38" s="155">
        <v>301</v>
      </c>
      <c r="H38" s="155">
        <v>304</v>
      </c>
      <c r="I38" s="155">
        <v>298</v>
      </c>
      <c r="J38" s="155">
        <v>304</v>
      </c>
      <c r="K38" s="155">
        <v>301</v>
      </c>
      <c r="L38" s="155">
        <v>298</v>
      </c>
      <c r="M38" s="155">
        <v>298</v>
      </c>
      <c r="N38" s="156">
        <v>313</v>
      </c>
      <c r="O38" s="157">
        <f>SUM(C38:N38)</f>
        <v>3624</v>
      </c>
    </row>
    <row r="39" spans="1:15" s="1" customFormat="1" hidden="1">
      <c r="A39" s="40"/>
      <c r="B39" s="41"/>
      <c r="C39" s="132">
        <v>0</v>
      </c>
      <c r="D39" s="133">
        <v>0</v>
      </c>
      <c r="E39" s="133">
        <v>0</v>
      </c>
      <c r="F39" s="133">
        <v>0</v>
      </c>
      <c r="G39" s="133">
        <v>0</v>
      </c>
      <c r="H39" s="133"/>
      <c r="I39" s="133"/>
      <c r="J39" s="133"/>
      <c r="K39" s="133"/>
      <c r="L39" s="133"/>
      <c r="M39" s="133"/>
      <c r="N39" s="134"/>
      <c r="O39" s="42">
        <f>SUM(C39:N39)</f>
        <v>0</v>
      </c>
    </row>
    <row r="40" spans="1:15" s="1" customFormat="1" ht="1.1499999999999999" customHeight="1" thickBot="1">
      <c r="A40" s="88"/>
      <c r="B40" s="89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90"/>
    </row>
    <row r="41" spans="1:15" s="1" customFormat="1" ht="19.5" thickBot="1">
      <c r="A41" s="65" t="s">
        <v>54</v>
      </c>
      <c r="B41" s="87"/>
      <c r="C41" s="136">
        <f>C10+C16-C26</f>
        <v>17601.419999999991</v>
      </c>
      <c r="D41" s="137">
        <f t="shared" ref="D41:N41" si="3">D10+D16-D26</f>
        <v>28139.599999999977</v>
      </c>
      <c r="E41" s="137">
        <f t="shared" si="3"/>
        <v>30871.099999999977</v>
      </c>
      <c r="F41" s="137">
        <f t="shared" si="3"/>
        <v>30666.939999999981</v>
      </c>
      <c r="G41" s="137">
        <f t="shared" si="3"/>
        <v>34535.629999999961</v>
      </c>
      <c r="H41" s="137">
        <f t="shared" si="3"/>
        <v>38904.969999999979</v>
      </c>
      <c r="I41" s="137">
        <f t="shared" si="3"/>
        <v>52859.81</v>
      </c>
      <c r="J41" s="137">
        <f t="shared" si="3"/>
        <v>18574.870000000032</v>
      </c>
      <c r="K41" s="137">
        <f t="shared" si="3"/>
        <v>24072.410000000022</v>
      </c>
      <c r="L41" s="137">
        <f t="shared" si="3"/>
        <v>26095.530000000002</v>
      </c>
      <c r="M41" s="137">
        <f t="shared" si="3"/>
        <v>39089.83</v>
      </c>
      <c r="N41" s="138">
        <f t="shared" si="3"/>
        <v>39452.449999999924</v>
      </c>
      <c r="O41" s="30">
        <f>N41</f>
        <v>39452.449999999924</v>
      </c>
    </row>
    <row r="42" spans="1:15" s="1" customFormat="1" hidden="1">
      <c r="A42" s="75" t="s">
        <v>35</v>
      </c>
      <c r="B42" s="76"/>
      <c r="C42" s="111">
        <v>17601.419999999984</v>
      </c>
      <c r="D42" s="112">
        <v>28139.599999999977</v>
      </c>
      <c r="E42" s="112">
        <v>30871.099999999977</v>
      </c>
      <c r="F42" s="112">
        <v>30666.939999999959</v>
      </c>
      <c r="G42" s="112">
        <v>34535.62999999999</v>
      </c>
      <c r="H42" s="112">
        <v>38904.97</v>
      </c>
      <c r="I42" s="112">
        <v>52859.810000000027</v>
      </c>
      <c r="J42" s="112">
        <v>18574.870000000024</v>
      </c>
      <c r="K42" s="112">
        <v>24072.410000000003</v>
      </c>
      <c r="L42" s="112">
        <v>26095.53</v>
      </c>
      <c r="M42" s="112">
        <v>39089.829999999929</v>
      </c>
      <c r="N42" s="113">
        <v>39452.449999999953</v>
      </c>
      <c r="O42" s="29">
        <f>N42</f>
        <v>39452.449999999953</v>
      </c>
    </row>
    <row r="43" spans="1:15" s="1" customFormat="1" hidden="1">
      <c r="A43" s="55" t="s">
        <v>51</v>
      </c>
      <c r="B43" s="56"/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6"/>
      <c r="O43" s="35">
        <f>N43</f>
        <v>0</v>
      </c>
    </row>
    <row r="44" spans="1:15" s="1" customFormat="1" hidden="1">
      <c r="A44" s="55" t="s">
        <v>49</v>
      </c>
      <c r="B44" s="56"/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6"/>
      <c r="O44" s="35">
        <f>N44</f>
        <v>0</v>
      </c>
    </row>
    <row r="45" spans="1:15" s="1" customFormat="1" ht="15.75" hidden="1" thickBot="1">
      <c r="A45" s="80" t="s">
        <v>50</v>
      </c>
      <c r="B45" s="81"/>
      <c r="C45" s="117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9"/>
      <c r="O45" s="36">
        <f>N45</f>
        <v>0</v>
      </c>
    </row>
    <row r="46" spans="1:15" s="1" customFormat="1" ht="7.5" customHeight="1" thickBot="1">
      <c r="A46" s="83"/>
      <c r="B46" s="84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85"/>
    </row>
    <row r="47" spans="1:15">
      <c r="A47" s="71" t="s">
        <v>52</v>
      </c>
      <c r="B47" s="82"/>
      <c r="C47" s="139">
        <f>C8</f>
        <v>14669.05</v>
      </c>
      <c r="D47" s="140">
        <f t="shared" ref="D47:O47" si="4">D8</f>
        <v>14669.05</v>
      </c>
      <c r="E47" s="140">
        <f t="shared" si="4"/>
        <v>14669.05</v>
      </c>
      <c r="F47" s="140">
        <f t="shared" si="4"/>
        <v>14357.05</v>
      </c>
      <c r="G47" s="140">
        <f t="shared" si="4"/>
        <v>14630.050000000007</v>
      </c>
      <c r="H47" s="140">
        <f t="shared" si="4"/>
        <v>14461.050000000014</v>
      </c>
      <c r="I47" s="140">
        <f t="shared" si="4"/>
        <v>14603.150000000001</v>
      </c>
      <c r="J47" s="140">
        <f t="shared" si="4"/>
        <v>14603.150000000001</v>
      </c>
      <c r="K47" s="140">
        <f t="shared" si="4"/>
        <v>14603.150000000001</v>
      </c>
      <c r="L47" s="140">
        <f t="shared" si="4"/>
        <v>15164.650000000007</v>
      </c>
      <c r="M47" s="140">
        <f t="shared" si="4"/>
        <v>14616.149999999994</v>
      </c>
      <c r="N47" s="141">
        <f t="shared" si="4"/>
        <v>14916.190000000002</v>
      </c>
      <c r="O47" s="43">
        <f t="shared" si="4"/>
        <v>175961.74</v>
      </c>
    </row>
    <row r="48" spans="1:15">
      <c r="A48" s="73" t="s">
        <v>47</v>
      </c>
      <c r="B48" s="86"/>
      <c r="C48" s="142">
        <v>0</v>
      </c>
      <c r="D48" s="143">
        <v>0</v>
      </c>
      <c r="E48" s="143">
        <v>0</v>
      </c>
      <c r="F48" s="143">
        <v>0</v>
      </c>
      <c r="G48" s="143">
        <v>10653.899999999998</v>
      </c>
      <c r="H48" s="143">
        <v>10653.899999999994</v>
      </c>
      <c r="I48" s="143">
        <v>0</v>
      </c>
      <c r="J48" s="143">
        <v>0</v>
      </c>
      <c r="K48" s="143">
        <v>0</v>
      </c>
      <c r="L48" s="143">
        <v>15000.289999999995</v>
      </c>
      <c r="M48" s="143">
        <v>-1308.1199999999999</v>
      </c>
      <c r="N48" s="144">
        <v>0</v>
      </c>
      <c r="O48" s="46">
        <f>SUM(C48:N48)</f>
        <v>34999.969999999987</v>
      </c>
    </row>
    <row r="49" spans="1:15">
      <c r="A49" s="73" t="s">
        <v>53</v>
      </c>
      <c r="B49" s="86"/>
      <c r="C49" s="142">
        <f>C17</f>
        <v>12195.33</v>
      </c>
      <c r="D49" s="143">
        <f t="shared" ref="D49:O49" si="5">D17</f>
        <v>18883.84</v>
      </c>
      <c r="E49" s="143">
        <f t="shared" si="5"/>
        <v>10894.08</v>
      </c>
      <c r="F49" s="143">
        <f t="shared" si="5"/>
        <v>10349.480000000001</v>
      </c>
      <c r="G49" s="143">
        <f t="shared" si="5"/>
        <v>14733.539999999999</v>
      </c>
      <c r="H49" s="143">
        <f t="shared" si="5"/>
        <v>19613.759999999995</v>
      </c>
      <c r="I49" s="143">
        <f t="shared" si="5"/>
        <v>20604.21</v>
      </c>
      <c r="J49" s="143">
        <f t="shared" si="5"/>
        <v>11913.97</v>
      </c>
      <c r="K49" s="143">
        <f t="shared" si="5"/>
        <v>17966.78</v>
      </c>
      <c r="L49" s="143">
        <f t="shared" si="5"/>
        <v>11405.07</v>
      </c>
      <c r="M49" s="143">
        <f t="shared" si="5"/>
        <v>24495.310000000005</v>
      </c>
      <c r="N49" s="144">
        <f t="shared" si="5"/>
        <v>12587.219999999998</v>
      </c>
      <c r="O49" s="44">
        <f t="shared" si="5"/>
        <v>185642.59</v>
      </c>
    </row>
    <row r="50" spans="1:15" hidden="1">
      <c r="A50" s="73" t="s">
        <v>45</v>
      </c>
      <c r="B50" s="86"/>
      <c r="C50" s="142">
        <f>IF((C47+C48)&lt;&gt;0,C49/(C47+C48),0)</f>
        <v>0.83136467596742802</v>
      </c>
      <c r="D50" s="143">
        <f t="shared" ref="D50:O50" si="6">IF((D47+D48)&lt;&gt;0,D49/(D47+D48),0)</f>
        <v>1.2873253550843444</v>
      </c>
      <c r="E50" s="143">
        <f t="shared" si="6"/>
        <v>0.74265749997443598</v>
      </c>
      <c r="F50" s="143">
        <f t="shared" si="6"/>
        <v>0.72086396578684353</v>
      </c>
      <c r="G50" s="143">
        <f t="shared" si="6"/>
        <v>0.58272303180476137</v>
      </c>
      <c r="H50" s="143">
        <f t="shared" si="6"/>
        <v>0.78095954799830336</v>
      </c>
      <c r="I50" s="143">
        <f t="shared" si="6"/>
        <v>1.4109428445232706</v>
      </c>
      <c r="J50" s="143">
        <f t="shared" si="6"/>
        <v>0.81584932018091971</v>
      </c>
      <c r="K50" s="143">
        <f t="shared" si="6"/>
        <v>1.2303359206746487</v>
      </c>
      <c r="L50" s="143">
        <f t="shared" si="6"/>
        <v>0.37809025975188409</v>
      </c>
      <c r="M50" s="143">
        <f t="shared" si="6"/>
        <v>1.8406413270784643</v>
      </c>
      <c r="N50" s="144">
        <f t="shared" si="6"/>
        <v>0.84386294355327973</v>
      </c>
      <c r="O50" s="47">
        <f t="shared" si="6"/>
        <v>0.87998239111732657</v>
      </c>
    </row>
    <row r="51" spans="1:15">
      <c r="A51" s="73" t="s">
        <v>81</v>
      </c>
      <c r="B51" s="86"/>
      <c r="C51" s="142">
        <v>80451.549999999988</v>
      </c>
      <c r="D51" s="143">
        <v>76236.760000000009</v>
      </c>
      <c r="E51" s="143">
        <v>80011.73000000001</v>
      </c>
      <c r="F51" s="143">
        <v>84019.299999999988</v>
      </c>
      <c r="G51" s="143">
        <v>94569.709999999948</v>
      </c>
      <c r="H51" s="143">
        <v>100070.89999999998</v>
      </c>
      <c r="I51" s="143">
        <v>94069.839999999982</v>
      </c>
      <c r="J51" s="143">
        <v>96759.019999999975</v>
      </c>
      <c r="K51" s="143">
        <v>93395.38999999997</v>
      </c>
      <c r="L51" s="143">
        <v>112155.26000000001</v>
      </c>
      <c r="M51" s="143">
        <v>100967.97999999998</v>
      </c>
      <c r="N51" s="144">
        <v>103296.94999999998</v>
      </c>
      <c r="O51" s="44">
        <f>N51</f>
        <v>103296.94999999998</v>
      </c>
    </row>
    <row r="52" spans="1:15" ht="15.75" thickBot="1">
      <c r="A52" s="67" t="s">
        <v>43</v>
      </c>
      <c r="B52" s="91"/>
      <c r="C52" s="123">
        <v>-5029.12</v>
      </c>
      <c r="D52" s="105">
        <v>-4525.97</v>
      </c>
      <c r="E52" s="105">
        <v>-3346.49</v>
      </c>
      <c r="F52" s="105">
        <v>-3025.5</v>
      </c>
      <c r="G52" s="105">
        <v>-2634.76</v>
      </c>
      <c r="H52" s="105">
        <v>-2403.12</v>
      </c>
      <c r="I52" s="105">
        <v>-2202.37</v>
      </c>
      <c r="J52" s="105">
        <v>-1839.4500000000003</v>
      </c>
      <c r="K52" s="105">
        <v>-5740.35</v>
      </c>
      <c r="L52" s="105">
        <v>-4453.45</v>
      </c>
      <c r="M52" s="105">
        <v>-4551.93</v>
      </c>
      <c r="N52" s="124">
        <v>-5157.16</v>
      </c>
      <c r="O52" s="45">
        <f>N52</f>
        <v>-5157.16</v>
      </c>
    </row>
    <row r="53" spans="1:15"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</row>
    <row r="54" spans="1:15">
      <c r="B54" t="s">
        <v>36</v>
      </c>
      <c r="C54" s="145">
        <f>C42-C43-C44-C45-C41</f>
        <v>0</v>
      </c>
      <c r="D54" s="145">
        <f t="shared" ref="D54:O54" si="7">D42-D43-D44-D45-D41</f>
        <v>0</v>
      </c>
      <c r="E54" s="145">
        <f t="shared" si="7"/>
        <v>0</v>
      </c>
      <c r="F54" s="145">
        <f t="shared" si="7"/>
        <v>0</v>
      </c>
      <c r="G54" s="145">
        <f t="shared" si="7"/>
        <v>0</v>
      </c>
      <c r="H54" s="145">
        <f t="shared" si="7"/>
        <v>0</v>
      </c>
      <c r="I54" s="145">
        <f t="shared" si="7"/>
        <v>0</v>
      </c>
      <c r="J54" s="145">
        <f t="shared" si="7"/>
        <v>0</v>
      </c>
      <c r="K54" s="145">
        <f t="shared" si="7"/>
        <v>0</v>
      </c>
      <c r="L54" s="145">
        <f t="shared" si="7"/>
        <v>0</v>
      </c>
      <c r="M54" s="145">
        <f t="shared" si="7"/>
        <v>-7.2759576141834259E-11</v>
      </c>
      <c r="N54" s="145">
        <f t="shared" si="7"/>
        <v>0</v>
      </c>
      <c r="O54" s="31">
        <f t="shared" si="7"/>
        <v>0</v>
      </c>
    </row>
    <row r="55" spans="1:15">
      <c r="B55" t="s">
        <v>37</v>
      </c>
      <c r="C55" s="31">
        <f>C41-D10</f>
        <v>0</v>
      </c>
      <c r="D55" s="31">
        <f t="shared" ref="D55:M55" si="8">D41-E10</f>
        <v>0</v>
      </c>
      <c r="E55" s="31">
        <f t="shared" si="8"/>
        <v>0</v>
      </c>
      <c r="F55" s="31">
        <f t="shared" si="8"/>
        <v>0</v>
      </c>
      <c r="G55" s="31">
        <f t="shared" si="8"/>
        <v>0</v>
      </c>
      <c r="H55" s="31">
        <f t="shared" si="8"/>
        <v>0</v>
      </c>
      <c r="I55" s="31">
        <f t="shared" si="8"/>
        <v>0</v>
      </c>
      <c r="J55" s="31">
        <f t="shared" si="8"/>
        <v>0</v>
      </c>
      <c r="K55" s="31">
        <f t="shared" si="8"/>
        <v>0</v>
      </c>
      <c r="L55" s="31">
        <f t="shared" si="8"/>
        <v>0</v>
      </c>
      <c r="M55" s="31">
        <f t="shared" si="8"/>
        <v>7.2759576141834259E-11</v>
      </c>
      <c r="N55" s="31"/>
    </row>
    <row r="56" spans="1:15">
      <c r="B56" t="s">
        <v>38</v>
      </c>
      <c r="C56" s="31">
        <f>C42-D11</f>
        <v>0</v>
      </c>
      <c r="D56" s="31">
        <f>D42-E11</f>
        <v>0</v>
      </c>
      <c r="E56" s="31">
        <f>E42-F11</f>
        <v>0</v>
      </c>
      <c r="F56" s="31">
        <f>F42-G11</f>
        <v>0</v>
      </c>
      <c r="G56" s="31">
        <f>G42-H11</f>
        <v>0</v>
      </c>
      <c r="H56" s="31">
        <f>H42-I11</f>
        <v>0</v>
      </c>
      <c r="I56" s="31">
        <f>I42-J11</f>
        <v>0</v>
      </c>
      <c r="J56" s="31">
        <f>J42-K11</f>
        <v>0</v>
      </c>
      <c r="K56" s="31">
        <f>K42-L11</f>
        <v>0</v>
      </c>
      <c r="L56" s="31">
        <f>L42-M11</f>
        <v>0</v>
      </c>
      <c r="M56" s="31">
        <f>M42-N11</f>
        <v>0</v>
      </c>
      <c r="N56" s="31"/>
    </row>
    <row r="57" spans="1:15">
      <c r="B57" t="s">
        <v>39</v>
      </c>
      <c r="C57" s="31">
        <f>C43-D12</f>
        <v>0</v>
      </c>
      <c r="D57" s="31">
        <f>D43-E12</f>
        <v>0</v>
      </c>
      <c r="E57" s="31">
        <f>E43-F12</f>
        <v>0</v>
      </c>
      <c r="F57" s="31">
        <f>F43-G12</f>
        <v>0</v>
      </c>
      <c r="G57" s="31">
        <f>G43-H12</f>
        <v>0</v>
      </c>
      <c r="H57" s="31">
        <f>H43-I12</f>
        <v>0</v>
      </c>
      <c r="I57" s="31">
        <f>I43-J12</f>
        <v>0</v>
      </c>
      <c r="J57" s="31">
        <f>J43-K12</f>
        <v>0</v>
      </c>
      <c r="K57" s="31">
        <f>K43-L12</f>
        <v>0</v>
      </c>
      <c r="L57" s="31">
        <f>L43-M12</f>
        <v>0</v>
      </c>
      <c r="M57" s="31">
        <f>M43-N12</f>
        <v>0</v>
      </c>
      <c r="N57" s="31"/>
    </row>
    <row r="58" spans="1:15">
      <c r="B58" t="s">
        <v>40</v>
      </c>
      <c r="C58" s="31">
        <f>C44-D13</f>
        <v>0</v>
      </c>
      <c r="D58" s="31">
        <f>D44-E13</f>
        <v>0</v>
      </c>
      <c r="E58" s="31">
        <f>E44-F13</f>
        <v>0</v>
      </c>
      <c r="F58" s="31">
        <f>F44-G13</f>
        <v>0</v>
      </c>
      <c r="G58" s="31">
        <f>G44-H13</f>
        <v>0</v>
      </c>
      <c r="H58" s="31">
        <f>H44-I13</f>
        <v>0</v>
      </c>
      <c r="I58" s="31">
        <f>I44-J13</f>
        <v>0</v>
      </c>
      <c r="J58" s="31">
        <f>J44-K13</f>
        <v>0</v>
      </c>
      <c r="K58" s="31">
        <f>K44-L13</f>
        <v>0</v>
      </c>
      <c r="L58" s="31">
        <f>L44-M13</f>
        <v>0</v>
      </c>
      <c r="M58" s="31">
        <f>M44-N13</f>
        <v>0</v>
      </c>
      <c r="N58" s="31"/>
    </row>
    <row r="59" spans="1:15">
      <c r="B59" t="s">
        <v>41</v>
      </c>
      <c r="C59" s="31">
        <f>C45-D14</f>
        <v>0</v>
      </c>
      <c r="D59" s="31">
        <f>D45-E14</f>
        <v>0</v>
      </c>
      <c r="E59" s="31">
        <f>E45-F14</f>
        <v>0</v>
      </c>
      <c r="F59" s="31">
        <f>F45-G14</f>
        <v>0</v>
      </c>
      <c r="G59" s="31">
        <f>G45-H14</f>
        <v>0</v>
      </c>
      <c r="H59" s="31">
        <f>H45-I14</f>
        <v>0</v>
      </c>
      <c r="I59" s="31">
        <f>I45-J14</f>
        <v>0</v>
      </c>
      <c r="J59" s="31">
        <f>J45-K14</f>
        <v>0</v>
      </c>
      <c r="K59" s="31">
        <f>K45-L14</f>
        <v>0</v>
      </c>
      <c r="L59" s="31">
        <f>L45-M14</f>
        <v>0</v>
      </c>
      <c r="M59" s="31">
        <f>M45-N14</f>
        <v>0</v>
      </c>
      <c r="N59" s="31"/>
    </row>
    <row r="60" spans="1:15">
      <c r="B60" t="s">
        <v>42</v>
      </c>
      <c r="C60" s="31" t="b">
        <f>C8=D8</f>
        <v>1</v>
      </c>
      <c r="D60" s="31" t="b">
        <f t="shared" ref="D60:M60" si="9">D8=E8</f>
        <v>1</v>
      </c>
      <c r="E60" s="31" t="b">
        <f t="shared" si="9"/>
        <v>0</v>
      </c>
      <c r="F60" s="31" t="b">
        <f t="shared" si="9"/>
        <v>0</v>
      </c>
      <c r="G60" s="31" t="b">
        <f t="shared" si="9"/>
        <v>0</v>
      </c>
      <c r="H60" s="31" t="b">
        <f t="shared" si="9"/>
        <v>0</v>
      </c>
      <c r="I60" s="31" t="b">
        <f t="shared" si="9"/>
        <v>1</v>
      </c>
      <c r="J60" s="31" t="b">
        <f t="shared" si="9"/>
        <v>1</v>
      </c>
      <c r="K60" s="31" t="b">
        <f t="shared" si="9"/>
        <v>0</v>
      </c>
      <c r="L60" s="31" t="b">
        <f t="shared" si="9"/>
        <v>0</v>
      </c>
      <c r="M60" s="31" t="b">
        <f t="shared" si="9"/>
        <v>0</v>
      </c>
    </row>
    <row r="61" spans="1:15">
      <c r="B61" t="s">
        <v>46</v>
      </c>
      <c r="D61" s="31">
        <f>C51+D47+D48-D49-D51</f>
        <v>0</v>
      </c>
      <c r="E61" s="31">
        <f t="shared" ref="E61:N61" si="10">D51+E47+E48-E49-E51</f>
        <v>0</v>
      </c>
      <c r="F61" s="31">
        <f t="shared" si="10"/>
        <v>0</v>
      </c>
      <c r="G61" s="31">
        <f t="shared" si="10"/>
        <v>0</v>
      </c>
      <c r="H61" s="31">
        <f t="shared" si="10"/>
        <v>0</v>
      </c>
      <c r="I61" s="31">
        <f t="shared" si="10"/>
        <v>0</v>
      </c>
      <c r="J61" s="31">
        <f t="shared" si="10"/>
        <v>0</v>
      </c>
      <c r="K61" s="31">
        <f t="shared" si="10"/>
        <v>0</v>
      </c>
      <c r="L61" s="31">
        <f t="shared" si="10"/>
        <v>0</v>
      </c>
      <c r="M61" s="31">
        <f t="shared" si="10"/>
        <v>0</v>
      </c>
      <c r="N61" s="31">
        <f t="shared" si="10"/>
        <v>0</v>
      </c>
    </row>
  </sheetData>
  <mergeCells count="32">
    <mergeCell ref="A52:B52"/>
    <mergeCell ref="A42:B42"/>
    <mergeCell ref="A43:B43"/>
    <mergeCell ref="A44:B44"/>
    <mergeCell ref="A45:B45"/>
    <mergeCell ref="A48:B48"/>
    <mergeCell ref="A14:B14"/>
    <mergeCell ref="A47:B47"/>
    <mergeCell ref="A46:O46"/>
    <mergeCell ref="A51:B51"/>
    <mergeCell ref="A41:B41"/>
    <mergeCell ref="A15:O15"/>
    <mergeCell ref="A50:B50"/>
    <mergeCell ref="A49:B49"/>
    <mergeCell ref="A40:O40"/>
    <mergeCell ref="A3:B3"/>
    <mergeCell ref="A4:B4"/>
    <mergeCell ref="A5:B5"/>
    <mergeCell ref="A6:B6"/>
    <mergeCell ref="A7:B7"/>
    <mergeCell ref="A11:B11"/>
    <mergeCell ref="A9:O9"/>
    <mergeCell ref="A12:B12"/>
    <mergeCell ref="A13:B13"/>
    <mergeCell ref="A26:B26"/>
    <mergeCell ref="A25:O25"/>
    <mergeCell ref="A1:C1"/>
    <mergeCell ref="D1:O1"/>
    <mergeCell ref="A2:O2"/>
    <mergeCell ref="A10:B10"/>
    <mergeCell ref="A16:B16"/>
    <mergeCell ref="A8:B8"/>
  </mergeCells>
  <conditionalFormatting sqref="C50:O50">
    <cfRule type="iconSet" priority="2">
      <iconSet iconSet="3Symbols2">
        <cfvo type="percent" val="0"/>
        <cfvo type="num" val="0.5"/>
        <cfvo type="num" val="0.9"/>
      </iconSet>
    </cfRule>
  </conditionalFormatting>
  <pageMargins left="0.19685039370078741" right="0.19685039370078741" top="0.19685039370078741" bottom="0.19685039370078741" header="0.31496062992125984" footer="0.31496062992125984"/>
  <pageSetup paperSize="9" scale="9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C27:N38"/>
  <sheetViews>
    <sheetView workbookViewId="0">
      <selection activeCell="L21" sqref="L21"/>
    </sheetView>
  </sheetViews>
  <sheetFormatPr defaultRowHeight="15"/>
  <sheetData>
    <row r="27" spans="3:14">
      <c r="D27" t="s">
        <v>82</v>
      </c>
      <c r="E27" t="s">
        <v>91</v>
      </c>
      <c r="F27" t="s">
        <v>98</v>
      </c>
      <c r="G27" t="s">
        <v>106</v>
      </c>
      <c r="H27" t="s">
        <v>114</v>
      </c>
      <c r="I27" t="s">
        <v>123</v>
      </c>
      <c r="J27" t="s">
        <v>131</v>
      </c>
      <c r="K27" t="s">
        <v>137</v>
      </c>
      <c r="L27" t="s">
        <v>145</v>
      </c>
      <c r="M27" t="s">
        <v>152</v>
      </c>
      <c r="N27" t="s">
        <v>160</v>
      </c>
    </row>
    <row r="28" spans="3:14">
      <c r="D28" t="s">
        <v>84</v>
      </c>
      <c r="F28" t="s">
        <v>99</v>
      </c>
      <c r="H28" t="s">
        <v>115</v>
      </c>
      <c r="N28" t="s">
        <v>162</v>
      </c>
    </row>
    <row r="29" spans="3:14">
      <c r="H29" t="s">
        <v>113</v>
      </c>
    </row>
    <row r="30" spans="3:14">
      <c r="C30" t="s">
        <v>74</v>
      </c>
      <c r="F30" t="s">
        <v>97</v>
      </c>
      <c r="G30" t="s">
        <v>105</v>
      </c>
      <c r="J30" t="s">
        <v>129</v>
      </c>
      <c r="N30" t="s">
        <v>159</v>
      </c>
    </row>
    <row r="31" spans="3:14">
      <c r="D31" t="s">
        <v>83</v>
      </c>
      <c r="N31" t="s">
        <v>161</v>
      </c>
    </row>
    <row r="32" spans="3:14">
      <c r="J32" t="s">
        <v>130</v>
      </c>
    </row>
    <row r="33" spans="3:14">
      <c r="C33" t="s">
        <v>75</v>
      </c>
      <c r="D33" t="s">
        <v>85</v>
      </c>
      <c r="E33" t="s">
        <v>92</v>
      </c>
      <c r="F33" t="s">
        <v>100</v>
      </c>
      <c r="G33" t="s">
        <v>107</v>
      </c>
      <c r="H33" t="s">
        <v>116</v>
      </c>
      <c r="I33" t="s">
        <v>124</v>
      </c>
      <c r="J33" t="s">
        <v>132</v>
      </c>
      <c r="K33" t="s">
        <v>138</v>
      </c>
      <c r="L33" t="s">
        <v>146</v>
      </c>
      <c r="M33" t="s">
        <v>153</v>
      </c>
      <c r="N33" t="s">
        <v>163</v>
      </c>
    </row>
    <row r="34" spans="3:14">
      <c r="C34" t="s">
        <v>76</v>
      </c>
      <c r="D34" t="s">
        <v>86</v>
      </c>
      <c r="E34" t="s">
        <v>93</v>
      </c>
      <c r="F34" t="s">
        <v>101</v>
      </c>
      <c r="G34" t="s">
        <v>108</v>
      </c>
      <c r="H34" t="s">
        <v>117</v>
      </c>
      <c r="I34" t="s">
        <v>125</v>
      </c>
      <c r="J34" t="s">
        <v>133</v>
      </c>
      <c r="K34" t="s">
        <v>139</v>
      </c>
      <c r="L34" t="s">
        <v>147</v>
      </c>
      <c r="M34" t="s">
        <v>154</v>
      </c>
      <c r="N34" t="s">
        <v>164</v>
      </c>
    </row>
    <row r="35" spans="3:14">
      <c r="C35" t="s">
        <v>77</v>
      </c>
      <c r="D35" t="s">
        <v>87</v>
      </c>
      <c r="E35" t="s">
        <v>94</v>
      </c>
      <c r="F35" t="s">
        <v>102</v>
      </c>
      <c r="G35" t="s">
        <v>109</v>
      </c>
      <c r="H35" t="s">
        <v>118</v>
      </c>
      <c r="I35" t="s">
        <v>126</v>
      </c>
      <c r="J35" t="s">
        <v>134</v>
      </c>
      <c r="K35" t="s">
        <v>140</v>
      </c>
      <c r="L35" t="s">
        <v>148</v>
      </c>
      <c r="M35" t="s">
        <v>155</v>
      </c>
      <c r="N35" t="s">
        <v>165</v>
      </c>
    </row>
    <row r="36" spans="3:14">
      <c r="C36" t="s">
        <v>78</v>
      </c>
      <c r="D36" t="s">
        <v>88</v>
      </c>
      <c r="E36" t="s">
        <v>95</v>
      </c>
      <c r="F36" t="s">
        <v>103</v>
      </c>
      <c r="G36" t="s">
        <v>110</v>
      </c>
      <c r="H36" t="s">
        <v>119</v>
      </c>
      <c r="I36" t="s">
        <v>127</v>
      </c>
      <c r="J36" t="s">
        <v>135</v>
      </c>
      <c r="K36" t="s">
        <v>141</v>
      </c>
      <c r="L36" t="s">
        <v>149</v>
      </c>
      <c r="M36" t="s">
        <v>156</v>
      </c>
      <c r="N36" t="s">
        <v>166</v>
      </c>
    </row>
    <row r="37" spans="3:14">
      <c r="D37" t="s">
        <v>89</v>
      </c>
      <c r="K37" t="s">
        <v>142</v>
      </c>
    </row>
    <row r="38" spans="3:14">
      <c r="C38" t="s">
        <v>79</v>
      </c>
      <c r="D38" t="s">
        <v>90</v>
      </c>
      <c r="E38" t="s">
        <v>96</v>
      </c>
      <c r="F38" t="s">
        <v>104</v>
      </c>
      <c r="G38" t="s">
        <v>111</v>
      </c>
      <c r="H38" t="s">
        <v>120</v>
      </c>
      <c r="I38" t="s">
        <v>128</v>
      </c>
      <c r="J38" t="s">
        <v>136</v>
      </c>
      <c r="K38" t="s">
        <v>143</v>
      </c>
      <c r="L38" t="s">
        <v>150</v>
      </c>
      <c r="M38" t="s">
        <v>157</v>
      </c>
      <c r="N3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2" sqref="F12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6" t="s">
        <v>13</v>
      </c>
      <c r="B1" s="96"/>
      <c r="C1" s="96"/>
      <c r="D1" s="96"/>
      <c r="E1" s="96"/>
      <c r="F1" s="96"/>
      <c r="G1" s="96"/>
    </row>
    <row r="2" spans="1:7" ht="15.75" thickBot="1">
      <c r="A2" s="97" t="s">
        <v>0</v>
      </c>
      <c r="B2" s="97"/>
      <c r="C2" s="97"/>
      <c r="D2" s="97"/>
      <c r="E2" s="97"/>
      <c r="F2" s="97"/>
      <c r="G2" s="97"/>
    </row>
    <row r="3" spans="1:7">
      <c r="A3" s="98" t="s">
        <v>1</v>
      </c>
      <c r="B3" s="99"/>
      <c r="C3" s="99" t="s">
        <v>2</v>
      </c>
      <c r="D3" s="99"/>
      <c r="E3" s="99"/>
      <c r="F3" s="99" t="s">
        <v>3</v>
      </c>
      <c r="G3" s="102" t="s">
        <v>4</v>
      </c>
    </row>
    <row r="4" spans="1:7" ht="29.25" customHeight="1">
      <c r="A4" s="100"/>
      <c r="B4" s="101"/>
      <c r="C4" s="8" t="s">
        <v>5</v>
      </c>
      <c r="D4" s="8" t="s">
        <v>6</v>
      </c>
      <c r="E4" s="8" t="s">
        <v>7</v>
      </c>
      <c r="F4" s="101"/>
      <c r="G4" s="103"/>
    </row>
    <row r="5" spans="1:7" ht="15.75" thickBot="1">
      <c r="A5" s="92"/>
      <c r="B5" s="93"/>
      <c r="C5" s="9"/>
      <c r="D5" s="9"/>
      <c r="E5" s="9"/>
      <c r="F5" s="9">
        <f>SUM(B:B)</f>
        <v>0</v>
      </c>
      <c r="G5" s="10">
        <f>A5+C5+D5+E5-F5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4" t="s">
        <v>8</v>
      </c>
      <c r="B7" s="94"/>
      <c r="C7" s="94"/>
      <c r="D7" s="94"/>
      <c r="E7" s="94"/>
      <c r="F7" s="94"/>
      <c r="G7" s="94"/>
    </row>
    <row r="8" spans="1:7" ht="15.75" thickBot="1">
      <c r="A8" s="12" t="s">
        <v>9</v>
      </c>
      <c r="B8" s="13" t="s">
        <v>10</v>
      </c>
      <c r="C8" s="95" t="s">
        <v>11</v>
      </c>
      <c r="D8" s="95"/>
      <c r="E8" s="95"/>
      <c r="F8" s="95"/>
      <c r="G8" s="14" t="s">
        <v>12</v>
      </c>
    </row>
  </sheetData>
  <sheetCalcPr fullCalcOnLoad="1"/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61" right="0.19" top="0.28000000000000003" bottom="0.3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6" t="str">
        <f>Rep!A1</f>
        <v xml:space="preserve">Отчет ОСМД </v>
      </c>
      <c r="B1" s="96"/>
      <c r="C1" s="96"/>
      <c r="D1" s="96"/>
      <c r="E1" s="96"/>
      <c r="F1" s="96"/>
      <c r="G1" s="96"/>
    </row>
    <row r="2" spans="1:7" ht="15.75" thickBot="1">
      <c r="A2" s="97" t="str">
        <f>Rep!A2</f>
        <v>за период с по</v>
      </c>
      <c r="B2" s="97"/>
      <c r="C2" s="97"/>
      <c r="D2" s="97"/>
      <c r="E2" s="97"/>
      <c r="F2" s="97"/>
      <c r="G2" s="97"/>
    </row>
    <row r="3" spans="1:7" ht="15" customHeight="1">
      <c r="A3" s="98" t="str">
        <f>Rep!A3</f>
        <v>Остаток на начало отчетного периода</v>
      </c>
      <c r="B3" s="99">
        <f>Rep!B3</f>
        <v>0</v>
      </c>
      <c r="C3" s="99" t="str">
        <f>Rep!C3</f>
        <v>Поступление средств
в т.ч.</v>
      </c>
      <c r="D3" s="99">
        <f>Rep!D3</f>
        <v>0</v>
      </c>
      <c r="E3" s="99">
        <f>Rep!E3</f>
        <v>0</v>
      </c>
      <c r="F3" s="99" t="str">
        <f>Rep!F3</f>
        <v>Расходы</v>
      </c>
      <c r="G3" s="102" t="s">
        <v>4</v>
      </c>
    </row>
    <row r="4" spans="1:7" ht="29.25" customHeight="1">
      <c r="A4" s="100">
        <f>Rep!A4</f>
        <v>0</v>
      </c>
      <c r="B4" s="101">
        <f>Rep!B4</f>
        <v>0</v>
      </c>
      <c r="C4" s="8" t="str">
        <f>Rep!C4</f>
        <v>Совладельцы</v>
      </c>
      <c r="D4" s="8" t="str">
        <f>Rep!D4</f>
        <v>УСЗН</v>
      </c>
      <c r="E4" s="8" t="str">
        <f>Rep!E4</f>
        <v>Прочее</v>
      </c>
      <c r="F4" s="101">
        <f>Rep!F4</f>
        <v>0</v>
      </c>
      <c r="G4" s="103"/>
    </row>
    <row r="5" spans="1:7" ht="15.75" thickBot="1">
      <c r="A5" s="92">
        <f>Rep!A5</f>
        <v>0</v>
      </c>
      <c r="B5" s="93">
        <f>Rep!B5</f>
        <v>0</v>
      </c>
      <c r="C5" s="9">
        <f>Rep!C5</f>
        <v>0</v>
      </c>
      <c r="D5" s="9">
        <f>Rep!D5</f>
        <v>0</v>
      </c>
      <c r="E5" s="9">
        <f>Rep!E5</f>
        <v>0</v>
      </c>
      <c r="F5" s="9">
        <f>Rep!F5</f>
        <v>0</v>
      </c>
      <c r="G5" s="10">
        <f>Rep!G5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4" t="s">
        <v>8</v>
      </c>
      <c r="B7" s="94"/>
      <c r="C7" s="94"/>
      <c r="D7" s="94"/>
      <c r="E7" s="94"/>
      <c r="F7" s="94"/>
      <c r="G7" s="94"/>
    </row>
    <row r="8" spans="1:7" ht="15.75" thickBot="1">
      <c r="A8" s="12" t="s">
        <v>9</v>
      </c>
      <c r="B8" s="13" t="s">
        <v>10</v>
      </c>
      <c r="C8" s="95" t="s">
        <v>11</v>
      </c>
      <c r="D8" s="95"/>
      <c r="E8" s="95"/>
      <c r="F8" s="95"/>
      <c r="G8" s="14" t="s">
        <v>12</v>
      </c>
    </row>
    <row r="9" spans="1:7">
      <c r="A9" s="15"/>
      <c r="B9" s="16"/>
    </row>
  </sheetData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Report</vt:lpstr>
      <vt:lpstr>HTML</vt:lpstr>
      <vt:lpstr>Rep</vt:lpstr>
      <vt:lpstr>RepDate</vt:lpstr>
      <vt:lpstr>AfterMinus</vt:lpstr>
      <vt:lpstr>AfterPlus</vt:lpstr>
      <vt:lpstr>Report!Заголовки_для_печати</vt:lpstr>
      <vt:lpstr>Report!Область_печати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cp:lastPrinted>2025-02-20T07:29:08Z</cp:lastPrinted>
  <dcterms:created xsi:type="dcterms:W3CDTF">2019-08-12T11:34:53Z</dcterms:created>
  <dcterms:modified xsi:type="dcterms:W3CDTF">2025-03-02T13:47:09Z</dcterms:modified>
</cp:coreProperties>
</file>