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ЭтаКнига" defaultThemeVersion="124226"/>
  <bookViews>
    <workbookView xWindow="360" yWindow="30" windowWidth="18195" windowHeight="10050"/>
  </bookViews>
  <sheets>
    <sheet name="Report" sheetId="1" r:id="rId1"/>
    <sheet name="HTML" sheetId="2" state="hidden" r:id="rId2"/>
    <sheet name="Rep" sheetId="3" r:id="rId3"/>
    <sheet name="RepDate" sheetId="4" r:id="rId4"/>
  </sheets>
  <definedNames>
    <definedName name="AfterMinus">Report!$A$41</definedName>
    <definedName name="AfterPlus">Report!$A$22</definedName>
    <definedName name="_xlnm.Print_Titles" localSheetId="0">Report!$3:$3</definedName>
    <definedName name="_xlnm.Print_Area" localSheetId="0">Report!$A$1:$O$54</definedName>
  </definedNames>
  <calcPr calcId="125725" fullCalcOnLoad="1"/>
</workbook>
</file>

<file path=xl/calcChain.xml><?xml version="1.0" encoding="utf-8"?>
<calcChain xmlns="http://schemas.openxmlformats.org/spreadsheetml/2006/main">
  <c r="O38" i="1"/>
  <c r="O36"/>
  <c r="O35"/>
  <c r="O34"/>
  <c r="O33"/>
  <c r="O26"/>
  <c r="O28"/>
  <c r="O20"/>
  <c r="O19"/>
  <c r="O40"/>
  <c r="O27"/>
  <c r="O21"/>
  <c r="O37"/>
  <c r="O32"/>
  <c r="O31"/>
  <c r="O29"/>
  <c r="O39"/>
  <c r="O30"/>
  <c r="O25"/>
  <c r="O18"/>
  <c r="K52"/>
  <c r="G52"/>
  <c r="E52"/>
  <c r="D52"/>
  <c r="O50"/>
  <c r="O53"/>
  <c r="A1" i="4"/>
  <c r="A2"/>
  <c r="A3"/>
  <c r="B3"/>
  <c r="C3"/>
  <c r="D3"/>
  <c r="E3"/>
  <c r="F3"/>
  <c r="A4"/>
  <c r="B4"/>
  <c r="C4"/>
  <c r="D4"/>
  <c r="E4"/>
  <c r="F4"/>
  <c r="A5"/>
  <c r="B5"/>
  <c r="C5"/>
  <c r="D5"/>
  <c r="E5"/>
  <c r="F5"/>
  <c r="G5"/>
  <c r="F5" i="3"/>
  <c r="G5"/>
  <c r="O8" i="1"/>
  <c r="O49" s="1"/>
  <c r="C10"/>
  <c r="O10" s="1"/>
  <c r="D10"/>
  <c r="E10"/>
  <c r="F10"/>
  <c r="G10"/>
  <c r="H10"/>
  <c r="I10"/>
  <c r="J10"/>
  <c r="K10"/>
  <c r="K43" s="1"/>
  <c r="K56" s="1"/>
  <c r="L10"/>
  <c r="L43" s="1"/>
  <c r="M10"/>
  <c r="M43" s="1"/>
  <c r="N10"/>
  <c r="N43" s="1"/>
  <c r="O11"/>
  <c r="O12"/>
  <c r="O13"/>
  <c r="O14"/>
  <c r="C16"/>
  <c r="D16"/>
  <c r="E16"/>
  <c r="F16"/>
  <c r="G16"/>
  <c r="H16"/>
  <c r="I16"/>
  <c r="J16"/>
  <c r="K16"/>
  <c r="L16"/>
  <c r="M16"/>
  <c r="N16"/>
  <c r="O17"/>
  <c r="O51" s="1"/>
  <c r="O22"/>
  <c r="C24"/>
  <c r="D24"/>
  <c r="E24"/>
  <c r="F24"/>
  <c r="G24"/>
  <c r="H24"/>
  <c r="I24"/>
  <c r="J24"/>
  <c r="K24"/>
  <c r="L24"/>
  <c r="M24"/>
  <c r="N24"/>
  <c r="O41"/>
  <c r="O44"/>
  <c r="O45"/>
  <c r="O46"/>
  <c r="O47"/>
  <c r="C49"/>
  <c r="D49"/>
  <c r="E49"/>
  <c r="F49"/>
  <c r="G49"/>
  <c r="H49"/>
  <c r="I49"/>
  <c r="J49"/>
  <c r="K49"/>
  <c r="L49"/>
  <c r="M49"/>
  <c r="M52" s="1"/>
  <c r="N49"/>
  <c r="N52" s="1"/>
  <c r="C51"/>
  <c r="C52" s="1"/>
  <c r="D51"/>
  <c r="D63" s="1"/>
  <c r="E51"/>
  <c r="E63" s="1"/>
  <c r="F51"/>
  <c r="G51"/>
  <c r="G63" s="1"/>
  <c r="H51"/>
  <c r="H63" s="1"/>
  <c r="I51"/>
  <c r="J51"/>
  <c r="K51"/>
  <c r="K63" s="1"/>
  <c r="L51"/>
  <c r="M51"/>
  <c r="N51"/>
  <c r="O54"/>
  <c r="C58"/>
  <c r="D58"/>
  <c r="E58"/>
  <c r="F58"/>
  <c r="G58"/>
  <c r="H58"/>
  <c r="I58"/>
  <c r="J58"/>
  <c r="K58"/>
  <c r="L58"/>
  <c r="M58"/>
  <c r="C59"/>
  <c r="D59"/>
  <c r="E59"/>
  <c r="F59"/>
  <c r="G59"/>
  <c r="H59"/>
  <c r="I59"/>
  <c r="J59"/>
  <c r="K59"/>
  <c r="L59"/>
  <c r="M59"/>
  <c r="C60"/>
  <c r="D60"/>
  <c r="E60"/>
  <c r="F60"/>
  <c r="G60"/>
  <c r="H60"/>
  <c r="I60"/>
  <c r="J60"/>
  <c r="K60"/>
  <c r="L60"/>
  <c r="M60"/>
  <c r="C61"/>
  <c r="D61"/>
  <c r="E61"/>
  <c r="F61"/>
  <c r="G61"/>
  <c r="H61"/>
  <c r="I61"/>
  <c r="J61"/>
  <c r="K61"/>
  <c r="L61"/>
  <c r="M61"/>
  <c r="C62"/>
  <c r="D62"/>
  <c r="E62"/>
  <c r="F62"/>
  <c r="G62"/>
  <c r="H62"/>
  <c r="I62"/>
  <c r="J62"/>
  <c r="K62"/>
  <c r="L62"/>
  <c r="M62"/>
  <c r="N63" l="1"/>
  <c r="M63"/>
  <c r="L52"/>
  <c r="L63"/>
  <c r="J52"/>
  <c r="J43"/>
  <c r="J57" s="1"/>
  <c r="J63"/>
  <c r="I43"/>
  <c r="I56" s="1"/>
  <c r="I52"/>
  <c r="I63"/>
  <c r="H52"/>
  <c r="H43"/>
  <c r="H56" s="1"/>
  <c r="G43"/>
  <c r="G56" s="1"/>
  <c r="F52"/>
  <c r="O16"/>
  <c r="F63"/>
  <c r="F43"/>
  <c r="F56" s="1"/>
  <c r="E43"/>
  <c r="E57" s="1"/>
  <c r="D43"/>
  <c r="D57" s="1"/>
  <c r="O24"/>
  <c r="O52"/>
  <c r="M56"/>
  <c r="M57"/>
  <c r="L56"/>
  <c r="L57"/>
  <c r="N56"/>
  <c r="O43"/>
  <c r="O56" s="1"/>
  <c r="C43"/>
  <c r="K57"/>
  <c r="J56" l="1"/>
  <c r="I57"/>
  <c r="H57"/>
  <c r="G57"/>
  <c r="F57"/>
  <c r="E56"/>
  <c r="D56"/>
  <c r="C56"/>
  <c r="C57"/>
</calcChain>
</file>

<file path=xl/comments1.xml><?xml version="1.0" encoding="utf-8"?>
<comments xmlns="http://schemas.openxmlformats.org/spreadsheetml/2006/main">
  <authors>
    <author>Dima</author>
  </authors>
  <commentList>
    <comment ref="C25" authorId="0">
      <text>
        <r>
          <rPr>
            <sz val="10"/>
            <color indexed="81"/>
            <rFont val="Courier"/>
            <family val="3"/>
          </rPr>
          <t>19.01.2024 Голова правління 4000_x000D_
4246 **** **** 3366 19.01.2024 12:01:09 Зняття готiвки: Банкомат Супермаркет Клас 2й поверх, М ХАРКIВ, ПРОСП. ТРАКТОРОБУДIВНИКIВ, БУД. 128-В_x000D_
28.01.2024 Голова правління 8900_x000D_
4246 **** **** 3366 28.01.2024 15:22:00 Зняття готiвки: Банкомат Супермаркет Клас 2й поверх, М ХАРКIВ, ПРОСП. ТРАКТОРОБУДIВНИКIВ, БУД. 128-В</t>
        </r>
      </text>
    </comment>
    <comment ref="D25" authorId="0">
      <text>
        <r>
          <rPr>
            <sz val="10"/>
            <color indexed="81"/>
            <rFont val="Courier"/>
            <family val="3"/>
          </rPr>
          <t>29.02.2024 Голова правління 2400_x000D_
4246 **** **** 3366 28.02.2024 18:31:42 Зняття готiвки: Банкомат Супермаркет Клас 2й поверх, М ХАРКIВ, ПРОСП. ТРАКТОРОБУДIВНИКIВ, БУД. 128-В_x000D_
29.02.2024 Голова правління 4000_x000D_
4246 **** **** 3366 28.02.2024 18:32:37 Зняття готiвки: Банкомат Супермаркет Клас 2й поверх, М ХАРКIВ, ПРОСП. ТРАКТОРОБУДIВНИКIВ, БУД. 128-В_x000D_
29.02.2024 Голова правління 100_x000D_
4246 **** **** 3366 29.02.2024 13:10:34 Зняття готiвки: Банкомат Супермаркет Клас 2й поверх, М ХАРКIВ, ПРОСП. ТРАКТОРОБУДIВНИКIВ, БУД. 128-В</t>
        </r>
      </text>
    </comment>
    <comment ref="E25" authorId="0">
      <text>
        <r>
          <rPr>
            <sz val="10"/>
            <color indexed="81"/>
            <rFont val="Courier"/>
            <family val="3"/>
          </rPr>
          <t>10.03.2024 Голова правління 12500_x000D_
4246 **** **** 3366 10.03.2024 16:46:31 Зняття готiвки: Банкомат Супермаркет "Класс", М ХАРКIВ, ПРОСП. ТРАКТОРОБУДIВНИКIВ, БУД. 128В_x000D_
10.03.2024 Голова правління 1500_x000D_
4246 **** **** 3366 10.03.2024 16:47:40 Зняття готiвки: Банкомат Супермаркет "Класс", М ХАРКIВ, ПРОСП. ТРАКТОРОБУДIВНИКIВ, БУД. 128В</t>
        </r>
      </text>
    </comment>
    <comment ref="C26" authorId="0">
      <text>
        <r>
          <rPr>
            <sz val="10"/>
            <color indexed="81"/>
            <rFont val="Courier"/>
            <family val="3"/>
          </rPr>
          <t>17.01.2024 КП "КВПВ" (КВБО) 1855,84_x000D_
У сумi 1546.53 грн., ПДВ - 20 % 309.31 грн._x000D_
18.01.2024 КП "КВПВ" (КВБО) 1641,5_x000D_
ЗА ПОСЛУГИ З ВИВЕЗЕННЯ ТПВ ЗА ГРУДЕНЬ 2023Р.,  ДОГОВIР. №ЖК632/1 ВIД 2019Р., В.Т.Ч. У сумi 1367.92 грн., ПДВ - 20 % 273.58 грн.</t>
        </r>
      </text>
    </comment>
    <comment ref="D26" authorId="0">
      <text>
        <r>
          <rPr>
            <sz val="10"/>
            <color indexed="81"/>
            <rFont val="Courier"/>
            <family val="3"/>
          </rPr>
          <t>15.02.2024 КП "КВПВ" (КВБО) 1767,77_x000D_
ЗА ПОСЛУГИ З ВИВЕЗЕННЯ ТПВ ЗА СIЧЕНЬ 2024Р.,  ДОГОВIР. №ЖК632/1 ВIД 2019Р., В.Т.Ч. У сумi 1473.14 грн., ПДВ - 20 % 294.63 грн.4</t>
        </r>
      </text>
    </comment>
    <comment ref="E26" authorId="0">
      <text>
        <r>
          <rPr>
            <sz val="10"/>
            <color indexed="81"/>
            <rFont val="Courier"/>
            <family val="3"/>
          </rPr>
          <t>14.03.2024 КП "КВПВ" (КВБО) 1515,23_x000D_
ЗА ПОСЛУГИ З ВИВЕЗЕННЯ ТПВ ЗА ЛЮТИЙ 2024Р.,  ДОГОВIР. №ЖК632/1 ВIД 2019Р., В.Т.Ч. 4 У сумi 1262.69 грн., ПДВ - 20 % 252.54 грн.</t>
        </r>
      </text>
    </comment>
    <comment ref="F26" authorId="0">
      <text>
        <r>
          <rPr>
            <sz val="10"/>
            <color indexed="81"/>
            <rFont val="Courier"/>
            <family val="3"/>
          </rPr>
          <t>26.04.2024 КП "КВПВ" (КВБО) 1641,43_x000D_
ЗА ПОСЛУГИ З ВИВЕЗЕННЯ ТПВ ЗА ,БЕРЕЗЕНЬ 2024Р.,  ДОГОВIР. №ЖК632/1 ВIД 2019Р., В.Т.Ч. У сумi 1367.86 грн., ПДВ - 20 % 273.57 грн.</t>
        </r>
      </text>
    </comment>
    <comment ref="G26" authorId="0">
      <text>
        <r>
          <rPr>
            <sz val="10"/>
            <color indexed="81"/>
            <rFont val="Courier"/>
            <family val="3"/>
          </rPr>
          <t>21.05.2024 КП "КВПВ" (КВБО) 1641,5_x000D_
ЗА ПОСЛУГИ З ВИВЕЗЕННЯ ТПВ ЗА КВIТЕНЬ 2024 Р.,  ДОГОВIР. №ЖК632/1 ВIД 2019Р., В.Т.Ч. У сумi 1367.92 грн., ПДВ - 20 % 273.58 грн.</t>
        </r>
      </text>
    </comment>
    <comment ref="H26" authorId="0">
      <text>
        <r>
          <rPr>
            <sz val="10"/>
            <color indexed="81"/>
            <rFont val="Courier"/>
            <family val="3"/>
          </rPr>
          <t>27.06.2024 КП "КВПВ" (КВБО) 1641,5_x000D_
ЗА ПОСЛУГИ З ВИВЕЗЕННЯ ТПВ ЗА ТРАВЕНЬ 2024 Р.,  ДОГОВIР. №ЖК632/1 ВIД 2019Р., В.Т.Ч. У сумi 1367.92 грн., ПДВ - 20 % 273.58 грн.</t>
        </r>
      </text>
    </comment>
    <comment ref="I26" authorId="0">
      <text>
        <r>
          <rPr>
            <sz val="10"/>
            <color indexed="81"/>
            <rFont val="Courier"/>
            <family val="3"/>
          </rPr>
          <t>24.07.2024 КП "КВПВ" (КВБО) 1641,5_x000D_
ЗА ПОСЛУГИ З ВИВЕЗЕННЯ ТПВ ЗА ЧЕРВЕНЬ 2024 Р.,  ДОГОВIР. №ЖК632/1 ВIД 2019Р., В.Т.Ч. У сумi 1367.92 грн., ПДВ - 20 % 273.58 грн.</t>
        </r>
      </text>
    </comment>
    <comment ref="J26" authorId="0">
      <text>
        <r>
          <rPr>
            <sz val="10"/>
            <color indexed="81"/>
            <rFont val="Courier"/>
            <family val="3"/>
          </rPr>
          <t>26.08.2024 КП "КВПВ" (КВБО) 1747,77_x000D_
ЗА ПОСЛУГИ З ВИВЕЗЕННЯ ТПВ ЗА СЕРПЕНЬ 2024 р.,  ДОГ. №ЖК632/1 ВIД 2019р., В.Т.Ч. У сумi 1456.47 грн., ПДВ - 20 % 291.30 грн.</t>
        </r>
      </text>
    </comment>
    <comment ref="K26" authorId="0">
      <text>
        <r>
          <rPr>
            <sz val="10"/>
            <color indexed="81"/>
            <rFont val="Courier"/>
            <family val="3"/>
          </rPr>
          <t>27.09.2024 КП "КВПВ" (КВБО) 1642_x000D_
ЗА  ВИВЕЗЕННЯ ТПВ ЗА ВЕРЕСЕНЬ 2024 р.,  ДОГ. №ЖК632/1 ВIД 2019р., В.Т.Ч. У сумi 1368.33 грн., ПДВ - 20 % 273.67 грн.</t>
        </r>
      </text>
    </comment>
    <comment ref="L26" authorId="0">
      <text>
        <r>
          <rPr>
            <sz val="10"/>
            <color indexed="81"/>
            <rFont val="Courier"/>
            <family val="3"/>
          </rPr>
          <t>29.10.2024 КП "КВПВ" (КВБО) 1641_x000D_
ЗА вивiз ТПВ за вересень 2024 р.,  ДОГ. №ЖК632/1 ВIД 2019р., В.Т.Ч. У сумi 1367.50 грн., ПДВ - 20 % 273.50 грн.</t>
        </r>
      </text>
    </comment>
    <comment ref="M26" authorId="0">
      <text>
        <r>
          <rPr>
            <sz val="10"/>
            <color indexed="81"/>
            <rFont val="Courier"/>
            <family val="3"/>
          </rPr>
          <t>04.11.2024 КП "КВПВ" (КВБО) 1641_x000D_
ЗА вивiз ТПВ за жовтень 2024 р.,  ДОГ. №ЖК632/1 ВIД 2019р., В.Т.Ч. У сумi 1367.50 грн., ПДВ - 20 % 273.50 грн._x000D_
26.11.2024 КП "КВПВ" (КВБО) 1641,5_x000D_
ЗА вивiз ТПВ за жовтень 2024 р.,  ДОГ. №ЖК632/1 ВIД 2019р., В.Т.Ч. У сумi 1367.92 грн., ПДВ - 20 % 273.58 грн.</t>
        </r>
      </text>
    </comment>
    <comment ref="N26" authorId="0">
      <text>
        <r>
          <rPr>
            <sz val="10"/>
            <color indexed="81"/>
            <rFont val="Courier"/>
            <family val="3"/>
          </rPr>
          <t>20.12.2024 КП "КВПВ" (КВБО) 1662_x000D_
ЗА вивiз ТПВ за грудень 2024 р.,  ДОГ. №ЖК632/1 ВIД 2019р., В.Т.Ч. У сумi 1385.00 грн., ПДВ - 20 % 277.00 грн.</t>
        </r>
      </text>
    </comment>
    <comment ref="L27" authorId="0">
      <text>
        <r>
          <rPr>
            <sz val="10"/>
            <color indexed="81"/>
            <rFont val="Courier"/>
            <family val="3"/>
          </rPr>
          <t>29.10.2024 КП "ХАРКІВВОДОКАНАЛ" 350_x000D_
За ВОДОПОСТАЧАННЯ за грудень  2024 р. ДОГ.1316С вiд 01.01.2019 р, ПДВ - 20 % 46,67 грн.</t>
        </r>
      </text>
    </comment>
    <comment ref="C28" authorId="0">
      <text>
        <r>
          <rPr>
            <sz val="10"/>
            <color indexed="81"/>
            <rFont val="Courier"/>
            <family val="3"/>
          </rPr>
          <t>18.01.2024 ПРАТ "ХАРКІВЕНЕРГОЗБУТ" 300_x000D_
СПЛАТА ЗА СПОЖИТУ ЕЛЕКТРОЕНЕРГIЮ ЗА ГРУДЕНЬ 2023 Р. ЗГIДНО ДОГОВОРУ №03-1316С ВIД 01.01.2019 Р., У сумi 250.00 грн., ПДВ - 20 % 50.00 грн.</t>
        </r>
      </text>
    </comment>
    <comment ref="E28" authorId="0">
      <text>
        <r>
          <rPr>
            <sz val="10"/>
            <color indexed="81"/>
            <rFont val="Courier"/>
            <family val="3"/>
          </rPr>
          <t>14.03.2024 ПРАТ "ХАРКІВЕНЕРГОЗБУТ" 300_x000D_
СПЛАТА ЗА СПОЖИТУ ЕЛЕКТРОЕНЕРГIЮ ЗА ЛЮТИЙ 2024 Р. ЗГIДНО ДОГОВОРУ №03-1316С ВIД 01.01.2019 Р., У сумi 250.00 грн., ПДВ - 20 % 50.00 грн.</t>
        </r>
      </text>
    </comment>
    <comment ref="F28" authorId="0">
      <text>
        <r>
          <rPr>
            <sz val="10"/>
            <color indexed="81"/>
            <rFont val="Courier"/>
            <family val="3"/>
          </rPr>
          <t>26.04.2024 ПРАТ "ХАРКІВЕНЕРГОЗБУТ" 300_x000D_
СПЛАТА ЗА СПОЖИТУ ЕЛЕКТРОЕНЕРГIЮ ЗА БЕРЕЗЕНЬ 2024 Р. ЗГIДНО ДОГОВОРУ №03-1316С ВIД 01.01.2019 Р., У сумi 250.00 грн., ПДВ - 20 % 50.00 грн.</t>
        </r>
      </text>
    </comment>
    <comment ref="G28" authorId="0">
      <text>
        <r>
          <rPr>
            <sz val="10"/>
            <color indexed="81"/>
            <rFont val="Courier"/>
            <family val="3"/>
          </rPr>
          <t>21.05.2024 ПРАТ "ХАРКІВЕНЕРГОЗБУТ" 100_x000D_
СПЛАТА ЗА СПОЖИТУ ЕЛЕКТРОЕНЕРГIЮ ЗА КВIТЕНЬ 2024 Р. ЗГIДНО ДОГОВОРУ №03-1316С ВIД 01.01.2019 Р., У сумi 83.33 грн., ПДВ - 20 % 16.67 грн.</t>
        </r>
      </text>
    </comment>
    <comment ref="H28" authorId="0">
      <text>
        <r>
          <rPr>
            <sz val="10"/>
            <color indexed="81"/>
            <rFont val="Courier"/>
            <family val="3"/>
          </rPr>
          <t>26.06.2024 ПРАТ "ХАРКІВЕНЕРГОЗБУТ" 190_x000D_
СПЛАТА ЗА СПОЖИТУ ЕЛЕКТРОЕНЕРГIЮ ЗА ЧЕРВЕНЬ 2024 Р. ЗГIДНО ДОГОВОРУ №03-1316С ВIД 01.01.2019 Р., У сумi 158.33 грн., ПДВ - 20 % 31.67 грн.</t>
        </r>
      </text>
    </comment>
    <comment ref="I28" authorId="0">
      <text>
        <r>
          <rPr>
            <sz val="10"/>
            <color indexed="81"/>
            <rFont val="Courier"/>
            <family val="3"/>
          </rPr>
          <t>29.07.2024 ПРАТ "ХАРКІВЕНЕРГОЗБУТ" 200_x000D_
ЗА ЕЛЕКТРОЕНЕРГIЮ ЗА ЛИПЕНЬ 2024 Р. ДОГ.1316С вiд 01.01.2019 р, ПДВ - 20 % 33.33 грн.</t>
        </r>
      </text>
    </comment>
    <comment ref="J28" authorId="0">
      <text>
        <r>
          <rPr>
            <sz val="10"/>
            <color indexed="81"/>
            <rFont val="Courier"/>
            <family val="3"/>
          </rPr>
          <t>26.08.2024 ПРАТ "ХАРКІВЕНЕРГОЗБУТ" 280_x000D_
ЗА ЕЛЕКТРОЕНЕРГIЮ за СЕРПЕНЬ 2024 р. ДОГ.1316С вiд 01.01.2019 р, ПДВ - 20 % 46,67 грн.</t>
        </r>
      </text>
    </comment>
    <comment ref="K28" authorId="0">
      <text>
        <r>
          <rPr>
            <sz val="10"/>
            <color indexed="81"/>
            <rFont val="Courier"/>
            <family val="3"/>
          </rPr>
          <t>27.09.2024 ПРАТ "ХАРКІВЕНЕРГОЗБУТ" 300_x000D_
ЗА ЕЛЕКТРОЕНЕРГIЮ за ВЕРЕСЕНЬ 2024 р. ДОГ.1316С вiд 01.01.2019 р, ПДВ - 20 % 46,67 грн.</t>
        </r>
      </text>
    </comment>
    <comment ref="L28" authorId="0">
      <text>
        <r>
          <rPr>
            <sz val="10"/>
            <color indexed="81"/>
            <rFont val="Courier"/>
            <family val="3"/>
          </rPr>
          <t>29.10.2024 ПРАТ "ХАРКІВЕНЕРГОЗБУТ" 310_x000D_
ЗА ЕЛЕКТРОЕНЕРГIЮ за ЖОВТЕНЬ 2024 р. ДОГ.1316С вiд 01.01.2019 р, ПДВ - 20 % 46,67 грн.</t>
        </r>
      </text>
    </comment>
    <comment ref="M28" authorId="0">
      <text>
        <r>
          <rPr>
            <sz val="10"/>
            <color indexed="81"/>
            <rFont val="Courier"/>
            <family val="3"/>
          </rPr>
          <t>26.11.2024 ПРАТ "ХАРКІВЕНЕРГОЗБУТ" 340_x000D_
ЗА ЕЛЕКТРОЕНЕРГIЮ за жовтень 2024 р. ДОГ.1316С вiд 01.01.2019 р, ПДВ - 20 % 46,67 грн.</t>
        </r>
      </text>
    </comment>
    <comment ref="N28" authorId="0">
      <text>
        <r>
          <rPr>
            <sz val="10"/>
            <color indexed="81"/>
            <rFont val="Courier"/>
            <family val="3"/>
          </rPr>
          <t>20.12.2024 ПРАТ "ХАРКІВЕНЕРГОЗБУТ" 500_x000D_
ЗА ЕЛЕКТРОЕНЕРГIЮ за груднь 2024 р. ДОГ.1316С вiд 01.01.2019 р, ПДВ - 20 % 46,67 грн.</t>
        </r>
      </text>
    </comment>
    <comment ref="H29" authorId="0">
      <text>
        <r>
          <rPr>
            <sz val="10"/>
            <color indexed="81"/>
            <rFont val="Courier"/>
            <family val="3"/>
          </rPr>
          <t>05.06.2024 Днипро-М 5418_x000D_
Оплата рахунку № 257034 вiд 05.06.2024 р. за мотокосу Dnipro-M та оливу моторну. У сумi 4515.00 грн., ПДВ - 20 % 903.00 грн.</t>
        </r>
      </text>
    </comment>
    <comment ref="E30" authorId="0">
      <text>
        <r>
          <rPr>
            <sz val="10"/>
            <color indexed="81"/>
            <rFont val="Courier"/>
            <family val="3"/>
          </rPr>
          <t>14.03.2024 КП "КВПВ" (КВБО) 600_x000D_
ЗА ПОСЛУГИ на утримання евроконтейнера згiдно договору №ВВ448 вiд 2019 року,  У сумi 500.00 грн., ПДВ - 20 % 100.00 грн.</t>
        </r>
      </text>
    </comment>
    <comment ref="H31" authorId="0">
      <text>
        <r>
          <rPr>
            <sz val="10"/>
            <color indexed="81"/>
            <rFont val="Courier"/>
            <family val="3"/>
          </rPr>
          <t>24.06.2024 МОНОЛІТ-КГА 3209_x000D_
Оалата згiдно договору № 45 вiд 21.06.2024 чистка вентилiчiйних каналiв. Без ПДВ.</t>
        </r>
      </text>
    </comment>
    <comment ref="J32" authorId="0">
      <text>
        <r>
          <rPr>
            <sz val="10"/>
            <color indexed="81"/>
            <rFont val="Courier"/>
            <family val="3"/>
          </rPr>
          <t>20.08.2024 ОМС, ДЕПАРТАМЕНТ ЖКГ ХАРКІВСЬКОІ МР 20000_x000D_
Спiвфiнансування поточного ремонту по усуненню аварiї за адресою: проспект Тракторобудiвникiв, 85-Б ЖК "Урал".</t>
        </r>
      </text>
    </comment>
    <comment ref="C33" authorId="0">
      <text>
        <r>
          <rPr>
            <sz val="10"/>
            <color indexed="81"/>
            <rFont val="Courier"/>
            <family val="3"/>
          </rPr>
          <t>10.01.2024 Податок на доходи фізичних осіб 361,44_x000D_
*,101,23010584, 11010100, ПДФО В.Т.Ч ЗА ГРУДЕНЬ 2023Р УТРИМАНИЙ IЗ ЗП НАЙМАНИХ  ПРАЦ-IВ</t>
        </r>
      </text>
    </comment>
    <comment ref="D33" authorId="0">
      <text>
        <r>
          <rPr>
            <sz val="10"/>
            <color indexed="81"/>
            <rFont val="Courier"/>
            <family val="3"/>
          </rPr>
          <t>15.02.2024 Податок на доходи фізичних осіб 366,48_x000D_
*,101,23010584, 11010100, ПДФО В.Т.Ч ЗА СIЧЕНЬ 2024Р УТРИМАНИЙ IЗ ЗП НАЙМАНИХ  ПРАЦ-IВ</t>
        </r>
      </text>
    </comment>
    <comment ref="E33" authorId="0">
      <text>
        <r>
          <rPr>
            <sz val="10"/>
            <color indexed="81"/>
            <rFont val="Courier"/>
            <family val="3"/>
          </rPr>
          <t>14.03.2024 Податок на доходи фізичних осіб 1278_x000D_
*,101,23010584, 11010100, ПДФО В.Т.Ч ЗА ЛЮТИЙ 2024Р УТРИМАНИЙ IЗ ЗП НАЙМАНИХ  ПРАЦ-IВ</t>
        </r>
      </text>
    </comment>
    <comment ref="F33" authorId="0">
      <text>
        <r>
          <rPr>
            <sz val="10"/>
            <color indexed="81"/>
            <rFont val="Courier"/>
            <family val="3"/>
          </rPr>
          <t>18.04.2024 Податок на доходи фізичних осіб 2093_x000D_
101*ПДФО ЗА березень 2024Р утр. iз ЗП найм.прац._x000D_
29.04.2024 Податок на доходи фізичних осіб 2398,32_x000D_
101*ПДФО ЗА квiтень 2024Р утр. iз ЗП найм.прац.</t>
        </r>
      </text>
    </comment>
    <comment ref="G33" authorId="0">
      <text>
        <r>
          <rPr>
            <sz val="10"/>
            <color indexed="81"/>
            <rFont val="Courier"/>
            <family val="3"/>
          </rPr>
          <t>20.05.2024 Податок на доходи фізичних осіб 3293_x000D_
101*ПДФО за травень 2024Р утр. iз ЗП найм.прац.</t>
        </r>
      </text>
    </comment>
    <comment ref="H33" authorId="0">
      <text>
        <r>
          <rPr>
            <sz val="10"/>
            <color indexed="81"/>
            <rFont val="Courier"/>
            <family val="3"/>
          </rPr>
          <t>26.06.2024 Податок на доходи фізичних осіб 3658_x000D_
101*ПДФО за ЧЕРВЕНЬ 2024Р утр. iз ЗП найм.прац.</t>
        </r>
      </text>
    </comment>
    <comment ref="I33" authorId="0">
      <text>
        <r>
          <rPr>
            <sz val="10"/>
            <color indexed="81"/>
            <rFont val="Courier"/>
            <family val="3"/>
          </rPr>
          <t>29.07.2024 Податок на доходи фізичних осіб 2405_x000D_
101*ПДФО за липень 2024 р утр. iз ЗП найм.прац.</t>
        </r>
      </text>
    </comment>
    <comment ref="J33" authorId="0">
      <text>
        <r>
          <rPr>
            <sz val="10"/>
            <color indexed="81"/>
            <rFont val="Courier"/>
            <family val="3"/>
          </rPr>
          <t>26.08.2024 Податок на доходи фізичних осіб 3529_x000D_
101*ПДФО за серпень 2024 р утр. iз ЗП найм.прац.</t>
        </r>
      </text>
    </comment>
    <comment ref="K33" authorId="0">
      <text>
        <r>
          <rPr>
            <sz val="10"/>
            <color indexed="81"/>
            <rFont val="Courier"/>
            <family val="3"/>
          </rPr>
          <t>27.09.2024 Податок на доходи фізичних осіб 3529_x000D_
101*ПДФО за вересень 2024 р утр. iз ЗП найм.прац.</t>
        </r>
      </text>
    </comment>
    <comment ref="L33" authorId="0">
      <text>
        <r>
          <rPr>
            <sz val="10"/>
            <color indexed="81"/>
            <rFont val="Courier"/>
            <family val="3"/>
          </rPr>
          <t>22.10.2024 Податок на доходи фізичних осіб 3529_x000D_
101*ПДФО за жовтень 2024 р утр. iз ЗП найм.прац.</t>
        </r>
      </text>
    </comment>
    <comment ref="M33" authorId="0">
      <text>
        <r>
          <rPr>
            <sz val="10"/>
            <color indexed="81"/>
            <rFont val="Courier"/>
            <family val="3"/>
          </rPr>
          <t>25.11.2024 Податок на доходи фізичних осіб 1020_x000D_
Спалата грошових зобов'язань по акту перевiрки 24891/20-40-24-20-06/23010584 вiд 04.06.2024_x000D_
26.11.2024 Податок на доходи фізичних осіб 3673,8_x000D_
101*ПДФО за листопад 2024 р утр. iз ЗП найм.прац.</t>
        </r>
      </text>
    </comment>
    <comment ref="N33" authorId="0">
      <text>
        <r>
          <rPr>
            <sz val="10"/>
            <color indexed="81"/>
            <rFont val="Courier"/>
            <family val="3"/>
          </rPr>
          <t>20.12.2024 Податок на доходи фізичних осіб 3534_x000D_
101*ПДФО за грудень 2024 р утр. iз ЗП найм.прац.</t>
        </r>
      </text>
    </comment>
    <comment ref="C34" authorId="0">
      <text>
        <r>
          <rPr>
            <sz val="10"/>
            <color indexed="81"/>
            <rFont val="Courier"/>
            <family val="3"/>
          </rPr>
          <t>10.01.2024 Єдиний соціальний внесок 1474_x000D_
*,101,23010584,71010000. ЄСВ 22% ЗА ГРУДЕНЬ 2023Р НАРАХ НА ФОП НАЙМ. ПРАЦ. Р№0229</t>
        </r>
      </text>
    </comment>
    <comment ref="D34" authorId="0">
      <text>
        <r>
          <rPr>
            <sz val="10"/>
            <color indexed="81"/>
            <rFont val="Courier"/>
            <family val="3"/>
          </rPr>
          <t>15.02.2024 Єдиний соціальний внесок 1562_x000D_
*,101,23010584,71010000. ЄСВ 22% ЗА СIЧЕНЬ 2024Р НАРАХ НА ФОП НАЙМ. ПРАЦ. Р№0229</t>
        </r>
      </text>
    </comment>
    <comment ref="E34" authorId="0">
      <text>
        <r>
          <rPr>
            <sz val="10"/>
            <color indexed="81"/>
            <rFont val="Courier"/>
            <family val="3"/>
          </rPr>
          <t>14.03.2024 Єдиний соціальний внесок 1562_x000D_
*,101,23010584,71010000. ЄСВ 22% ЗА ЛЮТИЙ 2024Р НАРАХ НА ФОП НАЙМ. ПРАЦ. Р№0229</t>
        </r>
      </text>
    </comment>
    <comment ref="F34" authorId="0">
      <text>
        <r>
          <rPr>
            <sz val="10"/>
            <color indexed="81"/>
            <rFont val="Courier"/>
            <family val="3"/>
          </rPr>
          <t>18.04.2024 Єдиний соціальний внесок 1731_x000D_
101*ЄСВ 22% ЗА березень 2024Р нарх. на фонд оплати працi найм.прац._x000D_
29.04.2024 Єдиний соціальний внесок 2931,28_x000D_
101*ЄСВ 22% ЗА квiтень 2024Р нарх. на фонд оплати працi найм.прац.</t>
        </r>
      </text>
    </comment>
    <comment ref="G34" authorId="0">
      <text>
        <r>
          <rPr>
            <sz val="10"/>
            <color indexed="81"/>
            <rFont val="Courier"/>
            <family val="3"/>
          </rPr>
          <t>10.05.2024 Єдиний соціальний внесок 340_x000D_
130 сплата грошових зобов'язань по акту перевiрки № 18037/20-40-04-02-03/23010584 вiд 19.04.2024_x000D_
20.05.2024 Єдиний соціальний внесок 4025_x000D_
101*ЄСВ 22% за травень 2024Р нарх. на фонд оплати працi найм.прац.</t>
        </r>
      </text>
    </comment>
    <comment ref="H34" authorId="0">
      <text>
        <r>
          <rPr>
            <sz val="10"/>
            <color indexed="81"/>
            <rFont val="Courier"/>
            <family val="3"/>
          </rPr>
          <t>26.06.2024 Єдиний соціальний внесок 4471_x000D_
101*ЄСВ 22% за ЧЕРВЕНЬ 2024Р нарх. на фонд оплати працi найм.прац.</t>
        </r>
      </text>
    </comment>
    <comment ref="I34" authorId="0">
      <text>
        <r>
          <rPr>
            <sz val="10"/>
            <color indexed="81"/>
            <rFont val="Courier"/>
            <family val="3"/>
          </rPr>
          <t>29.07.2024 Єдиний соціальний внесок 2939_x000D_
101*ЄСВ 22% за липень 2024 р нарх. на фонд оплати працi найм.прац.</t>
        </r>
      </text>
    </comment>
    <comment ref="J34" authorId="0">
      <text>
        <r>
          <rPr>
            <sz val="10"/>
            <color indexed="81"/>
            <rFont val="Courier"/>
            <family val="3"/>
          </rPr>
          <t>07.08.2024 Єдиний соціальний внесок 2446,26_x000D_
101*Рiшення 00426962411 вiд 31.07,2024. несвоєчасну сплату ЄСВ у липнi 2018р та липнi 2023р штраф=2251,13грн та пеня=196,13 грн_x000D_
26.08.2024 Єдиний соціальний внесок 4313_x000D_
101*ЄСВ 22% за серпень 2024 р нарх. на фонд оплати працi найм.прац.</t>
        </r>
      </text>
    </comment>
    <comment ref="K34" authorId="0">
      <text>
        <r>
          <rPr>
            <sz val="10"/>
            <color indexed="81"/>
            <rFont val="Courier"/>
            <family val="3"/>
          </rPr>
          <t>27.09.2024 Єдиний соціальний внесок 4313_x000D_
101*ЄСВ 22% за вересень 2024 р нарх. на фонд оплати працi найм.прац.</t>
        </r>
      </text>
    </comment>
    <comment ref="L34" authorId="0">
      <text>
        <r>
          <rPr>
            <sz val="10"/>
            <color indexed="81"/>
            <rFont val="Courier"/>
            <family val="3"/>
          </rPr>
          <t>22.10.2024 Єдиний соціальний внесок 4313_x000D_
101*ЄСВ 22% за жовтень 2024 р нарх. на фонд оплати працi найм.прац.</t>
        </r>
      </text>
    </comment>
    <comment ref="M34" authorId="0">
      <text>
        <r>
          <rPr>
            <sz val="10"/>
            <color indexed="81"/>
            <rFont val="Courier"/>
            <family val="3"/>
          </rPr>
          <t>26.11.2024 Єдиний соціальний внесок 4490,2_x000D_
101*ЄСВ 22% за листопад 2024 р нарх. на фонд оплати працi найм.прац.</t>
        </r>
      </text>
    </comment>
    <comment ref="N34" authorId="0">
      <text>
        <r>
          <rPr>
            <sz val="10"/>
            <color indexed="81"/>
            <rFont val="Courier"/>
            <family val="3"/>
          </rPr>
          <t>20.12.2024 Єдиний соціальний внесок 4319_x000D_
101*ЄСВ 22% за грудень 2024 р нарх. на фонд оплати працi найм.прац.</t>
        </r>
      </text>
    </comment>
    <comment ref="C35" authorId="0">
      <text>
        <r>
          <rPr>
            <sz val="10"/>
            <color indexed="81"/>
            <rFont val="Courier"/>
            <family val="3"/>
          </rPr>
          <t>10.01.2024 Військоввий збір 50,25_x000D_
*,101,23010584, / 11011000. ВIЙСЬКОВИЙ ЗБIР 1,5% ЗА ГРУДЕНЬ 2023Р УТРИМ. IЗ ЗП НАЙМ. ПРАЦ-IВ</t>
        </r>
      </text>
    </comment>
    <comment ref="D35" authorId="0">
      <text>
        <r>
          <rPr>
            <sz val="10"/>
            <color indexed="81"/>
            <rFont val="Courier"/>
            <family val="3"/>
          </rPr>
          <t>15.02.2024 Військоввий збір 53,25_x000D_
*,101,23010584, / 11011000. ВIЙСЬКОВИЙ ЗБIР 1,5% ЗА СIЧЕНЬ 2024Р УТРИМ. IЗ ЗП НАЙМ. ПРАЦ-IВ</t>
        </r>
      </text>
    </comment>
    <comment ref="E35" authorId="0">
      <text>
        <r>
          <rPr>
            <sz val="10"/>
            <color indexed="81"/>
            <rFont val="Courier"/>
            <family val="3"/>
          </rPr>
          <t>14.03.2024 Військоввий збір 106,5_x000D_
*,101,23010584, / 11011000. ВIЙСЬКОВИЙ ЗБIР 1,5% ЗА ЛЮТИЙ 2024Р УТРИМ. IЗ ЗП НАЙМ. ПРАЦ-IВ</t>
        </r>
      </text>
    </comment>
    <comment ref="F35" authorId="0">
      <text>
        <r>
          <rPr>
            <sz val="10"/>
            <color indexed="81"/>
            <rFont val="Courier"/>
            <family val="3"/>
          </rPr>
          <t>18.04.2024 Військоввий збір 148_x000D_
101*ВIЙСЬКОВИЙ ЗБIР 1,5% ЗА березень 2024Р утр. iз ЗП найм.прац._x000D_
29.04.2024 Військоввий збір 199,86_x000D_
101*ВIЙСЬКОВИЙ ЗБIР 1,5% ЗА квiтень 2024Р утр. iз ЗП найм.прац.</t>
        </r>
      </text>
    </comment>
    <comment ref="G35" authorId="0">
      <text>
        <r>
          <rPr>
            <sz val="10"/>
            <color indexed="81"/>
            <rFont val="Courier"/>
            <family val="3"/>
          </rPr>
          <t>20.05.2024 Військоввий збір 275_x000D_
101*ВIЙСЬКОВИЙ ЗБIР 1,5% за травень 2024 Р утр. iз ЗП найм.прац.</t>
        </r>
      </text>
    </comment>
    <comment ref="H35" authorId="0">
      <text>
        <r>
          <rPr>
            <sz val="10"/>
            <color indexed="81"/>
            <rFont val="Courier"/>
            <family val="3"/>
          </rPr>
          <t>26.06.2024 Військоввий збір 305_x000D_
101*ВIЙСЬКОВИЙ ЗБIР 1,5% за ЧЕРВЕНЬ 2024 Р утр. iз ЗП найм.прац.</t>
        </r>
      </text>
    </comment>
    <comment ref="I35" authorId="0">
      <text>
        <r>
          <rPr>
            <sz val="10"/>
            <color indexed="81"/>
            <rFont val="Courier"/>
            <family val="3"/>
          </rPr>
          <t>29.07.2024 Військоввий збір 200_x000D_
101*ВIЙСЬКОВИЙ ЗБIР 1,5% за липень 2024 р утр. iз ЗП найм.прац.</t>
        </r>
      </text>
    </comment>
    <comment ref="J35" authorId="0">
      <text>
        <r>
          <rPr>
            <sz val="10"/>
            <color indexed="81"/>
            <rFont val="Courier"/>
            <family val="3"/>
          </rPr>
          <t>26.08.2024 Військоввий збір 294_x000D_
101*ВIЙСЬКОВИЙ ЗБIР 1,5% за серпень 2024 р утр. iз ЗП найм.прац.</t>
        </r>
      </text>
    </comment>
    <comment ref="K35" authorId="0">
      <text>
        <r>
          <rPr>
            <sz val="10"/>
            <color indexed="81"/>
            <rFont val="Courier"/>
            <family val="3"/>
          </rPr>
          <t>27.09.2024 Військоввий збір 294_x000D_
101*ВIЙСЬКОВИЙ ЗБIР 1,5% за вересень 2024 р утр. iз ЗП найм.прац.</t>
        </r>
      </text>
    </comment>
    <comment ref="L35" authorId="0">
      <text>
        <r>
          <rPr>
            <sz val="10"/>
            <color indexed="81"/>
            <rFont val="Courier"/>
            <family val="3"/>
          </rPr>
          <t>22.10.2024 Військоввий збір 294_x000D_
101*ВIЙСЬКОВИЙ ЗБIР 1,5% за жовтень 2024 р утр. iз ЗП найм.прац.</t>
        </r>
      </text>
    </comment>
    <comment ref="M35" authorId="0">
      <text>
        <r>
          <rPr>
            <sz val="10"/>
            <color indexed="81"/>
            <rFont val="Courier"/>
            <family val="3"/>
          </rPr>
          <t>26.11.2024 Військоввий збір 306,15_x000D_
101*ВIЙСЬКОВИЙ ЗБIР 1,5% за листопад 2024 р утр. iз ЗП найм.прац.</t>
        </r>
      </text>
    </comment>
    <comment ref="N35" authorId="0">
      <text>
        <r>
          <rPr>
            <sz val="10"/>
            <color indexed="81"/>
            <rFont val="Courier"/>
            <family val="3"/>
          </rPr>
          <t>20.12.2024 Військоввий збір 982_x000D_
101*ВIЙСЬКОВИЙ ЗБIР 1,5% за грудень 2024 р утр. iз ЗП найм.прац.</t>
        </r>
      </text>
    </comment>
    <comment ref="C36" authorId="0">
      <text>
        <r>
          <rPr>
            <sz val="10"/>
            <color indexed="81"/>
            <rFont val="Courier"/>
            <family val="3"/>
          </rPr>
          <t>18.01.2024 Виплата заробітної плати із банку 2938,31_x000D_
4149 **** **** 0543 Зарплата за грудень 2023 року Податки сплачено повнiстю ПЛ доручення № 60, 61, 62 вiд 10.01.2024</t>
        </r>
      </text>
    </comment>
    <comment ref="D36" authorId="0">
      <text>
        <r>
          <rPr>
            <sz val="10"/>
            <color indexed="81"/>
            <rFont val="Courier"/>
            <family val="3"/>
          </rPr>
          <t>22.02.2024 Виплата заробітної плати із банку 3130,27_x000D_
4149 **** **** 0543 Зарплата за сiчень 2024 року Податки сплачено повнiстю ПЛ доручення № 71, 72, 73 вiд 15.02.2024</t>
        </r>
      </text>
    </comment>
    <comment ref="E36" authorId="0">
      <text>
        <r>
          <rPr>
            <sz val="10"/>
            <color indexed="81"/>
            <rFont val="Courier"/>
            <family val="3"/>
          </rPr>
          <t>14.03.2024 Виплата заробітної плати із банку 5715,5_x000D_
4149 **** **** 0543 Зарплата за лютий 2024 року Податки сплачено повнiстю ПЛ доручення № 79, 80, 81 вiд 14.03.2024</t>
        </r>
      </text>
    </comment>
    <comment ref="F36" authorId="0">
      <text>
        <r>
          <rPr>
            <sz val="10"/>
            <color indexed="81"/>
            <rFont val="Courier"/>
            <family val="3"/>
          </rPr>
          <t>18.04.2024 Виплата заробітної плати із банку 4832,3_x000D_
4149 **** **** 0543 Зарплата за березень 2024 року Податки сплачено повнiстю ПЛ доручення № 85, 86, 87 вiд 18.04.2024_x000D_
29.04.2024 Виплата заробітної плати із банку 7723_x000D_
4149 **** **** 0543 Зарплата за квiтень 2024 року Податки сплачено повнiстю ПЛ доручення № 91, 92, 93 вiд 29.04.2024_x000D_
29.04.2024 Виплата заробітної плати із банку 3002_x000D_
Зарплата на картку 26203503992732 за квiтень 2024 року Податки сплачено повнiстю ПЛ доручення № 91, 92, 93 вiд 29.04.2024</t>
        </r>
      </text>
    </comment>
    <comment ref="H36" authorId="0">
      <text>
        <r>
          <rPr>
            <sz val="10"/>
            <color indexed="81"/>
            <rFont val="Courier"/>
            <family val="3"/>
          </rPr>
          <t>03.06.2024 Виплата заробітної плати із банку 3002_x000D_
Зарплата на картку 26203503992732 за травень 2024 року Податки сплачено повнiстю._x000D_
03.06.2024 Виплата заробітної плати із банку 7724_x000D_
4149 **** **** 0543 Зарплата за травень 2024 року Податки сплачено повнiстю.</t>
        </r>
      </text>
    </comment>
    <comment ref="I36" authorId="0">
      <text>
        <r>
          <rPr>
            <sz val="10"/>
            <color indexed="81"/>
            <rFont val="Courier"/>
            <family val="3"/>
          </rPr>
          <t>08.07.2024 Виплата заробітної плати із банку 3002_x000D_
Зарплата на картку 26203503992732 за червень 2024 року Податки сплачено повнiстю._x000D_
08.07.2024 Виплата заробітної плати із банку 8723,7_x000D_
4149 **** **** 0543 Зарплата за червень 2024 року Податки сплачено повнiстю.</t>
        </r>
      </text>
    </comment>
    <comment ref="K36" authorId="0">
      <text>
        <r>
          <rPr>
            <sz val="10"/>
            <color indexed="81"/>
            <rFont val="Courier"/>
            <family val="3"/>
          </rPr>
          <t>12.09.2024 Виплата заробітної плати із банку 7771,4_x000D_
4149 **** **** 0543 Зарплата за липень 2024 року Податки сплачено повнiстю._x000D_
12.09.2024 Виплата заробітної плати із банку 7771,4_x000D_
4149 **** **** 0543 Зарплата за серпень 2024 року Податки сплачено повнiстю._x000D_
12.09.2024 Виплата заробітної плати із банку 3030_x000D_
Зарплата на картку 26203503992732 за липень 2024 року Податки сплачено повнiстю._x000D_
12.09.2024 Виплата заробітної плати із банку 3030_x000D_
Зарплата на картку 26203503992732 за серпень 2024 року Податки сплачено повнiстю.</t>
        </r>
      </text>
    </comment>
    <comment ref="L36" authorId="0">
      <text>
        <r>
          <rPr>
            <sz val="10"/>
            <color indexed="81"/>
            <rFont val="Courier"/>
            <family val="3"/>
          </rPr>
          <t>22.10.2024 Виплата заробітної плати із банку 7771,4_x000D_
4149 **** **** 0543 Зарплата за вересень 2024 року Податки сплачено повнiстю._x000D_
22.10.2024 Виплата заробітної плати із банку 3030_x000D_
Зарплата на картку 26203503992732 за вересень  2024 року Податки сплачено повнiстю.</t>
        </r>
      </text>
    </comment>
    <comment ref="M36" authorId="0">
      <text>
        <r>
          <rPr>
            <sz val="10"/>
            <color indexed="81"/>
            <rFont val="Courier"/>
            <family val="3"/>
          </rPr>
          <t>04.11.2024 Виплата заробітної плати із банку 3030_x000D_
Зарплата на картку 26203503992732 за жовтень 2024 року Податки сплачено повнiстю._x000D_
04.11.2024 Виплата заробітної плати із банку 7771,4_x000D_
4149 **** **** 0543 Зарплата за жовтень 2024 року. Податки сплачено повнiстю 22.10.2024._x000D_
30.11.2024 Виплата заробітної плати із банку 3030_x000D_
Зарплата на картку 26203503992732 за листопад 2024 року Податки сплачено повнiстю._x000D_
30.11.2024 Виплата заробітної плати із банку 13400_x000D_
4149 **** **** 0543 Зарплата за листопад 2024 року. Податки сплачено повнiстю</t>
        </r>
      </text>
    </comment>
    <comment ref="N36" authorId="0">
      <text>
        <r>
          <rPr>
            <sz val="10"/>
            <color indexed="81"/>
            <rFont val="Courier"/>
            <family val="3"/>
          </rPr>
          <t>24.12.2024 Виплата заробітної плати із банку 2898_x000D_
Зарплата на картку 26203503992732 за грудень 2024 року Податки сплачено повнiстю._x000D_
24.12.2024 Виплата заробітної плати із банку 7433,5_x000D_
4149 **** **** 0543 Зарплата за грудень 2024 року. Податки сплачено повнiстю</t>
        </r>
      </text>
    </comment>
    <comment ref="K37" authorId="0">
      <text>
        <r>
          <rPr>
            <sz val="10"/>
            <color indexed="81"/>
            <rFont val="Courier"/>
            <family val="3"/>
          </rPr>
          <t>13.09.2024 Господарчи витрати 175_x000D_
4149 **** **** 0543 Господарчi витрати</t>
        </r>
      </text>
    </comment>
    <comment ref="C38" authorId="0">
      <text>
        <r>
          <rPr>
            <sz val="10"/>
            <color indexed="81"/>
            <rFont val="Courier"/>
            <family val="3"/>
          </rPr>
          <t>01.01.2024 АТ КБ "Приватбанк" 225_x000D_
Комiсiя за обслуговування рахунку за грудень  2023 р. згiдно договору банкiвського рахунку вiд 20.06.2022, без ПДВ.</t>
        </r>
      </text>
    </comment>
    <comment ref="D38" authorId="0">
      <text>
        <r>
          <rPr>
            <sz val="10"/>
            <color indexed="81"/>
            <rFont val="Courier"/>
            <family val="3"/>
          </rPr>
          <t>01.02.2024 АТ КБ "Приватбанк" 225_x000D_
Комiсiя за обслуговування рахунку за сiчень  2024 р. згiдно договору банкiвського рахунку вiд 20.06.2022, без ПДВ.</t>
        </r>
      </text>
    </comment>
    <comment ref="E38" authorId="0">
      <text>
        <r>
          <rPr>
            <sz val="10"/>
            <color indexed="81"/>
            <rFont val="Courier"/>
            <family val="3"/>
          </rPr>
          <t>01.03.2024 АТ КБ "Приватбанк" 225_x000D_
Комiсiя за обслуговування рахунку за лютий  2024 р. згiдно договору банкiвського рахунку вiд 20.06.2022, без ПДВ.</t>
        </r>
      </text>
    </comment>
    <comment ref="F38" authorId="0">
      <text>
        <r>
          <rPr>
            <sz val="10"/>
            <color indexed="81"/>
            <rFont val="Courier"/>
            <family val="3"/>
          </rPr>
          <t>01.04.2024 АТ КБ "Приватбанк" 225_x000D_
Комiсiя за обслуговування рахунку за березень  2024 р. згiдно договору банкiвського рахунку вiд 20.06.2022, без ПДВ.</t>
        </r>
      </text>
    </comment>
    <comment ref="G38" authorId="0">
      <text>
        <r>
          <rPr>
            <sz val="10"/>
            <color indexed="81"/>
            <rFont val="Courier"/>
            <family val="3"/>
          </rPr>
          <t>01.05.2024 АТ КБ "Приватбанк" 225_x000D_
Комiсiя за обслуговування рахунку за квiтень  2024 р. згiдно договору банкiвського рахунку вiд 20.06.2022, без ПДВ.</t>
        </r>
      </text>
    </comment>
    <comment ref="H38" authorId="0">
      <text>
        <r>
          <rPr>
            <sz val="10"/>
            <color indexed="81"/>
            <rFont val="Courier"/>
            <family val="3"/>
          </rPr>
          <t>01.06.2024 АТ КБ "Приватбанк" 225_x000D_
Комiсiя за обслуговування рахунку за травень  2024 р. згiдно договору банкiвського рахунку вiд 20.06.2022, без ПДВ._x000D_
03.06.2024 АТ КБ "Приватбанк" 38,62_x000D_
Комiсiя за поповнення карток для виплат та нецiльовi платежi</t>
        </r>
      </text>
    </comment>
    <comment ref="I38" authorId="0">
      <text>
        <r>
          <rPr>
            <sz val="10"/>
            <color indexed="81"/>
            <rFont val="Courier"/>
            <family val="3"/>
          </rPr>
          <t>01.07.2024 АТ КБ "Приватбанк" 225_x000D_
Комiсiя за обслуговування рахунку за червень  2024 р. згiдно договору банкiвського рахунку вiд 20.06.2022, без ПДВ._x000D_
08.07.2024 АТ КБ "Приватбанк" 43,62_x000D_
Комiсiя за поповнення карток для виплат та нецiльовi платежi</t>
        </r>
      </text>
    </comment>
    <comment ref="J38" authorId="0">
      <text>
        <r>
          <rPr>
            <sz val="10"/>
            <color indexed="81"/>
            <rFont val="Courier"/>
            <family val="3"/>
          </rPr>
          <t>01.08.2024 АТ КБ "Приватбанк" 225_x000D_
Комiсiя за обслуговування рахунку за липень  2024 р. згiдно договору банкiвського рахунку вiд 20.06.2022, без ПДВ.</t>
        </r>
      </text>
    </comment>
    <comment ref="K38" authorId="0">
      <text>
        <r>
          <rPr>
            <sz val="10"/>
            <color indexed="81"/>
            <rFont val="Courier"/>
            <family val="3"/>
          </rPr>
          <t>01.09.2024 АТ КБ "Приватбанк" 225_x000D_
Комiсiя за обслуговування рахунку за серпень  2024 р. згiдно договору банкiвського рахунку вiд 20.06.2022, без ПДВ._x000D_
12.09.2024 АТ КБ "Приватбанк" 38,86_x000D_
Комiсiя за поповнення карток для виплат та нецiльовi платежi_x000D_
12.09.2024 АТ КБ "Приватбанк" 38,86_x000D_
Комiсiя за поповнення карток для виплат та нецiльовi платежi</t>
        </r>
      </text>
    </comment>
    <comment ref="L38" authorId="0">
      <text>
        <r>
          <rPr>
            <sz val="10"/>
            <color indexed="81"/>
            <rFont val="Courier"/>
            <family val="3"/>
          </rPr>
          <t>01.10.2024 АТ КБ "Приватбанк" 225_x000D_
Комiсiя за обслуговування рахунку за вересень  2024 р. згiдно договору банкiвського рахунку вiд 20.06.2022, без ПДВ._x000D_
22.10.2024 АТ КБ "Приватбанк" 38,86_x000D_
Комiсiя за поповнення карток для виплат та нецiльовi платежi</t>
        </r>
      </text>
    </comment>
    <comment ref="M38" authorId="0">
      <text>
        <r>
          <rPr>
            <sz val="10"/>
            <color indexed="81"/>
            <rFont val="Courier"/>
            <family val="3"/>
          </rPr>
          <t>01.11.2024 АТ КБ "Приватбанк" 225_x000D_
Комiсiя за обслуговування рахунку за жовтень  2024 р. згiдно договору банкiвського рахунку вiд 20.06.2022, без ПДВ._x000D_
04.11.2024 АТ КБ "Приватбанк" 38,86_x000D_
Комiсiя за поповнення карток для виплат та нецiльовi платежi_x000D_
30.11.2024 АТ КБ "Приватбанк" 67_x000D_
Комiсiя за поповнення карток для виплат та нецiльовi платежi</t>
        </r>
      </text>
    </comment>
    <comment ref="N38" authorId="0">
      <text>
        <r>
          <rPr>
            <sz val="10"/>
            <color indexed="81"/>
            <rFont val="Courier"/>
            <family val="3"/>
          </rPr>
          <t>01.12.2024 АТ КБ "Приватбанк" 225_x000D_
Комiсiя за обслуговування рахунку за листопад  2024 р. згiдно договору банкiвського рахунку вiд 20.06.2022, без ПДВ._x000D_
24.12.2024 АТ КБ "Приватбанк" 37,17_x000D_
Комiсiя за поповнення карток для виплат та нецiльовi платежi</t>
        </r>
      </text>
    </comment>
    <comment ref="C39" authorId="0">
      <text>
        <r>
          <rPr>
            <sz val="10"/>
            <color indexed="81"/>
            <rFont val="Courier"/>
            <family val="3"/>
          </rPr>
          <t>18.01.2024 АТ КБ "Приватбанк" 20,57_x000D_
Комiсiя за поповнення карток для виплат та нецiльовi платежi_x000D_
19.01.2024 АТ КБ "Приватбанк" 40_x000D_
ЕКВАЙРИНГОВА КОМIСIЯ БЕЗ ПДВ 19.01.2024 12:01:09 ПО КАРТЦI 4246 **** **** 3366_x000D_
28.01.2024 АТ КБ "Приватбанк" 89_x000D_
ЕКВАЙРИНГОВА КОМIСIЯ БЕЗ ПДВ 28.01.2024 15:22:00 ПО КАРТЦI 4246 **** **** 3366</t>
        </r>
      </text>
    </comment>
    <comment ref="D39" authorId="0">
      <text>
        <r>
          <rPr>
            <sz val="10"/>
            <color indexed="81"/>
            <rFont val="Courier"/>
            <family val="3"/>
          </rPr>
          <t>22.02.2024 АТ КБ "Приватбанк" 21,91_x000D_
Комiсiя за поповнення карток для виплат та нецiльовi платежi_x000D_
29.02.2024 АТ КБ "Приватбанк" 24_x000D_
ЕКВАЙРИНГОВА КОМIСIЯ БЕЗ ПДВ 28.02.2024 18:31:42 ПО КАРТЦI 4246 **** **** 3366_x000D_
29.02.2024 АТ КБ "Приватбанк" 40_x000D_
ЕКВАЙРИНГОВА КОМIСIЯ БЕЗ ПДВ 28.02.2024 18:32:37 ПО КАРТЦI 4246 **** **** 3366</t>
        </r>
      </text>
    </comment>
    <comment ref="E39" authorId="0">
      <text>
        <r>
          <rPr>
            <sz val="10"/>
            <color indexed="81"/>
            <rFont val="Courier"/>
            <family val="3"/>
          </rPr>
          <t>10.03.2024 АТ КБ "Приватбанк" 125_x000D_
ЕКВАЙРИНГОВА КОМIСIЯ БЕЗ ПДВ 10.03.2024 16:46:31 ПО КАРТЦI 4246 **** **** 3366_x000D_
10.03.2024 АТ КБ "Приватбанк" 15_x000D_
ЕКВАЙРИНГОВА КОМIСIЯ БЕЗ ПДВ 10.03.2024 16:47:40 ПО КАРТЦI 4246 **** **** 3366_x000D_
14.03.2024 АТ КБ "Приватбанк" 28,58_x000D_
Комiсiя за поповнення карток для виплат та нецiльовi платежi</t>
        </r>
      </text>
    </comment>
    <comment ref="F39" authorId="0">
      <text>
        <r>
          <rPr>
            <sz val="10"/>
            <color indexed="81"/>
            <rFont val="Courier"/>
            <family val="3"/>
          </rPr>
          <t>18.04.2024 АТ КБ "Приватбанк" 24,16_x000D_
Комiсiя за поповнення карток для виплат та нецiльовi платежi_x000D_
29.04.2024 АТ КБ "Приватбанк" 38,62_x000D_
Комiсiя за поповнення карток для виплат та нецiльовi платежi</t>
        </r>
      </text>
    </comment>
    <comment ref="L40" authorId="0">
      <text>
        <r>
          <rPr>
            <sz val="10"/>
            <color indexed="81"/>
            <rFont val="Courier"/>
            <family val="3"/>
          </rPr>
          <t>09.10.2024 Податки та збори 354,2_x000D_
Штраф о.п. за рiк (декл.термiн спл. пот.рiк) N 9385905621 вiд 14.04.2024.   Код платежу 85 11021000 UA63120270000028556</t>
        </r>
      </text>
    </comment>
  </commentList>
</comments>
</file>

<file path=xl/sharedStrings.xml><?xml version="1.0" encoding="utf-8"?>
<sst xmlns="http://schemas.openxmlformats.org/spreadsheetml/2006/main" count="196" uniqueCount="179">
  <si>
    <t>за период с по</t>
  </si>
  <si>
    <t>Остаток на начало отчетного периода</t>
  </si>
  <si>
    <t>Поступление средств
в т.ч.</t>
  </si>
  <si>
    <t>Расходы</t>
  </si>
  <si>
    <r>
      <t xml:space="preserve">Остаток на конец
</t>
    </r>
    <r>
      <rPr>
        <sz val="9"/>
        <color indexed="8"/>
        <rFont val="Calibri"/>
        <family val="2"/>
        <charset val="204"/>
      </rPr>
      <t>отчетного периода</t>
    </r>
  </si>
  <si>
    <t>Совладельцы</t>
  </si>
  <si>
    <t>УСЗН</t>
  </si>
  <si>
    <t>Прочее</t>
  </si>
  <si>
    <t xml:space="preserve">Информация о расходовании средств </t>
  </si>
  <si>
    <t>Дата</t>
  </si>
  <si>
    <t>Сумма</t>
  </si>
  <si>
    <t>Описание</t>
  </si>
  <si>
    <t>Продавец</t>
  </si>
  <si>
    <t xml:space="preserve">Отчет ОСМД </t>
  </si>
  <si>
    <t>Місяць:</t>
  </si>
  <si>
    <t>Січень</t>
  </si>
  <si>
    <t>Лютий</t>
  </si>
  <si>
    <t>Березень</t>
  </si>
  <si>
    <t>Травень</t>
  </si>
  <si>
    <t>Квітень</t>
  </si>
  <si>
    <t>Червень</t>
  </si>
  <si>
    <t>Липень</t>
  </si>
  <si>
    <t>Серпень</t>
  </si>
  <si>
    <t>Вересень</t>
  </si>
  <si>
    <t>Жовтень</t>
  </si>
  <si>
    <t>Листопад</t>
  </si>
  <si>
    <t>Грудень</t>
  </si>
  <si>
    <t>Рік:</t>
  </si>
  <si>
    <t>Площа</t>
  </si>
  <si>
    <t>Особових рахунків</t>
  </si>
  <si>
    <t>Людей</t>
  </si>
  <si>
    <t>Нараховано</t>
  </si>
  <si>
    <t xml:space="preserve">Внески </t>
  </si>
  <si>
    <t>Витарти:</t>
  </si>
  <si>
    <t>Діючий розмір внеску:</t>
  </si>
  <si>
    <t>в т.ч Кошти на рахунку</t>
  </si>
  <si>
    <t>Залишок на кінець</t>
  </si>
  <si>
    <t>Наступний місяць (залишок)</t>
  </si>
  <si>
    <t>Наступний місяць кошти)</t>
  </si>
  <si>
    <t>Наступний місяць (постачальники)</t>
  </si>
  <si>
    <t>Наступний місяць (зарплата)</t>
  </si>
  <si>
    <t>Наступний місяць податки)</t>
  </si>
  <si>
    <t>Наступний місячб (нараховано)</t>
  </si>
  <si>
    <t xml:space="preserve">       у т.ч. переплата:</t>
  </si>
  <si>
    <t>Надходження:</t>
  </si>
  <si>
    <t>Відсоток оплати:</t>
  </si>
  <si>
    <t>Борг мешканців</t>
  </si>
  <si>
    <t>Цільові внески:</t>
  </si>
  <si>
    <t xml:space="preserve">    Ми винні постачальникам послуг</t>
  </si>
  <si>
    <t xml:space="preserve">    Заборгованість із зарплати</t>
  </si>
  <si>
    <t xml:space="preserve">    Заборгованість по податкам</t>
  </si>
  <si>
    <t xml:space="preserve">     Ми винні постачальникам послуг</t>
  </si>
  <si>
    <t>Нараховано без ЦВ:</t>
  </si>
  <si>
    <t>Сплачено:</t>
  </si>
  <si>
    <t>Залишок на кінець:</t>
  </si>
  <si>
    <t>Залишок на початок:</t>
  </si>
  <si>
    <t>ЖК "УРАЛ"</t>
  </si>
  <si>
    <t>2024 р.</t>
  </si>
  <si>
    <t>Звіт про використання коштів</t>
  </si>
  <si>
    <t>Знято готівку до каси</t>
  </si>
  <si>
    <t>Вивіз сміття</t>
  </si>
  <si>
    <t>Водопостачання для загальнобудинкових потреб</t>
  </si>
  <si>
    <t>Електроенергія</t>
  </si>
  <si>
    <t>Мотокоса, олива</t>
  </si>
  <si>
    <t>Оренда євроконтейнеру для ТПВ</t>
  </si>
  <si>
    <t>Прочищення димовентканалів</t>
  </si>
  <si>
    <t>Ремонт за співфінансуванням</t>
  </si>
  <si>
    <t>ПДФО</t>
  </si>
  <si>
    <t>ЄСВ</t>
  </si>
  <si>
    <t>ВС</t>
  </si>
  <si>
    <t>Зарплата</t>
  </si>
  <si>
    <t>Госп.витрати</t>
  </si>
  <si>
    <t>Комісія банку</t>
  </si>
  <si>
    <t>Комісія за видачу готівки</t>
  </si>
  <si>
    <t>ПДФО 18%</t>
  </si>
  <si>
    <t>Воля (Телесвіт)</t>
  </si>
  <si>
    <t>19.01.2024 Голова правління 4000&lt;br&gt;4246 **** **** 3366 19.01.2024 12:01:09 Зняття готiвки: Банкомат Супермаркет Клас 2й поверх, М ХАРКIВ, ПРОСП. ТРАКТОРОБУДIВНИКIВ, БУД. 128-В&lt;hr&gt;28.01.2024 Голова правління 8900&lt;br&gt;4246 **** **** 3366 28.01.2024 15:22:00 Зняття готiвки: Банкомат Супермаркет Клас 2й поверх, М ХАРКIВ, ПРОСП. ТРАКТОРОБУДIВНИКIВ, БУД. 128-В</t>
  </si>
  <si>
    <t>18.01.2024 ПРАТ "ХАРКІВЕНЕРГОЗБУТ" 300&lt;br&gt;СПЛАТА ЗА СПОЖИТУ ЕЛЕКТРОЕНЕРГIЮ ЗА ГРУДЕНЬ 2023 Р. ЗГIДНО ДОГОВОРУ №03-1316С ВIД 01.01.2019 Р., У сумi 250.00 грн., ПДВ - 20 % 50.00 грн.</t>
  </si>
  <si>
    <t>17.01.2024 КП "КВПВ" (КВБО) 1855,84&lt;br&gt;У сумi 1546.53 грн., ПДВ - 20 % 309.31 грн.&lt;hr&gt;18.01.2024 КП "КВПВ" (КВБО) 1641,5&lt;br&gt;ЗА ПОСЛУГИ З ВИВЕЗЕННЯ ТПВ ЗА ГРУДЕНЬ 2023Р.,  ДОГОВIР. №ЖК632/1 ВIД 2019Р., В.Т.Ч. У сумi 1367.92 грн., ПДВ - 20 % 273.58 грн.</t>
  </si>
  <si>
    <t>10.01.2024 Податок на доходи фізичних осіб 361,44&lt;br&gt;*,101,23010584, 11010100, ПДФО В.Т.Ч ЗА ГРУДЕНЬ 2023Р УТРИМАНИЙ IЗ ЗП НАЙМАНИХ  ПРАЦ-IВ</t>
  </si>
  <si>
    <t>10.01.2024 Єдиний соціальний внесок 1474&lt;br&gt;*,101,23010584,71010000. ЄСВ 22% ЗА ГРУДЕНЬ 2023Р НАРАХ НА ФОП НАЙМ. ПРАЦ. Р№0229</t>
  </si>
  <si>
    <t>10.01.2024 Військоввий збір 50,25&lt;br&gt;*,101,23010584, / 11011000. ВIЙСЬКОВИЙ ЗБIР 1,5% ЗА ГРУДЕНЬ 2023Р УТРИМ. IЗ ЗП НАЙМ. ПРАЦ-IВ</t>
  </si>
  <si>
    <t>18.01.2024 Виплата заробітної плати із банку 2938,31&lt;br&gt;4149 **** **** 0543 Зарплата за грудень 2023 року Податки сплачено повнiстю ПЛ доручення № 60, 61, 62 вiд 10.01.2024</t>
  </si>
  <si>
    <t>01.01.2024 АТ КБ "Приватбанк" 225&lt;br&gt;Комiсiя за обслуговування рахунку за грудень  2023 р. згiдно договору банкiвського рахунку вiд 20.06.2022, без ПДВ.&lt;hr&gt;10.01.2024 АТ КБ "Приватбанк" 5&lt;hr&gt;10.01.2024 АТ КБ "Приватбанк" 5&lt;hr&gt;10.01.2024 АТ КБ "Приватбанк" 5&lt;hr&gt;18.01.2024 АТ КБ "Приватбанк" 5&lt;hr&gt;18.01.2024 АТ КБ "Приватбанк" 5</t>
  </si>
  <si>
    <t>18.01.2024 АТ КБ "Приватбанк" 20,57&lt;br&gt;Комiсiя за поповнення карток для виплат та нецiльовi платежi&lt;hr&gt;19.01.2024 АТ КБ "Приватбанк" 40&lt;br&gt;ЕКВАЙРИНГОВА КОМIСIЯ БЕЗ ПДВ 19.01.2024 12:01:09 ПО КАРТЦI 4246 **** **** 3366&lt;hr&gt;28.01.2024 АТ КБ "Приватбанк" 89&lt;br&gt;ЕКВАЙРИНГОВА КОМIСIЯ БЕЗ ПДВ 28.01.2024 15:22:00 ПО КАРТЦI 4246 **** **** 3366</t>
  </si>
  <si>
    <t>5, 15</t>
  </si>
  <si>
    <t>Борг на 01.01.24: 265409,71</t>
  </si>
  <si>
    <t>29.02.2024 Голова правління 2400&lt;br&gt;4246 **** **** 3366 28.02.2024 18:31:42 Зняття готiвки: Банкомат Супермаркет Клас 2й поверх, М ХАРКIВ, ПРОСП. ТРАКТОРОБУДIВНИКIВ, БУД. 128-В&lt;hr&gt;29.02.2024 Голова правління 4000&lt;br&gt;4246 **** **** 3366 28.02.2024 18:32:37 Зняття готiвки: Банкомат Супермаркет Клас 2й поверх, М ХАРКIВ, ПРОСП. ТРАКТОРОБУДIВНИКIВ, БУД. 128-В&lt;hr&gt;29.02.2024 Голова правління 100&lt;br&gt;4246 **** **** 3366 29.02.2024 13:10:34 Зняття готiвки: Банкомат Супермаркет Клас 2й поверх, М ХАРКIВ, ПРОСП. ТРАКТОРОБУДIВНИКIВ, БУД. 128-В</t>
  </si>
  <si>
    <t>15.02.2024 КП "КВПВ" (КВБО) 1767,77&lt;br&gt;ЗА ПОСЛУГИ З ВИВЕЗЕННЯ ТПВ ЗА СIЧЕНЬ 2024Р.,  ДОГОВIР. №ЖК632/1 ВIД 2019Р., В.Т.Ч. У сумi 1473.14 грн., ПДВ - 20 % 294.63 грн.4</t>
  </si>
  <si>
    <t>15.02.2024 Податок на доходи фізичних осіб 366,48&lt;br&gt;*,101,23010584, 11010100, ПДФО В.Т.Ч ЗА СIЧЕНЬ 2024Р УТРИМАНИЙ IЗ ЗП НАЙМАНИХ  ПРАЦ-IВ</t>
  </si>
  <si>
    <t>15.02.2024 Єдиний соціальний внесок 1562&lt;br&gt;*,101,23010584,71010000. ЄСВ 22% ЗА СIЧЕНЬ 2024Р НАРАХ НА ФОП НАЙМ. ПРАЦ. Р№0229</t>
  </si>
  <si>
    <t>15.02.2024 Військоввий збір 53,25&lt;br&gt;*,101,23010584, / 11011000. ВIЙСЬКОВИЙ ЗБIР 1,5% ЗА СIЧЕНЬ 2024Р УТРИМ. IЗ ЗП НАЙМ. ПРАЦ-IВ</t>
  </si>
  <si>
    <t>22.02.2024 Виплата заробітної плати із банку 3130,27&lt;br&gt;4149 **** **** 0543 Зарплата за сiчень 2024 року Податки сплачено повнiстю ПЛ доручення № 71, 72, 73 вiд 15.02.2024</t>
  </si>
  <si>
    <t>01.02.2024 АТ КБ "Приватбанк" 225&lt;br&gt;Комiсiя за обслуговування рахунку за сiчень  2024 р. згiдно договору банкiвського рахунку вiд 20.06.2022, без ПДВ.&lt;hr&gt;15.02.2024 АТ КБ "Приватбанк" 5&lt;hr&gt;15.02.2024 АТ КБ "Приватбанк" 5&lt;hr&gt;15.02.2024 АТ КБ "Приватбанк" 5&lt;hr&gt;15.02.2024 АТ КБ "Приватбанк" 5</t>
  </si>
  <si>
    <t>22.02.2024 АТ КБ "Приватбанк" 21,91&lt;br&gt;Комiсiя за поповнення карток для виплат та нецiльовi платежi&lt;hr&gt;29.02.2024 АТ КБ "Приватбанк" 24&lt;br&gt;ЕКВАЙРИНГОВА КОМIСIЯ БЕЗ ПДВ 28.02.2024 18:31:42 ПО КАРТЦI 4246 **** **** 3366&lt;hr&gt;29.02.2024 АТ КБ "Приватбанк" 40&lt;br&gt;ЕКВАЙРИНГОВА КОМIСIЯ БЕЗ ПДВ 28.02.2024 18:32:37 ПО КАРТЦI 4246 **** **** 3366&lt;hr&gt;29.02.2024 АТ КБ "Приватбанк" 1</t>
  </si>
  <si>
    <t>10.03.2024 Голова правління 12500&lt;br&gt;4246 **** **** 3366 10.03.2024 16:46:31 Зняття готiвки: Банкомат Супермаркет "Класс", М ХАРКIВ, ПРОСП. ТРАКТОРОБУДIВНИКIВ, БУД. 128В&lt;hr&gt;10.03.2024 Голова правління 1500&lt;br&gt;4246 **** **** 3366 10.03.2024 16:47:40 Зняття готiвки: Банкомат Супермаркет "Класс", М ХАРКIВ, ПРОСП. ТРАКТОРОБУДIВНИКIВ, БУД. 128В</t>
  </si>
  <si>
    <t>14.03.2024 ПРАТ "ХАРКІВЕНЕРГОЗБУТ" 300&lt;br&gt;СПЛАТА ЗА СПОЖИТУ ЕЛЕКТРОЕНЕРГIЮ ЗА ЛЮТИЙ 2024 Р. ЗГIДНО ДОГОВОРУ №03-1316С ВIД 01.01.2019 Р., У сумi 250.00 грн., ПДВ - 20 % 50.00 грн.</t>
  </si>
  <si>
    <t>14.03.2024 КП "КВПВ" (КВБО) 1515,23&lt;br&gt;ЗА ПОСЛУГИ З ВИВЕЗЕННЯ ТПВ ЗА ЛЮТИЙ 2024Р.,  ДОГОВIР. №ЖК632/1 ВIД 2019Р., В.Т.Ч. 4 У сумi 1262.69 грн., ПДВ - 20 % 252.54 грн.</t>
  </si>
  <si>
    <t>14.03.2024 КП "КВПВ" (КВБО) 600&lt;br&gt;ЗА ПОСЛУГИ на утримання евроконтейнера згiдно договору №ВВ448 вiд 2019 року,  У сумi 500.00 грн., ПДВ - 20 % 100.00 грн.</t>
  </si>
  <si>
    <t>14.03.2024 Податок на доходи фізичних осіб 1278&lt;br&gt;*,101,23010584, 11010100, ПДФО В.Т.Ч ЗА ЛЮТИЙ 2024Р УТРИМАНИЙ IЗ ЗП НАЙМАНИХ  ПРАЦ-IВ</t>
  </si>
  <si>
    <t>14.03.2024 Єдиний соціальний внесок 1562&lt;br&gt;*,101,23010584,71010000. ЄСВ 22% ЗА ЛЮТИЙ 2024Р НАРАХ НА ФОП НАЙМ. ПРАЦ. Р№0229</t>
  </si>
  <si>
    <t>14.03.2024 Військоввий збір 106,5&lt;br&gt;*,101,23010584, / 11011000. ВIЙСЬКОВИЙ ЗБIР 1,5% ЗА ЛЮТИЙ 2024Р УТРИМ. IЗ ЗП НАЙМ. ПРАЦ-IВ</t>
  </si>
  <si>
    <t>14.03.2024 Виплата заробітної плати із банку 5715,5&lt;br&gt;4149 **** **** 0543 Зарплата за лютий 2024 року Податки сплачено повнiстю ПЛ доручення № 79, 80, 81 вiд 14.03.2024</t>
  </si>
  <si>
    <t>01.03.2024 АТ КБ "Приватбанк" 225&lt;br&gt;Комiсiя за обслуговування рахунку за лютий  2024 р. згiдно договору банкiвського рахунку вiд 20.06.2022, без ПДВ.&lt;hr&gt;14.03.2024 АТ КБ "Приватбанк" 5&lt;hr&gt;14.03.2024 АТ КБ "Приватбанк" 5&lt;hr&gt;14.03.2024 АТ КБ "Приватбанк" 5&lt;hr&gt;14.03.2024 АТ КБ "Приватбанк" 5&lt;hr&gt;14.03.2024 АТ КБ "Приватбанк" 5&lt;hr&gt;14.03.2024 АТ КБ "Приватбанк" 5</t>
  </si>
  <si>
    <t>10.03.2024 АТ КБ "Приватбанк" 125&lt;br&gt;ЕКВАЙРИНГОВА КОМIСIЯ БЕЗ ПДВ 10.03.2024 16:46:31 ПО КАРТЦI 4246 **** **** 3366&lt;hr&gt;10.03.2024 АТ КБ "Приватбанк" 15&lt;br&gt;ЕКВАЙРИНГОВА КОМIСIЯ БЕЗ ПДВ 10.03.2024 16:47:40 ПО КАРТЦI 4246 **** **** 3366&lt;hr&gt;14.03.2024 АТ КБ "Приватбанк" 28,58&lt;br&gt;Комiсiя за поповнення карток для виплат та нецiльовi платежi</t>
  </si>
  <si>
    <t>26.04.2024 ПРАТ "ХАРКІВЕНЕРГОЗБУТ" 300&lt;br&gt;СПЛАТА ЗА СПОЖИТУ ЕЛЕКТРОЕНЕРГIЮ ЗА БЕРЕЗЕНЬ 2024 Р. ЗГIДНО ДОГОВОРУ №03-1316С ВIД 01.01.2019 Р., У сумi 250.00 грн., ПДВ - 20 % 50.00 грн.</t>
  </si>
  <si>
    <t>26.04.2024 КП "КВПВ" (КВБО) 1641,43&lt;br&gt;ЗА ПОСЛУГИ З ВИВЕЗЕННЯ ТПВ ЗА ,БЕРЕЗЕНЬ 2024Р.,  ДОГОВIР. №ЖК632/1 ВIД 2019Р., В.Т.Ч. У сумi 1367.86 грн., ПДВ - 20 % 273.57 грн.</t>
  </si>
  <si>
    <t>18.04.2024 Податок на доходи фізичних осіб 2093&lt;br&gt;101*ПДФО ЗА березень 2024Р утр. iз ЗП найм.прац.&lt;hr&gt;29.04.2024 Податок на доходи фізичних осіб 2398,32&lt;br&gt;101*ПДФО ЗА квiтень 2024Р утр. iз ЗП найм.прац.</t>
  </si>
  <si>
    <t>18.04.2024 Єдиний соціальний внесок 1731&lt;br&gt;101*ЄСВ 22% ЗА березень 2024Р нарх. на фонд оплати працi найм.прац.&lt;hr&gt;29.04.2024 Єдиний соціальний внесок 2931,28&lt;br&gt;101*ЄСВ 22% ЗА квiтень 2024Р нарх. на фонд оплати працi найм.прац.</t>
  </si>
  <si>
    <t>18.04.2024 Військоввий збір 148&lt;br&gt;101*ВIЙСЬКОВИЙ ЗБIР 1,5% ЗА березень 2024Р утр. iз ЗП найм.прац.&lt;hr&gt;29.04.2024 Військоввий збір 199,86&lt;br&gt;101*ВIЙСЬКОВИЙ ЗБIР 1,5% ЗА квiтень 2024Р утр. iз ЗП найм.прац.</t>
  </si>
  <si>
    <t>18.04.2024 Виплата заробітної плати із банку 4832,3&lt;br&gt;4149 **** **** 0543 Зарплата за березень 2024 року Податки сплачено повнiстю ПЛ доручення № 85, 86, 87 вiд 18.04.2024&lt;hr&gt;29.04.2024 Виплата заробітної плати із банку 7723&lt;br&gt;4149 **** **** 0543 Зарплата за квiтень 2024 року Податки сплачено повнiстю ПЛ доручення № 91, 92, 93 вiд 29.04.2024&lt;hr&gt;29.04.2024 Виплата заробітної плати із банку 3002&lt;br&gt;Зарплата на картку 26203503992732 за квiтень 2024 року Податки сплачено повнiстю ПЛ доручення № 91, 92, 93 вiд 29.04.2024</t>
  </si>
  <si>
    <t>01.04.2024 АТ КБ "Приватбанк" 225&lt;br&gt;Комiсiя за обслуговування рахунку за березень  2024 р. згiдно договору банкiвського рахунку вiд 20.06.2022, без ПДВ.&lt;hr&gt;18.04.2024 АТ КБ "Приватбанк" 5&lt;hr&gt;18.04.2024 АТ КБ "Приватбанк" 5&lt;hr&gt;18.04.2024 АТ КБ "Приватбанк" 5&lt;hr&gt;26.04.2024 АТ КБ "Приватбанк" 5&lt;hr&gt;26.04.2024 АТ КБ "Приватбанк" 5&lt;hr&gt;29.04.2024 АТ КБ "Приватбанк" 5&lt;hr&gt;29.04.2024 АТ КБ "Приватбанк" 5&lt;hr&gt;29.04.2024 АТ КБ "Приватбанк" 5&lt;hr&gt;29.04.2024 АТ КБ "Приватбанк" 5</t>
  </si>
  <si>
    <t>18.04.2024 АТ КБ "Приватбанк" 24,16&lt;br&gt;Комiсiя за поповнення карток для виплат та нецiльовi платежi&lt;hr&gt;29.04.2024 АТ КБ "Приватбанк" 38,62&lt;br&gt;Комiсiя за поповнення карток для виплат та нецiльовi платежi</t>
  </si>
  <si>
    <t>ХМР</t>
  </si>
  <si>
    <t>ТОВ "ІСТЕК УКРАЇНА"</t>
  </si>
  <si>
    <t>21.05.2024 ПРАТ "ХАРКІВЕНЕРГОЗБУТ" 100&lt;br&gt;СПЛАТА ЗА СПОЖИТУ ЕЛЕКТРОЕНЕРГIЮ ЗА КВIТЕНЬ 2024 Р. ЗГIДНО ДОГОВОРУ №03-1316С ВIД 01.01.2019 Р., У сумi 83.33 грн., ПДВ - 20 % 16.67 грн.</t>
  </si>
  <si>
    <t>21.05.2024 КП "КВПВ" (КВБО) 1641,5&lt;br&gt;ЗА ПОСЛУГИ З ВИВЕЗЕННЯ ТПВ ЗА КВIТЕНЬ 2024 Р.,  ДОГОВIР. №ЖК632/1 ВIД 2019Р., В.Т.Ч. У сумi 1367.92 грн., ПДВ - 20 % 273.58 грн.</t>
  </si>
  <si>
    <t>20.05.2024 Податок на доходи фізичних осіб 3293&lt;br&gt;101*ПДФО за травень 2024Р утр. iз ЗП найм.прац.</t>
  </si>
  <si>
    <t>10.05.2024 Єдиний соціальний внесок 340&lt;br&gt;130 сплата грошових зобов'язань по акту перевiрки № 18037/20-40-04-02-03/23010584 вiд 19.04.2024&lt;hr&gt;20.05.2024 Єдиний соціальний внесок 4025&lt;br&gt;101*ЄСВ 22% за травень 2024Р нарх. на фонд оплати працi найм.прац.</t>
  </si>
  <si>
    <t>20.05.2024 Військоввий збір 275&lt;br&gt;101*ВIЙСЬКОВИЙ ЗБIР 1,5% за травень 2024 Р утр. iз ЗП найм.прац.</t>
  </si>
  <si>
    <t>01.05.2024 АТ КБ "Приватбанк" 225&lt;br&gt;Комiсiя за обслуговування рахунку за квiтень  2024 р. згiдно договору банкiвського рахунку вiд 20.06.2022, без ПДВ.&lt;hr&gt;10.05.2024 АТ КБ "Приватбанк" 5&lt;hr&gt;20.05.2024 АТ КБ "Приватбанк" 5&lt;hr&gt;20.05.2024 АТ КБ "Приватбанк" 5&lt;hr&gt;20.05.2024 АТ КБ "Приватбанк" 5&lt;hr&gt;21.05.2024 АТ КБ "Приватбанк" 5&lt;hr&gt;21.05.2024 АТ КБ "Приватбанк" 5</t>
  </si>
  <si>
    <t>05.06.2024 Днипро-М 5418&lt;br&gt;Оплата рахунку № 257034 вiд 05.06.2024 р. за мотокосу Dnipro-M та оливу моторну. У сумi 4515.00 грн., ПДВ - 20 % 903.00 грн.</t>
  </si>
  <si>
    <t>24.06.2024 МОНОЛІТ-КГА 3209&lt;br&gt;Оалата згiдно договору № 45 вiд 21.06.2024 чистка вентилiчiйних каналiв. Без ПДВ.</t>
  </si>
  <si>
    <t>26.06.2024 ПРАТ "ХАРКІВЕНЕРГОЗБУТ" 190&lt;br&gt;СПЛАТА ЗА СПОЖИТУ ЕЛЕКТРОЕНЕРГIЮ ЗА ЧЕРВЕНЬ 2024 Р. ЗГIДНО ДОГОВОРУ №03-1316С ВIД 01.01.2019 Р., У сумi 158.33 грн., ПДВ - 20 % 31.67 грн.</t>
  </si>
  <si>
    <t>27.06.2024 КП "КВПВ" (КВБО) 1641,5&lt;br&gt;ЗА ПОСЛУГИ З ВИВЕЗЕННЯ ТПВ ЗА ТРАВЕНЬ 2024 Р.,  ДОГОВIР. №ЖК632/1 ВIД 2019Р., В.Т.Ч. У сумi 1367.92 грн., ПДВ - 20 % 273.58 грн.</t>
  </si>
  <si>
    <t>26.06.2024 Податок на доходи фізичних осіб 3658&lt;br&gt;101*ПДФО за ЧЕРВЕНЬ 2024Р утр. iз ЗП найм.прац.</t>
  </si>
  <si>
    <t>26.06.2024 Єдиний соціальний внесок 4471&lt;br&gt;101*ЄСВ 22% за ЧЕРВЕНЬ 2024Р нарх. на фонд оплати працi найм.прац.</t>
  </si>
  <si>
    <t>26.06.2024 Військоввий збір 305&lt;br&gt;101*ВIЙСЬКОВИЙ ЗБIР 1,5% за ЧЕРВЕНЬ 2024 Р утр. iз ЗП найм.прац.</t>
  </si>
  <si>
    <t>03.06.2024 Виплата заробітної плати із банку 3002&lt;br&gt;Зарплата на картку 26203503992732 за травень 2024 року Податки сплачено повнiстю.&lt;hr&gt;03.06.2024 Виплата заробітної плати із банку 7724&lt;br&gt;4149 **** **** 0543 Зарплата за травень 2024 року Податки сплачено повнiстю.</t>
  </si>
  <si>
    <t>01.06.2024 АТ КБ "Приватбанк" 225&lt;br&gt;Комiсiя за обслуговування рахунку за травень  2024 р. згiдно договору банкiвського рахунку вiд 20.06.2022, без ПДВ.&lt;hr&gt;03.06.2024 АТ КБ "Приватбанк" 38,62&lt;br&gt;Комiсiя за поповнення карток для виплат та нецiльовi платежi&lt;hr&gt;03.06.2024 АТ КБ "Приватбанк" 5&lt;hr&gt;24.06.2024 АТ КБ "Приватбанк" 5&lt;hr&gt;26.06.2024 АТ КБ "Приватбанк" 5&lt;hr&gt;26.06.2024 АТ КБ "Приватбанк" 5&lt;hr&gt;26.06.2024 АТ КБ "Приватбанк" 5&lt;hr&gt;26.06.2024 АТ КБ "Приватбанк" 5&lt;hr&gt;27.06.2024 АТ КБ "Приватбанк" 5</t>
  </si>
  <si>
    <t>29.07.2024 ПРАТ "ХАРКІВЕНЕРГОЗБУТ" 200&lt;br&gt;ЗА ЕЛЕКТРОЕНЕРГIЮ ЗА ЛИПЕНЬ 2024 Р. ДОГ.1316С вiд 01.01.2019 р, ПДВ - 20 % 33.33 грн.</t>
  </si>
  <si>
    <t>24.07.2024 КП "КВПВ" (КВБО) 1641,5&lt;br&gt;ЗА ПОСЛУГИ З ВИВЕЗЕННЯ ТПВ ЗА ЧЕРВЕНЬ 2024 Р.,  ДОГОВIР. №ЖК632/1 ВIД 2019Р., В.Т.Ч. У сумi 1367.92 грн., ПДВ - 20 % 273.58 грн.</t>
  </si>
  <si>
    <t>29.07.2024 Податок на доходи фізичних осіб 2405&lt;br&gt;101*ПДФО за липень 2024 р утр. iз ЗП найм.прац.</t>
  </si>
  <si>
    <t>29.07.2024 Єдиний соціальний внесок 2939&lt;br&gt;101*ЄСВ 22% за липень 2024 р нарх. на фонд оплати працi найм.прац.</t>
  </si>
  <si>
    <t>29.07.2024 Військоввий збір 200&lt;br&gt;101*ВIЙСЬКОВИЙ ЗБIР 1,5% за липень 2024 р утр. iз ЗП найм.прац.</t>
  </si>
  <si>
    <t>08.07.2024 Виплата заробітної плати із банку 3002&lt;br&gt;Зарплата на картку 26203503992732 за червень 2024 року Податки сплачено повнiстю.&lt;hr&gt;08.07.2024 Виплата заробітної плати із банку 8723,7&lt;br&gt;4149 **** **** 0543 Зарплата за червень 2024 року Податки сплачено повнiстю.</t>
  </si>
  <si>
    <t>01.07.2024 АТ КБ "Приватбанк" 225&lt;br&gt;Комiсiя за обслуговування рахунку за червень  2024 р. згiдно договору банкiвського рахунку вiд 20.06.2022, без ПДВ.&lt;hr&gt;08.07.2024 АТ КБ "Приватбанк" 5&lt;hr&gt;08.07.2024 АТ КБ "Приватбанк" 43,62&lt;br&gt;Комiсiя за поповнення карток для виплат та нецiльовi платежi&lt;hr&gt;24.07.2024 АТ КБ "Приватбанк" 5&lt;hr&gt;29.07.2024 АТ КБ "Приватбанк" 5&lt;hr&gt;29.07.2024 АТ КБ "Приватбанк" 5&lt;hr&gt;29.07.2024 АТ КБ "Приватбанк" 5&lt;hr&gt;29.07.2024 АТ КБ "Приватбанк" 5</t>
  </si>
  <si>
    <t>26.08.2024 ПРАТ "ХАРКІВЕНЕРГОЗБУТ" 280&lt;br&gt;ЗА ЕЛЕКТРОЕНЕРГIЮ за СЕРПЕНЬ 2024 р. ДОГ.1316С вiд 01.01.2019 р, ПДВ - 20 % 46,67 грн.</t>
  </si>
  <si>
    <t>20.08.2024 ОМС, ДЕПАРТАМЕНТ ЖКГ ХАРКІВСЬКОІ МР 20000&lt;br&gt;Спiвфiнансування поточного ремонту по усуненню аварiї за адресою: проспект Тракторобудiвникiв, 85-Б ЖК "Урал".</t>
  </si>
  <si>
    <t>26.08.2024 КП "КВПВ" (КВБО) 1747,77&lt;br&gt;ЗА ПОСЛУГИ З ВИВЕЗЕННЯ ТПВ ЗА СЕРПЕНЬ 2024 р.,  ДОГ. №ЖК632/1 ВIД 2019р., В.Т.Ч. У сумi 1456.47 грн., ПДВ - 20 % 291.30 грн.</t>
  </si>
  <si>
    <t>26.08.2024 Податок на доходи фізичних осіб 3529&lt;br&gt;101*ПДФО за серпень 2024 р утр. iз ЗП найм.прац.</t>
  </si>
  <si>
    <t>07.08.2024 Єдиний соціальний внесок 2446,26&lt;br&gt;101*Рiшення 00426962411 вiд 31.07,2024. несвоєчасну сплату ЄСВ у липнi 2018р та липнi 2023р штраф=2251,13грн та пеня=196,13 грн&lt;hr&gt;26.08.2024 Єдиний соціальний внесок 4313&lt;br&gt;101*ЄСВ 22% за серпень 2024 р нарх. на фонд оплати працi найм.прац.</t>
  </si>
  <si>
    <t>26.08.2024 Військоввий збір 294&lt;br&gt;101*ВIЙСЬКОВИЙ ЗБIР 1,5% за серпень 2024 р утр. iз ЗП найм.прац.</t>
  </si>
  <si>
    <t>01.08.2024 АТ КБ "Приватбанк" 225&lt;br&gt;Комiсiя за обслуговування рахунку за липень  2024 р. згiдно договору банкiвського рахунку вiд 20.06.2022, без ПДВ.&lt;hr&gt;07.08.2024 АТ КБ "Приватбанк" 5&lt;hr&gt;20.08.2024 АТ КБ "Приватбанк" 5&lt;hr&gt;26.08.2024 АТ КБ "Приватбанк" 5&lt;hr&gt;26.08.2024 АТ КБ "Приватбанк" 5&lt;hr&gt;26.08.2024 АТ КБ "Приватбанк" 5&lt;hr&gt;26.08.2024 АТ КБ "Приватбанк" 5&lt;hr&gt;26.08.2024 АТ КБ "Приватбанк" 5</t>
  </si>
  <si>
    <t>5, 15, 4,476</t>
  </si>
  <si>
    <t>27.09.2024 ПРАТ "ХАРКІВЕНЕРГОЗБУТ" 300&lt;br&gt;ЗА ЕЛЕКТРОЕНЕРГIЮ за ВЕРЕСЕНЬ 2024 р. ДОГ.1316С вiд 01.01.2019 р, ПДВ - 20 % 46,67 грн.</t>
  </si>
  <si>
    <t>27.09.2024 КП "КВПВ" (КВБО) 1642&lt;br&gt;ЗА  ВИВЕЗЕННЯ ТПВ ЗА ВЕРЕСЕНЬ 2024 р.,  ДОГ. №ЖК632/1 ВIД 2019р., В.Т.Ч. У сумi 1368.33 грн., ПДВ - 20 % 273.67 грн.</t>
  </si>
  <si>
    <t>27.09.2024 Податок на доходи фізичних осіб 3529&lt;br&gt;101*ПДФО за вересень 2024 р утр. iз ЗП найм.прац.</t>
  </si>
  <si>
    <t>27.09.2024 Єдиний соціальний внесок 4313&lt;br&gt;101*ЄСВ 22% за вересень 2024 р нарх. на фонд оплати працi найм.прац.</t>
  </si>
  <si>
    <t>27.09.2024 Військоввий збір 294&lt;br&gt;101*ВIЙСЬКОВИЙ ЗБIР 1,5% за вересень 2024 р утр. iз ЗП найм.прац.</t>
  </si>
  <si>
    <t>12.09.2024 Виплата заробітної плати із банку 7771,4&lt;br&gt;4149 **** **** 0543 Зарплата за липень 2024 року Податки сплачено повнiстю.&lt;hr&gt;12.09.2024 Виплата заробітної плати із банку 7771,4&lt;br&gt;4149 **** **** 0543 Зарплата за серпень 2024 року Податки сплачено повнiстю.&lt;hr&gt;12.09.2024 Виплата заробітної плати із банку 3030&lt;br&gt;Зарплата на картку 26203503992732 за липень 2024 року Податки сплачено повнiстю.&lt;hr&gt;12.09.2024 Виплата заробітної плати із банку 3030&lt;br&gt;Зарплата на картку 26203503992732 за серпень 2024 року Податки сплачено повнiстю.</t>
  </si>
  <si>
    <t>13.09.2024 Господарчи витрати 175&lt;br&gt;4149 **** **** 0543 Господарчi витрати</t>
  </si>
  <si>
    <t>01.09.2024 АТ КБ "Приватбанк" 225&lt;br&gt;Комiсiя за обслуговування рахунку за серпень  2024 р. згiдно договору банкiвського рахунку вiд 20.06.2022, без ПДВ.&lt;hr&gt;12.09.2024 АТ КБ "Приватбанк" 38,86&lt;br&gt;Комiсiя за поповнення карток для виплат та нецiльовi платежi&lt;hr&gt;12.09.2024 АТ КБ "Приватбанк" 5&lt;hr&gt;12.09.2024 АТ КБ "Приватбанк" 38,86&lt;br&gt;Комiсiя за поповнення карток для виплат та нецiльовi платежi&lt;hr&gt;12.09.2024 АТ КБ "Приватбанк" 5&lt;hr&gt;13.09.2024 АТ КБ "Приватбанк" 0,88&lt;hr&gt;27.09.2024 АТ КБ "Приватбанк" 5&lt;hr&gt;27.09.2024 АТ КБ "Приватбанк" 5&lt;hr&gt;27.09.2024 АТ КБ "Приватбанк" 5&lt;hr&gt;27.09.2024 АТ КБ "Приватбанк" 5&lt;hr&gt;27.09.2024 АТ КБ "Приватбанк" 5</t>
  </si>
  <si>
    <t>0, 5, 15</t>
  </si>
  <si>
    <t>ТОВ "КДН" (Триолан)</t>
  </si>
  <si>
    <t>29.10.2024 ПРАТ "ХАРКІВЕНЕРГОЗБУТ" 310&lt;br&gt;ЗА ЕЛЕКТРОЕНЕРГIЮ за ЖОВТЕНЬ 2024 р. ДОГ.1316С вiд 01.01.2019 р, ПДВ - 20 % 46,67 грн.</t>
  </si>
  <si>
    <t>29.10.2024 КП "КВПВ" (КВБО) 1641&lt;br&gt;ЗА вивiз ТПВ за вересень 2024 р.,  ДОГ. №ЖК632/1 ВIД 2019р., В.Т.Ч. У сумi 1367.50 грн., ПДВ - 20 % 273.50 грн.</t>
  </si>
  <si>
    <t>29.10.2024 КП "ХАРКІВВОДОКАНАЛ" 350&lt;br&gt;За ВОДОПОСТАЧАННЯ за грудень  2024 р. ДОГ.1316С вiд 01.01.2019 р, ПДВ - 20 % 46,67 грн.</t>
  </si>
  <si>
    <t>22.10.2024 Податок на доходи фізичних осіб 3529&lt;br&gt;101*ПДФО за жовтень 2024 р утр. iз ЗП найм.прац.</t>
  </si>
  <si>
    <t>22.10.2024 Єдиний соціальний внесок 4313&lt;br&gt;101*ЄСВ 22% за жовтень 2024 р нарх. на фонд оплати працi найм.прац.</t>
  </si>
  <si>
    <t>22.10.2024 Військоввий збір 294&lt;br&gt;101*ВIЙСЬКОВИЙ ЗБIР 1,5% за жовтень 2024 р утр. iз ЗП найм.прац.</t>
  </si>
  <si>
    <t>22.10.2024 Виплата заробітної плати із банку 7771,4&lt;br&gt;4149 **** **** 0543 Зарплата за вересень 2024 року Податки сплачено повнiстю.&lt;hr&gt;22.10.2024 Виплата заробітної плати із банку 3030&lt;br&gt;Зарплата на картку 26203503992732 за вересень  2024 року Податки сплачено повнiстю.</t>
  </si>
  <si>
    <t>01.10.2024 АТ КБ "Приватбанк" 225&lt;br&gt;Комiсiя за обслуговування рахунку за вересень  2024 р. згiдно договору банкiвського рахунку вiд 20.06.2022, без ПДВ.&lt;hr&gt;09.10.2024 АТ КБ "Приватбанк" 5&lt;hr&gt;22.10.2024 АТ КБ "Приватбанк" 38,86&lt;br&gt;Комiсiя за поповнення карток для виплат та нецiльовi платежi&lt;hr&gt;22.10.2024 АТ КБ "Приватбанк" 5&lt;hr&gt;22.10.2024 АТ КБ "Приватбанк" 5&lt;hr&gt;22.10.2024 АТ КБ "Приватбанк" 5&lt;hr&gt;22.10.2024 АТ КБ "Приватбанк" 5&lt;hr&gt;29.10.2024 АТ КБ "Приватбанк" 5&lt;hr&gt;29.10.2024 АТ КБ "Приватбанк" 5&lt;hr&gt;29.10.2024 АТ КБ "Приватбанк" 5</t>
  </si>
  <si>
    <t>09.10.2024 Податки та збори 354,2&lt;br&gt;Штраф о.п. за рiк (декл.термiн спл. пот.рiк) N 9385905621 вiд 14.04.2024.   Код платежу 85 11021000 UA63120270000028556</t>
  </si>
  <si>
    <t>26.11.2024 ПРАТ "ХАРКІВЕНЕРГОЗБУТ" 340&lt;br&gt;ЗА ЕЛЕКТРОЕНЕРГIЮ за жовтень 2024 р. ДОГ.1316С вiд 01.01.2019 р, ПДВ - 20 % 46,67 грн.</t>
  </si>
  <si>
    <t>04.11.2024 КП "КВПВ" (КВБО) 1641&lt;br&gt;ЗА вивiз ТПВ за жовтень 2024 р.,  ДОГ. №ЖК632/1 ВIД 2019р., В.Т.Ч. У сумi 1367.50 грн., ПДВ - 20 % 273.50 грн.&lt;hr&gt;26.11.2024 КП "КВПВ" (КВБО) 1641,5&lt;br&gt;ЗА вивiз ТПВ за жовтень 2024 р.,  ДОГ. №ЖК632/1 ВIД 2019р., В.Т.Ч. У сумi 1367.92 грн., ПДВ - 20 % 273.58 грн.</t>
  </si>
  <si>
    <t>25.11.2024 Податок на доходи фізичних осіб 1020&lt;br&gt;Спалата грошових зобов'язань по акту перевiрки 24891/20-40-24-20-06/23010584 вiд 04.06.2024&lt;hr&gt;26.11.2024 Податок на доходи фізичних осіб 3673,8&lt;br&gt;101*ПДФО за листопад 2024 р утр. iз ЗП найм.прац.</t>
  </si>
  <si>
    <t>26.11.2024 Єдиний соціальний внесок 4490,2&lt;br&gt;101*ЄСВ 22% за листопад 2024 р нарх. на фонд оплати працi найм.прац.</t>
  </si>
  <si>
    <t>26.11.2024 Військоввий збір 306,15&lt;br&gt;101*ВIЙСЬКОВИЙ ЗБIР 1,5% за листопад 2024 р утр. iз ЗП найм.прац.</t>
  </si>
  <si>
    <t>04.11.2024 Виплата заробітної плати із банку 3030&lt;br&gt;Зарплата на картку 26203503992732 за жовтень 2024 року Податки сплачено повнiстю.&lt;hr&gt;04.11.2024 Виплата заробітної плати із банку 7771,4&lt;br&gt;4149 **** **** 0543 Зарплата за жовтень 2024 року. Податки сплачено повнiстю 22.10.2024.&lt;hr&gt;30.11.2024 Виплата заробітної плати із банку 3030&lt;br&gt;Зарплата на картку 26203503992732 за листопад 2024 року Податки сплачено повнiстю.&lt;hr&gt;30.11.2024 Виплата заробітної плати із банку 13400&lt;br&gt;4149 **** **** 0543 Зарплата за листопад 2024 року. Податки сплачено повнiстю</t>
  </si>
  <si>
    <t>01.11.2024 АТ КБ "Приватбанк" 225&lt;br&gt;Комiсiя за обслуговування рахунку за жовтень  2024 р. згiдно договору банкiвського рахунку вiд 20.06.2022, без ПДВ.&lt;hr&gt;04.11.2024 АТ КБ "Приватбанк" 38,86&lt;br&gt;Комiсiя за поповнення карток для виплат та нецiльовi платежi&lt;hr&gt;04.11.2024 АТ КБ "Приватбанк" 5&lt;hr&gt;04.11.2024 АТ КБ "Приватбанк" 5&lt;hr&gt;25.11.2024 АТ КБ "Приватбанк" 5&lt;hr&gt;26.11.2024 АТ КБ "Приватбанк" 5&lt;hr&gt;26.11.2024 АТ КБ "Приватбанк" 5&lt;hr&gt;26.11.2024 АТ КБ "Приватбанк" 5&lt;hr&gt;26.11.2024 АТ КБ "Приватбанк" 5&lt;hr&gt;26.11.2024 АТ КБ "Приватбанк" 5&lt;hr&gt;30.11.2024 АТ КБ "Приватбанк" 67&lt;br&gt;Комiсiя за поповнення карток для виплат та нецiльовi платежi&lt;hr&gt;30.11.2024 АТ КБ "Приватбанк" 5</t>
  </si>
  <si>
    <t>0, 5,8, 15</t>
  </si>
  <si>
    <t>20.12.2024 ПРАТ "ХАРКІВЕНЕРГОЗБУТ" 500&lt;br&gt;ЗА ЕЛЕКТРОЕНЕРГIЮ за груднь 2024 р. ДОГ.1316С вiд 01.01.2019 р, ПДВ - 20 % 46,67 грн.</t>
  </si>
  <si>
    <t>20.12.2024 КП "КВПВ" (КВБО) 1662&lt;br&gt;ЗА вивiз ТПВ за грудень 2024 р.,  ДОГ. №ЖК632/1 ВIД 2019р., В.Т.Ч. У сумi 1385.00 грн., ПДВ - 20 % 277.00 грн.</t>
  </si>
  <si>
    <t>20.12.2024 Податок на доходи фізичних осіб 3534&lt;br&gt;101*ПДФО за грудень 2024 р утр. iз ЗП найм.прац.</t>
  </si>
  <si>
    <t>20.12.2024 Єдиний соціальний внесок 4319&lt;br&gt;101*ЄСВ 22% за грудень 2024 р нарх. на фонд оплати працi найм.прац.</t>
  </si>
  <si>
    <t>20.12.2024 Військоввий збір 982&lt;br&gt;101*ВIЙСЬКОВИЙ ЗБIР 1,5% за грудень 2024 р утр. iз ЗП найм.прац.</t>
  </si>
  <si>
    <t>24.12.2024 Виплата заробітної плати із банку 2898&lt;br&gt;Зарплата на картку 26203503992732 за грудень 2024 року Податки сплачено повнiстю.&lt;hr&gt;24.12.2024 Виплата заробітної плати із банку 7433,5&lt;br&gt;4149 **** **** 0543 Зарплата за грудень 2024 року. Податки сплачено повнiстю</t>
  </si>
  <si>
    <t>01.12.2024 АТ КБ "Приватбанк" 225&lt;br&gt;Комiсiя за обслуговування рахунку за листопад  2024 р. згiдно договору банкiвського рахунку вiд 20.06.2022, без ПДВ.&lt;hr&gt;20.12.2024 АТ КБ "Приватбанк" 5&lt;hr&gt;20.12.2024 АТ КБ "Приватбанк" 5&lt;hr&gt;20.12.2024 АТ КБ "Приватбанк" 5&lt;hr&gt;20.12.2024 АТ КБ "Приватбанк" 5&lt;hr&gt;20.12.2024 АТ КБ "Приватбанк" 5&lt;hr&gt;24.12.2024 АТ КБ "Приватбанк" 5&lt;hr&gt;24.12.2024 АТ КБ "Приватбанк" 37,17&lt;br&gt;Комiсiя за поповнення карток для виплат та нецiльовi платежi</t>
  </si>
</sst>
</file>

<file path=xl/styles.xml><?xml version="1.0" encoding="utf-8"?>
<styleSheet xmlns="http://schemas.openxmlformats.org/spreadsheetml/2006/main">
  <numFmts count="6">
    <numFmt numFmtId="171" formatCode="_-* #,##0.00\ _₽_-;\-* #,##0.00\ _₽_-;_-* &quot;-&quot;??\ _₽_-;_-@_-"/>
    <numFmt numFmtId="173" formatCode="###0.00;\-###0.00;\-;\-"/>
    <numFmt numFmtId="174" formatCode="###0.0;\-###0.0;\-;\-"/>
    <numFmt numFmtId="175" formatCode="###0;\-###0;\-;\-"/>
    <numFmt numFmtId="177" formatCode="dd/mm/yy;@"/>
    <numFmt numFmtId="180" formatCode="0;[Red]\-0;[White]\-"/>
  </numFmts>
  <fonts count="14">
    <font>
      <sz val="11"/>
      <color theme="1"/>
      <name val="Calibri"/>
      <family val="2"/>
      <charset val="204"/>
      <scheme val="minor"/>
    </font>
    <font>
      <sz val="9"/>
      <color indexed="8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sz val="11"/>
      <color rgb="FF990000"/>
      <name val="Calibri"/>
      <family val="2"/>
      <charset val="204"/>
      <scheme val="minor"/>
    </font>
    <font>
      <b/>
      <sz val="14"/>
      <color rgb="FF990000"/>
      <name val="Calibri"/>
      <family val="2"/>
      <charset val="204"/>
      <scheme val="minor"/>
    </font>
    <font>
      <sz val="10"/>
      <color rgb="FF990000"/>
      <name val="Calibri"/>
      <family val="2"/>
      <charset val="204"/>
      <scheme val="minor"/>
    </font>
    <font>
      <sz val="11"/>
      <color rgb="FF990000"/>
      <name val="Calibri"/>
      <family val="2"/>
      <charset val="204"/>
      <scheme val="minor"/>
    </font>
    <font>
      <sz val="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20"/>
      <color theme="1"/>
      <name val="Calibri"/>
      <family val="2"/>
      <charset val="204"/>
      <scheme val="minor"/>
    </font>
    <font>
      <sz val="10"/>
      <color indexed="81"/>
      <name val="Courier"/>
      <family val="3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0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71" fontId="2" fillId="0" borderId="0" applyFont="0" applyFill="0" applyBorder="0" applyAlignment="0" applyProtection="0"/>
  </cellStyleXfs>
  <cellXfs count="162">
    <xf numFmtId="0" fontId="0" fillId="0" borderId="0" xfId="0"/>
    <xf numFmtId="0" fontId="3" fillId="0" borderId="0" xfId="0" applyFont="1"/>
    <xf numFmtId="173" fontId="2" fillId="0" borderId="1" xfId="1" applyNumberFormat="1" applyFont="1" applyBorder="1"/>
    <xf numFmtId="173" fontId="2" fillId="0" borderId="2" xfId="1" applyNumberFormat="1" applyFont="1" applyBorder="1"/>
    <xf numFmtId="173" fontId="2" fillId="0" borderId="3" xfId="1" applyNumberFormat="1" applyFont="1" applyBorder="1"/>
    <xf numFmtId="175" fontId="2" fillId="0" borderId="1" xfId="1" applyNumberFormat="1" applyFont="1" applyBorder="1"/>
    <xf numFmtId="175" fontId="2" fillId="0" borderId="2" xfId="1" applyNumberFormat="1" applyFont="1" applyBorder="1"/>
    <xf numFmtId="175" fontId="2" fillId="0" borderId="3" xfId="1" applyNumberFormat="1" applyFont="1" applyBorder="1"/>
    <xf numFmtId="0" fontId="0" fillId="0" borderId="2" xfId="0" applyBorder="1" applyAlignment="1">
      <alignment horizontal="center" vertical="center" wrapText="1"/>
    </xf>
    <xf numFmtId="4" fontId="0" fillId="0" borderId="4" xfId="0" applyNumberFormat="1" applyBorder="1" applyAlignment="1"/>
    <xf numFmtId="4" fontId="0" fillId="0" borderId="5" xfId="0" applyNumberFormat="1" applyBorder="1"/>
    <xf numFmtId="0" fontId="0" fillId="0" borderId="0" xfId="0" applyAlignment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177" fontId="0" fillId="0" borderId="0" xfId="0" applyNumberFormat="1"/>
    <xf numFmtId="4" fontId="0" fillId="0" borderId="0" xfId="0" applyNumberFormat="1"/>
    <xf numFmtId="174" fontId="2" fillId="0" borderId="9" xfId="1" applyNumberFormat="1" applyFont="1" applyBorder="1"/>
    <xf numFmtId="0" fontId="0" fillId="0" borderId="10" xfId="0" applyBorder="1" applyAlignment="1">
      <alignment horizontal="center"/>
    </xf>
    <xf numFmtId="174" fontId="2" fillId="0" borderId="11" xfId="1" applyNumberFormat="1" applyFont="1" applyBorder="1"/>
    <xf numFmtId="173" fontId="2" fillId="0" borderId="12" xfId="1" applyNumberFormat="1" applyFont="1" applyBorder="1"/>
    <xf numFmtId="175" fontId="2" fillId="0" borderId="12" xfId="1" applyNumberFormat="1" applyFont="1" applyBorder="1"/>
    <xf numFmtId="0" fontId="0" fillId="0" borderId="16" xfId="0" applyBorder="1" applyAlignment="1">
      <alignment horizontal="center"/>
    </xf>
    <xf numFmtId="174" fontId="2" fillId="0" borderId="14" xfId="1" applyNumberFormat="1" applyFont="1" applyBorder="1"/>
    <xf numFmtId="0" fontId="0" fillId="0" borderId="17" xfId="0" applyBorder="1" applyAlignment="1">
      <alignment horizontal="center"/>
    </xf>
    <xf numFmtId="174" fontId="2" fillId="0" borderId="18" xfId="1" applyNumberFormat="1" applyFont="1" applyBorder="1"/>
    <xf numFmtId="173" fontId="2" fillId="0" borderId="19" xfId="1" applyNumberFormat="1" applyFont="1" applyBorder="1"/>
    <xf numFmtId="173" fontId="4" fillId="0" borderId="18" xfId="1" applyNumberFormat="1" applyFont="1" applyBorder="1"/>
    <xf numFmtId="173" fontId="3" fillId="0" borderId="3" xfId="1" applyNumberFormat="1" applyFont="1" applyBorder="1"/>
    <xf numFmtId="173" fontId="5" fillId="0" borderId="3" xfId="1" applyNumberFormat="1" applyFont="1" applyBorder="1"/>
    <xf numFmtId="173" fontId="4" fillId="0" borderId="21" xfId="1" applyNumberFormat="1" applyFont="1" applyBorder="1"/>
    <xf numFmtId="173" fontId="0" fillId="0" borderId="0" xfId="0" applyNumberFormat="1"/>
    <xf numFmtId="173" fontId="6" fillId="0" borderId="3" xfId="1" applyNumberFormat="1" applyFont="1" applyBorder="1"/>
    <xf numFmtId="173" fontId="6" fillId="0" borderId="19" xfId="1" applyNumberFormat="1" applyFont="1" applyBorder="1"/>
    <xf numFmtId="173" fontId="7" fillId="0" borderId="18" xfId="1" applyNumberFormat="1" applyFont="1" applyBorder="1"/>
    <xf numFmtId="173" fontId="8" fillId="0" borderId="3" xfId="1" applyNumberFormat="1" applyFont="1" applyBorder="1"/>
    <xf numFmtId="173" fontId="8" fillId="0" borderId="19" xfId="1" applyNumberFormat="1" applyFont="1" applyBorder="1"/>
    <xf numFmtId="0" fontId="0" fillId="0" borderId="31" xfId="0" applyBorder="1" applyAlignment="1">
      <alignment horizontal="left"/>
    </xf>
    <xf numFmtId="0" fontId="0" fillId="0" borderId="32" xfId="0" applyBorder="1" applyAlignment="1">
      <alignment horizontal="left"/>
    </xf>
    <xf numFmtId="173" fontId="2" fillId="0" borderId="34" xfId="1" applyNumberFormat="1" applyFont="1" applyBorder="1"/>
    <xf numFmtId="0" fontId="0" fillId="0" borderId="29" xfId="0" applyBorder="1" applyAlignment="1">
      <alignment horizontal="left"/>
    </xf>
    <xf numFmtId="0" fontId="0" fillId="0" borderId="30" xfId="0" applyBorder="1" applyAlignment="1">
      <alignment horizontal="left"/>
    </xf>
    <xf numFmtId="173" fontId="2" fillId="0" borderId="21" xfId="1" applyNumberFormat="1" applyFont="1" applyBorder="1"/>
    <xf numFmtId="173" fontId="2" fillId="0" borderId="35" xfId="1" applyNumberFormat="1" applyFont="1" applyBorder="1"/>
    <xf numFmtId="173" fontId="2" fillId="0" borderId="36" xfId="1" applyNumberFormat="1" applyFont="1" applyBorder="1"/>
    <xf numFmtId="173" fontId="2" fillId="0" borderId="37" xfId="1" applyNumberFormat="1" applyFont="1" applyBorder="1"/>
    <xf numFmtId="173" fontId="5" fillId="0" borderId="36" xfId="1" applyNumberFormat="1" applyFont="1" applyBorder="1"/>
    <xf numFmtId="9" fontId="2" fillId="0" borderId="36" xfId="1" applyNumberFormat="1" applyFont="1" applyBorder="1"/>
    <xf numFmtId="0" fontId="0" fillId="0" borderId="26" xfId="0" applyBorder="1" applyAlignment="1">
      <alignment horizontal="left"/>
    </xf>
    <xf numFmtId="0" fontId="9" fillId="0" borderId="27" xfId="0" applyFont="1" applyBorder="1" applyAlignment="1">
      <alignment horizontal="left"/>
    </xf>
    <xf numFmtId="0" fontId="9" fillId="0" borderId="28" xfId="0" applyFont="1" applyBorder="1" applyAlignment="1">
      <alignment horizontal="left"/>
    </xf>
    <xf numFmtId="0" fontId="0" fillId="0" borderId="27" xfId="0" applyBorder="1" applyAlignment="1">
      <alignment horizontal="left"/>
    </xf>
    <xf numFmtId="0" fontId="0" fillId="0" borderId="28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7" xfId="0" applyBorder="1" applyAlignment="1">
      <alignment horizontal="center"/>
    </xf>
    <xf numFmtId="0" fontId="9" fillId="0" borderId="27" xfId="0" applyFont="1" applyBorder="1" applyAlignment="1">
      <alignment horizontal="left"/>
    </xf>
    <xf numFmtId="0" fontId="9" fillId="0" borderId="28" xfId="0" applyFont="1" applyBorder="1" applyAlignment="1">
      <alignment horizontal="left"/>
    </xf>
    <xf numFmtId="0" fontId="7" fillId="0" borderId="24" xfId="0" applyFont="1" applyBorder="1" applyAlignment="1">
      <alignment horizontal="left"/>
    </xf>
    <xf numFmtId="0" fontId="7" fillId="0" borderId="25" xfId="0" applyFont="1" applyBorder="1" applyAlignment="1">
      <alignment horizontal="left"/>
    </xf>
    <xf numFmtId="0" fontId="10" fillId="2" borderId="43" xfId="0" applyFont="1" applyFill="1" applyBorder="1" applyAlignment="1">
      <alignment horizontal="center"/>
    </xf>
    <xf numFmtId="0" fontId="10" fillId="2" borderId="44" xfId="0" applyFont="1" applyFill="1" applyBorder="1" applyAlignment="1">
      <alignment horizontal="center"/>
    </xf>
    <xf numFmtId="0" fontId="10" fillId="2" borderId="45" xfId="0" applyFont="1" applyFill="1" applyBorder="1" applyAlignment="1">
      <alignment horizontal="center"/>
    </xf>
    <xf numFmtId="0" fontId="11" fillId="0" borderId="0" xfId="0" applyFont="1" applyAlignment="1">
      <alignment horizontal="left"/>
    </xf>
    <xf numFmtId="0" fontId="11" fillId="0" borderId="0" xfId="0" applyFont="1" applyAlignment="1">
      <alignment horizontal="right"/>
    </xf>
    <xf numFmtId="0" fontId="11" fillId="0" borderId="0" xfId="0" applyFont="1" applyBorder="1" applyAlignment="1">
      <alignment horizontal="center"/>
    </xf>
    <xf numFmtId="0" fontId="4" fillId="0" borderId="24" xfId="0" applyFont="1" applyBorder="1" applyAlignment="1">
      <alignment horizontal="left"/>
    </xf>
    <xf numFmtId="0" fontId="4" fillId="0" borderId="25" xfId="0" applyFont="1" applyBorder="1" applyAlignment="1">
      <alignment horizontal="left"/>
    </xf>
    <xf numFmtId="0" fontId="0" fillId="0" borderId="26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24" xfId="0" applyBorder="1" applyAlignment="1">
      <alignment horizontal="left"/>
    </xf>
    <xf numFmtId="0" fontId="0" fillId="0" borderId="25" xfId="0" applyBorder="1" applyAlignment="1">
      <alignment horizontal="left"/>
    </xf>
    <xf numFmtId="0" fontId="0" fillId="0" borderId="27" xfId="0" applyBorder="1" applyAlignment="1">
      <alignment horizontal="left"/>
    </xf>
    <xf numFmtId="0" fontId="0" fillId="0" borderId="28" xfId="0" applyBorder="1" applyAlignment="1">
      <alignment horizontal="left"/>
    </xf>
    <xf numFmtId="0" fontId="0" fillId="0" borderId="27" xfId="0" applyFont="1" applyBorder="1" applyAlignment="1">
      <alignment horizontal="left"/>
    </xf>
    <xf numFmtId="0" fontId="0" fillId="0" borderId="28" xfId="0" applyFont="1" applyBorder="1" applyAlignment="1">
      <alignment horizontal="left"/>
    </xf>
    <xf numFmtId="0" fontId="10" fillId="2" borderId="6" xfId="0" applyFont="1" applyFill="1" applyBorder="1" applyAlignment="1">
      <alignment horizontal="center"/>
    </xf>
    <xf numFmtId="0" fontId="10" fillId="2" borderId="7" xfId="0" applyFont="1" applyFill="1" applyBorder="1" applyAlignment="1">
      <alignment horizontal="center"/>
    </xf>
    <xf numFmtId="0" fontId="10" fillId="2" borderId="8" xfId="0" applyFont="1" applyFill="1" applyBorder="1" applyAlignment="1">
      <alignment horizontal="center"/>
    </xf>
    <xf numFmtId="0" fontId="9" fillId="0" borderId="26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0" fontId="10" fillId="2" borderId="38" xfId="0" applyFont="1" applyFill="1" applyBorder="1" applyAlignment="1">
      <alignment horizontal="center"/>
    </xf>
    <xf numFmtId="0" fontId="10" fillId="2" borderId="39" xfId="0" applyFont="1" applyFill="1" applyBorder="1" applyAlignment="1">
      <alignment horizontal="center"/>
    </xf>
    <xf numFmtId="0" fontId="10" fillId="2" borderId="40" xfId="0" applyFont="1" applyFill="1" applyBorder="1" applyAlignment="1">
      <alignment horizontal="center"/>
    </xf>
    <xf numFmtId="0" fontId="0" fillId="0" borderId="12" xfId="0" applyFont="1" applyBorder="1" applyAlignment="1">
      <alignment horizontal="left"/>
    </xf>
    <xf numFmtId="0" fontId="4" fillId="0" borderId="30" xfId="0" applyFont="1" applyBorder="1" applyAlignment="1">
      <alignment horizontal="left"/>
    </xf>
    <xf numFmtId="0" fontId="10" fillId="2" borderId="41" xfId="0" applyFont="1" applyFill="1" applyBorder="1" applyAlignment="1">
      <alignment horizontal="center"/>
    </xf>
    <xf numFmtId="0" fontId="10" fillId="2" borderId="42" xfId="0" applyFont="1" applyFill="1" applyBorder="1" applyAlignment="1">
      <alignment horizontal="center"/>
    </xf>
    <xf numFmtId="0" fontId="10" fillId="2" borderId="37" xfId="0" applyFont="1" applyFill="1" applyBorder="1" applyAlignment="1">
      <alignment horizontal="center"/>
    </xf>
    <xf numFmtId="0" fontId="0" fillId="0" borderId="13" xfId="0" applyFont="1" applyBorder="1" applyAlignment="1">
      <alignment horizontal="left"/>
    </xf>
    <xf numFmtId="4" fontId="0" fillId="0" borderId="41" xfId="0" applyNumberFormat="1" applyBorder="1" applyAlignment="1">
      <alignment horizontal="center"/>
    </xf>
    <xf numFmtId="4" fontId="0" fillId="0" borderId="15" xfId="0" applyNumberFormat="1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7" xfId="0" applyBorder="1" applyAlignment="1">
      <alignment horizontal="center"/>
    </xf>
    <xf numFmtId="0" fontId="1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24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180" fontId="2" fillId="0" borderId="15" xfId="1" applyNumberFormat="1" applyFont="1" applyBorder="1"/>
    <xf numFmtId="180" fontId="2" fillId="0" borderId="4" xfId="1" applyNumberFormat="1" applyFont="1" applyBorder="1"/>
    <xf numFmtId="180" fontId="2" fillId="0" borderId="13" xfId="1" applyNumberFormat="1" applyFont="1" applyBorder="1"/>
    <xf numFmtId="180" fontId="10" fillId="2" borderId="7" xfId="0" applyNumberFormat="1" applyFont="1" applyFill="1" applyBorder="1" applyAlignment="1">
      <alignment horizontal="center"/>
    </xf>
    <xf numFmtId="180" fontId="4" fillId="0" borderId="14" xfId="1" applyNumberFormat="1" applyFont="1" applyBorder="1"/>
    <xf numFmtId="180" fontId="4" fillId="0" borderId="9" xfId="1" applyNumberFormat="1" applyFont="1" applyBorder="1"/>
    <xf numFmtId="180" fontId="4" fillId="0" borderId="11" xfId="1" applyNumberFormat="1" applyFont="1" applyBorder="1"/>
    <xf numFmtId="180" fontId="3" fillId="0" borderId="1" xfId="1" applyNumberFormat="1" applyFont="1" applyBorder="1"/>
    <xf numFmtId="180" fontId="3" fillId="0" borderId="2" xfId="1" applyNumberFormat="1" applyFont="1" applyBorder="1"/>
    <xf numFmtId="180" fontId="3" fillId="0" borderId="12" xfId="1" applyNumberFormat="1" applyFont="1" applyBorder="1"/>
    <xf numFmtId="180" fontId="6" fillId="0" borderId="1" xfId="1" applyNumberFormat="1" applyFont="1" applyBorder="1"/>
    <xf numFmtId="180" fontId="6" fillId="0" borderId="2" xfId="1" applyNumberFormat="1" applyFont="1" applyBorder="1"/>
    <xf numFmtId="180" fontId="6" fillId="0" borderId="12" xfId="1" applyNumberFormat="1" applyFont="1" applyBorder="1"/>
    <xf numFmtId="180" fontId="6" fillId="0" borderId="15" xfId="1" applyNumberFormat="1" applyFont="1" applyBorder="1"/>
    <xf numFmtId="180" fontId="6" fillId="0" borderId="4" xfId="1" applyNumberFormat="1" applyFont="1" applyBorder="1"/>
    <xf numFmtId="180" fontId="6" fillId="0" borderId="13" xfId="1" applyNumberFormat="1" applyFont="1" applyBorder="1"/>
    <xf numFmtId="180" fontId="10" fillId="2" borderId="39" xfId="0" applyNumberFormat="1" applyFont="1" applyFill="1" applyBorder="1" applyAlignment="1">
      <alignment horizontal="center"/>
    </xf>
    <xf numFmtId="180" fontId="4" fillId="0" borderId="24" xfId="1" applyNumberFormat="1" applyFont="1" applyBorder="1"/>
    <xf numFmtId="180" fontId="4" fillId="0" borderId="25" xfId="1" applyNumberFormat="1" applyFont="1" applyBorder="1"/>
    <xf numFmtId="180" fontId="2" fillId="0" borderId="26" xfId="1" applyNumberFormat="1" applyFont="1" applyBorder="1"/>
    <xf numFmtId="180" fontId="2" fillId="0" borderId="5" xfId="1" applyNumberFormat="1" applyFont="1" applyBorder="1"/>
    <xf numFmtId="180" fontId="2" fillId="0" borderId="31" xfId="1" applyNumberFormat="1" applyFont="1" applyBorder="1"/>
    <xf numFmtId="180" fontId="2" fillId="0" borderId="33" xfId="1" applyNumberFormat="1" applyFont="1" applyBorder="1"/>
    <xf numFmtId="180" fontId="2" fillId="0" borderId="32" xfId="1" applyNumberFormat="1" applyFont="1" applyBorder="1"/>
    <xf numFmtId="180" fontId="10" fillId="2" borderId="44" xfId="0" applyNumberFormat="1" applyFont="1" applyFill="1" applyBorder="1" applyAlignment="1">
      <alignment horizontal="center"/>
    </xf>
    <xf numFmtId="180" fontId="7" fillId="0" borderId="24" xfId="1" applyNumberFormat="1" applyFont="1" applyBorder="1"/>
    <xf numFmtId="180" fontId="7" fillId="0" borderId="9" xfId="1" applyNumberFormat="1" applyFont="1" applyBorder="1"/>
    <xf numFmtId="180" fontId="7" fillId="0" borderId="25" xfId="1" applyNumberFormat="1" applyFont="1" applyBorder="1"/>
    <xf numFmtId="180" fontId="2" fillId="0" borderId="29" xfId="1" applyNumberFormat="1" applyFont="1" applyBorder="1"/>
    <xf numFmtId="180" fontId="2" fillId="0" borderId="22" xfId="1" applyNumberFormat="1" applyFont="1" applyBorder="1"/>
    <xf numFmtId="180" fontId="2" fillId="0" borderId="30" xfId="1" applyNumberFormat="1" applyFont="1" applyBorder="1"/>
    <xf numFmtId="180" fontId="10" fillId="2" borderId="42" xfId="0" applyNumberFormat="1" applyFont="1" applyFill="1" applyBorder="1" applyAlignment="1">
      <alignment horizontal="center"/>
    </xf>
    <xf numFmtId="180" fontId="4" fillId="0" borderId="20" xfId="1" applyNumberFormat="1" applyFont="1" applyBorder="1"/>
    <xf numFmtId="180" fontId="4" fillId="0" borderId="22" xfId="1" applyNumberFormat="1" applyFont="1" applyBorder="1"/>
    <xf numFmtId="180" fontId="4" fillId="0" borderId="23" xfId="1" applyNumberFormat="1" applyFont="1" applyBorder="1"/>
    <xf numFmtId="180" fontId="2" fillId="0" borderId="24" xfId="1" applyNumberFormat="1" applyFont="1" applyBorder="1"/>
    <xf numFmtId="180" fontId="2" fillId="0" borderId="9" xfId="1" applyNumberFormat="1" applyFont="1" applyBorder="1"/>
    <xf numFmtId="180" fontId="2" fillId="0" borderId="25" xfId="1" applyNumberFormat="1" applyFont="1" applyBorder="1"/>
    <xf numFmtId="180" fontId="2" fillId="0" borderId="27" xfId="1" applyNumberFormat="1" applyFont="1" applyBorder="1"/>
    <xf numFmtId="180" fontId="2" fillId="0" borderId="2" xfId="1" applyNumberFormat="1" applyFont="1" applyBorder="1"/>
    <xf numFmtId="180" fontId="2" fillId="0" borderId="28" xfId="1" applyNumberFormat="1" applyFont="1" applyBorder="1"/>
    <xf numFmtId="180" fontId="0" fillId="0" borderId="0" xfId="0" applyNumberFormat="1"/>
    <xf numFmtId="0" fontId="0" fillId="0" borderId="46" xfId="0" applyBorder="1" applyAlignment="1">
      <alignment horizontal="left"/>
    </xf>
    <xf numFmtId="0" fontId="0" fillId="0" borderId="47" xfId="0" applyBorder="1" applyAlignment="1">
      <alignment horizontal="left"/>
    </xf>
    <xf numFmtId="180" fontId="2" fillId="0" borderId="46" xfId="1" applyNumberFormat="1" applyFont="1" applyBorder="1"/>
    <xf numFmtId="180" fontId="2" fillId="0" borderId="48" xfId="1" applyNumberFormat="1" applyFont="1" applyBorder="1"/>
    <xf numFmtId="180" fontId="2" fillId="0" borderId="47" xfId="1" applyNumberFormat="1" applyFont="1" applyBorder="1"/>
    <xf numFmtId="173" fontId="2" fillId="0" borderId="49" xfId="1" applyNumberFormat="1" applyFont="1" applyBorder="1"/>
    <xf numFmtId="0" fontId="9" fillId="0" borderId="46" xfId="0" applyFont="1" applyBorder="1" applyAlignment="1">
      <alignment horizontal="left"/>
    </xf>
    <xf numFmtId="0" fontId="9" fillId="0" borderId="47" xfId="0" applyFont="1" applyBorder="1" applyAlignment="1">
      <alignment horizontal="left"/>
    </xf>
    <xf numFmtId="180" fontId="9" fillId="0" borderId="46" xfId="1" applyNumberFormat="1" applyFont="1" applyBorder="1"/>
    <xf numFmtId="180" fontId="9" fillId="0" borderId="48" xfId="1" applyNumberFormat="1" applyFont="1" applyBorder="1"/>
    <xf numFmtId="180" fontId="9" fillId="0" borderId="47" xfId="1" applyNumberFormat="1" applyFont="1" applyBorder="1"/>
    <xf numFmtId="173" fontId="9" fillId="0" borderId="49" xfId="1" applyNumberFormat="1" applyFont="1" applyBorder="1"/>
    <xf numFmtId="180" fontId="9" fillId="0" borderId="27" xfId="1" applyNumberFormat="1" applyFont="1" applyBorder="1"/>
    <xf numFmtId="180" fontId="9" fillId="0" borderId="2" xfId="1" applyNumberFormat="1" applyFont="1" applyBorder="1"/>
    <xf numFmtId="180" fontId="9" fillId="0" borderId="28" xfId="1" applyNumberFormat="1" applyFont="1" applyBorder="1"/>
    <xf numFmtId="173" fontId="9" fillId="0" borderId="3" xfId="1" applyNumberFormat="1" applyFont="1" applyBorder="1"/>
  </cellXfs>
  <cellStyles count="2">
    <cellStyle name="Обычный" xfId="0" builtinId="0"/>
    <cellStyle name="Финансовый" xfId="1" builtin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>
    <pageSetUpPr fitToPage="1"/>
  </sheetPr>
  <dimension ref="A1:O63"/>
  <sheetViews>
    <sheetView showGridLines="0" tabSelected="1" workbookViewId="0">
      <selection activeCell="A21" sqref="A21"/>
    </sheetView>
  </sheetViews>
  <sheetFormatPr defaultRowHeight="15"/>
  <cols>
    <col min="1" max="1" width="3" bestFit="1" customWidth="1"/>
    <col min="2" max="2" width="47.140625" bestFit="1" customWidth="1"/>
    <col min="3" max="4" width="8.42578125" bestFit="1" customWidth="1"/>
    <col min="5" max="5" width="9.7109375" bestFit="1" customWidth="1"/>
    <col min="6" max="7" width="8.42578125" bestFit="1" customWidth="1"/>
    <col min="8" max="8" width="8.7109375" bestFit="1" customWidth="1"/>
    <col min="9" max="9" width="8.42578125" bestFit="1" customWidth="1"/>
    <col min="10" max="10" width="8.85546875" bestFit="1" customWidth="1"/>
    <col min="11" max="11" width="9.7109375" bestFit="1" customWidth="1"/>
    <col min="12" max="12" width="9" bestFit="1" customWidth="1"/>
    <col min="13" max="13" width="9.5703125" bestFit="1" customWidth="1"/>
    <col min="14" max="14" width="8.42578125" bestFit="1" customWidth="1"/>
    <col min="15" max="15" width="13.5703125" bestFit="1" customWidth="1"/>
  </cols>
  <sheetData>
    <row r="1" spans="1:15" ht="15.75">
      <c r="A1" s="62" t="s">
        <v>56</v>
      </c>
      <c r="B1" s="62"/>
      <c r="C1" s="62"/>
      <c r="D1" s="63" t="s">
        <v>57</v>
      </c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</row>
    <row r="2" spans="1:15" ht="16.5" thickBot="1">
      <c r="A2" s="64" t="s">
        <v>58</v>
      </c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</row>
    <row r="3" spans="1:15" ht="15.75" thickBot="1">
      <c r="A3" s="69" t="s">
        <v>14</v>
      </c>
      <c r="B3" s="70"/>
      <c r="C3" s="22" t="s">
        <v>15</v>
      </c>
      <c r="D3" s="54" t="s">
        <v>16</v>
      </c>
      <c r="E3" s="54" t="s">
        <v>17</v>
      </c>
      <c r="F3" s="54" t="s">
        <v>19</v>
      </c>
      <c r="G3" s="54" t="s">
        <v>18</v>
      </c>
      <c r="H3" s="54" t="s">
        <v>20</v>
      </c>
      <c r="I3" s="54" t="s">
        <v>21</v>
      </c>
      <c r="J3" s="54" t="s">
        <v>22</v>
      </c>
      <c r="K3" s="54" t="s">
        <v>23</v>
      </c>
      <c r="L3" s="54" t="s">
        <v>24</v>
      </c>
      <c r="M3" s="54" t="s">
        <v>25</v>
      </c>
      <c r="N3" s="18" t="s">
        <v>26</v>
      </c>
      <c r="O3" s="24" t="s">
        <v>27</v>
      </c>
    </row>
    <row r="4" spans="1:15" ht="15.75" hidden="1" thickBot="1">
      <c r="A4" s="71" t="s">
        <v>28</v>
      </c>
      <c r="B4" s="72"/>
      <c r="C4" s="23">
        <v>4467.7999935150146</v>
      </c>
      <c r="D4" s="17">
        <v>4467.7999935150146</v>
      </c>
      <c r="E4" s="17">
        <v>4467.7999935150146</v>
      </c>
      <c r="F4" s="17">
        <v>4467.7999935150146</v>
      </c>
      <c r="G4" s="17">
        <v>4467.7999935150146</v>
      </c>
      <c r="H4" s="17">
        <v>4467.7999935150146</v>
      </c>
      <c r="I4" s="17">
        <v>4467.7999935150146</v>
      </c>
      <c r="J4" s="17">
        <v>4467.7999935150146</v>
      </c>
      <c r="K4" s="17">
        <v>4467.7999935150146</v>
      </c>
      <c r="L4" s="17">
        <v>4467.7999935150146</v>
      </c>
      <c r="M4" s="17">
        <v>4467.7999935150146</v>
      </c>
      <c r="N4" s="19">
        <v>4467.7999935150146</v>
      </c>
      <c r="O4" s="25"/>
    </row>
    <row r="5" spans="1:15" ht="15.75" hidden="1" thickBot="1">
      <c r="A5" s="73" t="s">
        <v>34</v>
      </c>
      <c r="B5" s="74"/>
      <c r="C5" s="2" t="s">
        <v>85</v>
      </c>
      <c r="D5" s="3" t="s">
        <v>85</v>
      </c>
      <c r="E5" s="3" t="s">
        <v>85</v>
      </c>
      <c r="F5" s="3" t="s">
        <v>85</v>
      </c>
      <c r="G5" s="3" t="s">
        <v>85</v>
      </c>
      <c r="H5" s="3" t="s">
        <v>85</v>
      </c>
      <c r="I5" s="3" t="s">
        <v>85</v>
      </c>
      <c r="J5" s="3" t="s">
        <v>144</v>
      </c>
      <c r="K5" s="3" t="s">
        <v>153</v>
      </c>
      <c r="L5" s="3" t="s">
        <v>153</v>
      </c>
      <c r="M5" s="3" t="s">
        <v>171</v>
      </c>
      <c r="N5" s="20" t="s">
        <v>171</v>
      </c>
      <c r="O5" s="4"/>
    </row>
    <row r="6" spans="1:15" ht="15.75" hidden="1" thickBot="1">
      <c r="A6" s="73" t="s">
        <v>29</v>
      </c>
      <c r="B6" s="74"/>
      <c r="C6" s="5">
        <v>90</v>
      </c>
      <c r="D6" s="6">
        <v>90</v>
      </c>
      <c r="E6" s="6">
        <v>90</v>
      </c>
      <c r="F6" s="6">
        <v>90</v>
      </c>
      <c r="G6" s="6">
        <v>90</v>
      </c>
      <c r="H6" s="6">
        <v>90</v>
      </c>
      <c r="I6" s="6">
        <v>90</v>
      </c>
      <c r="J6" s="6">
        <v>90</v>
      </c>
      <c r="K6" s="6">
        <v>90</v>
      </c>
      <c r="L6" s="6">
        <v>90</v>
      </c>
      <c r="M6" s="6">
        <v>90</v>
      </c>
      <c r="N6" s="21">
        <v>90</v>
      </c>
      <c r="O6" s="7"/>
    </row>
    <row r="7" spans="1:15" ht="15.75" hidden="1" thickBot="1">
      <c r="A7" s="73" t="s">
        <v>30</v>
      </c>
      <c r="B7" s="74"/>
      <c r="C7" s="5">
        <v>125</v>
      </c>
      <c r="D7" s="6">
        <v>125</v>
      </c>
      <c r="E7" s="6">
        <v>125</v>
      </c>
      <c r="F7" s="6">
        <v>125</v>
      </c>
      <c r="G7" s="6">
        <v>125</v>
      </c>
      <c r="H7" s="6">
        <v>125</v>
      </c>
      <c r="I7" s="6">
        <v>125</v>
      </c>
      <c r="J7" s="6">
        <v>125</v>
      </c>
      <c r="K7" s="6">
        <v>125</v>
      </c>
      <c r="L7" s="6">
        <v>126</v>
      </c>
      <c r="M7" s="6">
        <v>126</v>
      </c>
      <c r="N7" s="21">
        <v>126</v>
      </c>
      <c r="O7" s="7"/>
    </row>
    <row r="8" spans="1:15" ht="15.75" hidden="1" thickBot="1">
      <c r="A8" s="67" t="s">
        <v>31</v>
      </c>
      <c r="B8" s="68"/>
      <c r="C8" s="104">
        <v>24229</v>
      </c>
      <c r="D8" s="105">
        <v>24229</v>
      </c>
      <c r="E8" s="105">
        <v>24229</v>
      </c>
      <c r="F8" s="105">
        <v>24229</v>
      </c>
      <c r="G8" s="105">
        <v>24229</v>
      </c>
      <c r="H8" s="105">
        <v>21139</v>
      </c>
      <c r="I8" s="105">
        <v>23659</v>
      </c>
      <c r="J8" s="105">
        <v>23748.99999999996</v>
      </c>
      <c r="K8" s="105">
        <v>23749</v>
      </c>
      <c r="L8" s="105">
        <v>23764</v>
      </c>
      <c r="M8" s="105">
        <v>27271.039999999994</v>
      </c>
      <c r="N8" s="106">
        <v>27271.039999999994</v>
      </c>
      <c r="O8" s="26">
        <f>SUM(C8:N8)</f>
        <v>291747.07999999996</v>
      </c>
    </row>
    <row r="9" spans="1:15" s="1" customFormat="1" ht="15" hidden="1" customHeight="1" thickBot="1">
      <c r="A9" s="77"/>
      <c r="B9" s="78"/>
      <c r="C9" s="107"/>
      <c r="D9" s="107"/>
      <c r="E9" s="107"/>
      <c r="F9" s="107"/>
      <c r="G9" s="107"/>
      <c r="H9" s="107"/>
      <c r="I9" s="107"/>
      <c r="J9" s="107"/>
      <c r="K9" s="107"/>
      <c r="L9" s="107"/>
      <c r="M9" s="107"/>
      <c r="N9" s="107"/>
      <c r="O9" s="79"/>
    </row>
    <row r="10" spans="1:15" s="1" customFormat="1" ht="19.5" thickBot="1">
      <c r="A10" s="65" t="s">
        <v>55</v>
      </c>
      <c r="B10" s="66"/>
      <c r="C10" s="108">
        <f>C11-C12-C13-C14</f>
        <v>16081.829999999842</v>
      </c>
      <c r="D10" s="109">
        <f t="shared" ref="D10:N10" si="0">D11-D12-D13-D14</f>
        <v>29857.019999999902</v>
      </c>
      <c r="E10" s="109">
        <f t="shared" si="0"/>
        <v>34315</v>
      </c>
      <c r="F10" s="109">
        <f t="shared" si="0"/>
        <v>30896.059999999939</v>
      </c>
      <c r="G10" s="109">
        <f t="shared" si="0"/>
        <v>20907.229999999865</v>
      </c>
      <c r="H10" s="109">
        <f t="shared" si="0"/>
        <v>41867.269999999902</v>
      </c>
      <c r="I10" s="109">
        <f t="shared" si="0"/>
        <v>28740.649999999907</v>
      </c>
      <c r="J10" s="109">
        <f t="shared" si="0"/>
        <v>25408.589999999851</v>
      </c>
      <c r="K10" s="109">
        <f t="shared" si="0"/>
        <v>15851.289999999804</v>
      </c>
      <c r="L10" s="109">
        <f t="shared" si="0"/>
        <v>12190.329999999725</v>
      </c>
      <c r="M10" s="109">
        <f t="shared" si="0"/>
        <v>23040.109999999637</v>
      </c>
      <c r="N10" s="110">
        <f t="shared" si="0"/>
        <v>3095.1599999995669</v>
      </c>
      <c r="O10" s="27">
        <f>C10</f>
        <v>16081.829999999842</v>
      </c>
    </row>
    <row r="11" spans="1:15" s="1" customFormat="1" hidden="1">
      <c r="A11" s="75" t="s">
        <v>35</v>
      </c>
      <c r="B11" s="76"/>
      <c r="C11" s="111">
        <v>16081.829999999842</v>
      </c>
      <c r="D11" s="112">
        <v>29857.019999999902</v>
      </c>
      <c r="E11" s="112">
        <v>34315</v>
      </c>
      <c r="F11" s="112">
        <v>30896.059999999939</v>
      </c>
      <c r="G11" s="112">
        <v>20907.229999999865</v>
      </c>
      <c r="H11" s="112">
        <v>41867.269999999902</v>
      </c>
      <c r="I11" s="112">
        <v>28740.649999999907</v>
      </c>
      <c r="J11" s="112">
        <v>25408.589999999851</v>
      </c>
      <c r="K11" s="112">
        <v>15851.289999999804</v>
      </c>
      <c r="L11" s="112">
        <v>12190.329999999725</v>
      </c>
      <c r="M11" s="112">
        <v>23040.109999999637</v>
      </c>
      <c r="N11" s="113">
        <v>3095.1599999995669</v>
      </c>
      <c r="O11" s="28">
        <f>C11</f>
        <v>16081.829999999842</v>
      </c>
    </row>
    <row r="12" spans="1:15" s="1" customFormat="1" hidden="1">
      <c r="A12" s="55" t="s">
        <v>48</v>
      </c>
      <c r="B12" s="56"/>
      <c r="C12" s="114"/>
      <c r="D12" s="115"/>
      <c r="E12" s="115"/>
      <c r="F12" s="115"/>
      <c r="G12" s="115"/>
      <c r="H12" s="115"/>
      <c r="I12" s="115"/>
      <c r="J12" s="115"/>
      <c r="K12" s="115"/>
      <c r="L12" s="115"/>
      <c r="M12" s="115"/>
      <c r="N12" s="116"/>
      <c r="O12" s="32">
        <f>C12</f>
        <v>0</v>
      </c>
    </row>
    <row r="13" spans="1:15" s="1" customFormat="1" hidden="1">
      <c r="A13" s="55" t="s">
        <v>49</v>
      </c>
      <c r="B13" s="56"/>
      <c r="C13" s="114"/>
      <c r="D13" s="115"/>
      <c r="E13" s="115"/>
      <c r="F13" s="115"/>
      <c r="G13" s="115"/>
      <c r="H13" s="115"/>
      <c r="I13" s="115"/>
      <c r="J13" s="115"/>
      <c r="K13" s="115"/>
      <c r="L13" s="115"/>
      <c r="M13" s="115"/>
      <c r="N13" s="116"/>
      <c r="O13" s="32">
        <f>C13</f>
        <v>0</v>
      </c>
    </row>
    <row r="14" spans="1:15" s="1" customFormat="1" ht="15.75" hidden="1" thickBot="1">
      <c r="A14" s="80" t="s">
        <v>50</v>
      </c>
      <c r="B14" s="81"/>
      <c r="C14" s="117"/>
      <c r="D14" s="118"/>
      <c r="E14" s="118"/>
      <c r="F14" s="118"/>
      <c r="G14" s="118"/>
      <c r="H14" s="118"/>
      <c r="I14" s="118"/>
      <c r="J14" s="118"/>
      <c r="K14" s="118"/>
      <c r="L14" s="118"/>
      <c r="M14" s="118"/>
      <c r="N14" s="119"/>
      <c r="O14" s="33">
        <f>C14</f>
        <v>0</v>
      </c>
    </row>
    <row r="15" spans="1:15" s="1" customFormat="1" ht="7.15" hidden="1" customHeight="1" thickBot="1">
      <c r="A15" s="83"/>
      <c r="B15" s="84"/>
      <c r="C15" s="120"/>
      <c r="D15" s="120"/>
      <c r="E15" s="120"/>
      <c r="F15" s="120"/>
      <c r="G15" s="120"/>
      <c r="H15" s="120"/>
      <c r="I15" s="120"/>
      <c r="J15" s="120"/>
      <c r="K15" s="120"/>
      <c r="L15" s="120"/>
      <c r="M15" s="120"/>
      <c r="N15" s="120"/>
      <c r="O15" s="85"/>
    </row>
    <row r="16" spans="1:15" s="1" customFormat="1" ht="18.75">
      <c r="A16" s="65" t="s">
        <v>44</v>
      </c>
      <c r="B16" s="66"/>
      <c r="C16" s="121">
        <f>SUM(C17:C22)</f>
        <v>35696.1</v>
      </c>
      <c r="D16" s="109">
        <f>SUM(D17:D22)</f>
        <v>18169.66</v>
      </c>
      <c r="E16" s="109">
        <f>SUM(E17:E22)</f>
        <v>22081.87</v>
      </c>
      <c r="F16" s="109">
        <f t="shared" ref="F16:M16" si="1">SUM(F17:F22)</f>
        <v>17344.14</v>
      </c>
      <c r="G16" s="109">
        <f t="shared" si="1"/>
        <v>30889.54</v>
      </c>
      <c r="H16" s="109">
        <f t="shared" si="1"/>
        <v>16790.5</v>
      </c>
      <c r="I16" s="109">
        <f t="shared" si="1"/>
        <v>16077.759999999998</v>
      </c>
      <c r="J16" s="109">
        <f t="shared" si="1"/>
        <v>23312.73</v>
      </c>
      <c r="K16" s="109">
        <f t="shared" si="1"/>
        <v>28533.439999999999</v>
      </c>
      <c r="L16" s="109">
        <f t="shared" si="1"/>
        <v>32746.240000000002</v>
      </c>
      <c r="M16" s="109">
        <f t="shared" si="1"/>
        <v>20774.960000000003</v>
      </c>
      <c r="N16" s="122">
        <f>SUM(N17:N22)</f>
        <v>25545.79</v>
      </c>
      <c r="O16" s="27">
        <f>SUM(C16:N16)</f>
        <v>287962.73</v>
      </c>
    </row>
    <row r="17" spans="1:15">
      <c r="A17" s="146">
        <v>1</v>
      </c>
      <c r="B17" s="147" t="s">
        <v>32</v>
      </c>
      <c r="C17" s="148">
        <v>35321.1</v>
      </c>
      <c r="D17" s="149">
        <v>18169.66</v>
      </c>
      <c r="E17" s="149">
        <v>22081.87</v>
      </c>
      <c r="F17" s="149">
        <v>17344.14</v>
      </c>
      <c r="G17" s="149">
        <v>29441.14</v>
      </c>
      <c r="H17" s="149">
        <v>16790.5</v>
      </c>
      <c r="I17" s="149">
        <v>14343.759999999998</v>
      </c>
      <c r="J17" s="149">
        <v>22859.73</v>
      </c>
      <c r="K17" s="149">
        <v>28080.44</v>
      </c>
      <c r="L17" s="149">
        <v>30133.24</v>
      </c>
      <c r="M17" s="149">
        <v>20321.960000000003</v>
      </c>
      <c r="N17" s="150">
        <v>24236.59</v>
      </c>
      <c r="O17" s="151">
        <f>SUM(C17:N17)</f>
        <v>279124.13</v>
      </c>
    </row>
    <row r="18" spans="1:15">
      <c r="A18" s="146">
        <v>2</v>
      </c>
      <c r="B18" s="147" t="s">
        <v>75</v>
      </c>
      <c r="C18" s="148">
        <v>375</v>
      </c>
      <c r="D18" s="149">
        <v>0</v>
      </c>
      <c r="E18" s="149">
        <v>0</v>
      </c>
      <c r="F18" s="149">
        <v>0</v>
      </c>
      <c r="G18" s="149">
        <v>0</v>
      </c>
      <c r="H18" s="149">
        <v>0</v>
      </c>
      <c r="I18" s="149">
        <v>0</v>
      </c>
      <c r="J18" s="149">
        <v>0</v>
      </c>
      <c r="K18" s="149">
        <v>0</v>
      </c>
      <c r="L18" s="149">
        <v>0</v>
      </c>
      <c r="M18" s="149">
        <v>0</v>
      </c>
      <c r="N18" s="150">
        <v>0</v>
      </c>
      <c r="O18" s="151">
        <f>SUM(C18:N18)</f>
        <v>375</v>
      </c>
    </row>
    <row r="19" spans="1:15">
      <c r="A19" s="51">
        <v>3</v>
      </c>
      <c r="B19" s="52" t="s">
        <v>113</v>
      </c>
      <c r="C19" s="142"/>
      <c r="D19" s="143"/>
      <c r="E19" s="143"/>
      <c r="F19" s="143"/>
      <c r="G19" s="143">
        <v>1380</v>
      </c>
      <c r="H19" s="143">
        <v>0</v>
      </c>
      <c r="I19" s="143">
        <v>1410</v>
      </c>
      <c r="J19" s="143">
        <v>345</v>
      </c>
      <c r="K19" s="143">
        <v>345</v>
      </c>
      <c r="L19" s="143">
        <v>705</v>
      </c>
      <c r="M19" s="143">
        <v>345</v>
      </c>
      <c r="N19" s="144">
        <v>1201.1999999999998</v>
      </c>
      <c r="O19" s="4">
        <f>SUM(C19:N19)</f>
        <v>5731.2</v>
      </c>
    </row>
    <row r="20" spans="1:15">
      <c r="A20" s="51">
        <v>4</v>
      </c>
      <c r="B20" s="52" t="s">
        <v>114</v>
      </c>
      <c r="C20" s="142"/>
      <c r="D20" s="143"/>
      <c r="E20" s="143"/>
      <c r="F20" s="143"/>
      <c r="G20" s="143">
        <v>68.400000000000006</v>
      </c>
      <c r="H20" s="143">
        <v>0</v>
      </c>
      <c r="I20" s="143">
        <v>324</v>
      </c>
      <c r="J20" s="143">
        <v>108</v>
      </c>
      <c r="K20" s="143">
        <v>108</v>
      </c>
      <c r="L20" s="143">
        <v>108</v>
      </c>
      <c r="M20" s="143">
        <v>108</v>
      </c>
      <c r="N20" s="144">
        <v>108</v>
      </c>
      <c r="O20" s="4">
        <f>SUM(C20:N20)</f>
        <v>932.4</v>
      </c>
    </row>
    <row r="21" spans="1:15" ht="15.75" thickBot="1">
      <c r="A21" s="48">
        <v>5</v>
      </c>
      <c r="B21" s="53" t="s">
        <v>154</v>
      </c>
      <c r="C21" s="123"/>
      <c r="D21" s="105"/>
      <c r="E21" s="105"/>
      <c r="F21" s="105"/>
      <c r="G21" s="105"/>
      <c r="H21" s="105"/>
      <c r="I21" s="105"/>
      <c r="J21" s="105"/>
      <c r="K21" s="105"/>
      <c r="L21" s="105">
        <v>1800</v>
      </c>
      <c r="M21" s="105">
        <v>0</v>
      </c>
      <c r="N21" s="124">
        <v>0</v>
      </c>
      <c r="O21" s="26">
        <f>SUM(C21:N21)</f>
        <v>1800</v>
      </c>
    </row>
    <row r="22" spans="1:15" ht="15.75" hidden="1" thickBot="1">
      <c r="A22" s="37"/>
      <c r="B22" s="38"/>
      <c r="C22" s="125"/>
      <c r="D22" s="126"/>
      <c r="E22" s="126"/>
      <c r="F22" s="126"/>
      <c r="G22" s="126"/>
      <c r="H22" s="126"/>
      <c r="I22" s="126"/>
      <c r="J22" s="126"/>
      <c r="K22" s="126"/>
      <c r="L22" s="126"/>
      <c r="M22" s="126"/>
      <c r="N22" s="127"/>
      <c r="O22" s="39">
        <f>SUM(C22:N22)</f>
        <v>0</v>
      </c>
    </row>
    <row r="23" spans="1:15" s="1" customFormat="1" ht="7.5" customHeight="1" thickBot="1">
      <c r="A23" s="59"/>
      <c r="B23" s="60"/>
      <c r="C23" s="128"/>
      <c r="D23" s="128"/>
      <c r="E23" s="128"/>
      <c r="F23" s="128"/>
      <c r="G23" s="128"/>
      <c r="H23" s="128"/>
      <c r="I23" s="128"/>
      <c r="J23" s="128"/>
      <c r="K23" s="128"/>
      <c r="L23" s="128"/>
      <c r="M23" s="128"/>
      <c r="N23" s="128"/>
      <c r="O23" s="61"/>
    </row>
    <row r="24" spans="1:15" s="1" customFormat="1" ht="18.75">
      <c r="A24" s="57" t="s">
        <v>33</v>
      </c>
      <c r="B24" s="58"/>
      <c r="C24" s="129">
        <f t="shared" ref="C24:N24" si="2">SUM(C25:C41)</f>
        <v>21920.91</v>
      </c>
      <c r="D24" s="130">
        <f t="shared" si="2"/>
        <v>13711.68</v>
      </c>
      <c r="E24" s="130">
        <f t="shared" si="2"/>
        <v>25500.81</v>
      </c>
      <c r="F24" s="130">
        <f t="shared" si="2"/>
        <v>27332.97</v>
      </c>
      <c r="G24" s="130">
        <f t="shared" si="2"/>
        <v>9929.5</v>
      </c>
      <c r="H24" s="130">
        <f t="shared" si="2"/>
        <v>29917.119999999999</v>
      </c>
      <c r="I24" s="130">
        <f t="shared" si="2"/>
        <v>19409.82</v>
      </c>
      <c r="J24" s="130">
        <f t="shared" si="2"/>
        <v>32870.03</v>
      </c>
      <c r="K24" s="130">
        <f t="shared" si="2"/>
        <v>32194.399999999998</v>
      </c>
      <c r="L24" s="130">
        <f t="shared" si="2"/>
        <v>21896.460000000003</v>
      </c>
      <c r="M24" s="130">
        <f t="shared" si="2"/>
        <v>40719.910000000003</v>
      </c>
      <c r="N24" s="131">
        <f t="shared" si="2"/>
        <v>21620.67</v>
      </c>
      <c r="O24" s="34">
        <f>SUM(C24:N24)</f>
        <v>297024.27999999997</v>
      </c>
    </row>
    <row r="25" spans="1:15" s="1" customFormat="1">
      <c r="A25" s="49">
        <v>1</v>
      </c>
      <c r="B25" s="50" t="s">
        <v>59</v>
      </c>
      <c r="C25" s="158">
        <v>12900</v>
      </c>
      <c r="D25" s="159">
        <v>6500</v>
      </c>
      <c r="E25" s="159">
        <v>14000</v>
      </c>
      <c r="F25" s="159">
        <v>0</v>
      </c>
      <c r="G25" s="159">
        <v>0</v>
      </c>
      <c r="H25" s="159">
        <v>0</v>
      </c>
      <c r="I25" s="159">
        <v>0</v>
      </c>
      <c r="J25" s="159">
        <v>0</v>
      </c>
      <c r="K25" s="159">
        <v>0</v>
      </c>
      <c r="L25" s="159">
        <v>0</v>
      </c>
      <c r="M25" s="159">
        <v>0</v>
      </c>
      <c r="N25" s="160">
        <v>0</v>
      </c>
      <c r="O25" s="161">
        <f>SUM(C25:N25)</f>
        <v>33400</v>
      </c>
    </row>
    <row r="26" spans="1:15" s="1" customFormat="1">
      <c r="A26" s="49">
        <v>2</v>
      </c>
      <c r="B26" s="50" t="s">
        <v>60</v>
      </c>
      <c r="C26" s="158">
        <v>3497.34</v>
      </c>
      <c r="D26" s="159">
        <v>1767.77</v>
      </c>
      <c r="E26" s="159">
        <v>1515.23</v>
      </c>
      <c r="F26" s="159">
        <v>1641.43</v>
      </c>
      <c r="G26" s="159">
        <v>1641.5</v>
      </c>
      <c r="H26" s="159">
        <v>1641.5</v>
      </c>
      <c r="I26" s="159">
        <v>1641.5</v>
      </c>
      <c r="J26" s="159">
        <v>1747.77</v>
      </c>
      <c r="K26" s="159">
        <v>1642</v>
      </c>
      <c r="L26" s="159">
        <v>1641</v>
      </c>
      <c r="M26" s="159">
        <v>3282.5</v>
      </c>
      <c r="N26" s="160">
        <v>1662</v>
      </c>
      <c r="O26" s="161">
        <f>SUM(C26:N26)</f>
        <v>23321.54</v>
      </c>
    </row>
    <row r="27" spans="1:15" s="1" customFormat="1">
      <c r="A27" s="49">
        <v>3</v>
      </c>
      <c r="B27" s="50" t="s">
        <v>61</v>
      </c>
      <c r="C27" s="158">
        <v>0</v>
      </c>
      <c r="D27" s="159">
        <v>0</v>
      </c>
      <c r="E27" s="159">
        <v>0</v>
      </c>
      <c r="F27" s="159">
        <v>0</v>
      </c>
      <c r="G27" s="159">
        <v>0</v>
      </c>
      <c r="H27" s="159">
        <v>0</v>
      </c>
      <c r="I27" s="159">
        <v>0</v>
      </c>
      <c r="J27" s="159">
        <v>0</v>
      </c>
      <c r="K27" s="159">
        <v>0</v>
      </c>
      <c r="L27" s="159">
        <v>350</v>
      </c>
      <c r="M27" s="159">
        <v>0</v>
      </c>
      <c r="N27" s="160">
        <v>0</v>
      </c>
      <c r="O27" s="161">
        <f>SUM(C27:N27)</f>
        <v>350</v>
      </c>
    </row>
    <row r="28" spans="1:15" s="1" customFormat="1">
      <c r="A28" s="49">
        <v>4</v>
      </c>
      <c r="B28" s="50" t="s">
        <v>62</v>
      </c>
      <c r="C28" s="158">
        <v>300</v>
      </c>
      <c r="D28" s="159">
        <v>0</v>
      </c>
      <c r="E28" s="159">
        <v>300</v>
      </c>
      <c r="F28" s="159">
        <v>300</v>
      </c>
      <c r="G28" s="159">
        <v>100</v>
      </c>
      <c r="H28" s="159">
        <v>190</v>
      </c>
      <c r="I28" s="159">
        <v>200</v>
      </c>
      <c r="J28" s="159">
        <v>280</v>
      </c>
      <c r="K28" s="159">
        <v>300</v>
      </c>
      <c r="L28" s="159">
        <v>310</v>
      </c>
      <c r="M28" s="159">
        <v>340</v>
      </c>
      <c r="N28" s="160">
        <v>500</v>
      </c>
      <c r="O28" s="161">
        <f>SUM(C28:N28)</f>
        <v>3120</v>
      </c>
    </row>
    <row r="29" spans="1:15" s="1" customFormat="1">
      <c r="A29" s="49">
        <v>5</v>
      </c>
      <c r="B29" s="50" t="s">
        <v>63</v>
      </c>
      <c r="C29" s="158">
        <v>0</v>
      </c>
      <c r="D29" s="159">
        <v>0</v>
      </c>
      <c r="E29" s="159">
        <v>0</v>
      </c>
      <c r="F29" s="159">
        <v>0</v>
      </c>
      <c r="G29" s="159">
        <v>0</v>
      </c>
      <c r="H29" s="159">
        <v>5418</v>
      </c>
      <c r="I29" s="159">
        <v>0</v>
      </c>
      <c r="J29" s="159">
        <v>0</v>
      </c>
      <c r="K29" s="159">
        <v>0</v>
      </c>
      <c r="L29" s="159">
        <v>0</v>
      </c>
      <c r="M29" s="159">
        <v>0</v>
      </c>
      <c r="N29" s="160">
        <v>0</v>
      </c>
      <c r="O29" s="161">
        <f>SUM(C29:N29)</f>
        <v>5418</v>
      </c>
    </row>
    <row r="30" spans="1:15" s="1" customFormat="1">
      <c r="A30" s="152">
        <v>6</v>
      </c>
      <c r="B30" s="153" t="s">
        <v>64</v>
      </c>
      <c r="C30" s="154">
        <v>0</v>
      </c>
      <c r="D30" s="155">
        <v>0</v>
      </c>
      <c r="E30" s="155">
        <v>600</v>
      </c>
      <c r="F30" s="155">
        <v>0</v>
      </c>
      <c r="G30" s="155">
        <v>0</v>
      </c>
      <c r="H30" s="155">
        <v>0</v>
      </c>
      <c r="I30" s="155">
        <v>0</v>
      </c>
      <c r="J30" s="155">
        <v>0</v>
      </c>
      <c r="K30" s="155">
        <v>0</v>
      </c>
      <c r="L30" s="155">
        <v>0</v>
      </c>
      <c r="M30" s="155">
        <v>0</v>
      </c>
      <c r="N30" s="156">
        <v>0</v>
      </c>
      <c r="O30" s="157">
        <f>SUM(C30:N30)</f>
        <v>600</v>
      </c>
    </row>
    <row r="31" spans="1:15" s="1" customFormat="1">
      <c r="A31" s="152">
        <v>7</v>
      </c>
      <c r="B31" s="153" t="s">
        <v>65</v>
      </c>
      <c r="C31" s="154">
        <v>0</v>
      </c>
      <c r="D31" s="155">
        <v>0</v>
      </c>
      <c r="E31" s="155">
        <v>0</v>
      </c>
      <c r="F31" s="155">
        <v>0</v>
      </c>
      <c r="G31" s="155">
        <v>0</v>
      </c>
      <c r="H31" s="155">
        <v>3209</v>
      </c>
      <c r="I31" s="155">
        <v>0</v>
      </c>
      <c r="J31" s="155">
        <v>0</v>
      </c>
      <c r="K31" s="155">
        <v>0</v>
      </c>
      <c r="L31" s="155">
        <v>0</v>
      </c>
      <c r="M31" s="155">
        <v>0</v>
      </c>
      <c r="N31" s="156">
        <v>0</v>
      </c>
      <c r="O31" s="157">
        <f>SUM(C31:N31)</f>
        <v>3209</v>
      </c>
    </row>
    <row r="32" spans="1:15" s="1" customFormat="1">
      <c r="A32" s="49">
        <v>8</v>
      </c>
      <c r="B32" s="50" t="s">
        <v>66</v>
      </c>
      <c r="C32" s="158">
        <v>0</v>
      </c>
      <c r="D32" s="159">
        <v>0</v>
      </c>
      <c r="E32" s="159">
        <v>0</v>
      </c>
      <c r="F32" s="159">
        <v>0</v>
      </c>
      <c r="G32" s="159">
        <v>0</v>
      </c>
      <c r="H32" s="159">
        <v>0</v>
      </c>
      <c r="I32" s="159">
        <v>0</v>
      </c>
      <c r="J32" s="159">
        <v>20000</v>
      </c>
      <c r="K32" s="159">
        <v>0</v>
      </c>
      <c r="L32" s="159">
        <v>0</v>
      </c>
      <c r="M32" s="159">
        <v>0</v>
      </c>
      <c r="N32" s="160">
        <v>0</v>
      </c>
      <c r="O32" s="161">
        <f>SUM(C32:N32)</f>
        <v>20000</v>
      </c>
    </row>
    <row r="33" spans="1:15" s="1" customFormat="1">
      <c r="A33" s="49">
        <v>9</v>
      </c>
      <c r="B33" s="50" t="s">
        <v>67</v>
      </c>
      <c r="C33" s="158">
        <v>361.44</v>
      </c>
      <c r="D33" s="159">
        <v>366.48</v>
      </c>
      <c r="E33" s="159">
        <v>1278</v>
      </c>
      <c r="F33" s="159">
        <v>4491.32</v>
      </c>
      <c r="G33" s="159">
        <v>3293</v>
      </c>
      <c r="H33" s="159">
        <v>3658</v>
      </c>
      <c r="I33" s="159">
        <v>2405</v>
      </c>
      <c r="J33" s="159">
        <v>3529</v>
      </c>
      <c r="K33" s="159">
        <v>3529</v>
      </c>
      <c r="L33" s="159">
        <v>3529</v>
      </c>
      <c r="M33" s="159">
        <v>4693.8</v>
      </c>
      <c r="N33" s="160">
        <v>3534</v>
      </c>
      <c r="O33" s="161">
        <f>SUM(C33:N33)</f>
        <v>34668.039999999994</v>
      </c>
    </row>
    <row r="34" spans="1:15" s="1" customFormat="1">
      <c r="A34" s="49">
        <v>10</v>
      </c>
      <c r="B34" s="50" t="s">
        <v>68</v>
      </c>
      <c r="C34" s="158">
        <v>1474</v>
      </c>
      <c r="D34" s="159">
        <v>1562</v>
      </c>
      <c r="E34" s="159">
        <v>1562</v>
      </c>
      <c r="F34" s="159">
        <v>4662.2800000000007</v>
      </c>
      <c r="G34" s="159">
        <v>4365</v>
      </c>
      <c r="H34" s="159">
        <v>4471</v>
      </c>
      <c r="I34" s="159">
        <v>2939</v>
      </c>
      <c r="J34" s="159">
        <v>6759.26</v>
      </c>
      <c r="K34" s="159">
        <v>4313</v>
      </c>
      <c r="L34" s="159">
        <v>4313</v>
      </c>
      <c r="M34" s="159">
        <v>4490.2</v>
      </c>
      <c r="N34" s="160">
        <v>4319</v>
      </c>
      <c r="O34" s="161">
        <f>SUM(C34:N34)</f>
        <v>45229.74</v>
      </c>
    </row>
    <row r="35" spans="1:15" s="1" customFormat="1">
      <c r="A35" s="49">
        <v>11</v>
      </c>
      <c r="B35" s="50" t="s">
        <v>69</v>
      </c>
      <c r="C35" s="158">
        <v>50.25</v>
      </c>
      <c r="D35" s="159">
        <v>53.25</v>
      </c>
      <c r="E35" s="159">
        <v>106.5</v>
      </c>
      <c r="F35" s="159">
        <v>347.86</v>
      </c>
      <c r="G35" s="159">
        <v>275</v>
      </c>
      <c r="H35" s="159">
        <v>305</v>
      </c>
      <c r="I35" s="159">
        <v>200</v>
      </c>
      <c r="J35" s="159">
        <v>294</v>
      </c>
      <c r="K35" s="159">
        <v>294</v>
      </c>
      <c r="L35" s="159">
        <v>294</v>
      </c>
      <c r="M35" s="159">
        <v>306.14999999999998</v>
      </c>
      <c r="N35" s="160">
        <v>982</v>
      </c>
      <c r="O35" s="161">
        <f>SUM(C35:N35)</f>
        <v>3508.01</v>
      </c>
    </row>
    <row r="36" spans="1:15" s="1" customFormat="1">
      <c r="A36" s="49">
        <v>12</v>
      </c>
      <c r="B36" s="50" t="s">
        <v>70</v>
      </c>
      <c r="C36" s="158">
        <v>2938.31</v>
      </c>
      <c r="D36" s="159">
        <v>3130.27</v>
      </c>
      <c r="E36" s="159">
        <v>5715.5</v>
      </c>
      <c r="F36" s="159">
        <v>15557.3</v>
      </c>
      <c r="G36" s="159">
        <v>0</v>
      </c>
      <c r="H36" s="159">
        <v>10726</v>
      </c>
      <c r="I36" s="159">
        <v>11725.7</v>
      </c>
      <c r="J36" s="159">
        <v>0</v>
      </c>
      <c r="K36" s="159">
        <v>21602.799999999999</v>
      </c>
      <c r="L36" s="159">
        <v>10801.4</v>
      </c>
      <c r="M36" s="159">
        <v>27231.4</v>
      </c>
      <c r="N36" s="160">
        <v>10331.5</v>
      </c>
      <c r="O36" s="161">
        <f>SUM(C36:N36)</f>
        <v>119760.18</v>
      </c>
    </row>
    <row r="37" spans="1:15" s="1" customFormat="1">
      <c r="A37" s="49">
        <v>13</v>
      </c>
      <c r="B37" s="50" t="s">
        <v>71</v>
      </c>
      <c r="C37" s="158">
        <v>0</v>
      </c>
      <c r="D37" s="159">
        <v>0</v>
      </c>
      <c r="E37" s="159">
        <v>0</v>
      </c>
      <c r="F37" s="159">
        <v>0</v>
      </c>
      <c r="G37" s="159">
        <v>0</v>
      </c>
      <c r="H37" s="159">
        <v>0</v>
      </c>
      <c r="I37" s="159">
        <v>0</v>
      </c>
      <c r="J37" s="159">
        <v>0</v>
      </c>
      <c r="K37" s="159">
        <v>175</v>
      </c>
      <c r="L37" s="159">
        <v>0</v>
      </c>
      <c r="M37" s="159">
        <v>0</v>
      </c>
      <c r="N37" s="160">
        <v>0</v>
      </c>
      <c r="O37" s="161">
        <f>SUM(C37:N37)</f>
        <v>175</v>
      </c>
    </row>
    <row r="38" spans="1:15" s="1" customFormat="1">
      <c r="A38" s="49">
        <v>14</v>
      </c>
      <c r="B38" s="50" t="s">
        <v>72</v>
      </c>
      <c r="C38" s="158">
        <v>250</v>
      </c>
      <c r="D38" s="159">
        <v>245</v>
      </c>
      <c r="E38" s="159">
        <v>255</v>
      </c>
      <c r="F38" s="159">
        <v>270</v>
      </c>
      <c r="G38" s="159">
        <v>255</v>
      </c>
      <c r="H38" s="159">
        <v>298.62</v>
      </c>
      <c r="I38" s="159">
        <v>298.62</v>
      </c>
      <c r="J38" s="159">
        <v>260</v>
      </c>
      <c r="K38" s="159">
        <v>338.6</v>
      </c>
      <c r="L38" s="159">
        <v>303.86</v>
      </c>
      <c r="M38" s="159">
        <v>375.86</v>
      </c>
      <c r="N38" s="160">
        <v>292.17</v>
      </c>
      <c r="O38" s="161">
        <f>SUM(C38:N38)</f>
        <v>3442.73</v>
      </c>
    </row>
    <row r="39" spans="1:15" s="1" customFormat="1">
      <c r="A39" s="152">
        <v>15</v>
      </c>
      <c r="B39" s="153" t="s">
        <v>73</v>
      </c>
      <c r="C39" s="154">
        <v>149.57</v>
      </c>
      <c r="D39" s="155">
        <v>86.91</v>
      </c>
      <c r="E39" s="155">
        <v>168.57999999999998</v>
      </c>
      <c r="F39" s="155">
        <v>62.78</v>
      </c>
      <c r="G39" s="155">
        <v>0</v>
      </c>
      <c r="H39" s="155">
        <v>0</v>
      </c>
      <c r="I39" s="155">
        <v>0</v>
      </c>
      <c r="J39" s="155">
        <v>0</v>
      </c>
      <c r="K39" s="155">
        <v>0</v>
      </c>
      <c r="L39" s="155">
        <v>0</v>
      </c>
      <c r="M39" s="155">
        <v>0</v>
      </c>
      <c r="N39" s="156">
        <v>0</v>
      </c>
      <c r="O39" s="157">
        <f>SUM(C39:N39)</f>
        <v>467.83999999999992</v>
      </c>
    </row>
    <row r="40" spans="1:15" s="1" customFormat="1">
      <c r="A40" s="152">
        <v>16</v>
      </c>
      <c r="B40" s="153" t="s">
        <v>74</v>
      </c>
      <c r="C40" s="154">
        <v>0</v>
      </c>
      <c r="D40" s="155">
        <v>0</v>
      </c>
      <c r="E40" s="155">
        <v>0</v>
      </c>
      <c r="F40" s="155">
        <v>0</v>
      </c>
      <c r="G40" s="155">
        <v>0</v>
      </c>
      <c r="H40" s="155">
        <v>0</v>
      </c>
      <c r="I40" s="155">
        <v>0</v>
      </c>
      <c r="J40" s="155">
        <v>0</v>
      </c>
      <c r="K40" s="155">
        <v>0</v>
      </c>
      <c r="L40" s="155">
        <v>354.2</v>
      </c>
      <c r="M40" s="155">
        <v>0</v>
      </c>
      <c r="N40" s="156">
        <v>0</v>
      </c>
      <c r="O40" s="157">
        <f>SUM(C40:N40)</f>
        <v>354.2</v>
      </c>
    </row>
    <row r="41" spans="1:15" s="1" customFormat="1" hidden="1">
      <c r="A41" s="40"/>
      <c r="B41" s="41"/>
      <c r="C41" s="132">
        <v>0</v>
      </c>
      <c r="D41" s="133">
        <v>0</v>
      </c>
      <c r="E41" s="133">
        <v>0</v>
      </c>
      <c r="F41" s="133">
        <v>0</v>
      </c>
      <c r="G41" s="133">
        <v>0</v>
      </c>
      <c r="H41" s="133"/>
      <c r="I41" s="133"/>
      <c r="J41" s="133"/>
      <c r="K41" s="133"/>
      <c r="L41" s="133"/>
      <c r="M41" s="133"/>
      <c r="N41" s="134"/>
      <c r="O41" s="42">
        <f>SUM(C41:N41)</f>
        <v>0</v>
      </c>
    </row>
    <row r="42" spans="1:15" s="1" customFormat="1" ht="1.1499999999999999" customHeight="1" thickBot="1">
      <c r="A42" s="88"/>
      <c r="B42" s="89"/>
      <c r="C42" s="135"/>
      <c r="D42" s="135"/>
      <c r="E42" s="135"/>
      <c r="F42" s="135"/>
      <c r="G42" s="135"/>
      <c r="H42" s="135"/>
      <c r="I42" s="135"/>
      <c r="J42" s="135"/>
      <c r="K42" s="135"/>
      <c r="L42" s="135"/>
      <c r="M42" s="135"/>
      <c r="N42" s="135"/>
      <c r="O42" s="90"/>
    </row>
    <row r="43" spans="1:15" s="1" customFormat="1" ht="19.5" thickBot="1">
      <c r="A43" s="65" t="s">
        <v>54</v>
      </c>
      <c r="B43" s="87"/>
      <c r="C43" s="136">
        <f>C10+C16-C24</f>
        <v>29857.01999999984</v>
      </c>
      <c r="D43" s="137">
        <f t="shared" ref="D43:N43" si="3">D10+D16-D24</f>
        <v>34314.999999999905</v>
      </c>
      <c r="E43" s="137">
        <f t="shared" si="3"/>
        <v>30896.059999999994</v>
      </c>
      <c r="F43" s="137">
        <f t="shared" si="3"/>
        <v>20907.229999999938</v>
      </c>
      <c r="G43" s="137">
        <f t="shared" si="3"/>
        <v>41867.269999999866</v>
      </c>
      <c r="H43" s="137">
        <f t="shared" si="3"/>
        <v>28740.649999999903</v>
      </c>
      <c r="I43" s="137">
        <f t="shared" si="3"/>
        <v>25408.589999999902</v>
      </c>
      <c r="J43" s="137">
        <f t="shared" si="3"/>
        <v>15851.289999999848</v>
      </c>
      <c r="K43" s="137">
        <f t="shared" si="3"/>
        <v>12190.329999999809</v>
      </c>
      <c r="L43" s="137">
        <f t="shared" si="3"/>
        <v>23040.109999999728</v>
      </c>
      <c r="M43" s="137">
        <f t="shared" si="3"/>
        <v>3095.1599999996397</v>
      </c>
      <c r="N43" s="138">
        <f t="shared" si="3"/>
        <v>7020.2799999995696</v>
      </c>
      <c r="O43" s="30">
        <f>N43</f>
        <v>7020.2799999995696</v>
      </c>
    </row>
    <row r="44" spans="1:15" s="1" customFormat="1" hidden="1">
      <c r="A44" s="75" t="s">
        <v>35</v>
      </c>
      <c r="B44" s="76"/>
      <c r="C44" s="111">
        <v>29857.019999999902</v>
      </c>
      <c r="D44" s="112">
        <v>34315</v>
      </c>
      <c r="E44" s="112">
        <v>30896.059999999939</v>
      </c>
      <c r="F44" s="112">
        <v>20907.229999999865</v>
      </c>
      <c r="G44" s="112">
        <v>41867.269999999902</v>
      </c>
      <c r="H44" s="112">
        <v>28740.649999999907</v>
      </c>
      <c r="I44" s="112">
        <v>25408.589999999851</v>
      </c>
      <c r="J44" s="112">
        <v>15851.289999999804</v>
      </c>
      <c r="K44" s="112">
        <v>12190.329999999725</v>
      </c>
      <c r="L44" s="112">
        <v>23040.109999999637</v>
      </c>
      <c r="M44" s="112">
        <v>3095.1599999995669</v>
      </c>
      <c r="N44" s="113">
        <v>7020.2799999993294</v>
      </c>
      <c r="O44" s="29">
        <f>N44</f>
        <v>7020.2799999993294</v>
      </c>
    </row>
    <row r="45" spans="1:15" s="1" customFormat="1" hidden="1">
      <c r="A45" s="55" t="s">
        <v>51</v>
      </c>
      <c r="B45" s="56"/>
      <c r="C45" s="114"/>
      <c r="D45" s="115"/>
      <c r="E45" s="115"/>
      <c r="F45" s="115"/>
      <c r="G45" s="115"/>
      <c r="H45" s="115"/>
      <c r="I45" s="115"/>
      <c r="J45" s="115"/>
      <c r="K45" s="115"/>
      <c r="L45" s="115"/>
      <c r="M45" s="115"/>
      <c r="N45" s="116"/>
      <c r="O45" s="35">
        <f>N45</f>
        <v>0</v>
      </c>
    </row>
    <row r="46" spans="1:15" s="1" customFormat="1" hidden="1">
      <c r="A46" s="55" t="s">
        <v>49</v>
      </c>
      <c r="B46" s="56"/>
      <c r="C46" s="114"/>
      <c r="D46" s="115"/>
      <c r="E46" s="115"/>
      <c r="F46" s="115"/>
      <c r="G46" s="115"/>
      <c r="H46" s="115"/>
      <c r="I46" s="115"/>
      <c r="J46" s="115"/>
      <c r="K46" s="115"/>
      <c r="L46" s="115"/>
      <c r="M46" s="115"/>
      <c r="N46" s="116"/>
      <c r="O46" s="35">
        <f>N46</f>
        <v>0</v>
      </c>
    </row>
    <row r="47" spans="1:15" s="1" customFormat="1" ht="15.75" hidden="1" thickBot="1">
      <c r="A47" s="80" t="s">
        <v>50</v>
      </c>
      <c r="B47" s="81"/>
      <c r="C47" s="117"/>
      <c r="D47" s="118"/>
      <c r="E47" s="118"/>
      <c r="F47" s="118"/>
      <c r="G47" s="118"/>
      <c r="H47" s="118"/>
      <c r="I47" s="118"/>
      <c r="J47" s="118"/>
      <c r="K47" s="118"/>
      <c r="L47" s="118"/>
      <c r="M47" s="118"/>
      <c r="N47" s="119"/>
      <c r="O47" s="36">
        <f>N47</f>
        <v>0</v>
      </c>
    </row>
    <row r="48" spans="1:15" s="1" customFormat="1" ht="7.5" customHeight="1" thickBot="1">
      <c r="A48" s="83"/>
      <c r="B48" s="84"/>
      <c r="C48" s="120"/>
      <c r="D48" s="120"/>
      <c r="E48" s="120"/>
      <c r="F48" s="120"/>
      <c r="G48" s="120"/>
      <c r="H48" s="120"/>
      <c r="I48" s="120"/>
      <c r="J48" s="120"/>
      <c r="K48" s="120"/>
      <c r="L48" s="120"/>
      <c r="M48" s="120"/>
      <c r="N48" s="120"/>
      <c r="O48" s="85"/>
    </row>
    <row r="49" spans="1:15">
      <c r="A49" s="71" t="s">
        <v>52</v>
      </c>
      <c r="B49" s="82"/>
      <c r="C49" s="139">
        <f>C8</f>
        <v>24229</v>
      </c>
      <c r="D49" s="140">
        <f t="shared" ref="D49:O49" si="4">D8</f>
        <v>24229</v>
      </c>
      <c r="E49" s="140">
        <f t="shared" si="4"/>
        <v>24229</v>
      </c>
      <c r="F49" s="140">
        <f t="shared" si="4"/>
        <v>24229</v>
      </c>
      <c r="G49" s="140">
        <f t="shared" si="4"/>
        <v>24229</v>
      </c>
      <c r="H49" s="140">
        <f t="shared" si="4"/>
        <v>21139</v>
      </c>
      <c r="I49" s="140">
        <f t="shared" si="4"/>
        <v>23659</v>
      </c>
      <c r="J49" s="140">
        <f t="shared" si="4"/>
        <v>23748.99999999996</v>
      </c>
      <c r="K49" s="140">
        <f t="shared" si="4"/>
        <v>23749</v>
      </c>
      <c r="L49" s="140">
        <f t="shared" si="4"/>
        <v>23764</v>
      </c>
      <c r="M49" s="140">
        <f t="shared" si="4"/>
        <v>27271.039999999994</v>
      </c>
      <c r="N49" s="141">
        <f t="shared" si="4"/>
        <v>27271.039999999994</v>
      </c>
      <c r="O49" s="43">
        <f t="shared" si="4"/>
        <v>291747.07999999996</v>
      </c>
    </row>
    <row r="50" spans="1:15">
      <c r="A50" s="73" t="s">
        <v>47</v>
      </c>
      <c r="B50" s="86"/>
      <c r="C50" s="142">
        <v>0</v>
      </c>
      <c r="D50" s="143">
        <v>0</v>
      </c>
      <c r="E50" s="143">
        <v>0</v>
      </c>
      <c r="F50" s="143">
        <v>0</v>
      </c>
      <c r="G50" s="143">
        <v>0</v>
      </c>
      <c r="H50" s="143">
        <v>0</v>
      </c>
      <c r="I50" s="143">
        <v>0</v>
      </c>
      <c r="J50" s="143">
        <v>19997.840000000015</v>
      </c>
      <c r="K50" s="143">
        <v>0</v>
      </c>
      <c r="L50" s="143">
        <v>0</v>
      </c>
      <c r="M50" s="143">
        <v>0</v>
      </c>
      <c r="N50" s="144">
        <v>0</v>
      </c>
      <c r="O50" s="46">
        <f>SUM(C50:N50)</f>
        <v>19997.840000000015</v>
      </c>
    </row>
    <row r="51" spans="1:15">
      <c r="A51" s="73" t="s">
        <v>53</v>
      </c>
      <c r="B51" s="86"/>
      <c r="C51" s="142">
        <f>C17</f>
        <v>35321.1</v>
      </c>
      <c r="D51" s="143">
        <f t="shared" ref="D51:O51" si="5">D17</f>
        <v>18169.66</v>
      </c>
      <c r="E51" s="143">
        <f t="shared" si="5"/>
        <v>22081.87</v>
      </c>
      <c r="F51" s="143">
        <f t="shared" si="5"/>
        <v>17344.14</v>
      </c>
      <c r="G51" s="143">
        <f t="shared" si="5"/>
        <v>29441.14</v>
      </c>
      <c r="H51" s="143">
        <f t="shared" si="5"/>
        <v>16790.5</v>
      </c>
      <c r="I51" s="143">
        <f t="shared" si="5"/>
        <v>14343.759999999998</v>
      </c>
      <c r="J51" s="143">
        <f t="shared" si="5"/>
        <v>22859.73</v>
      </c>
      <c r="K51" s="143">
        <f t="shared" si="5"/>
        <v>28080.44</v>
      </c>
      <c r="L51" s="143">
        <f t="shared" si="5"/>
        <v>30133.24</v>
      </c>
      <c r="M51" s="143">
        <f t="shared" si="5"/>
        <v>20321.960000000003</v>
      </c>
      <c r="N51" s="144">
        <f t="shared" si="5"/>
        <v>24236.59</v>
      </c>
      <c r="O51" s="44">
        <f t="shared" si="5"/>
        <v>279124.13</v>
      </c>
    </row>
    <row r="52" spans="1:15" hidden="1">
      <c r="A52" s="73" t="s">
        <v>45</v>
      </c>
      <c r="B52" s="86"/>
      <c r="C52" s="142">
        <f>IF((C49+C50)&lt;&gt;0,C51/(C49+C50),0)</f>
        <v>1.4578026332081389</v>
      </c>
      <c r="D52" s="143">
        <f t="shared" ref="D52:O52" si="6">IF((D49+D50)&lt;&gt;0,D51/(D49+D50),0)</f>
        <v>0.74991373973337738</v>
      </c>
      <c r="E52" s="143">
        <f t="shared" si="6"/>
        <v>0.91138181518015593</v>
      </c>
      <c r="F52" s="143">
        <f t="shared" si="6"/>
        <v>0.71584217260307892</v>
      </c>
      <c r="G52" s="143">
        <f t="shared" si="6"/>
        <v>1.21511989764332</v>
      </c>
      <c r="H52" s="143">
        <f t="shared" si="6"/>
        <v>0.79429017455887219</v>
      </c>
      <c r="I52" s="143">
        <f t="shared" si="6"/>
        <v>0.60627076376854472</v>
      </c>
      <c r="J52" s="143">
        <f t="shared" si="6"/>
        <v>0.52254585702647349</v>
      </c>
      <c r="K52" s="143">
        <f t="shared" si="6"/>
        <v>1.1823841003831739</v>
      </c>
      <c r="L52" s="143">
        <f t="shared" si="6"/>
        <v>1.2680205352634237</v>
      </c>
      <c r="M52" s="143">
        <f t="shared" si="6"/>
        <v>0.74518463542277846</v>
      </c>
      <c r="N52" s="144">
        <f t="shared" si="6"/>
        <v>0.88872994942620476</v>
      </c>
      <c r="O52" s="47">
        <f t="shared" si="6"/>
        <v>0.89536063651013154</v>
      </c>
    </row>
    <row r="53" spans="1:15">
      <c r="A53" s="73" t="s">
        <v>86</v>
      </c>
      <c r="B53" s="86"/>
      <c r="C53" s="142">
        <v>254317.61000000004</v>
      </c>
      <c r="D53" s="143">
        <v>260376.95000000007</v>
      </c>
      <c r="E53" s="143">
        <v>262524.08000000007</v>
      </c>
      <c r="F53" s="143">
        <v>269408.94</v>
      </c>
      <c r="G53" s="143">
        <v>264196.8</v>
      </c>
      <c r="H53" s="143">
        <v>268545.3</v>
      </c>
      <c r="I53" s="143">
        <v>277860.53999999998</v>
      </c>
      <c r="J53" s="143">
        <v>298747.65000000014</v>
      </c>
      <c r="K53" s="143">
        <v>294416.21000000008</v>
      </c>
      <c r="L53" s="143">
        <v>288046.97000000003</v>
      </c>
      <c r="M53" s="143">
        <v>294996.05000000028</v>
      </c>
      <c r="N53" s="144">
        <v>298030.50000000012</v>
      </c>
      <c r="O53" s="44">
        <f>N53</f>
        <v>298030.50000000012</v>
      </c>
    </row>
    <row r="54" spans="1:15" ht="15.75" thickBot="1">
      <c r="A54" s="67" t="s">
        <v>43</v>
      </c>
      <c r="B54" s="91"/>
      <c r="C54" s="123">
        <v>-7197.9699999999993</v>
      </c>
      <c r="D54" s="105">
        <v>-4895.7100000000009</v>
      </c>
      <c r="E54" s="105">
        <v>-4854.1900000000014</v>
      </c>
      <c r="F54" s="105">
        <v>-4057.9300000000003</v>
      </c>
      <c r="G54" s="105">
        <v>-3642.5</v>
      </c>
      <c r="H54" s="105">
        <v>-3501.9300000000012</v>
      </c>
      <c r="I54" s="105">
        <v>-3602.8300000000008</v>
      </c>
      <c r="J54" s="105">
        <v>-1269.4200000000003</v>
      </c>
      <c r="K54" s="105">
        <v>-2349.7699999999986</v>
      </c>
      <c r="L54" s="105">
        <v>-1570.6699999999989</v>
      </c>
      <c r="M54" s="105">
        <v>-1490.9600000000003</v>
      </c>
      <c r="N54" s="124">
        <v>-1523.4400000000003</v>
      </c>
      <c r="O54" s="45">
        <f>N54</f>
        <v>-1523.4400000000003</v>
      </c>
    </row>
    <row r="55" spans="1:15">
      <c r="C55" s="145"/>
      <c r="D55" s="145"/>
      <c r="E55" s="145"/>
      <c r="F55" s="145"/>
      <c r="G55" s="145"/>
      <c r="H55" s="145"/>
      <c r="I55" s="145"/>
      <c r="J55" s="145"/>
      <c r="K55" s="145"/>
      <c r="L55" s="145"/>
      <c r="M55" s="145"/>
      <c r="N55" s="145"/>
    </row>
    <row r="56" spans="1:15">
      <c r="B56" t="s">
        <v>36</v>
      </c>
      <c r="C56" s="145">
        <f>C44-C45-C46-C47-C43</f>
        <v>6.184563972055912E-11</v>
      </c>
      <c r="D56" s="145">
        <f t="shared" ref="D56:O56" si="7">D44-D45-D46-D47-D43</f>
        <v>9.4587448984384537E-11</v>
      </c>
      <c r="E56" s="145">
        <f t="shared" si="7"/>
        <v>-5.4569682106375694E-11</v>
      </c>
      <c r="F56" s="145">
        <f t="shared" si="7"/>
        <v>-7.2759576141834259E-11</v>
      </c>
      <c r="G56" s="145">
        <f t="shared" si="7"/>
        <v>0</v>
      </c>
      <c r="H56" s="145">
        <f t="shared" si="7"/>
        <v>0</v>
      </c>
      <c r="I56" s="145">
        <f t="shared" si="7"/>
        <v>-5.0931703299283981E-11</v>
      </c>
      <c r="J56" s="145">
        <f t="shared" si="7"/>
        <v>-4.3655745685100555E-11</v>
      </c>
      <c r="K56" s="145">
        <f t="shared" si="7"/>
        <v>-8.3673512563109398E-11</v>
      </c>
      <c r="L56" s="145">
        <f t="shared" si="7"/>
        <v>-9.0949470177292824E-11</v>
      </c>
      <c r="M56" s="145">
        <f t="shared" si="7"/>
        <v>-7.2759576141834259E-11</v>
      </c>
      <c r="N56" s="145">
        <f t="shared" si="7"/>
        <v>-2.4010660126805305E-10</v>
      </c>
      <c r="O56" s="31">
        <f t="shared" si="7"/>
        <v>-2.4010660126805305E-10</v>
      </c>
    </row>
    <row r="57" spans="1:15">
      <c r="B57" t="s">
        <v>37</v>
      </c>
      <c r="C57" s="31">
        <f>C43-D10</f>
        <v>-6.184563972055912E-11</v>
      </c>
      <c r="D57" s="31">
        <f t="shared" ref="D57:M57" si="8">D43-E10</f>
        <v>-9.4587448984384537E-11</v>
      </c>
      <c r="E57" s="31">
        <f t="shared" si="8"/>
        <v>5.4569682106375694E-11</v>
      </c>
      <c r="F57" s="31">
        <f t="shared" si="8"/>
        <v>7.2759576141834259E-11</v>
      </c>
      <c r="G57" s="31">
        <f t="shared" si="8"/>
        <v>0</v>
      </c>
      <c r="H57" s="31">
        <f t="shared" si="8"/>
        <v>0</v>
      </c>
      <c r="I57" s="31">
        <f t="shared" si="8"/>
        <v>5.0931703299283981E-11</v>
      </c>
      <c r="J57" s="31">
        <f t="shared" si="8"/>
        <v>4.3655745685100555E-11</v>
      </c>
      <c r="K57" s="31">
        <f t="shared" si="8"/>
        <v>8.3673512563109398E-11</v>
      </c>
      <c r="L57" s="31">
        <f t="shared" si="8"/>
        <v>9.0949470177292824E-11</v>
      </c>
      <c r="M57" s="31">
        <f t="shared" si="8"/>
        <v>7.2759576141834259E-11</v>
      </c>
      <c r="N57" s="31"/>
    </row>
    <row r="58" spans="1:15">
      <c r="B58" t="s">
        <v>38</v>
      </c>
      <c r="C58" s="31">
        <f>C44-D11</f>
        <v>0</v>
      </c>
      <c r="D58" s="31">
        <f>D44-E11</f>
        <v>0</v>
      </c>
      <c r="E58" s="31">
        <f>E44-F11</f>
        <v>0</v>
      </c>
      <c r="F58" s="31">
        <f>F44-G11</f>
        <v>0</v>
      </c>
      <c r="G58" s="31">
        <f>G44-H11</f>
        <v>0</v>
      </c>
      <c r="H58" s="31">
        <f>H44-I11</f>
        <v>0</v>
      </c>
      <c r="I58" s="31">
        <f>I44-J11</f>
        <v>0</v>
      </c>
      <c r="J58" s="31">
        <f>J44-K11</f>
        <v>0</v>
      </c>
      <c r="K58" s="31">
        <f>K44-L11</f>
        <v>0</v>
      </c>
      <c r="L58" s="31">
        <f>L44-M11</f>
        <v>0</v>
      </c>
      <c r="M58" s="31">
        <f>M44-N11</f>
        <v>0</v>
      </c>
      <c r="N58" s="31"/>
    </row>
    <row r="59" spans="1:15">
      <c r="B59" t="s">
        <v>39</v>
      </c>
      <c r="C59" s="31">
        <f>C45-D12</f>
        <v>0</v>
      </c>
      <c r="D59" s="31">
        <f>D45-E12</f>
        <v>0</v>
      </c>
      <c r="E59" s="31">
        <f>E45-F12</f>
        <v>0</v>
      </c>
      <c r="F59" s="31">
        <f>F45-G12</f>
        <v>0</v>
      </c>
      <c r="G59" s="31">
        <f>G45-H12</f>
        <v>0</v>
      </c>
      <c r="H59" s="31">
        <f>H45-I12</f>
        <v>0</v>
      </c>
      <c r="I59" s="31">
        <f>I45-J12</f>
        <v>0</v>
      </c>
      <c r="J59" s="31">
        <f>J45-K12</f>
        <v>0</v>
      </c>
      <c r="K59" s="31">
        <f>K45-L12</f>
        <v>0</v>
      </c>
      <c r="L59" s="31">
        <f>L45-M12</f>
        <v>0</v>
      </c>
      <c r="M59" s="31">
        <f>M45-N12</f>
        <v>0</v>
      </c>
      <c r="N59" s="31"/>
    </row>
    <row r="60" spans="1:15">
      <c r="B60" t="s">
        <v>40</v>
      </c>
      <c r="C60" s="31">
        <f>C46-D13</f>
        <v>0</v>
      </c>
      <c r="D60" s="31">
        <f>D46-E13</f>
        <v>0</v>
      </c>
      <c r="E60" s="31">
        <f>E46-F13</f>
        <v>0</v>
      </c>
      <c r="F60" s="31">
        <f>F46-G13</f>
        <v>0</v>
      </c>
      <c r="G60" s="31">
        <f>G46-H13</f>
        <v>0</v>
      </c>
      <c r="H60" s="31">
        <f>H46-I13</f>
        <v>0</v>
      </c>
      <c r="I60" s="31">
        <f>I46-J13</f>
        <v>0</v>
      </c>
      <c r="J60" s="31">
        <f>J46-K13</f>
        <v>0</v>
      </c>
      <c r="K60" s="31">
        <f>K46-L13</f>
        <v>0</v>
      </c>
      <c r="L60" s="31">
        <f>L46-M13</f>
        <v>0</v>
      </c>
      <c r="M60" s="31">
        <f>M46-N13</f>
        <v>0</v>
      </c>
      <c r="N60" s="31"/>
    </row>
    <row r="61" spans="1:15">
      <c r="B61" t="s">
        <v>41</v>
      </c>
      <c r="C61" s="31">
        <f>C47-D14</f>
        <v>0</v>
      </c>
      <c r="D61" s="31">
        <f>D47-E14</f>
        <v>0</v>
      </c>
      <c r="E61" s="31">
        <f>E47-F14</f>
        <v>0</v>
      </c>
      <c r="F61" s="31">
        <f>F47-G14</f>
        <v>0</v>
      </c>
      <c r="G61" s="31">
        <f>G47-H14</f>
        <v>0</v>
      </c>
      <c r="H61" s="31">
        <f>H47-I14</f>
        <v>0</v>
      </c>
      <c r="I61" s="31">
        <f>I47-J14</f>
        <v>0</v>
      </c>
      <c r="J61" s="31">
        <f>J47-K14</f>
        <v>0</v>
      </c>
      <c r="K61" s="31">
        <f>K47-L14</f>
        <v>0</v>
      </c>
      <c r="L61" s="31">
        <f>L47-M14</f>
        <v>0</v>
      </c>
      <c r="M61" s="31">
        <f>M47-N14</f>
        <v>0</v>
      </c>
      <c r="N61" s="31"/>
    </row>
    <row r="62" spans="1:15">
      <c r="B62" t="s">
        <v>42</v>
      </c>
      <c r="C62" s="31" t="b">
        <f>C8=D8</f>
        <v>1</v>
      </c>
      <c r="D62" s="31" t="b">
        <f t="shared" ref="D62:M62" si="9">D8=E8</f>
        <v>1</v>
      </c>
      <c r="E62" s="31" t="b">
        <f t="shared" si="9"/>
        <v>1</v>
      </c>
      <c r="F62" s="31" t="b">
        <f t="shared" si="9"/>
        <v>1</v>
      </c>
      <c r="G62" s="31" t="b">
        <f t="shared" si="9"/>
        <v>0</v>
      </c>
      <c r="H62" s="31" t="b">
        <f t="shared" si="9"/>
        <v>0</v>
      </c>
      <c r="I62" s="31" t="b">
        <f t="shared" si="9"/>
        <v>0</v>
      </c>
      <c r="J62" s="31" t="b">
        <f t="shared" si="9"/>
        <v>1</v>
      </c>
      <c r="K62" s="31" t="b">
        <f t="shared" si="9"/>
        <v>0</v>
      </c>
      <c r="L62" s="31" t="b">
        <f t="shared" si="9"/>
        <v>0</v>
      </c>
      <c r="M62" s="31" t="b">
        <f t="shared" si="9"/>
        <v>1</v>
      </c>
    </row>
    <row r="63" spans="1:15">
      <c r="B63" t="s">
        <v>46</v>
      </c>
      <c r="D63" s="31">
        <f>C53+D49+D50-D51-D53</f>
        <v>0</v>
      </c>
      <c r="E63" s="31">
        <f t="shared" ref="E63:N63" si="10">D53+E49+E50-E51-E53</f>
        <v>0</v>
      </c>
      <c r="F63" s="31">
        <f t="shared" si="10"/>
        <v>0</v>
      </c>
      <c r="G63" s="31">
        <f t="shared" si="10"/>
        <v>0</v>
      </c>
      <c r="H63" s="31">
        <f t="shared" si="10"/>
        <v>0</v>
      </c>
      <c r="I63" s="31">
        <f t="shared" si="10"/>
        <v>0</v>
      </c>
      <c r="J63" s="31">
        <f t="shared" si="10"/>
        <v>0</v>
      </c>
      <c r="K63" s="31">
        <f t="shared" si="10"/>
        <v>0</v>
      </c>
      <c r="L63" s="31">
        <f t="shared" si="10"/>
        <v>0</v>
      </c>
      <c r="M63" s="31">
        <f t="shared" si="10"/>
        <v>0</v>
      </c>
      <c r="N63" s="31">
        <f t="shared" si="10"/>
        <v>0</v>
      </c>
    </row>
  </sheetData>
  <mergeCells count="32">
    <mergeCell ref="A54:B54"/>
    <mergeCell ref="A44:B44"/>
    <mergeCell ref="A45:B45"/>
    <mergeCell ref="A46:B46"/>
    <mergeCell ref="A47:B47"/>
    <mergeCell ref="A50:B50"/>
    <mergeCell ref="A14:B14"/>
    <mergeCell ref="A49:B49"/>
    <mergeCell ref="A48:O48"/>
    <mergeCell ref="A53:B53"/>
    <mergeCell ref="A43:B43"/>
    <mergeCell ref="A15:O15"/>
    <mergeCell ref="A52:B52"/>
    <mergeCell ref="A51:B51"/>
    <mergeCell ref="A42:O42"/>
    <mergeCell ref="A3:B3"/>
    <mergeCell ref="A4:B4"/>
    <mergeCell ref="A5:B5"/>
    <mergeCell ref="A6:B6"/>
    <mergeCell ref="A7:B7"/>
    <mergeCell ref="A11:B11"/>
    <mergeCell ref="A9:O9"/>
    <mergeCell ref="A12:B12"/>
    <mergeCell ref="A13:B13"/>
    <mergeCell ref="A24:B24"/>
    <mergeCell ref="A23:O23"/>
    <mergeCell ref="A1:C1"/>
    <mergeCell ref="D1:O1"/>
    <mergeCell ref="A2:O2"/>
    <mergeCell ref="A10:B10"/>
    <mergeCell ref="A16:B16"/>
    <mergeCell ref="A8:B8"/>
  </mergeCells>
  <conditionalFormatting sqref="C52:O52">
    <cfRule type="iconSet" priority="2">
      <iconSet iconSet="3Symbols2">
        <cfvo type="percent" val="0"/>
        <cfvo type="num" val="0.5"/>
        <cfvo type="num" val="0.9"/>
      </iconSet>
    </cfRule>
  </conditionalFormatting>
  <pageMargins left="0.19685039370078741" right="0.19685039370078741" top="0.19685039370078741" bottom="0.19685039370078741" header="0.31496062992125984" footer="0.31496062992125984"/>
  <pageSetup paperSize="9" scale="99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C25:N40"/>
  <sheetViews>
    <sheetView workbookViewId="0">
      <selection activeCell="L21" sqref="L21"/>
    </sheetView>
  </sheetViews>
  <sheetFormatPr defaultRowHeight="15"/>
  <sheetData>
    <row r="25" spans="3:14">
      <c r="C25" t="s">
        <v>76</v>
      </c>
      <c r="D25" t="s">
        <v>87</v>
      </c>
      <c r="E25" t="s">
        <v>95</v>
      </c>
    </row>
    <row r="26" spans="3:14">
      <c r="C26" t="s">
        <v>78</v>
      </c>
      <c r="D26" t="s">
        <v>88</v>
      </c>
      <c r="E26" t="s">
        <v>97</v>
      </c>
      <c r="F26" t="s">
        <v>106</v>
      </c>
      <c r="G26" t="s">
        <v>116</v>
      </c>
      <c r="H26" t="s">
        <v>124</v>
      </c>
      <c r="I26" t="s">
        <v>131</v>
      </c>
      <c r="J26" t="s">
        <v>139</v>
      </c>
      <c r="K26" t="s">
        <v>146</v>
      </c>
      <c r="L26" t="s">
        <v>156</v>
      </c>
      <c r="M26" t="s">
        <v>165</v>
      </c>
      <c r="N26" t="s">
        <v>173</v>
      </c>
    </row>
    <row r="27" spans="3:14">
      <c r="L27" t="s">
        <v>157</v>
      </c>
    </row>
    <row r="28" spans="3:14">
      <c r="C28" t="s">
        <v>77</v>
      </c>
      <c r="E28" t="s">
        <v>96</v>
      </c>
      <c r="F28" t="s">
        <v>105</v>
      </c>
      <c r="G28" t="s">
        <v>115</v>
      </c>
      <c r="H28" t="s">
        <v>123</v>
      </c>
      <c r="I28" t="s">
        <v>130</v>
      </c>
      <c r="J28" t="s">
        <v>137</v>
      </c>
      <c r="K28" t="s">
        <v>145</v>
      </c>
      <c r="L28" t="s">
        <v>155</v>
      </c>
      <c r="M28" t="s">
        <v>164</v>
      </c>
      <c r="N28" t="s">
        <v>172</v>
      </c>
    </row>
    <row r="29" spans="3:14">
      <c r="H29" t="s">
        <v>121</v>
      </c>
    </row>
    <row r="30" spans="3:14">
      <c r="E30" t="s">
        <v>98</v>
      </c>
    </row>
    <row r="31" spans="3:14">
      <c r="H31" t="s">
        <v>122</v>
      </c>
    </row>
    <row r="32" spans="3:14">
      <c r="J32" t="s">
        <v>138</v>
      </c>
    </row>
    <row r="33" spans="3:14">
      <c r="C33" t="s">
        <v>79</v>
      </c>
      <c r="D33" t="s">
        <v>89</v>
      </c>
      <c r="E33" t="s">
        <v>99</v>
      </c>
      <c r="F33" t="s">
        <v>107</v>
      </c>
      <c r="G33" t="s">
        <v>117</v>
      </c>
      <c r="H33" t="s">
        <v>125</v>
      </c>
      <c r="I33" t="s">
        <v>132</v>
      </c>
      <c r="J33" t="s">
        <v>140</v>
      </c>
      <c r="K33" t="s">
        <v>147</v>
      </c>
      <c r="L33" t="s">
        <v>158</v>
      </c>
      <c r="M33" t="s">
        <v>166</v>
      </c>
      <c r="N33" t="s">
        <v>174</v>
      </c>
    </row>
    <row r="34" spans="3:14">
      <c r="C34" t="s">
        <v>80</v>
      </c>
      <c r="D34" t="s">
        <v>90</v>
      </c>
      <c r="E34" t="s">
        <v>100</v>
      </c>
      <c r="F34" t="s">
        <v>108</v>
      </c>
      <c r="G34" t="s">
        <v>118</v>
      </c>
      <c r="H34" t="s">
        <v>126</v>
      </c>
      <c r="I34" t="s">
        <v>133</v>
      </c>
      <c r="J34" t="s">
        <v>141</v>
      </c>
      <c r="K34" t="s">
        <v>148</v>
      </c>
      <c r="L34" t="s">
        <v>159</v>
      </c>
      <c r="M34" t="s">
        <v>167</v>
      </c>
      <c r="N34" t="s">
        <v>175</v>
      </c>
    </row>
    <row r="35" spans="3:14">
      <c r="C35" t="s">
        <v>81</v>
      </c>
      <c r="D35" t="s">
        <v>91</v>
      </c>
      <c r="E35" t="s">
        <v>101</v>
      </c>
      <c r="F35" t="s">
        <v>109</v>
      </c>
      <c r="G35" t="s">
        <v>119</v>
      </c>
      <c r="H35" t="s">
        <v>127</v>
      </c>
      <c r="I35" t="s">
        <v>134</v>
      </c>
      <c r="J35" t="s">
        <v>142</v>
      </c>
      <c r="K35" t="s">
        <v>149</v>
      </c>
      <c r="L35" t="s">
        <v>160</v>
      </c>
      <c r="M35" t="s">
        <v>168</v>
      </c>
      <c r="N35" t="s">
        <v>176</v>
      </c>
    </row>
    <row r="36" spans="3:14">
      <c r="C36" t="s">
        <v>82</v>
      </c>
      <c r="D36" t="s">
        <v>92</v>
      </c>
      <c r="E36" t="s">
        <v>102</v>
      </c>
      <c r="F36" t="s">
        <v>110</v>
      </c>
      <c r="H36" t="s">
        <v>128</v>
      </c>
      <c r="I36" t="s">
        <v>135</v>
      </c>
      <c r="K36" t="s">
        <v>150</v>
      </c>
      <c r="L36" t="s">
        <v>161</v>
      </c>
      <c r="M36" t="s">
        <v>169</v>
      </c>
      <c r="N36" t="s">
        <v>177</v>
      </c>
    </row>
    <row r="37" spans="3:14">
      <c r="K37" t="s">
        <v>151</v>
      </c>
    </row>
    <row r="38" spans="3:14">
      <c r="C38" t="s">
        <v>83</v>
      </c>
      <c r="D38" t="s">
        <v>93</v>
      </c>
      <c r="E38" t="s">
        <v>103</v>
      </c>
      <c r="F38" t="s">
        <v>111</v>
      </c>
      <c r="G38" t="s">
        <v>120</v>
      </c>
      <c r="H38" t="s">
        <v>129</v>
      </c>
      <c r="I38" t="s">
        <v>136</v>
      </c>
      <c r="J38" t="s">
        <v>143</v>
      </c>
      <c r="K38" t="s">
        <v>152</v>
      </c>
      <c r="L38" t="s">
        <v>162</v>
      </c>
      <c r="M38" t="s">
        <v>170</v>
      </c>
      <c r="N38" t="s">
        <v>178</v>
      </c>
    </row>
    <row r="39" spans="3:14">
      <c r="C39" t="s">
        <v>84</v>
      </c>
      <c r="D39" t="s">
        <v>94</v>
      </c>
      <c r="E39" t="s">
        <v>104</v>
      </c>
      <c r="F39" t="s">
        <v>112</v>
      </c>
    </row>
    <row r="40" spans="3:14">
      <c r="L40" t="s">
        <v>163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8"/>
  <sheetViews>
    <sheetView workbookViewId="0">
      <selection activeCell="F12" sqref="F12"/>
    </sheetView>
  </sheetViews>
  <sheetFormatPr defaultRowHeight="15"/>
  <cols>
    <col min="1" max="1" width="8.140625" bestFit="1" customWidth="1"/>
    <col min="2" max="2" width="9" bestFit="1" customWidth="1"/>
    <col min="3" max="7" width="15.5703125" customWidth="1"/>
  </cols>
  <sheetData>
    <row r="1" spans="1:7" ht="26.25">
      <c r="A1" s="96" t="s">
        <v>13</v>
      </c>
      <c r="B1" s="96"/>
      <c r="C1" s="96"/>
      <c r="D1" s="96"/>
      <c r="E1" s="96"/>
      <c r="F1" s="96"/>
      <c r="G1" s="96"/>
    </row>
    <row r="2" spans="1:7" ht="15.75" thickBot="1">
      <c r="A2" s="97" t="s">
        <v>0</v>
      </c>
      <c r="B2" s="97"/>
      <c r="C2" s="97"/>
      <c r="D2" s="97"/>
      <c r="E2" s="97"/>
      <c r="F2" s="97"/>
      <c r="G2" s="97"/>
    </row>
    <row r="3" spans="1:7">
      <c r="A3" s="98" t="s">
        <v>1</v>
      </c>
      <c r="B3" s="99"/>
      <c r="C3" s="99" t="s">
        <v>2</v>
      </c>
      <c r="D3" s="99"/>
      <c r="E3" s="99"/>
      <c r="F3" s="99" t="s">
        <v>3</v>
      </c>
      <c r="G3" s="102" t="s">
        <v>4</v>
      </c>
    </row>
    <row r="4" spans="1:7" ht="29.25" customHeight="1">
      <c r="A4" s="100"/>
      <c r="B4" s="101"/>
      <c r="C4" s="8" t="s">
        <v>5</v>
      </c>
      <c r="D4" s="8" t="s">
        <v>6</v>
      </c>
      <c r="E4" s="8" t="s">
        <v>7</v>
      </c>
      <c r="F4" s="101"/>
      <c r="G4" s="103"/>
    </row>
    <row r="5" spans="1:7" ht="15.75" thickBot="1">
      <c r="A5" s="92"/>
      <c r="B5" s="93"/>
      <c r="C5" s="9"/>
      <c r="D5" s="9"/>
      <c r="E5" s="9"/>
      <c r="F5" s="9">
        <f>SUM(B:B)</f>
        <v>0</v>
      </c>
      <c r="G5" s="10">
        <f>A5+C5+D5+E5-F5</f>
        <v>0</v>
      </c>
    </row>
    <row r="6" spans="1:7">
      <c r="A6" s="11"/>
      <c r="B6" s="11"/>
      <c r="C6" s="11"/>
      <c r="D6" s="11"/>
      <c r="E6" s="11"/>
      <c r="F6" s="11"/>
    </row>
    <row r="7" spans="1:7" ht="19.5" thickBot="1">
      <c r="A7" s="94" t="s">
        <v>8</v>
      </c>
      <c r="B7" s="94"/>
      <c r="C7" s="94"/>
      <c r="D7" s="94"/>
      <c r="E7" s="94"/>
      <c r="F7" s="94"/>
      <c r="G7" s="94"/>
    </row>
    <row r="8" spans="1:7" ht="15.75" thickBot="1">
      <c r="A8" s="12" t="s">
        <v>9</v>
      </c>
      <c r="B8" s="13" t="s">
        <v>10</v>
      </c>
      <c r="C8" s="95" t="s">
        <v>11</v>
      </c>
      <c r="D8" s="95"/>
      <c r="E8" s="95"/>
      <c r="F8" s="95"/>
      <c r="G8" s="14" t="s">
        <v>12</v>
      </c>
    </row>
  </sheetData>
  <sheetCalcPr fullCalcOnLoad="1"/>
  <mergeCells count="9">
    <mergeCell ref="A5:B5"/>
    <mergeCell ref="A7:G7"/>
    <mergeCell ref="C8:F8"/>
    <mergeCell ref="A1:G1"/>
    <mergeCell ref="A2:G2"/>
    <mergeCell ref="A3:B4"/>
    <mergeCell ref="C3:E3"/>
    <mergeCell ref="F3:F4"/>
    <mergeCell ref="G3:G4"/>
  </mergeCells>
  <pageMargins left="0.61" right="0.19" top="0.28000000000000003" bottom="0.3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G9"/>
  <sheetViews>
    <sheetView workbookViewId="0">
      <selection activeCell="F5" sqref="F5"/>
    </sheetView>
  </sheetViews>
  <sheetFormatPr defaultRowHeight="15"/>
  <cols>
    <col min="1" max="1" width="8.140625" bestFit="1" customWidth="1"/>
    <col min="2" max="2" width="9" bestFit="1" customWidth="1"/>
    <col min="3" max="7" width="15.5703125" customWidth="1"/>
  </cols>
  <sheetData>
    <row r="1" spans="1:7" ht="26.25">
      <c r="A1" s="96" t="str">
        <f>Rep!A1</f>
        <v xml:space="preserve">Отчет ОСМД </v>
      </c>
      <c r="B1" s="96"/>
      <c r="C1" s="96"/>
      <c r="D1" s="96"/>
      <c r="E1" s="96"/>
      <c r="F1" s="96"/>
      <c r="G1" s="96"/>
    </row>
    <row r="2" spans="1:7" ht="15.75" thickBot="1">
      <c r="A2" s="97" t="str">
        <f>Rep!A2</f>
        <v>за период с по</v>
      </c>
      <c r="B2" s="97"/>
      <c r="C2" s="97"/>
      <c r="D2" s="97"/>
      <c r="E2" s="97"/>
      <c r="F2" s="97"/>
      <c r="G2" s="97"/>
    </row>
    <row r="3" spans="1:7" ht="15" customHeight="1">
      <c r="A3" s="98" t="str">
        <f>Rep!A3</f>
        <v>Остаток на начало отчетного периода</v>
      </c>
      <c r="B3" s="99">
        <f>Rep!B3</f>
        <v>0</v>
      </c>
      <c r="C3" s="99" t="str">
        <f>Rep!C3</f>
        <v>Поступление средств
в т.ч.</v>
      </c>
      <c r="D3" s="99">
        <f>Rep!D3</f>
        <v>0</v>
      </c>
      <c r="E3" s="99">
        <f>Rep!E3</f>
        <v>0</v>
      </c>
      <c r="F3" s="99" t="str">
        <f>Rep!F3</f>
        <v>Расходы</v>
      </c>
      <c r="G3" s="102" t="s">
        <v>4</v>
      </c>
    </row>
    <row r="4" spans="1:7" ht="29.25" customHeight="1">
      <c r="A4" s="100">
        <f>Rep!A4</f>
        <v>0</v>
      </c>
      <c r="B4" s="101">
        <f>Rep!B4</f>
        <v>0</v>
      </c>
      <c r="C4" s="8" t="str">
        <f>Rep!C4</f>
        <v>Совладельцы</v>
      </c>
      <c r="D4" s="8" t="str">
        <f>Rep!D4</f>
        <v>УСЗН</v>
      </c>
      <c r="E4" s="8" t="str">
        <f>Rep!E4</f>
        <v>Прочее</v>
      </c>
      <c r="F4" s="101">
        <f>Rep!F4</f>
        <v>0</v>
      </c>
      <c r="G4" s="103"/>
    </row>
    <row r="5" spans="1:7" ht="15.75" thickBot="1">
      <c r="A5" s="92">
        <f>Rep!A5</f>
        <v>0</v>
      </c>
      <c r="B5" s="93">
        <f>Rep!B5</f>
        <v>0</v>
      </c>
      <c r="C5" s="9">
        <f>Rep!C5</f>
        <v>0</v>
      </c>
      <c r="D5" s="9">
        <f>Rep!D5</f>
        <v>0</v>
      </c>
      <c r="E5" s="9">
        <f>Rep!E5</f>
        <v>0</v>
      </c>
      <c r="F5" s="9">
        <f>Rep!F5</f>
        <v>0</v>
      </c>
      <c r="G5" s="10">
        <f>Rep!G5</f>
        <v>0</v>
      </c>
    </row>
    <row r="6" spans="1:7">
      <c r="A6" s="11"/>
      <c r="B6" s="11"/>
      <c r="C6" s="11"/>
      <c r="D6" s="11"/>
      <c r="E6" s="11"/>
      <c r="F6" s="11"/>
    </row>
    <row r="7" spans="1:7" ht="19.5" thickBot="1">
      <c r="A7" s="94" t="s">
        <v>8</v>
      </c>
      <c r="B7" s="94"/>
      <c r="C7" s="94"/>
      <c r="D7" s="94"/>
      <c r="E7" s="94"/>
      <c r="F7" s="94"/>
      <c r="G7" s="94"/>
    </row>
    <row r="8" spans="1:7" ht="15.75" thickBot="1">
      <c r="A8" s="12" t="s">
        <v>9</v>
      </c>
      <c r="B8" s="13" t="s">
        <v>10</v>
      </c>
      <c r="C8" s="95" t="s">
        <v>11</v>
      </c>
      <c r="D8" s="95"/>
      <c r="E8" s="95"/>
      <c r="F8" s="95"/>
      <c r="G8" s="14" t="s">
        <v>12</v>
      </c>
    </row>
    <row r="9" spans="1:7">
      <c r="A9" s="15"/>
      <c r="B9" s="16"/>
    </row>
  </sheetData>
  <mergeCells count="9">
    <mergeCell ref="A5:B5"/>
    <mergeCell ref="A7:G7"/>
    <mergeCell ref="C8:F8"/>
    <mergeCell ref="A1:G1"/>
    <mergeCell ref="A2:G2"/>
    <mergeCell ref="A3:B4"/>
    <mergeCell ref="C3:E3"/>
    <mergeCell ref="F3:F4"/>
    <mergeCell ref="G3:G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4</vt:i4>
      </vt:variant>
    </vt:vector>
  </HeadingPairs>
  <TitlesOfParts>
    <vt:vector size="8" baseType="lpstr">
      <vt:lpstr>Report</vt:lpstr>
      <vt:lpstr>HTML</vt:lpstr>
      <vt:lpstr>Rep</vt:lpstr>
      <vt:lpstr>RepDate</vt:lpstr>
      <vt:lpstr>AfterMinus</vt:lpstr>
      <vt:lpstr>AfterPlus</vt:lpstr>
      <vt:lpstr>Report!Заголовки_для_печати</vt:lpstr>
      <vt:lpstr>Report!Область_печати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Dima</dc:creator>
  <cp:lastModifiedBy>Dima</cp:lastModifiedBy>
  <cp:lastPrinted>2025-02-20T07:29:08Z</cp:lastPrinted>
  <dcterms:created xsi:type="dcterms:W3CDTF">2019-08-12T11:34:53Z</dcterms:created>
  <dcterms:modified xsi:type="dcterms:W3CDTF">2025-03-02T13:48:26Z</dcterms:modified>
</cp:coreProperties>
</file>