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 defaultThemeVersion="124226"/>
  <bookViews>
    <workbookView xWindow="360" yWindow="30" windowWidth="18195" windowHeight="10050"/>
  </bookViews>
  <sheets>
    <sheet name="Report" sheetId="1" r:id="rId1"/>
    <sheet name="HTML" sheetId="2" state="hidden" r:id="rId2"/>
    <sheet name="Rep" sheetId="3" r:id="rId3"/>
    <sheet name="RepDate" sheetId="4" r:id="rId4"/>
  </sheets>
  <definedNames>
    <definedName name="AfterMinus">Report!$A$34</definedName>
    <definedName name="AfterPlus">Report!$A$19</definedName>
    <definedName name="_xlnm.Print_Titles" localSheetId="0">Report!$3:$3</definedName>
    <definedName name="_xlnm.Print_Area" localSheetId="0">Report!$A$1:$O$47</definedName>
  </definedNames>
  <calcPr calcId="125725" fullCalcOnLoad="1"/>
</workbook>
</file>

<file path=xl/calcChain.xml><?xml version="1.0" encoding="utf-8"?>
<calcChain xmlns="http://schemas.openxmlformats.org/spreadsheetml/2006/main">
  <c r="O33" i="1"/>
  <c r="O32"/>
  <c r="O31"/>
  <c r="O30"/>
  <c r="O29"/>
  <c r="O28"/>
  <c r="O18"/>
  <c r="O23"/>
  <c r="O25"/>
  <c r="O22"/>
  <c r="O24"/>
  <c r="O26"/>
  <c r="O27"/>
  <c r="N45"/>
  <c r="M45"/>
  <c r="L45"/>
  <c r="K45"/>
  <c r="J45"/>
  <c r="I45"/>
  <c r="G45"/>
  <c r="D45"/>
  <c r="K56"/>
  <c r="D56"/>
  <c r="O43"/>
  <c r="O46"/>
  <c r="A1" i="4"/>
  <c r="A2"/>
  <c r="A3"/>
  <c r="B3"/>
  <c r="C3"/>
  <c r="D3"/>
  <c r="E3"/>
  <c r="F3"/>
  <c r="A4"/>
  <c r="B4"/>
  <c r="C4"/>
  <c r="D4"/>
  <c r="E4"/>
  <c r="F4"/>
  <c r="A5"/>
  <c r="B5"/>
  <c r="C5"/>
  <c r="D5"/>
  <c r="E5"/>
  <c r="F5"/>
  <c r="G5"/>
  <c r="F5" i="3"/>
  <c r="G5"/>
  <c r="O8" i="1"/>
  <c r="O42" s="1"/>
  <c r="C10"/>
  <c r="O10" s="1"/>
  <c r="D10"/>
  <c r="E10"/>
  <c r="E36" s="1"/>
  <c r="F10"/>
  <c r="G10"/>
  <c r="H10"/>
  <c r="I10"/>
  <c r="J10"/>
  <c r="K10"/>
  <c r="K36" s="1"/>
  <c r="K49" s="1"/>
  <c r="L10"/>
  <c r="M10"/>
  <c r="M36" s="1"/>
  <c r="N10"/>
  <c r="N36" s="1"/>
  <c r="O11"/>
  <c r="O12"/>
  <c r="O13"/>
  <c r="O14"/>
  <c r="C16"/>
  <c r="D16"/>
  <c r="E16"/>
  <c r="F16"/>
  <c r="G16"/>
  <c r="H16"/>
  <c r="I16"/>
  <c r="J16"/>
  <c r="K16"/>
  <c r="L16"/>
  <c r="M16"/>
  <c r="N16"/>
  <c r="O17"/>
  <c r="O44" s="1"/>
  <c r="O19"/>
  <c r="C21"/>
  <c r="D21"/>
  <c r="E21"/>
  <c r="F21"/>
  <c r="G21"/>
  <c r="H21"/>
  <c r="I21"/>
  <c r="J21"/>
  <c r="K21"/>
  <c r="L21"/>
  <c r="M21"/>
  <c r="N21"/>
  <c r="O34"/>
  <c r="O37"/>
  <c r="O38"/>
  <c r="O39"/>
  <c r="O40"/>
  <c r="C42"/>
  <c r="D42"/>
  <c r="E42"/>
  <c r="E45" s="1"/>
  <c r="F42"/>
  <c r="G42"/>
  <c r="H42"/>
  <c r="I42"/>
  <c r="J42"/>
  <c r="K42"/>
  <c r="L42"/>
  <c r="M42"/>
  <c r="N42"/>
  <c r="C44"/>
  <c r="C45" s="1"/>
  <c r="D44"/>
  <c r="E44"/>
  <c r="F44"/>
  <c r="G44"/>
  <c r="G56" s="1"/>
  <c r="H44"/>
  <c r="I44"/>
  <c r="I56" s="1"/>
  <c r="J44"/>
  <c r="J56" s="1"/>
  <c r="K44"/>
  <c r="L44"/>
  <c r="L56" s="1"/>
  <c r="M44"/>
  <c r="M56" s="1"/>
  <c r="N44"/>
  <c r="N56" s="1"/>
  <c r="O47"/>
  <c r="C51"/>
  <c r="D51"/>
  <c r="E51"/>
  <c r="F51"/>
  <c r="G51"/>
  <c r="H51"/>
  <c r="I51"/>
  <c r="J51"/>
  <c r="K51"/>
  <c r="L51"/>
  <c r="M51"/>
  <c r="C52"/>
  <c r="D52"/>
  <c r="E52"/>
  <c r="F52"/>
  <c r="G52"/>
  <c r="H52"/>
  <c r="I52"/>
  <c r="J52"/>
  <c r="K52"/>
  <c r="L52"/>
  <c r="M52"/>
  <c r="C53"/>
  <c r="D53"/>
  <c r="E53"/>
  <c r="F53"/>
  <c r="G53"/>
  <c r="H53"/>
  <c r="I53"/>
  <c r="J53"/>
  <c r="K53"/>
  <c r="L53"/>
  <c r="M53"/>
  <c r="C54"/>
  <c r="D54"/>
  <c r="E54"/>
  <c r="F54"/>
  <c r="G54"/>
  <c r="H54"/>
  <c r="I54"/>
  <c r="J54"/>
  <c r="K54"/>
  <c r="L54"/>
  <c r="M54"/>
  <c r="C55"/>
  <c r="D55"/>
  <c r="E55"/>
  <c r="F55"/>
  <c r="G55"/>
  <c r="H55"/>
  <c r="I55"/>
  <c r="J55"/>
  <c r="K55"/>
  <c r="L55"/>
  <c r="M55"/>
  <c r="K50" l="1"/>
  <c r="J36"/>
  <c r="J49" s="1"/>
  <c r="I36"/>
  <c r="I49" s="1"/>
  <c r="H45"/>
  <c r="H36"/>
  <c r="H49" s="1"/>
  <c r="H56"/>
  <c r="G36"/>
  <c r="G50" s="1"/>
  <c r="F45"/>
  <c r="F36"/>
  <c r="F50" s="1"/>
  <c r="F56"/>
  <c r="E56"/>
  <c r="D36"/>
  <c r="D50" s="1"/>
  <c r="O21"/>
  <c r="O45"/>
  <c r="C36"/>
  <c r="C49" s="1"/>
  <c r="O16"/>
  <c r="M49"/>
  <c r="M50"/>
  <c r="O36"/>
  <c r="O49" s="1"/>
  <c r="N49"/>
  <c r="E50"/>
  <c r="E49"/>
  <c r="L36"/>
  <c r="J50" l="1"/>
  <c r="I50"/>
  <c r="H50"/>
  <c r="G49"/>
  <c r="F49"/>
  <c r="D49"/>
  <c r="C50"/>
  <c r="L49"/>
  <c r="L50"/>
</calcChain>
</file>

<file path=xl/comments1.xml><?xml version="1.0" encoding="utf-8"?>
<comments xmlns="http://schemas.openxmlformats.org/spreadsheetml/2006/main">
  <authors>
    <author>Dima</author>
  </authors>
  <commentList>
    <comment ref="C22" authorId="0">
      <text>
        <r>
          <rPr>
            <sz val="10"/>
            <color indexed="81"/>
            <rFont val="Courier"/>
            <family val="3"/>
          </rPr>
          <t>26.01.2024 КП "КВПВ" (КВБО) 8000_x000D_
ВИВОЗ ТПВ за січень 2024 Дог АРЖК8 / 1 від 01,09,2023 ЖК АВАНГАРД У тому числі ПДВ 20% 1333.33 грн.</t>
        </r>
      </text>
    </comment>
    <comment ref="D22" authorId="0">
      <text>
        <r>
          <rPr>
            <sz val="10"/>
            <color indexed="81"/>
            <rFont val="Courier"/>
            <family val="3"/>
          </rPr>
          <t>23.02.2024 КП "КВПВ" (КВБО) 2000_x000D_
ВИВОЗ ТПВ залютий 2024 Дог АРЖК8 / 1 від 01,09,2023 ЖК АВАНГАРД У тому числі ПДВ 20% 333.33 грн.</t>
        </r>
      </text>
    </comment>
    <comment ref="E22" authorId="0">
      <text>
        <r>
          <rPr>
            <sz val="10"/>
            <color indexed="81"/>
            <rFont val="Courier"/>
            <family val="3"/>
          </rPr>
          <t>26.03.2024 КП "КВПВ" (КВБО) 2500_x000D_
ВИВОЗ ТПВ березень 2024 Дог АРЖК8 / 1 від 01,09,2023 ЖК АВАНГАРД У тому числі ПДВ 20% 416.67 грн.</t>
        </r>
      </text>
    </comment>
    <comment ref="F22" authorId="0">
      <text>
        <r>
          <rPr>
            <sz val="10"/>
            <color indexed="81"/>
            <rFont val="Courier"/>
            <family val="3"/>
          </rPr>
          <t>21.04.2024 КП "КВПВ" (КВБО) 1400_x000D_
ВИВОЗ ТПВ квітень 2024 Дог АРЖК8 / 1 від 01,09,2023 ЖК АВАНГАРД У тому числі ПДВ 20% 233.33 грн.</t>
        </r>
      </text>
    </comment>
    <comment ref="G22" authorId="0">
      <text>
        <r>
          <rPr>
            <sz val="10"/>
            <color indexed="81"/>
            <rFont val="Courier"/>
            <family val="3"/>
          </rPr>
          <t>21.05.2024 КП "КВПВ" (КВБО) 3500_x000D_
ВИВОЗ ТПВ травень 2024 Дог АРЖК8 / 1 від 01,09,2023 ЖК АВАНГАРД У тому числі ПДВ 20% 583.33 грн.</t>
        </r>
      </text>
    </comment>
    <comment ref="H22" authorId="0">
      <text>
        <r>
          <rPr>
            <sz val="10"/>
            <color indexed="81"/>
            <rFont val="Courier"/>
            <family val="3"/>
          </rPr>
          <t>26.06.2024 КП "КВПВ" (КВБО) 5583_x000D_
ВИВОЗ ТПВ червень 2024 Дог АРЖК8 / 1 від 01,09,2023 ЖК АВАНГАРД в т.ч. ПДВ 20% 930.50грн.</t>
        </r>
      </text>
    </comment>
    <comment ref="I22" authorId="0">
      <text>
        <r>
          <rPr>
            <sz val="10"/>
            <color indexed="81"/>
            <rFont val="Courier"/>
            <family val="3"/>
          </rPr>
          <t>29.07.2024 КП "КВПВ" (КВБО) 2200_x000D_
ВИВОЗ ТПВ липень 2024 Дог АРЖК8 / 1 від 01,09,2023 ЖК АВАНГАРД     в т.ч. ПДВ 20% 366.67грн.</t>
        </r>
      </text>
    </comment>
    <comment ref="J22" authorId="0">
      <text>
        <r>
          <rPr>
            <sz val="10"/>
            <color indexed="81"/>
            <rFont val="Courier"/>
            <family val="3"/>
          </rPr>
          <t>27.08.2024 КП "КВПВ" (КВБО) 1110_x000D_
ВИВОЗ ТПВ серпень 2024 Дог АРЖК8 / 1 від 01,09,2023 ЖК АВАНГАРД             в т.ч. ПДВ 20% 185.00грн.</t>
        </r>
      </text>
    </comment>
    <comment ref="K22" authorId="0">
      <text>
        <r>
          <rPr>
            <sz val="10"/>
            <color indexed="81"/>
            <rFont val="Courier"/>
            <family val="3"/>
          </rPr>
          <t>28.09.2024 КП "КВПВ" (КВБО) 1095_x000D_
Вивоз ТПВ вересень 2024 Дог АРЖК8 / 1 від 01,09,2023 ЖК АВАНГАРД            в т.ч. ПДВ 20% 182.50грн.</t>
        </r>
      </text>
    </comment>
    <comment ref="L22" authorId="0">
      <text>
        <r>
          <rPr>
            <sz val="10"/>
            <color indexed="81"/>
            <rFont val="Courier"/>
            <family val="3"/>
          </rPr>
          <t>29.10.2024 КП "КВПВ" (КВБО) 1127_x000D_
Вивіз ТПВ за вересень 2024 Дог АРЖК8 / 1 від 01.09.2023 ЖК АВАНГАРД в т.ч. ПДВ 20% 187,83 грн.</t>
        </r>
      </text>
    </comment>
    <comment ref="C23" authorId="0">
      <text>
        <r>
          <rPr>
            <sz val="10"/>
            <color indexed="81"/>
            <rFont val="Courier"/>
            <family val="3"/>
          </rPr>
          <t>26.01.2024 КП "ХАРКІВВОДОКАНАЛ" 110_x000D_
ХОЛ ВОДА вересень 2024 2023 рф 2643111 30,09,2022 У тому числі ПДВ 20% 18.33 грн.</t>
        </r>
      </text>
    </comment>
    <comment ref="L23" authorId="0">
      <text>
        <r>
          <rPr>
            <sz val="10"/>
            <color indexed="81"/>
            <rFont val="Courier"/>
            <family val="3"/>
          </rPr>
          <t>29.10.2024 КП "ХАРКІВВОДОКАНАЛ" 123_x000D_
За холодн. воду за грудень 2024 РФ 07004 від 31.08.2024 в т.ч. ПДВ 20% 20.50грн.</t>
        </r>
      </text>
    </comment>
    <comment ref="C24" authorId="0">
      <text>
        <r>
          <rPr>
            <sz val="10"/>
            <color indexed="81"/>
            <rFont val="Courier"/>
            <family val="3"/>
          </rPr>
          <t>12.01.2024 ПРАТ "ХАРКІВЕНЕРГОЗБУТ" 390_x000D_
за ЕЛ.ЕКТРОЕНЕРГ в тому числі пеня 3,30 грн, 3% річних 0,24 грн, інд,інф 0,11грн, ДОГ 1-1617,с от 1,01,2019 У тому числ і ПДВ 20% 65.00 грн._x000D_
16.01.2024 ПРАТ "ХАРКІВЕНЕРГОЗБУТ" 770_x000D_
за ЕКТРОЕНЕРГ ДОГ 1-1617,с от 1,01,2019 У тому числ і ПДВ 20% 65.00 грн.</t>
        </r>
      </text>
    </comment>
    <comment ref="D24" authorId="0">
      <text>
        <r>
          <rPr>
            <sz val="10"/>
            <color indexed="81"/>
            <rFont val="Courier"/>
            <family val="3"/>
          </rPr>
          <t>23.02.2024 ПРАТ "ХАРКІВЕНЕРГОЗБУТ" 600_x000D_
за ЕКТРОЕНЕРГ ДОГ 1-1617,с от 1,01,2019 У тому числ і ПДВ 20% 65.00 грн.</t>
        </r>
      </text>
    </comment>
    <comment ref="E24" authorId="0">
      <text>
        <r>
          <rPr>
            <sz val="10"/>
            <color indexed="81"/>
            <rFont val="Courier"/>
            <family val="3"/>
          </rPr>
          <t>26.03.2024 ПРАТ "ХАРКІВЕНЕРГОЗБУТ" 100_x000D_
за ЕКТРОЕНЕРГ ДОГ 1-1617,с от 1,01,2019 У тому числ і ПДВ 20% 65.00 грн.</t>
        </r>
      </text>
    </comment>
    <comment ref="L24" authorId="0">
      <text>
        <r>
          <rPr>
            <sz val="10"/>
            <color indexed="81"/>
            <rFont val="Courier"/>
            <family val="3"/>
          </rPr>
          <t>29.10.2024 ПРАТ "ХАРКІВЕНЕРГОЗБУТ" 180_x000D_
Сплата за електроенергію за вересень 2024 р. згідно  договору 1-1617С від 01.01.2019 р.  у тому числі ПДВ 20% 30,00 грн.</t>
        </r>
      </text>
    </comment>
    <comment ref="C25" authorId="0">
      <text>
        <r>
          <rPr>
            <sz val="10"/>
            <color indexed="81"/>
            <rFont val="Courier"/>
            <family val="3"/>
          </rPr>
          <t>26.01.2024 КП "КВПВ" (КВБО) 100_x000D_
утрим євроконтейнера жовтень 2024 Дог ВВ 54 от 19,03,2011 У тому числі ПДВ 20% 16.67 грн.</t>
        </r>
      </text>
    </comment>
    <comment ref="L25" authorId="0">
      <text>
        <r>
          <rPr>
            <sz val="10"/>
            <color indexed="81"/>
            <rFont val="Courier"/>
            <family val="3"/>
          </rPr>
          <t>29.10.2024 КП "КВПВ" (КВБО) 140_x000D_
утрим євроконтейнера грудень 2024 Дог ВВ 54 от 19,03,2011 У тому числі ПДВ 20% 23,33 грн.</t>
        </r>
      </text>
    </comment>
    <comment ref="G26" authorId="0">
      <text>
        <r>
          <rPr>
            <sz val="10"/>
            <color indexed="81"/>
            <rFont val="Courier"/>
            <family val="3"/>
          </rPr>
          <t>08.05.2024 ОМС, ДЕПАРТАМЕНТ ЖКГ ХАРКІВСЬКОІ МР 13000_x000D_
Співфінансування поточного ремонту по усуненню аварій за адресою: провулок Миру, 2 ЖК "АВАНГАРД"</t>
        </r>
      </text>
    </comment>
    <comment ref="D27" authorId="0">
      <text>
        <r>
          <rPr>
            <sz val="10"/>
            <color indexed="81"/>
            <rFont val="Courier"/>
            <family val="3"/>
          </rPr>
          <t>14.02.2024 ТОВ "ІНВОЛ ПЛЮС" 3340_x000D_
ЗАСУВКА Д80 та траспортні послуги РФ 477 від 12,02,2024 . У тому числі ПДВ 20% 556.67 грн.</t>
        </r>
      </text>
    </comment>
    <comment ref="C28" authorId="0">
      <text>
        <r>
          <rPr>
            <sz val="10"/>
            <color indexed="81"/>
            <rFont val="Courier"/>
            <family val="3"/>
          </rPr>
          <t>23.01.2024 Податок на доходи фізичних осіб 1853_x000D_
101*ПДФО за січень 2024 утр із зпрп найм прац;;;</t>
        </r>
      </text>
    </comment>
    <comment ref="D28" authorId="0">
      <text>
        <r>
          <rPr>
            <sz val="10"/>
            <color indexed="81"/>
            <rFont val="Courier"/>
            <family val="3"/>
          </rPr>
          <t>22.02.2024 Податок на доходи фізичних осіб 2490_x000D_
101*ПДФО за лютий 2024 утр із зпрп найм прац;;;</t>
        </r>
      </text>
    </comment>
    <comment ref="E28" authorId="0">
      <text>
        <r>
          <rPr>
            <sz val="10"/>
            <color indexed="81"/>
            <rFont val="Courier"/>
            <family val="3"/>
          </rPr>
          <t>18.03.2024 Податок на доходи фізичних осіб 1872_x000D_
101*ПДФО за березень 2024 утр із зпрп найм прац;;;</t>
        </r>
      </text>
    </comment>
    <comment ref="F28" authorId="0">
      <text>
        <r>
          <rPr>
            <sz val="10"/>
            <color indexed="81"/>
            <rFont val="Courier"/>
            <family val="3"/>
          </rPr>
          <t>20.04.2024 Податок на доходи фізичних осіб 1715_x000D_
101*ПДФО за квітень 2024 утр із зпрп найм прац;;;</t>
        </r>
      </text>
    </comment>
    <comment ref="G28" authorId="0">
      <text>
        <r>
          <rPr>
            <sz val="10"/>
            <color indexed="81"/>
            <rFont val="Courier"/>
            <family val="3"/>
          </rPr>
          <t>20.05.2024 Податок на доходи фізичних осіб 1661_x000D_
101*ПДФО за травень 2024 утр із зпрп найм прац;;;</t>
        </r>
      </text>
    </comment>
    <comment ref="H28" authorId="0">
      <text>
        <r>
          <rPr>
            <sz val="10"/>
            <color indexed="81"/>
            <rFont val="Courier"/>
            <family val="3"/>
          </rPr>
          <t>25.06.2024 Податок на доходи фізичних осіб 1661_x000D_
101*ПДФО за червень 2024 утр із зпрп найм прац;;;</t>
        </r>
      </text>
    </comment>
    <comment ref="I28" authorId="0">
      <text>
        <r>
          <rPr>
            <sz val="10"/>
            <color indexed="81"/>
            <rFont val="Courier"/>
            <family val="3"/>
          </rPr>
          <t>24.07.2024 Податок на доходи фізичних осіб 1670_x000D_
101*ПДФО за липень 2024 утр із зарпл найм прац;;;</t>
        </r>
      </text>
    </comment>
    <comment ref="J28" authorId="0">
      <text>
        <r>
          <rPr>
            <sz val="10"/>
            <color indexed="81"/>
            <rFont val="Courier"/>
            <family val="3"/>
          </rPr>
          <t>25.08.2024 Податок на доходи фізичних осіб 2302_x000D_
101*ПДФО за серпень 2024 утр із зарпл найм прац;;;</t>
        </r>
      </text>
    </comment>
    <comment ref="K28" authorId="0">
      <text>
        <r>
          <rPr>
            <sz val="10"/>
            <color indexed="81"/>
            <rFont val="Courier"/>
            <family val="3"/>
          </rPr>
          <t>23.09.2024 Податок на доходи фізичних осіб 1883_x000D_
101*ПДФО за вересеньь 2024 утр із зарпл найм прац;;;</t>
        </r>
      </text>
    </comment>
    <comment ref="L28" authorId="0">
      <text>
        <r>
          <rPr>
            <sz val="10"/>
            <color indexed="81"/>
            <rFont val="Courier"/>
            <family val="3"/>
          </rPr>
          <t>22.10.2024 Податок на доходи фізичних осіб 2207,88_x000D_
101*ПДФО за жовтень 2024 утр із зарпл найм прац;;;</t>
        </r>
      </text>
    </comment>
    <comment ref="M28" authorId="0">
      <text>
        <r>
          <rPr>
            <sz val="10"/>
            <color indexed="81"/>
            <rFont val="Courier"/>
            <family val="3"/>
          </rPr>
          <t>22.11.2024 Податок на доходи фізичних осіб 1917,36_x000D_
101*ПДФО за листопад 2024 утр із зарпл найм прац;;;</t>
        </r>
      </text>
    </comment>
    <comment ref="N28" authorId="0">
      <text>
        <r>
          <rPr>
            <sz val="10"/>
            <color indexed="81"/>
            <rFont val="Courier"/>
            <family val="3"/>
          </rPr>
          <t>20.12.2024 Податок на доходи фізичних осіб 1917,36_x000D_
101*ПДФО за грудень 2024 утр із зарпл найм прац;;;</t>
        </r>
      </text>
    </comment>
    <comment ref="C29" authorId="0">
      <text>
        <r>
          <rPr>
            <sz val="10"/>
            <color indexed="81"/>
            <rFont val="Courier"/>
            <family val="3"/>
          </rPr>
          <t>23.01.2024 Єдиний соціальний внесок 2266_x000D_
101*ЕСВ 22% за січень 2024 нарах на ФОП найманих працівн.;;;</t>
        </r>
      </text>
    </comment>
    <comment ref="D29" authorId="0">
      <text>
        <r>
          <rPr>
            <sz val="10"/>
            <color indexed="81"/>
            <rFont val="Courier"/>
            <family val="3"/>
          </rPr>
          <t>22.02.2024 Єдиний соціальний внесок 3030_x000D_
101*ЕСВ 22% за лютий 2024 нарах на ФОП найманих працівн.;;;</t>
        </r>
      </text>
    </comment>
    <comment ref="E29" authorId="0">
      <text>
        <r>
          <rPr>
            <sz val="10"/>
            <color indexed="81"/>
            <rFont val="Courier"/>
            <family val="3"/>
          </rPr>
          <t>18.03.2024 Єдиний соціальний внесок 2288_x000D_
101*ЕСВ 22% за березень 2024 нарах на ФОП найманих працівн.;;;</t>
        </r>
      </text>
    </comment>
    <comment ref="F29" authorId="0">
      <text>
        <r>
          <rPr>
            <sz val="10"/>
            <color indexed="81"/>
            <rFont val="Courier"/>
            <family val="3"/>
          </rPr>
          <t>20.04.2024 Єдиний соціальний внесок 2096_x000D_
101*ЕСВ 22% за квітень 2024 нарах на ФОП найманих працівн.;;;</t>
        </r>
      </text>
    </comment>
    <comment ref="G29" authorId="0">
      <text>
        <r>
          <rPr>
            <sz val="10"/>
            <color indexed="81"/>
            <rFont val="Courier"/>
            <family val="3"/>
          </rPr>
          <t>20.05.2024 Єдиний соціальний внесок 2030_x000D_
101*ЕСВ 22% за травень 2024 нарах на ФОП найманих працівн.;;;</t>
        </r>
      </text>
    </comment>
    <comment ref="H29" authorId="0">
      <text>
        <r>
          <rPr>
            <sz val="10"/>
            <color indexed="81"/>
            <rFont val="Courier"/>
            <family val="3"/>
          </rPr>
          <t>25.06.2024 Єдиний соціальний внесок 2030_x000D_
101*ЕСВ 22% за червень 2024 нарах на ФОП найманих працівн.;;;</t>
        </r>
      </text>
    </comment>
    <comment ref="I29" authorId="0">
      <text>
        <r>
          <rPr>
            <sz val="10"/>
            <color indexed="81"/>
            <rFont val="Courier"/>
            <family val="3"/>
          </rPr>
          <t>24.07.2024 Єдиний соціальний внесок 2048_x000D_
101*ЕСВ 22% за липень 2024 нарах на ФОП найманих працівн.;;;</t>
        </r>
      </text>
    </comment>
    <comment ref="J29" authorId="0">
      <text>
        <r>
          <rPr>
            <sz val="10"/>
            <color indexed="81"/>
            <rFont val="Courier"/>
            <family val="3"/>
          </rPr>
          <t>25.08.2024 Єдиний соціальний внесок 2814_x000D_
101*ЕСВ 22% за серпень 2024 нарах на ФОП найманих працівн.;;;</t>
        </r>
      </text>
    </comment>
    <comment ref="K29" authorId="0">
      <text>
        <r>
          <rPr>
            <sz val="10"/>
            <color indexed="81"/>
            <rFont val="Courier"/>
            <family val="3"/>
          </rPr>
          <t>23.09.2024 Єдиний соціальний внесок 2338_x000D_
101*ЕСВ 22% за вересень 2024 нарах на ФОП найманих працівн.;;;</t>
        </r>
      </text>
    </comment>
    <comment ref="L29" authorId="0">
      <text>
        <r>
          <rPr>
            <sz val="10"/>
            <color indexed="81"/>
            <rFont val="Courier"/>
            <family val="3"/>
          </rPr>
          <t>22.10.2024 Єдиний соціальний внесок 2698,52_x000D_
101*ЄСВ 22% за жовтень 2024 нарах на ФОП найманих працівн.;;;</t>
        </r>
      </text>
    </comment>
    <comment ref="M29" authorId="0">
      <text>
        <r>
          <rPr>
            <sz val="10"/>
            <color indexed="81"/>
            <rFont val="Courier"/>
            <family val="3"/>
          </rPr>
          <t>22.11.2024 Єдиний соціальний внесок 2343,44_x000D_
101*ЄСВ 22% за листопад 2024 нарах на ФОП найманих працівн.;;;</t>
        </r>
      </text>
    </comment>
    <comment ref="N29" authorId="0">
      <text>
        <r>
          <rPr>
            <sz val="10"/>
            <color indexed="81"/>
            <rFont val="Courier"/>
            <family val="3"/>
          </rPr>
          <t>20.12.2024 Єдиний соціальний внесок 2343,44_x000D_
101*ЄСВ 22% за грудень 2024 нарах на ФОП найманих працівн.;;;</t>
        </r>
      </text>
    </comment>
    <comment ref="C30" authorId="0">
      <text>
        <r>
          <rPr>
            <sz val="10"/>
            <color indexed="81"/>
            <rFont val="Courier"/>
            <family val="3"/>
          </rPr>
          <t>23.01.2024 Військоввий збір 154,5_x000D_
101*військ збір 1,5% за січень 2024, утр із зпрп найм прац;;;</t>
        </r>
      </text>
    </comment>
    <comment ref="D30" authorId="0">
      <text>
        <r>
          <rPr>
            <sz val="10"/>
            <color indexed="81"/>
            <rFont val="Courier"/>
            <family val="3"/>
          </rPr>
          <t>22.02.2024 Військоввий збір 206_x000D_
101*військ збір 1,5% за лютий 2024, утр із зпрп найм прац;;;</t>
        </r>
      </text>
    </comment>
    <comment ref="E30" authorId="0">
      <text>
        <r>
          <rPr>
            <sz val="10"/>
            <color indexed="81"/>
            <rFont val="Courier"/>
            <family val="3"/>
          </rPr>
          <t>18.03.2024 Військоввий збір 156_x000D_
101*військ збір 1,5% за березень 2024, утр із зпрп найм прац;;;</t>
        </r>
      </text>
    </comment>
    <comment ref="F30" authorId="0">
      <text>
        <r>
          <rPr>
            <sz val="10"/>
            <color indexed="81"/>
            <rFont val="Courier"/>
            <family val="3"/>
          </rPr>
          <t>20.04.2024 Військоввий збір 143_x000D_
101*військ збір 1,5% за квітень 2024, утр із зпрп найм прац;;;</t>
        </r>
      </text>
    </comment>
    <comment ref="G30" authorId="0">
      <text>
        <r>
          <rPr>
            <sz val="10"/>
            <color indexed="81"/>
            <rFont val="Courier"/>
            <family val="3"/>
          </rPr>
          <t>20.05.2024 Військоввий збір 139_x000D_
101*військ збір 1,5% за травень 2024, утр із зпрп найм прац;;;</t>
        </r>
      </text>
    </comment>
    <comment ref="H30" authorId="0">
      <text>
        <r>
          <rPr>
            <sz val="10"/>
            <color indexed="81"/>
            <rFont val="Courier"/>
            <family val="3"/>
          </rPr>
          <t>25.06.2024 Військоввий збір 139_x000D_
101*військ збір 1,5% за червень 2024, утр із зпрп найм прац;;;</t>
        </r>
      </text>
    </comment>
    <comment ref="I30" authorId="0">
      <text>
        <r>
          <rPr>
            <sz val="10"/>
            <color indexed="81"/>
            <rFont val="Courier"/>
            <family val="3"/>
          </rPr>
          <t>24.07.2024 Військоввий збір 140_x000D_
101*військ збір 1,5% за липень 2024, утр із зарп найм прац;;;</t>
        </r>
      </text>
    </comment>
    <comment ref="J30" authorId="0">
      <text>
        <r>
          <rPr>
            <sz val="10"/>
            <color indexed="81"/>
            <rFont val="Courier"/>
            <family val="3"/>
          </rPr>
          <t>25.08.2024 Військоввий збір 192_x000D_
101*військ збір 1,5% за серпень 2024, утр із зарп найм прац;;;</t>
        </r>
      </text>
    </comment>
    <comment ref="K30" authorId="0">
      <text>
        <r>
          <rPr>
            <sz val="10"/>
            <color indexed="81"/>
            <rFont val="Courier"/>
            <family val="3"/>
          </rPr>
          <t>23.09.2024 Військоввий збір 157_x000D_
101*військ збір 1,5% за вересень 2024, утр із зарп найм прац;;;</t>
        </r>
      </text>
    </comment>
    <comment ref="L30" authorId="0">
      <text>
        <r>
          <rPr>
            <sz val="10"/>
            <color indexed="81"/>
            <rFont val="Courier"/>
            <family val="3"/>
          </rPr>
          <t>22.10.2024 Військоввий збір 183,99_x000D_
101*військ збір 1,5% за жовтень 2024, утр із зарп найм прац;;;</t>
        </r>
      </text>
    </comment>
    <comment ref="M30" authorId="0">
      <text>
        <r>
          <rPr>
            <sz val="10"/>
            <color indexed="81"/>
            <rFont val="Courier"/>
            <family val="3"/>
          </rPr>
          <t>22.11.2024 Військоввий збір 159,78_x000D_
101*військовий збір 1,5% за листопад 2024, утр із зарп найм прац</t>
        </r>
      </text>
    </comment>
    <comment ref="N30" authorId="0">
      <text>
        <r>
          <rPr>
            <sz val="10"/>
            <color indexed="81"/>
            <rFont val="Courier"/>
            <family val="3"/>
          </rPr>
          <t>20.12.2024 Військоввий збір 532,6_x000D_
101*військовий збір 5% за грудень 2024, утр із зарп найм прац</t>
        </r>
      </text>
    </comment>
    <comment ref="C31" authorId="0">
      <text>
        <r>
          <rPr>
            <sz val="10"/>
            <color indexed="81"/>
            <rFont val="Courier"/>
            <family val="3"/>
          </rPr>
          <t>26.01.2024 Виплата заробітної плати із банку 6246,8_x000D_
Зар.кошт на картку рах 262026400951312523 Івлєва О.С. іпн2975119743 З-ТА за 01-2024_x000D_
26.01.2024 Виплата заробітної плати із банку 2040_x000D_
Зар.кошт на картку рах 26203503992732 Ільвовська З. М. іпн1566000303 З-ТА за 01-2024</t>
        </r>
      </text>
    </comment>
    <comment ref="D31" authorId="0">
      <text>
        <r>
          <rPr>
            <sz val="10"/>
            <color indexed="81"/>
            <rFont val="Courier"/>
            <family val="3"/>
          </rPr>
          <t>22.02.2024 Виплата заробітної плати із банку 2040_x000D_
Заах.кошт на картку рах 26203503992732 Ільвовська З. М. іпн1566000303 З-ТА за 02-2024_x000D_
22.02.2024 Виплата заробітної плати із банку 8846,9_x000D_
Зарах..кошт на картку рах 262026400951312523 Івлєва О.С. іпн2975119743 З-ТА за 02,2024_x000D_
22.02.2024 Виплата заробітної плати із банку 161_x000D_
Зарах.кошт на картку рах 26202737528162 Кравченко О.В. іпн2830400723 З-ТА за 02-2024</t>
        </r>
      </text>
    </comment>
    <comment ref="E31" authorId="0">
      <text>
        <r>
          <rPr>
            <sz val="10"/>
            <color indexed="81"/>
            <rFont val="Courier"/>
            <family val="3"/>
          </rPr>
          <t>21.03.2024 Виплата заробітної плати із банку 1020,5_x000D_
Заах.кошт на картку рах 26203503992732 Ільвовська З. М. іпн1566000303 З-ТА за 03-2024_x000D_
21.03.2024 Виплата заробітної плати із банку 7267,5_x000D_
Зарах..кошт на картку рах 262026400951312523 Івлєва О.С. іпн2975119743 З-ТА за 03,2024</t>
        </r>
      </text>
    </comment>
    <comment ref="F31" authorId="0">
      <text>
        <r>
          <rPr>
            <sz val="10"/>
            <color indexed="81"/>
            <rFont val="Courier"/>
            <family val="3"/>
          </rPr>
          <t>20.04.2024 Виплата заробітної плати із банку 1030_x000D_
Заах.кошт на картку рах 26203503992732 Ільвовська З. М. іпн1566000303 З-ТА за 04-2024_x000D_
20.04.2024 Виплата заробітної плати із банку 6636,4_x000D_
Зарах..кошт на картку рах 262026400951312523 Івлєва О.С. іпн2975119743 З-ТА за 04,2024</t>
        </r>
      </text>
    </comment>
    <comment ref="G31" authorId="0">
      <text>
        <r>
          <rPr>
            <sz val="10"/>
            <color indexed="81"/>
            <rFont val="Courier"/>
            <family val="3"/>
          </rPr>
          <t>21.05.2024 Виплата заробітної плати із банку 6943_x000D_
Зарах..кошт на картку рах 262026400951312523 Івлєва О.С. іпн2975119743 З-ТА за 05,2024_x000D_
21.05.2024 Виплата заробітної плати із банку 483_x000D_
Заах.кошт на картку рах 26203503992732 Ільвовська З. М. іпн1566000303 З-ТА за 05-2024</t>
        </r>
      </text>
    </comment>
    <comment ref="H31" authorId="0">
      <text>
        <r>
          <rPr>
            <sz val="10"/>
            <color indexed="81"/>
            <rFont val="Courier"/>
            <family val="3"/>
          </rPr>
          <t>25.06.2024 Виплата заробітної плати із банку 6943_x000D_
Зарах..кошт на картку рах 262026400951312523 Івлєва О.С. іпн2975119743 З-ТА за 06,2024_x000D_
25.06.2024 Виплата заробітної плати із банку 483_x000D_
Заах.кошт на картку рах 26203503992732 Ільвовська З. М. іпн1566000303 З-ТА за 06-2024</t>
        </r>
      </text>
    </comment>
    <comment ref="I31" authorId="0">
      <text>
        <r>
          <rPr>
            <sz val="10"/>
            <color indexed="81"/>
            <rFont val="Courier"/>
            <family val="3"/>
          </rPr>
          <t>25.07.2024 Виплата заробітної плати із банку 7380,2_x000D_
Зарах..кошт на картку рах 262026400951312523 Івлєва О.С. іпн2975119743 З-ТА за 07,2024_x000D_
25.07.2024 Виплата заробітної плати із банку 113,5_x000D_
Зарах.кошт на картку рах 26203503992732 Ільвовська З. М. іпн1566000303 З-ТА за 07-2024</t>
        </r>
      </text>
    </comment>
    <comment ref="J31" authorId="0">
      <text>
        <r>
          <rPr>
            <sz val="10"/>
            <color indexed="81"/>
            <rFont val="Courier"/>
            <family val="3"/>
          </rPr>
          <t>25.08.2024 Виплата заробітної плати із банку 2113_x000D_
Зарах.кошт на картку рах 26203503992732 Ільвовська З. М. іпн1566000303 З-ТА за 08.2024_x000D_
25.08.2024 Виплата заробітної плати із банку 6943_x000D_
Зарах.кошт на картку рах 262026400951312523 Івлєва О.С. іпн2975119743 З-ТА за 08.2024</t>
        </r>
      </text>
    </comment>
    <comment ref="K31" authorId="0">
      <text>
        <r>
          <rPr>
            <sz val="10"/>
            <color indexed="81"/>
            <rFont val="Courier"/>
            <family val="3"/>
          </rPr>
          <t>23.09.2024 Виплата заробітної плати із банку 6306_x000D_
Зарах..кошт на картку рах 262026400951312523 Івлєва О.С. іпн2975119743 З-ТА за 09,2024_x000D_
23.09.2024 Виплата заробітної плати із банку 2113_x000D_
Зарах.кошт на картку рах 26203503992732 Ільвовська З. М. іпн1566000303 З-ТА за 09-2024_x000D_
23.09.2024 Виплата заробітної плати із банку 1237_x000D_
Зарах..кошт на картку рах 262026400951312523 Івлєва О.С. іпн2975119743 З-ТА за 08.2024</t>
        </r>
      </text>
    </comment>
    <comment ref="L31" authorId="0">
      <text>
        <r>
          <rPr>
            <sz val="10"/>
            <color indexed="81"/>
            <rFont val="Courier"/>
            <family val="3"/>
          </rPr>
          <t>22.10.2024 Виплата заробітної плати із банку 990,15_x000D_
Зарах кошт на картку рах 26207305486202 зарплата за жовтень 2024 р._x000D_
22.10.2024 Виплата заробітної плати із банку 6440_x000D_
Зарах..кошт на картку рах 262026400951312523 Івлєва О.С. іпн2975119743 зарплата за 10.2024_x000D_
22.10.2024 Виплата заробітної плати із банку 2443,98_x000D_
Зарах.кошт на картку рах 26203503992732 Ільвовська З. М. іпн1566000303 зарплата за 10-2024</t>
        </r>
      </text>
    </comment>
    <comment ref="M31" authorId="0">
      <text>
        <r>
          <rPr>
            <sz val="10"/>
            <color indexed="81"/>
            <rFont val="Courier"/>
            <family val="3"/>
          </rPr>
          <t>22.11.2024 Виплата заробітної плати із банку 6440_x000D_
Зарахування коштів на картку № 262026400951312523 Івлєва О.С. іпн: 2975119743 зарплата за листопад 2024 р._x000D_
22.11.2024 Виплата заробітної плати із банку 2134,86_x000D_
Зарахування коштів на картку № 26207305486202 зарплата за листопад 2024 р.Зарахування коштів на картку № 26207305486202 зарплата за листопад 2024 р.</t>
        </r>
      </text>
    </comment>
    <comment ref="N31" authorId="0">
      <text>
        <r>
          <rPr>
            <sz val="10"/>
            <color indexed="81"/>
            <rFont val="Courier"/>
            <family val="3"/>
          </rPr>
          <t>20.12.2024 Виплата заробітної плати із банку 2042,04_x000D_
Зарахування коштів на картку № 26207305486202 зарплата за грудень 2024 р.Зарахування коштів на картку № 26207305486202 зарплата за грудень 2024 р._x000D_
20.12.2024 Виплата заробітної плати із банку 6160_x000D_
Зарахування коштів на картку № 262026400951312523 Івлєва О.С. іпн: 2975119743 зарплата за грудень 2024 р.</t>
        </r>
      </text>
    </comment>
    <comment ref="D32" authorId="0">
      <text>
        <r>
          <rPr>
            <sz val="10"/>
            <color indexed="81"/>
            <rFont val="Courier"/>
            <family val="3"/>
          </rPr>
          <t>22.02.2024 Господарчи витрати 120_x000D_
Зарах.кошт на картку рах 26202737528162 Кравченко О.В. іпн2830400723 Госп витрати</t>
        </r>
      </text>
    </comment>
    <comment ref="G32" authorId="0">
      <text>
        <r>
          <rPr>
            <sz val="10"/>
            <color indexed="81"/>
            <rFont val="Courier"/>
            <family val="3"/>
          </rPr>
          <t>22.05.2024 Господарчи витрати 100_x000D_
Зарах..кошт на картку рах 262026400951312523 Івлєва О.С. іпн2975119743 госп витрати_x000D_
22.05.2024 Господарчи витрати 55_x000D_
Заах.кошт на картку рах 26203503992732 Ільвовська З. М. іпн1566000303 госп витрати</t>
        </r>
      </text>
    </comment>
    <comment ref="J32" authorId="0">
      <text>
        <r>
          <rPr>
            <sz val="10"/>
            <color indexed="81"/>
            <rFont val="Courier"/>
            <family val="3"/>
          </rPr>
          <t>25.08.2024 Господарчи витрати 1020_x000D_
Зарах.кошт на картку рах 26203503992732 Ільвовська З. М. іпн1566000303 Госп витр_x000D_
25.08.2024 Господарчи витрати 600_x000D_
Зарах.кошт на картку рах 262026400951312523 Івлєва О.С. іпн2975119743 госп витр</t>
        </r>
      </text>
    </comment>
    <comment ref="N32" authorId="0">
      <text>
        <r>
          <rPr>
            <sz val="10"/>
            <color indexed="81"/>
            <rFont val="Courier"/>
            <family val="3"/>
          </rPr>
          <t>30.12.2024 Господарчи витрати 1100_x000D_
Зарах.кошт на картку рах 262026400951312523 Івлєва О.С. іпн2975119743 госп витр</t>
        </r>
      </text>
    </comment>
    <comment ref="C33" authorId="0">
      <text>
        <r>
          <rPr>
            <sz val="10"/>
            <color indexed="81"/>
            <rFont val="Courier"/>
            <family val="3"/>
          </rPr>
          <t>23.01.2024 Банк Грант 11,33_x000D_
Оплата  послуг РКО(без ПДВ) згідно договору №803/ОТД-22 від 07.06.2022_x000D_
25.01.2024 Банк Грант 80_x000D_
Оплата  послуг РКО(без ПДВ) за СКБ з 01.01.2024 по 31.01.2024 згідно договору №309/від-22  від 12.06.2023_x000D_
26.01.2024 Банк Грант 31,23_x000D_
Оплата  послуг РКО(без ПДВ) згідно договору №803/ОТД-22 від 07.06.2022_x000D_
26.01.2024 Банк Грант 40_x000D_
Оплата  послуг РКО(без ПДВ) згідно договору №803/ОТД-22 від 07.06.2022_x000D_
26.01.2024 Банк Грант 10,2_x000D_
Оплата  послуг РКО(без ПДВ) згідно договору №803/ОТД-22 від 07.06.2022</t>
        </r>
      </text>
    </comment>
    <comment ref="D33" authorId="0">
      <text>
        <r>
          <rPr>
            <sz val="10"/>
            <color indexed="81"/>
            <rFont val="Courier"/>
            <family val="3"/>
          </rPr>
          <t>14.02.2024 Банк Грант 16,7_x000D_
Оплата  послуг РКО(без ПДВ) згідно договору №803/ОТД-22 від 07.06.2022_x000D_
22.02.2024 Банк Грант 12,45_x000D_
Оплата  послуг РКО(без ПДВ) згідно договору №803/ОТД-22 від 07.06.2022_x000D_
22.02.2024 Банк Грант 15,15_x000D_
Оплата  послуг РКО(без ПДВ) згідно договору №803/ОТД-22 від 07.06.2022_x000D_
22.02.2024 Банк Грант 44,23_x000D_
Оплата  послуг РКО(без ПДВ) згідно договору №803/ОТД-22 від 07.06.2022_x000D_
22.02.2024 Банк Грант 10,2_x000D_
Оплата  послуг РКО(без ПДВ) згідно договору №803/ОТД-22 від 07.06.2022_x000D_
26.02.2024 Банк Грант 80_x000D_
Оплата  послуг РКО(без ПДВ) за СКБ з 01.02.2024 по 29.02.2024 згідно договору №309/від-22  від 12.06.2023</t>
        </r>
      </text>
    </comment>
    <comment ref="E33" authorId="0">
      <text>
        <r>
          <rPr>
            <sz val="10"/>
            <color indexed="81"/>
            <rFont val="Courier"/>
            <family val="3"/>
          </rPr>
          <t>18.03.2024 Банк Грант 11,44_x000D_
Оплата  послуг РКО(без ПДВ) згідно договору №803/ОТД-22 від 07.06.2022_x000D_
21.03.2024 Банк Грант 36,34_x000D_
Оплата  послуг РКО(без ПДВ) згідно договору №803/ОТД-22 від 07.06.2022_x000D_
25.03.2024 Банк Грант 80_x000D_
Оплата  послуг РКО(без ПДВ) за СКБ з 01.03.2024 по 31.03.2024 згідно договору №309/від-22  від 12.06.2023_x000D_
26.03.2024 Банк Грант 12,5_x000D_
Оплата  послуг РКО(без ПДВ) згідно договору №803/ОТД-22 від 07.06.2022</t>
        </r>
      </text>
    </comment>
    <comment ref="F33" authorId="0">
      <text>
        <r>
          <rPr>
            <sz val="10"/>
            <color indexed="81"/>
            <rFont val="Courier"/>
            <family val="3"/>
          </rPr>
          <t>20.04.2024 Банк Грант 33,18_x000D_
Оплата  послуг РКО(без ПДВ) згідно договору №803/ОТД-22 від 07.06.2022_x000D_
20.04.2024 Банк Грант 10,48_x000D_
Оплата  послуг РКО(без ПДВ) згідно договору №803/ОТД-22 від 07.06.2022_x000D_
25.04.2024 Банк Грант 80_x000D_
Оплата  послуг РКО(без ПДВ) за СКБ з 01.04.2024 по 30.04.2024 згідно договору №309/від-22  від 12.06.2023</t>
        </r>
      </text>
    </comment>
    <comment ref="G33" authorId="0">
      <text>
        <r>
          <rPr>
            <sz val="10"/>
            <color indexed="81"/>
            <rFont val="Courier"/>
            <family val="3"/>
          </rPr>
          <t>08.05.2024 Банк Грант 65_x000D_
Оплата  послуг РКО(без ПДВ) згідно договору №803/ОТД-22 від 07.06.2022_x000D_
20.05.2024 Банк Грант 10,15_x000D_
Оплата  послуг РКО(без ПДВ) згідно договору №803/ОТД-22 від 07.06.2022_x000D_
21.05.2024 Банк Грант 17,5_x000D_
Оплата  послуг РКО(без ПДВ) згідно договору №803/ОТД-22 від 07.06.2022_x000D_
21.05.2024 Банк Грант 34,72_x000D_
Оплата  послуг РКО(без ПДВ) згідно договору №803/ОТД-22 від 07.06.2022_x000D_
24.05.2024 Банк Грант 80_x000D_
Оплата  послуг РКО(без ПДВ) за СКБ з 01.05.2024 по 31.05.2024 згідно договору №309/від-22  від 12.06.2023</t>
        </r>
      </text>
    </comment>
    <comment ref="H33" authorId="0">
      <text>
        <r>
          <rPr>
            <sz val="10"/>
            <color indexed="81"/>
            <rFont val="Courier"/>
            <family val="3"/>
          </rPr>
          <t>25.06.2024 Банк Грант 34,72_x000D_
Оплата  послуг РКО(без ПДВ) згідно договору №803/ОТД-22 від 07.06.2022_x000D_
25.06.2024 Банк Грант 10,15_x000D_
Оплата  послуг РКО(без ПДВ) згідно договору №803/ОТД-22 від 07.06.2022_x000D_
25.06.2024 Банк Грант 80_x000D_
Оплата  послуг РКО(без ПДВ) за СКБ з 01.06.2024 по 30.06.2024 згідно договору №309/від-22  від 12.06.2023_x000D_
26.06.2024 Банк Грант 27,92_x000D_
Оплата  послуг РКО(без ПДВ) згідно договору №803/ОТД-22 від 07.06.2022</t>
        </r>
      </text>
    </comment>
    <comment ref="I33" authorId="0">
      <text>
        <r>
          <rPr>
            <sz val="10"/>
            <color indexed="81"/>
            <rFont val="Courier"/>
            <family val="3"/>
          </rPr>
          <t>24.07.2024 Банк Грант 10,24_x000D_
Оплата  послуг РКО(без ПДВ) згідно договору №803/ОТД-22 від 07.06.2022_x000D_
25.07.2024 Банк Грант 80_x000D_
Оплата  послуг РКО(без ПДВ) за СКБ з 01.07.2024 по 31.07.2024 згідно договору №309/від-22  від 12.06.2023_x000D_
25.07.2024 Банк Грант 36,9_x000D_
Оплата  послуг РКО(без ПДВ) згідно договору №803/ОТД-22 від 07.06.2022_x000D_
29.07.2024 Банк Грант 11_x000D_
Оплата  послуг РКО(без ПДВ) згідно договору №803/ОТД-22 від 07.06.2022</t>
        </r>
      </text>
    </comment>
    <comment ref="J33" authorId="0">
      <text>
        <r>
          <rPr>
            <sz val="10"/>
            <color indexed="81"/>
            <rFont val="Courier"/>
            <family val="3"/>
          </rPr>
          <t>25.08.2024 Банк Грант 11,51_x000D_
Оплата  послуг РКО(без ПДВ) згідно договору №803/ОТД-22 від 07.06.2022_x000D_
25.08.2024 Банк Грант 10,57_x000D_
Оплата  послуг РКО(без ПДВ) згідно договору №803/ОТД-22 від 07.06.2022_x000D_
25.08.2024 Банк Грант 14,07_x000D_
Оплата  послуг РКО(без ПДВ) згідно договору №803/ОТД-22 від 07.06.2022_x000D_
25.08.2024 Банк Грант 34,72_x000D_
Оплата  послуг РКО(без ПДВ) згідно договору №803/ОТД-22 від 07.06.2022_x000D_
26.08.2024 Банк Грант 80_x000D_
Оплата  послуг РКО(без ПДВ) за СКБ з 01.08.2024 по 31.08.2024 згідно договору №309/від-22  від 12.06.2023</t>
        </r>
      </text>
    </comment>
    <comment ref="K33" authorId="0">
      <text>
        <r>
          <rPr>
            <sz val="10"/>
            <color indexed="81"/>
            <rFont val="Courier"/>
            <family val="3"/>
          </rPr>
          <t>23.09.2024 Банк Грант 10,57_x000D_
Оплата  послуг РКО(без ПДВ) згідно договору №803/ОТД-22 від 07.06.2022_x000D_
23.09.2024 Банк Грант 31,53_x000D_
Оплата  послуг РКО(без ПДВ) згідно договору №803/ОТД-22 від 07.06.2022_x000D_
23.09.2024 Банк Грант 11,69_x000D_
Оплата  послуг РКО(без ПДВ) згідно договору №803/ОТД-22 від 07.06.2022_x000D_
25.09.2024 Банк Грант 80_x000D_
Оплата  послуг РКО(без ПДВ) за СКБ з 01.09.2024 по 30.09.2024 згідно договору №309/від-22  від 12.06.2023</t>
        </r>
      </text>
    </comment>
    <comment ref="L33" authorId="0">
      <text>
        <r>
          <rPr>
            <sz val="10"/>
            <color indexed="81"/>
            <rFont val="Courier"/>
            <family val="3"/>
          </rPr>
          <t>22.10.2024 Банк Грант 12,22_x000D_
Оплата  послуг РКО(без ПДВ) згідно договору №803/ОТД-22 від 07.06.2022_x000D_
22.10.2024 Банк Грант 13,49_x000D_
Оплата  послуг РКО(без ПДВ) згідно договору №803/ОТД-22 від 07.06.2022_x000D_
22.10.2024 Банк Грант 11,04_x000D_
Оплата  послуг РКО(без ПДВ) згідно договору №803/ОТД-22 від 07.06.2022_x000D_
22.10.2024 Банк Грант 32,2_x000D_
Оплата  послуг РКО(без ПДВ) згідно договору №803/ОТД-22 від 07.06.2022_x000D_
25.10.2024 Банк Грант 80_x000D_
Оплата  послуг РКО(без ПДВ) за СКБ з 01.10.2024 по 31.10.2024 згідно договору №309/від-22  від 12.06.2023</t>
        </r>
      </text>
    </comment>
    <comment ref="M33" authorId="0">
      <text>
        <r>
          <rPr>
            <sz val="10"/>
            <color indexed="81"/>
            <rFont val="Courier"/>
            <family val="3"/>
          </rPr>
          <t>22.11.2024 Банк Грант 10,67_x000D_
Оплата  послуг РКО(без ПДВ) згідно договору №803/ОТД-22 від 07.06.2022_x000D_
22.11.2024 Банк Грант 11,72_x000D_
Оплата  послуг РКО(без ПДВ) згідно договору №803/ОТД-22 від 07.06.2022_x000D_
22.11.2024 Банк Грант 32,2_x000D_
Оплата  послуг РКО(без ПДВ) згідно договору №803/ОТД-22 від 07.06.2022_x000D_
25.11.2024 Банк Грант 80_x000D_
Оплата  послуг РКО(без ПДВ) за СКБ з 01.11.2024 по 30.11.2024 згідно договору №309/від-22  від 12.06.2023</t>
        </r>
      </text>
    </comment>
    <comment ref="N33" authorId="0">
      <text>
        <r>
          <rPr>
            <sz val="10"/>
            <color indexed="81"/>
            <rFont val="Courier"/>
            <family val="3"/>
          </rPr>
          <t>20.12.2024 Банк Грант 11,72_x000D_
Оплата  послуг РКО(без ПДВ) згідно договору №803/ОТД-22 від 07.06.2022_x000D_
20.12.2024 Банк Грант 30,8_x000D_
Оплата  послуг РКО(без ПДВ) згідно договору №803/ОТД-22 від 07.06.2022_x000D_
20.12.2024 Банк Грант 10,21_x000D_
Оплата  послуг РКО(без ПДВ) згідно договору №803/ОТД-22 від 07.06.2022_x000D_
25.12.2024 Банк Грант 80_x000D_
Оплата  послуг РКО(без ПДВ) за СКБ з 01.12.2024 по 31.12.2024 згідно договору №309/від-22  від 12.06.2023</t>
        </r>
      </text>
    </comment>
  </commentList>
</comments>
</file>

<file path=xl/sharedStrings.xml><?xml version="1.0" encoding="utf-8"?>
<sst xmlns="http://schemas.openxmlformats.org/spreadsheetml/2006/main" count="178" uniqueCount="159">
  <si>
    <t>за период с по</t>
  </si>
  <si>
    <t>Остаток на начало отчетного периода</t>
  </si>
  <si>
    <t>Поступление средств
в т.ч.</t>
  </si>
  <si>
    <t>Расходы</t>
  </si>
  <si>
    <r>
      <t xml:space="preserve">Остаток на конец
</t>
    </r>
    <r>
      <rPr>
        <sz val="9"/>
        <color indexed="8"/>
        <rFont val="Calibri"/>
        <family val="2"/>
        <charset val="204"/>
      </rPr>
      <t>отчетного периода</t>
    </r>
  </si>
  <si>
    <t>Совладельцы</t>
  </si>
  <si>
    <t>УСЗН</t>
  </si>
  <si>
    <t>Прочее</t>
  </si>
  <si>
    <t xml:space="preserve">Информация о расходовании средств </t>
  </si>
  <si>
    <t>Дата</t>
  </si>
  <si>
    <t>Сумма</t>
  </si>
  <si>
    <t>Описание</t>
  </si>
  <si>
    <t>Продавец</t>
  </si>
  <si>
    <t xml:space="preserve">Отчет ОСМД </t>
  </si>
  <si>
    <t>Місяць:</t>
  </si>
  <si>
    <t>Січень</t>
  </si>
  <si>
    <t>Лютий</t>
  </si>
  <si>
    <t>Березень</t>
  </si>
  <si>
    <t>Травень</t>
  </si>
  <si>
    <t>Квітень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</si>
  <si>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</si>
  <si>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</si>
  <si>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</si>
  <si>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</si>
  <si>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</si>
  <si>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</si>
  <si>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</si>
  <si>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Рік:</t>
  </si>
  <si>
    <t>Площа</t>
  </si>
  <si>
    <t>Особових рахунків</t>
  </si>
  <si>
    <t>Людей</t>
  </si>
  <si>
    <t>Нараховано</t>
  </si>
  <si>
    <t xml:space="preserve">Внески </t>
  </si>
  <si>
    <t>Витарти:</t>
  </si>
  <si>
    <t>Діючий розмір внеску:</t>
  </si>
  <si>
    <t>в т.ч Кошти на рахунку</t>
  </si>
  <si>
    <t>Залишок на кінець</t>
  </si>
  <si>
    <t>Наступний місяць (залишок)</t>
  </si>
  <si>
    <t>Наступний місяць кошти)</t>
  </si>
  <si>
    <t>Наступний місяць (постачальники)</t>
  </si>
  <si>
    <t>Наступний місяць (зарплата)</t>
  </si>
  <si>
    <t>Наступний місяць податки)</t>
  </si>
  <si>
    <t>Наступний місячб (нараховано)</t>
  </si>
  <si>
    <t xml:space="preserve">       у т.ч. переплата:</t>
  </si>
  <si>
    <t>Надходження:</t>
  </si>
  <si>
    <t>Відсоток оплати:</t>
  </si>
  <si>
    <t>Борг мешканців</t>
  </si>
  <si>
    <t>Цільові внески:</t>
  </si>
  <si>
    <t xml:space="preserve">    Ми винні постачальникам послуг</t>
  </si>
  <si>
    <t xml:space="preserve">    Заборгованість із зарплати</t>
  </si>
  <si>
    <t xml:space="preserve">    Заборгованість по податкам</t>
  </si>
  <si>
    <t xml:space="preserve">     Ми винні постачальникам послуг</t>
  </si>
  <si>
    <t>Нараховано без ЦВ:</t>
  </si>
  <si>
    <t>Сплачено:</t>
  </si>
  <si>
    <t>Залишок на кінець:</t>
  </si>
  <si>
    <t>Залишок на початок:</t>
  </si>
  <si>
    <t>ЖК "Авангард"</t>
  </si>
  <si>
    <t>2024 р.</t>
  </si>
  <si>
    <t>Звіт про використання коштів</t>
  </si>
  <si>
    <t>Вивіз сміття</t>
  </si>
  <si>
    <t>Водопостачання для загальнобудинкових потреб</t>
  </si>
  <si>
    <t>Електроенергія</t>
  </si>
  <si>
    <t>Оренда євроконтейнеру для ТПВ</t>
  </si>
  <si>
    <t>Ремонт системи опалення</t>
  </si>
  <si>
    <t>Засувка Д80</t>
  </si>
  <si>
    <t>ПДФО</t>
  </si>
  <si>
    <t>ЄСВ</t>
  </si>
  <si>
    <t>ВС</t>
  </si>
  <si>
    <t>Зарплата</t>
  </si>
  <si>
    <t>Госп.витрати</t>
  </si>
  <si>
    <t>Комісія банку</t>
  </si>
  <si>
    <t>Банк Грант</t>
  </si>
  <si>
    <t>12.01.2024 ПРАТ "ХАРКІВЕНЕРГОЗБУТ" 390&lt;br&gt;за ЕЛ.ЕКТРОЕНЕРГ в тому числі пеня 3,30 грн, 3% річних 0,24 грн, інд,інф 0,11грн, ДОГ 1-1617,с от 1,01,2019 У тому числ і ПДВ 20% 65.00 грн.&lt;hr&gt;16.01.2024 ПРАТ "ХАРКІВЕНЕРГОЗБУТ" 770&lt;br&gt;за ЕКТРОЕНЕРГ ДОГ 1-1617,с от 1,01,2019 У тому числ і ПДВ 20% 65.00 грн.</t>
  </si>
  <si>
    <t>26.01.2024 КП "КВПВ" (КВБО) 8000&lt;br&gt;ВИВОЗ ТПВ за січень 2024 Дог АРЖК8 / 1 від 01,09,2023 ЖК АВАНГАРД У тому числі ПДВ 20% 1333.33 грн.</t>
  </si>
  <si>
    <t>26.01.2024 КП "КВПВ" (КВБО) 100&lt;br&gt;утрим євроконтейнера жовтень 2024 Дог ВВ 54 от 19,03,2011 У тому числі ПДВ 20% 16.67 грн.</t>
  </si>
  <si>
    <t>26.01.2024 КП "ХАРКІВВОДОКАНАЛ" 110&lt;br&gt;ХОЛ ВОДА вересень 2024 2023 рф 2643111 30,09,2022 У тому числі ПДВ 20% 18.33 грн.</t>
  </si>
  <si>
    <t>23.01.2024 Податок на доходи фізичних осіб 1853&lt;br&gt;101*ПДФО за січень 2024 утр із зпрп найм прац;;;</t>
  </si>
  <si>
    <t>23.01.2024 Єдиний соціальний внесок 2266&lt;br&gt;101*ЕСВ 22% за січень 2024 нарах на ФОП найманих працівн.;;;</t>
  </si>
  <si>
    <t>23.01.2024 Військоввий збір 154,5&lt;br&gt;101*військ збір 1,5% за січень 2024, утр із зпрп найм прац;;;</t>
  </si>
  <si>
    <t>26.01.2024 Виплата заробітної плати із банку 6246,8&lt;br&gt;Зар.кошт на картку рах 262026400951312523 Івлєва О.С. іпн2975119743 З-ТА за 01-2024&lt;hr&gt;26.01.2024 Виплата заробітної плати із банку 2040&lt;br&gt;Зар.кошт на картку рах 26203503992732 Ільвовська З. М. іпн1566000303 З-ТА за 01-2024</t>
  </si>
  <si>
    <t>12.01.2024 Банк Грант 3&lt;hr&gt;16.01.2024 Банк Грант 3,85&lt;hr&gt;23.01.2024 Банк Грант 3&lt;hr&gt;23.01.2024 Банк Грант 9,27&lt;hr&gt;23.01.2024 Банк Грант 11,33&lt;br&gt;Оплата  послуг РКО(без ПДВ) згідно договору №803/ОТД-22 від 07.06.2022&lt;hr&gt;25.01.2024 Банк Грант 80&lt;br&gt;Оплата  послуг РКО(без ПДВ) за СКБ з 01.01.2024 по 31.01.2024 згідно договору №309/від-22  від 12.06.2023&lt;hr&gt;26.01.2024 Банк Грант 3&lt;hr&gt;26.01.2024 Банк Грант 3&lt;hr&gt;26.01.2024 Банк Грант 31,23&lt;br&gt;Оплата  послуг РКО(без ПДВ) згідно договору №803/ОТД-22 від 07.06.2022&lt;hr&gt;26.01.2024 Банк Грант 40&lt;br&gt;Оплата  послуг РКО(без ПДВ) згідно договору №803/ОТД-22 від 07.06.2022&lt;hr&gt;26.01.2024 Банк Грант 10,2&lt;br&gt;Оплата  послуг РКО(без ПДВ) згідно договору №803/ОТД-22 від 07.06.2022</t>
  </si>
  <si>
    <t>0, 0, 6</t>
  </si>
  <si>
    <t>Борг на 01.01.24: 43123,31</t>
  </si>
  <si>
    <t>23.02.2024 ПРАТ "ХАРКІВЕНЕРГОЗБУТ" 600&lt;br&gt;за ЕКТРОЕНЕРГ ДОГ 1-1617,с от 1,01,2019 У тому числ і ПДВ 20% 65.00 грн.</t>
  </si>
  <si>
    <t>23.02.2024 КП "КВПВ" (КВБО) 2000&lt;br&gt;ВИВОЗ ТПВ залютий 2024 Дог АРЖК8 / 1 від 01,09,2023 ЖК АВАНГАРД У тому числі ПДВ 20% 333.33 грн.</t>
  </si>
  <si>
    <t>14.02.2024 ТОВ "ІНВОЛ ПЛЮС" 3340&lt;br&gt;ЗАСУВКА Д80 та траспортні послуги РФ 477 від 12,02,2024 . У тому числі ПДВ 20% 556.67 грн.</t>
  </si>
  <si>
    <t>22.02.2024 Податок на доходи фізичних осіб 2490&lt;br&gt;101*ПДФО за лютий 2024 утр із зпрп найм прац;;;</t>
  </si>
  <si>
    <t>22.02.2024 Єдиний соціальний внесок 3030&lt;br&gt;101*ЕСВ 22% за лютий 2024 нарах на ФОП найманих працівн.;;;</t>
  </si>
  <si>
    <t>22.02.2024 Військоввий збір 206&lt;br&gt;101*військ збір 1,5% за лютий 2024, утр із зпрп найм прац;;;</t>
  </si>
  <si>
    <t>22.02.2024 Виплата заробітної плати із банку 2040&lt;br&gt;Заах.кошт на картку рах 26203503992732 Ільвовська З. М. іпн1566000303 З-ТА за 02-2024&lt;hr&gt;22.02.2024 Виплата заробітної плати із банку 8846,9&lt;br&gt;Зарах..кошт на картку рах 262026400951312523 Івлєва О.С. іпн2975119743 З-ТА за 02,2024&lt;hr&gt;22.02.2024 Виплата заробітної плати із банку 161&lt;br&gt;Зарах.кошт на картку рах 26202737528162 Кравченко О.В. іпн2830400723 З-ТА за 02-2024</t>
  </si>
  <si>
    <t>22.02.2024 Господарчи витрати 120&lt;br&gt;Зарах.кошт на картку рах 26202737528162 Кравченко О.В. іпн2830400723 Госп витрати</t>
  </si>
  <si>
    <t>14.02.2024 Банк Грант 16,7&lt;br&gt;Оплата  послуг РКО(без ПДВ) згідно договору №803/ОТД-22 від 07.06.2022&lt;hr&gt;22.02.2024 Банк Грант 12,45&lt;br&gt;Оплата  послуг РКО(без ПДВ) згідно договору №803/ОТД-22 від 07.06.2022&lt;hr&gt;22.02.2024 Банк Грант 15,15&lt;br&gt;Оплата  послуг РКО(без ПДВ) згідно договору №803/ОТД-22 від 07.06.2022&lt;hr&gt;22.02.2024 Банк Грант 3&lt;hr&gt;22.02.2024 Банк Грант 44,23&lt;br&gt;Оплата  послуг РКО(без ПДВ) згідно договору №803/ОТД-22 від 07.06.2022&lt;hr&gt;22.02.2024 Банк Грант 3&lt;hr&gt;22.02.2024 Банк Грант 3&lt;hr&gt;22.02.2024 Банк Грант 10,2&lt;br&gt;Оплата  послуг РКО(без ПДВ) згідно договору №803/ОТД-22 від 07.06.2022&lt;hr&gt;23.02.2024 Банк Грант 3&lt;hr&gt;23.02.2024 Банк Грант 10&lt;br&gt;Оплата  послуг РКО(без ПДВ) згідно договору №803/ОТД-22 від 07.06.2022&lt;hr&gt;26.02.2024 Банк Грант 80&lt;br&gt;Оплата  послуг РКО(без ПДВ) за СКБ з 01.02.2024 по 29.02.2024 згідно договору №309/від-22  від 12.06.2023</t>
  </si>
  <si>
    <t>26.03.2024 ПРАТ "ХАРКІВЕНЕРГОЗБУТ" 100&lt;br&gt;за ЕКТРОЕНЕРГ ДОГ 1-1617,с от 1,01,2019 У тому числ і ПДВ 20% 65.00 грн.</t>
  </si>
  <si>
    <t>26.03.2024 КП "КВПВ" (КВБО) 2500&lt;br&gt;ВИВОЗ ТПВ березень 2024 Дог АРЖК8 / 1 від 01,09,2023 ЖК АВАНГАРД У тому числі ПДВ 20% 416.67 грн.</t>
  </si>
  <si>
    <t>18.03.2024 Податок на доходи фізичних осіб 1872&lt;br&gt;101*ПДФО за березень 2024 утр із зпрп найм прац;;;</t>
  </si>
  <si>
    <t>18.03.2024 Єдиний соціальний внесок 2288&lt;br&gt;101*ЕСВ 22% за березень 2024 нарах на ФОП найманих працівн.;;;</t>
  </si>
  <si>
    <t>18.03.2024 Військоввий збір 156&lt;br&gt;101*військ збір 1,5% за березень 2024, утр із зпрп найм прац;;;</t>
  </si>
  <si>
    <t>21.03.2024 Виплата заробітної плати із банку 1020,5&lt;br&gt;Заах.кошт на картку рах 26203503992732 Ільвовська З. М. іпн1566000303 З-ТА за 03-2024&lt;hr&gt;21.03.2024 Виплата заробітної плати із банку 7267,5&lt;br&gt;Зарах..кошт на картку рах 262026400951312523 Івлєва О.С. іпн2975119743 З-ТА за 03,2024</t>
  </si>
  <si>
    <t>18.03.2024 Банк Грант 11,44&lt;br&gt;Оплата  послуг РКО(без ПДВ) згідно договору №803/ОТД-22 від 07.06.2022&lt;hr&gt;18.03.2024 Банк Грант 9,36&lt;hr&gt;18.03.2024 Банк Грант 3&lt;hr&gt;21.03.2024 Банк Грант 5,1&lt;hr&gt;21.03.2024 Банк Грант 36,34&lt;br&gt;Оплата  послуг РКО(без ПДВ) згідно договору №803/ОТД-22 від 07.06.2022&lt;hr&gt;25.03.2024 Банк Грант 80&lt;br&gt;Оплата  послуг РКО(без ПДВ) за СКБ з 01.03.2024 по 31.03.2024 згідно договору №309/від-22  від 12.06.2023&lt;hr&gt;26.03.2024 Банк Грант 12,5&lt;br&gt;Оплата  послуг РКО(без ПДВ) згідно договору №803/ОТД-22 від 07.06.2022&lt;hr&gt;26.03.2024 Банк Грант 3</t>
  </si>
  <si>
    <t>21.04.2024 КП "КВПВ" (КВБО) 1400&lt;br&gt;ВИВОЗ ТПВ квітень 2024 Дог АРЖК8 / 1 від 01,09,2023 ЖК АВАНГАРД У тому числі ПДВ 20% 233.33 грн.</t>
  </si>
  <si>
    <t>20.04.2024 Податок на доходи фізичних осіб 1715&lt;br&gt;101*ПДФО за квітень 2024 утр із зпрп найм прац;;;</t>
  </si>
  <si>
    <t>20.04.2024 Єдиний соціальний внесок 2096&lt;br&gt;101*ЕСВ 22% за квітень 2024 нарах на ФОП найманих працівн.;;;</t>
  </si>
  <si>
    <t>20.04.2024 Військоввий збір 143&lt;br&gt;101*військ збір 1,5% за квітень 2024, утр із зпрп найм прац;;;</t>
  </si>
  <si>
    <t>20.04.2024 Виплата заробітної плати із банку 1030&lt;br&gt;Заах.кошт на картку рах 26203503992732 Ільвовська З. М. іпн1566000303 З-ТА за 04-2024&lt;hr&gt;20.04.2024 Виплата заробітної плати із банку 6636,4&lt;br&gt;Зарах..кошт на картку рах 262026400951312523 Івлєва О.С. іпн2975119743 З-ТА за 04,2024</t>
  </si>
  <si>
    <t>20.04.2024 Банк Грант 5,15&lt;hr&gt;20.04.2024 Банк Грант 33,18&lt;br&gt;Оплата  послуг РКО(без ПДВ) згідно договору №803/ОТД-22 від 07.06.2022&lt;hr&gt;20.04.2024 Банк Грант 10,48&lt;br&gt;Оплата  послуг РКО(без ПДВ) згідно договору №803/ОТД-22 від 07.06.2022&lt;hr&gt;20.04.2024 Банк Грант 8,58&lt;hr&gt;20.04.2024 Банк Грант 3&lt;hr&gt;21.04.2024 Банк Грант 7&lt;hr&gt;25.04.2024 Банк Грант 80&lt;br&gt;Оплата  послуг РКО(без ПДВ) за СКБ з 01.04.2024 по 30.04.2024 згідно договору №309/від-22  від 12.06.2023</t>
  </si>
  <si>
    <t>08.05.2024 ОМС, ДЕПАРТАМЕНТ ЖКГ ХАРКІВСЬКОІ МР 13000&lt;br&gt;Співфінансування поточного ремонту по усуненню аварій за адресою: провулок Миру, 2 ЖК "АВАНГАРД"</t>
  </si>
  <si>
    <t>21.05.2024 КП "КВПВ" (КВБО) 3500&lt;br&gt;ВИВОЗ ТПВ травень 2024 Дог АРЖК8 / 1 від 01,09,2023 ЖК АВАНГАРД У тому числі ПДВ 20% 583.33 грн.</t>
  </si>
  <si>
    <t>20.05.2024 Податок на доходи фізичних осіб 1661&lt;br&gt;101*ПДФО за травень 2024 утр із зпрп найм прац;;;</t>
  </si>
  <si>
    <t>20.05.2024 Єдиний соціальний внесок 2030&lt;br&gt;101*ЕСВ 22% за травень 2024 нарах на ФОП найманих працівн.;;;</t>
  </si>
  <si>
    <t>20.05.2024 Військоввий збір 139&lt;br&gt;101*військ збір 1,5% за травень 2024, утр із зпрп найм прац;;;</t>
  </si>
  <si>
    <t>21.05.2024 Виплата заробітної плати із банку 6943&lt;br&gt;Зарах..кошт на картку рах 262026400951312523 Івлєва О.С. іпн2975119743 З-ТА за 05,2024&lt;hr&gt;21.05.2024 Виплата заробітної плати із банку 483&lt;br&gt;Заах.кошт на картку рах 26203503992732 Ільвовська З. М. іпн1566000303 З-ТА за 05-2024</t>
  </si>
  <si>
    <t>22.05.2024 Господарчи витрати 100&lt;br&gt;Зарах..кошт на картку рах 262026400951312523 Івлєва О.С. іпн2975119743 госп витрати&lt;hr&gt;22.05.2024 Господарчи витрати 55&lt;br&gt;Заах.кошт на картку рах 26203503992732 Ільвовська З. М. іпн1566000303 госп витрати</t>
  </si>
  <si>
    <t>08.05.2024 Банк Грант 65&lt;br&gt;Оплата  послуг РКО(без ПДВ) згідно договору №803/ОТД-22 від 07.06.2022&lt;hr&gt;20.05.2024 Банк Грант 3&lt;hr&gt;20.05.2024 Банк Грант 10,15&lt;br&gt;Оплата  послуг РКО(без ПДВ) згідно договору №803/ОТД-22 від 07.06.2022&lt;hr&gt;20.05.2024 Банк Грант 8,31&lt;hr&gt;21.05.2024 Банк Грант 3&lt;hr&gt;21.05.2024 Банк Грант 17,5&lt;br&gt;Оплата  послуг РКО(без ПДВ) згідно договору №803/ОТД-22 від 07.06.2022&lt;hr&gt;21.05.2024 Банк Грант 34,72&lt;br&gt;Оплата  послуг РКО(без ПДВ) згідно договору №803/ОТД-22 від 07.06.2022&lt;hr&gt;22.05.2024 Банк Грант 3&lt;hr&gt;22.05.2024 Банк Грант 3&lt;hr&gt;24.05.2024 Банк Грант 80&lt;br&gt;Оплата  послуг РКО(без ПДВ) за СКБ з 01.05.2024 по 31.05.2024 згідно договору №309/від-22  від 12.06.2023</t>
  </si>
  <si>
    <t>26.06.2024 КП "КВПВ" (КВБО) 5583&lt;br&gt;ВИВОЗ ТПВ червень 2024 Дог АРЖК8 / 1 від 01,09,2023 ЖК АВАНГАРД в т.ч. ПДВ 20% 930.50грн.</t>
  </si>
  <si>
    <t>25.06.2024 Податок на доходи фізичних осіб 1661&lt;br&gt;101*ПДФО за червень 2024 утр із зпрп найм прац;;;</t>
  </si>
  <si>
    <t>25.06.2024 Єдиний соціальний внесок 2030&lt;br&gt;101*ЕСВ 22% за червень 2024 нарах на ФОП найманих працівн.;;;</t>
  </si>
  <si>
    <t>25.06.2024 Військоввий збір 139&lt;br&gt;101*військ збір 1,5% за червень 2024, утр із зпрп найм прац;;;</t>
  </si>
  <si>
    <t>25.06.2024 Виплата заробітної плати із банку 6943&lt;br&gt;Зарах..кошт на картку рах 262026400951312523 Івлєва О.С. іпн2975119743 З-ТА за 06,2024&lt;hr&gt;25.06.2024 Виплата заробітної плати із банку 483&lt;br&gt;Заах.кошт на картку рах 26203503992732 Ільвовська З. М. іпн1566000303 З-ТА за 06-2024</t>
  </si>
  <si>
    <t>25.06.2024 Банк Грант 3&lt;hr&gt;25.06.2024 Банк Грант 34,72&lt;br&gt;Оплата  послуг РКО(без ПДВ) згідно договору №803/ОТД-22 від 07.06.2022&lt;hr&gt;25.06.2024 Банк Грант 3&lt;hr&gt;25.06.2024 Банк Грант 10,15&lt;br&gt;Оплата  послуг РКО(без ПДВ) згідно договору №803/ОТД-22 від 07.06.2022&lt;hr&gt;25.06.2024 Банк Грант 8,31&lt;hr&gt;25.06.2024 Банк Грант 80&lt;br&gt;Оплата  послуг РКО(без ПДВ) за СКБ з 01.06.2024 по 30.06.2024 згідно договору №309/від-22  від 12.06.2023&lt;hr&gt;26.06.2024 Банк Грант 27,92&lt;br&gt;Оплата  послуг РКО(без ПДВ) згідно договору №803/ОТД-22 від 07.06.2022</t>
  </si>
  <si>
    <t>29.07.2024 КП "КВПВ" (КВБО) 2200&lt;br&gt;ВИВОЗ ТПВ липень 2024 Дог АРЖК8 / 1 від 01,09,2023 ЖК АВАНГАРД     в т.ч. ПДВ 20% 366.67грн.</t>
  </si>
  <si>
    <t>24.07.2024 Податок на доходи фізичних осіб 1670&lt;br&gt;101*ПДФО за липень 2024 утр із зарпл найм прац;;;</t>
  </si>
  <si>
    <t>24.07.2024 Єдиний соціальний внесок 2048&lt;br&gt;101*ЕСВ 22% за липень 2024 нарах на ФОП найманих працівн.;;;</t>
  </si>
  <si>
    <t>24.07.2024 Військоввий збір 140&lt;br&gt;101*військ збір 1,5% за липень 2024, утр із зарп найм прац;;;</t>
  </si>
  <si>
    <t>25.07.2024 Виплата заробітної плати із банку 7380,2&lt;br&gt;Зарах..кошт на картку рах 262026400951312523 Івлєва О.С. іпн2975119743 З-ТА за 07,2024&lt;hr&gt;25.07.2024 Виплата заробітної плати із банку 113,5&lt;br&gt;Зарах.кошт на картку рах 26203503992732 Ільвовська З. М. іпн1566000303 З-ТА за 07-2024</t>
  </si>
  <si>
    <t>24.07.2024 Банк Грант 10,24&lt;br&gt;Оплата  послуг РКО(без ПДВ) згідно договору №803/ОТД-22 від 07.06.2022&lt;hr&gt;24.07.2024 Банк Грант 3&lt;hr&gt;24.07.2024 Банк Грант 8,35&lt;hr&gt;25.07.2024 Банк Грант 3&lt;hr&gt;25.07.2024 Банк Грант 80&lt;br&gt;Оплата  послуг РКО(без ПДВ) за СКБ з 01.07.2024 по 31.07.2024 згідно договору №309/від-22  від 12.06.2023&lt;hr&gt;25.07.2024 Банк Грант 36,9&lt;br&gt;Оплата  послуг РКО(без ПДВ) згідно договору №803/ОТД-22 від 07.06.2022&lt;hr&gt;29.07.2024 Банк Грант 11&lt;br&gt;Оплата  послуг РКО(без ПДВ) згідно договору №803/ОТД-22 від 07.06.2022</t>
  </si>
  <si>
    <t>27.08.2024 КП "КВПВ" (КВБО) 1110&lt;br&gt;ВИВОЗ ТПВ серпень 2024 Дог АРЖК8 / 1 від 01,09,2023 ЖК АВАНГАРД             в т.ч. ПДВ 20% 185.00грн.</t>
  </si>
  <si>
    <t>25.08.2024 Податок на доходи фізичних осіб 2302&lt;br&gt;101*ПДФО за серпень 2024 утр із зарпл найм прац;;;</t>
  </si>
  <si>
    <t>25.08.2024 Єдиний соціальний внесок 2814&lt;br&gt;101*ЕСВ 22% за серпень 2024 нарах на ФОП найманих працівн.;;;</t>
  </si>
  <si>
    <t>25.08.2024 Військоввий збір 192&lt;br&gt;101*військ збір 1,5% за серпень 2024, утр із зарп найм прац;;;</t>
  </si>
  <si>
    <t>25.08.2024 Виплата заробітної плати із банку 2113&lt;br&gt;Зарах.кошт на картку рах 26203503992732 Ільвовська З. М. іпн1566000303 З-ТА за 08.2024&lt;hr&gt;25.08.2024 Виплата заробітної плати із банку 6943&lt;br&gt;Зарах.кошт на картку рах 262026400951312523 Івлєва О.С. іпн2975119743 З-ТА за 08.2024</t>
  </si>
  <si>
    <t>25.08.2024 Господарчи витрати 1020&lt;br&gt;Зарах.кошт на картку рах 26203503992732 Ільвовська З. М. іпн1566000303 Госп витр&lt;hr&gt;25.08.2024 Господарчи витрати 600&lt;br&gt;Зарах.кошт на картку рах 262026400951312523 Івлєва О.С. іпн2975119743 госп витр</t>
  </si>
  <si>
    <t>25.08.2024 Банк Грант 11,51&lt;br&gt;Оплата  послуг РКО(без ПДВ) згідно договору №803/ОТД-22 від 07.06.2022&lt;hr&gt;25.08.2024 Банк Грант 3&lt;hr&gt;25.08.2024 Банк Грант 10,57&lt;br&gt;Оплата  послуг РКО(без ПДВ) згідно договору №803/ОТД-22 від 07.06.2022&lt;hr&gt;25.08.2024 Банк Грант 14,07&lt;br&gt;Оплата  послуг РКО(без ПДВ) згідно договору №803/ОТД-22 від 07.06.2022&lt;hr&gt;25.08.2024 Банк Грант 5,1&lt;hr&gt;25.08.2024 Банк Грант 34,72&lt;br&gt;Оплата  послуг РКО(без ПДВ) згідно договору №803/ОТД-22 від 07.06.2022&lt;hr&gt;25.08.2024 Банк Грант 3&lt;hr&gt;26.08.2024 Банк Грант 80&lt;br&gt;Оплата  послуг РКО(без ПДВ) за СКБ з 01.08.2024 по 31.08.2024 згідно договору №309/від-22  від 12.06.2023&lt;hr&gt;27.08.2024 Банк Грант 5,55</t>
  </si>
  <si>
    <t>28.09.2024 КП "КВПВ" (КВБО) 1095&lt;br&gt;Вивоз ТПВ вересень 2024 Дог АРЖК8 / 1 від 01,09,2023 ЖК АВАНГАРД            в т.ч. ПДВ 20% 182.50грн.</t>
  </si>
  <si>
    <t>23.09.2024 Податок на доходи фізичних осіб 1883&lt;br&gt;101*ПДФО за вересеньь 2024 утр із зарпл найм прац;;;</t>
  </si>
  <si>
    <t>23.09.2024 Єдиний соціальний внесок 2338&lt;br&gt;101*ЕСВ 22% за вересень 2024 нарах на ФОП найманих працівн.;;;</t>
  </si>
  <si>
    <t>23.09.2024 Військоввий збір 157&lt;br&gt;101*військ збір 1,5% за вересень 2024, утр із зарп найм прац;;;</t>
  </si>
  <si>
    <t>23.09.2024 Виплата заробітної плати із банку 6306&lt;br&gt;Зарах..кошт на картку рах 262026400951312523 Івлєва О.С. іпн2975119743 З-ТА за 09,2024&lt;hr&gt;23.09.2024 Виплата заробітної плати із банку 2113&lt;br&gt;Зарах.кошт на картку рах 26203503992732 Ільвовська З. М. іпн1566000303 З-ТА за 09-2024&lt;hr&gt;23.09.2024 Виплата заробітної плати із банку 1237&lt;br&gt;Зарах..кошт на картку рах 262026400951312523 Івлєва О.С. іпн2975119743 З-ТА за 08.2024</t>
  </si>
  <si>
    <t>23.09.2024 Банк Грант 9,42&lt;hr&gt;23.09.2024 Банк Грант 10,57&lt;br&gt;Оплата  послуг РКО(без ПДВ) згідно договору №803/ОТД-22 від 07.06.2022&lt;hr&gt;23.09.2024 Банк Грант 31,53&lt;br&gt;Оплата  послуг РКО(без ПДВ) згідно договору №803/ОТД-22 від 07.06.2022&lt;hr&gt;23.09.2024 Банк Грант 3&lt;hr&gt;23.09.2024 Банк Грант 11,69&lt;br&gt;Оплата  послуг РКО(без ПДВ) згідно договору №803/ОТД-22 від 07.06.2022&lt;hr&gt;23.09.2024 Банк Грант 6,19&lt;hr&gt;25.09.2024 Банк Грант 80&lt;br&gt;Оплата  послуг РКО(без ПДВ) за СКБ з 01.09.2024 по 30.09.2024 згідно договору №309/від-22  від 12.06.2023&lt;hr&gt;28.09.2024 Банк Грант 5,48</t>
  </si>
  <si>
    <t>0, 6, 1</t>
  </si>
  <si>
    <t>29.10.2024 ПРАТ "ХАРКІВЕНЕРГОЗБУТ" 180&lt;br&gt;Сплата за електроенергію за вересень 2024 р. згідно  договору 1-1617С від 01.01.2019 р.  у тому числі ПДВ 20% 30,00 грн.</t>
  </si>
  <si>
    <t>29.10.2024 КП "КВПВ" (КВБО) 1127&lt;br&gt;Вивіз ТПВ за вересень 2024 Дог АРЖК8 / 1 від 01.09.2023 ЖК АВАНГАРД в т.ч. ПДВ 20% 187,83 грн.</t>
  </si>
  <si>
    <t>29.10.2024 КП "КВПВ" (КВБО) 140&lt;br&gt;утрим євроконтейнера грудень 2024 Дог ВВ 54 от 19,03,2011 У тому числі ПДВ 20% 23,33 грн.</t>
  </si>
  <si>
    <t>29.10.2024 КП "ХАРКІВВОДОКАНАЛ" 123&lt;br&gt;За холодн. воду за грудень 2024 РФ 07004 від 31.08.2024 в т.ч. ПДВ 20% 20.50грн.</t>
  </si>
  <si>
    <t>22.10.2024 Податок на доходи фізичних осіб 2207,88&lt;br&gt;101*ПДФО за жовтень 2024 утр із зарпл найм прац;;;</t>
  </si>
  <si>
    <t>22.10.2024 Єдиний соціальний внесок 2698,52&lt;br&gt;101*ЄСВ 22% за жовтень 2024 нарах на ФОП найманих працівн.;;;</t>
  </si>
  <si>
    <t>22.10.2024 Військоввий збір 183,99&lt;br&gt;101*військ збір 1,5% за жовтень 2024, утр із зарп найм прац;;;</t>
  </si>
  <si>
    <t>22.10.2024 Виплата заробітної плати із банку 990,15&lt;br&gt;Зарах кошт на картку рах 26207305486202 зарплата за жовтень 2024 р.&lt;hr&gt;22.10.2024 Виплата заробітної плати із банку 6440&lt;br&gt;Зарах..кошт на картку рах 262026400951312523 Івлєва О.С. іпн2975119743 зарплата за 10.2024&lt;hr&gt;22.10.2024 Виплата заробітної плати із банку 2443,98&lt;br&gt;Зарах.кошт на картку рах 26203503992732 Ільвовська З. М. іпн1566000303 зарплата за 10-2024</t>
  </si>
  <si>
    <t>22.10.2024 Банк Грант 12,22&lt;br&gt;Оплата  послуг РКО(без ПДВ) згідно договору №803/ОТД-22 від 07.06.2022&lt;hr&gt;22.10.2024 Банк Грант 3&lt;hr&gt;22.10.2024 Банк Грант 13,49&lt;br&gt;Оплата  послуг РКО(без ПДВ) згідно договору №803/ОТД-22 від 07.06.2022&lt;hr&gt;22.10.2024 Банк Грант 4,95&lt;hr&gt;22.10.2024 Банк Грант 11,04&lt;br&gt;Оплата  послуг РКО(без ПДВ) згідно договору №803/ОТД-22 від 07.06.2022&lt;hr&gt;22.10.2024 Банк Грант 32,2&lt;br&gt;Оплата  послуг РКО(без ПДВ) згідно договору №803/ОТД-22 від 07.06.2022&lt;hr&gt;25.10.2024 Банк Грант 80&lt;br&gt;Оплата  послуг РКО(без ПДВ) за СКБ з 01.10.2024 по 31.10.2024 згідно договору №309/від-22  від 12.06.2023&lt;hr&gt;29.10.2024 Банк Грант 3&lt;hr&gt;29.10.2024 Банк Грант 3&lt;hr&gt;29.10.2024 Банк Грант 3&lt;hr&gt;29.10.2024 Банк Грант 5,64</t>
  </si>
  <si>
    <t>22.11.2024 Податок на доходи фізичних осіб 1917,36&lt;br&gt;101*ПДФО за листопад 2024 утр із зарпл найм прац;;;</t>
  </si>
  <si>
    <t>22.11.2024 Єдиний соціальний внесок 2343,44&lt;br&gt;101*ЄСВ 22% за листопад 2024 нарах на ФОП найманих працівн.;;;</t>
  </si>
  <si>
    <t>22.11.2024 Військоввий збір 159,78&lt;br&gt;101*військовий збір 1,5% за листопад 2024, утр із зарп найм прац</t>
  </si>
  <si>
    <t>22.11.2024 Виплата заробітної плати із банку 6440&lt;br&gt;Зарахування коштів на картку № 262026400951312523 Івлєва О.С. іпн: 2975119743 зарплата за листопад 2024 р.&lt;hr&gt;22.11.2024 Виплата заробітної плати із банку 2134,86&lt;br&gt;Зарахування коштів на картку № 26207305486202 зарплата за листопад 2024 р.Зарахування коштів на картку № 26207305486202 зарплата за листопад 2024 р.</t>
  </si>
  <si>
    <t>22.11.2024 Банк Грант 10,67&lt;br&gt;Оплата  послуг РКО(без ПДВ) згідно договору №803/ОТД-22 від 07.06.2022&lt;hr&gt;22.11.2024 Банк Грант 11,72&lt;br&gt;Оплата  послуг РКО(без ПДВ) згідно договору №803/ОТД-22 від 07.06.2022&lt;hr&gt;22.11.2024 Банк Грант 32,2&lt;br&gt;Оплата  послуг РКО(без ПДВ) згідно договору №803/ОТД-22 від 07.06.2022&lt;hr&gt;22.11.2024 Банк Грант 3&lt;hr&gt;22.11.2024 Банк Грант 9,59&lt;hr&gt;25.11.2024 Банк Грант 80&lt;br&gt;Оплата  послуг РКО(без ПДВ) за СКБ з 01.11.2024 по 30.11.2024 згідно договору №309/від-22  від 12.06.2023</t>
  </si>
  <si>
    <t>20.12.2024 Податок на доходи фізичних осіб 1917,36&lt;br&gt;101*ПДФО за грудень 2024 утр із зарпл найм прац;;;</t>
  </si>
  <si>
    <t>20.12.2024 Єдиний соціальний внесок 2343,44&lt;br&gt;101*ЄСВ 22% за грудень 2024 нарах на ФОП найманих працівн.;;;</t>
  </si>
  <si>
    <t>20.12.2024 Військоввий збір 532,6&lt;br&gt;101*військовий збір 5% за грудень 2024, утр із зарп найм прац</t>
  </si>
  <si>
    <t>20.12.2024 Виплата заробітної плати із банку 2042,04&lt;br&gt;Зарахування коштів на картку № 26207305486202 зарплата за грудень 2024 р.Зарахування коштів на картку № 26207305486202 зарплата за грудень 2024 р.&lt;hr&gt;20.12.2024 Виплата заробітної плати із банку 6160&lt;br&gt;Зарахування коштів на картку № 262026400951312523 Івлєва О.С. іпн: 2975119743 зарплата за грудень 2024 р.</t>
  </si>
  <si>
    <t>30.12.2024 Господарчи витрати 1100&lt;br&gt;Зарах.кошт на картку рах 262026400951312523 Івлєва О.С. іпн2975119743 госп витр</t>
  </si>
  <si>
    <t>20.12.2024 Банк Грант 11,72&lt;br&gt;Оплата  послуг РКО(без ПДВ) згідно договору №803/ОТД-22 від 07.06.2022&lt;hr&gt;20.12.2024 Банк Грант 3&lt;hr&gt;20.12.2024 Банк Грант 30,8&lt;br&gt;Оплата  послуг РКО(без ПДВ) згідно договору №803/ОТД-22 від 07.06.2022&lt;hr&gt;20.12.2024 Банк Грант 10,21&lt;br&gt;Оплата  послуг РКО(без ПДВ) згідно договору №803/ОТД-22 від 07.06.2022&lt;hr&gt;20.12.2024 Банк Грант 9,59&lt;hr&gt;25.12.2024 Банк Грант 80&lt;br&gt;Оплата  послуг РКО(без ПДВ) за СКБ з 01.12.2024 по 31.12.2024 згідно договору №309/від-22  від 12.06.2023&lt;hr&gt;30.12.2024 Банк Грант 5,5</t>
  </si>
</sst>
</file>

<file path=xl/styles.xml><?xml version="1.0" encoding="utf-8"?>
<styleSheet xmlns="http://schemas.openxmlformats.org/spreadsheetml/2006/main">
  <numFmts count="6">
    <numFmt numFmtId="171" formatCode="_-* #,##0.00\ _₽_-;\-* #,##0.00\ _₽_-;_-* &quot;-&quot;??\ _₽_-;_-@_-"/>
    <numFmt numFmtId="173" formatCode="###0.00;\-###0.00;\-;\-"/>
    <numFmt numFmtId="174" formatCode="###0.0;\-###0.0;\-;\-"/>
    <numFmt numFmtId="175" formatCode="###0;\-###0;\-;\-"/>
    <numFmt numFmtId="177" formatCode="dd/mm/yy;@"/>
    <numFmt numFmtId="180" formatCode="0;[Red]\-0;[White]\-"/>
  </numFmts>
  <fonts count="14">
    <font>
      <sz val="11"/>
      <color theme="1"/>
      <name val="Calibri"/>
      <family val="2"/>
      <charset val="204"/>
      <scheme val="minor"/>
    </font>
    <font>
      <sz val="9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color rgb="FF990000"/>
      <name val="Calibri"/>
      <family val="2"/>
      <charset val="204"/>
      <scheme val="minor"/>
    </font>
    <font>
      <b/>
      <sz val="14"/>
      <color rgb="FF990000"/>
      <name val="Calibri"/>
      <family val="2"/>
      <charset val="204"/>
      <scheme val="minor"/>
    </font>
    <font>
      <sz val="10"/>
      <color rgb="FF990000"/>
      <name val="Calibri"/>
      <family val="2"/>
      <charset val="204"/>
      <scheme val="minor"/>
    </font>
    <font>
      <sz val="11"/>
      <color rgb="FF990000"/>
      <name val="Calibri"/>
      <family val="2"/>
      <charset val="204"/>
      <scheme val="minor"/>
    </font>
    <font>
      <sz val="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0"/>
      <color indexed="81"/>
      <name val="Courier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71" fontId="2" fillId="0" borderId="0" applyFont="0" applyFill="0" applyBorder="0" applyAlignment="0" applyProtection="0"/>
  </cellStyleXfs>
  <cellXfs count="160">
    <xf numFmtId="0" fontId="0" fillId="0" borderId="0" xfId="0"/>
    <xf numFmtId="0" fontId="3" fillId="0" borderId="0" xfId="0" applyFont="1"/>
    <xf numFmtId="173" fontId="2" fillId="0" borderId="1" xfId="1" applyNumberFormat="1" applyFont="1" applyBorder="1"/>
    <xf numFmtId="173" fontId="2" fillId="0" borderId="2" xfId="1" applyNumberFormat="1" applyFont="1" applyBorder="1"/>
    <xf numFmtId="173" fontId="2" fillId="0" borderId="3" xfId="1" applyNumberFormat="1" applyFont="1" applyBorder="1"/>
    <xf numFmtId="175" fontId="2" fillId="0" borderId="1" xfId="1" applyNumberFormat="1" applyFont="1" applyBorder="1"/>
    <xf numFmtId="175" fontId="2" fillId="0" borderId="2" xfId="1" applyNumberFormat="1" applyFont="1" applyBorder="1"/>
    <xf numFmtId="175" fontId="2" fillId="0" borderId="3" xfId="1" applyNumberFormat="1" applyFont="1" applyBorder="1"/>
    <xf numFmtId="0" fontId="0" fillId="0" borderId="2" xfId="0" applyBorder="1" applyAlignment="1">
      <alignment horizontal="center" vertical="center" wrapText="1"/>
    </xf>
    <xf numFmtId="4" fontId="0" fillId="0" borderId="4" xfId="0" applyNumberFormat="1" applyBorder="1" applyAlignment="1"/>
    <xf numFmtId="4" fontId="0" fillId="0" borderId="5" xfId="0" applyNumberFormat="1" applyBorder="1"/>
    <xf numFmtId="0" fontId="0" fillId="0" borderId="0" xfId="0" applyAlignme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7" fontId="0" fillId="0" borderId="0" xfId="0" applyNumberFormat="1"/>
    <xf numFmtId="4" fontId="0" fillId="0" borderId="0" xfId="0" applyNumberFormat="1"/>
    <xf numFmtId="174" fontId="2" fillId="0" borderId="9" xfId="1" applyNumberFormat="1" applyFont="1" applyBorder="1"/>
    <xf numFmtId="0" fontId="0" fillId="0" borderId="10" xfId="0" applyBorder="1" applyAlignment="1">
      <alignment horizontal="center"/>
    </xf>
    <xf numFmtId="174" fontId="2" fillId="0" borderId="11" xfId="1" applyNumberFormat="1" applyFont="1" applyBorder="1"/>
    <xf numFmtId="173" fontId="2" fillId="0" borderId="12" xfId="1" applyNumberFormat="1" applyFont="1" applyBorder="1"/>
    <xf numFmtId="175" fontId="2" fillId="0" borderId="12" xfId="1" applyNumberFormat="1" applyFont="1" applyBorder="1"/>
    <xf numFmtId="0" fontId="0" fillId="0" borderId="16" xfId="0" applyBorder="1" applyAlignment="1">
      <alignment horizontal="center"/>
    </xf>
    <xf numFmtId="174" fontId="2" fillId="0" borderId="14" xfId="1" applyNumberFormat="1" applyFont="1" applyBorder="1"/>
    <xf numFmtId="0" fontId="0" fillId="0" borderId="17" xfId="0" applyBorder="1" applyAlignment="1">
      <alignment horizontal="center"/>
    </xf>
    <xf numFmtId="174" fontId="2" fillId="0" borderId="18" xfId="1" applyNumberFormat="1" applyFont="1" applyBorder="1"/>
    <xf numFmtId="173" fontId="2" fillId="0" borderId="19" xfId="1" applyNumberFormat="1" applyFont="1" applyBorder="1"/>
    <xf numFmtId="173" fontId="4" fillId="0" borderId="18" xfId="1" applyNumberFormat="1" applyFont="1" applyBorder="1"/>
    <xf numFmtId="173" fontId="3" fillId="0" borderId="3" xfId="1" applyNumberFormat="1" applyFont="1" applyBorder="1"/>
    <xf numFmtId="173" fontId="5" fillId="0" borderId="3" xfId="1" applyNumberFormat="1" applyFont="1" applyBorder="1"/>
    <xf numFmtId="173" fontId="4" fillId="0" borderId="21" xfId="1" applyNumberFormat="1" applyFont="1" applyBorder="1"/>
    <xf numFmtId="173" fontId="0" fillId="0" borderId="0" xfId="0" applyNumberFormat="1"/>
    <xf numFmtId="173" fontId="6" fillId="0" borderId="3" xfId="1" applyNumberFormat="1" applyFont="1" applyBorder="1"/>
    <xf numFmtId="173" fontId="6" fillId="0" borderId="19" xfId="1" applyNumberFormat="1" applyFont="1" applyBorder="1"/>
    <xf numFmtId="173" fontId="7" fillId="0" borderId="18" xfId="1" applyNumberFormat="1" applyFont="1" applyBorder="1"/>
    <xf numFmtId="173" fontId="8" fillId="0" borderId="3" xfId="1" applyNumberFormat="1" applyFont="1" applyBorder="1"/>
    <xf numFmtId="173" fontId="8" fillId="0" borderId="19" xfId="1" applyNumberFormat="1" applyFont="1" applyBorder="1"/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173" fontId="2" fillId="0" borderId="34" xfId="1" applyNumberFormat="1" applyFont="1" applyBorder="1"/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173" fontId="2" fillId="0" borderId="21" xfId="1" applyNumberFormat="1" applyFont="1" applyBorder="1"/>
    <xf numFmtId="173" fontId="2" fillId="0" borderId="35" xfId="1" applyNumberFormat="1" applyFont="1" applyBorder="1"/>
    <xf numFmtId="173" fontId="2" fillId="0" borderId="36" xfId="1" applyNumberFormat="1" applyFont="1" applyBorder="1"/>
    <xf numFmtId="173" fontId="2" fillId="0" borderId="37" xfId="1" applyNumberFormat="1" applyFont="1" applyBorder="1"/>
    <xf numFmtId="173" fontId="5" fillId="0" borderId="36" xfId="1" applyNumberFormat="1" applyFont="1" applyBorder="1"/>
    <xf numFmtId="9" fontId="2" fillId="0" borderId="36" xfId="1" applyNumberFormat="1" applyFont="1" applyBorder="1"/>
    <xf numFmtId="0" fontId="0" fillId="0" borderId="26" xfId="0" applyBorder="1" applyAlignment="1">
      <alignment horizontal="left"/>
    </xf>
    <xf numFmtId="0" fontId="9" fillId="0" borderId="27" xfId="0" applyFont="1" applyBorder="1" applyAlignment="1">
      <alignment horizontal="left"/>
    </xf>
    <xf numFmtId="0" fontId="9" fillId="0" borderId="28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center"/>
    </xf>
    <xf numFmtId="0" fontId="9" fillId="0" borderId="27" xfId="0" applyFont="1" applyBorder="1" applyAlignment="1">
      <alignment horizontal="left"/>
    </xf>
    <xf numFmtId="0" fontId="9" fillId="0" borderId="28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10" fillId="2" borderId="43" xfId="0" applyFont="1" applyFill="1" applyBorder="1" applyAlignment="1">
      <alignment horizontal="center"/>
    </xf>
    <xf numFmtId="0" fontId="10" fillId="2" borderId="44" xfId="0" applyFont="1" applyFill="1" applyBorder="1" applyAlignment="1">
      <alignment horizontal="center"/>
    </xf>
    <xf numFmtId="0" fontId="10" fillId="2" borderId="45" xfId="0" applyFont="1" applyFill="1" applyBorder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11" fillId="0" borderId="0" xfId="0" applyFont="1" applyBorder="1" applyAlignment="1">
      <alignment horizontal="center"/>
    </xf>
    <xf numFmtId="0" fontId="4" fillId="0" borderId="24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7" xfId="0" applyFont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9" fillId="0" borderId="26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10" fillId="2" borderId="38" xfId="0" applyFont="1" applyFill="1" applyBorder="1" applyAlignment="1">
      <alignment horizontal="center"/>
    </xf>
    <xf numFmtId="0" fontId="10" fillId="2" borderId="39" xfId="0" applyFont="1" applyFill="1" applyBorder="1" applyAlignment="1">
      <alignment horizontal="center"/>
    </xf>
    <xf numFmtId="0" fontId="10" fillId="2" borderId="40" xfId="0" applyFont="1" applyFill="1" applyBorder="1" applyAlignment="1">
      <alignment horizontal="center"/>
    </xf>
    <xf numFmtId="0" fontId="0" fillId="0" borderId="12" xfId="0" applyFont="1" applyBorder="1" applyAlignment="1">
      <alignment horizontal="left"/>
    </xf>
    <xf numFmtId="0" fontId="4" fillId="0" borderId="30" xfId="0" applyFont="1" applyBorder="1" applyAlignment="1">
      <alignment horizontal="left"/>
    </xf>
    <xf numFmtId="0" fontId="10" fillId="2" borderId="41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37" xfId="0" applyFont="1" applyFill="1" applyBorder="1" applyAlignment="1">
      <alignment horizontal="center"/>
    </xf>
    <xf numFmtId="0" fontId="0" fillId="0" borderId="13" xfId="0" applyFont="1" applyBorder="1" applyAlignment="1">
      <alignment horizontal="left"/>
    </xf>
    <xf numFmtId="4" fontId="0" fillId="0" borderId="41" xfId="0" applyNumberFormat="1" applyBorder="1" applyAlignment="1">
      <alignment horizontal="center"/>
    </xf>
    <xf numFmtId="4" fontId="0" fillId="0" borderId="15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180" fontId="2" fillId="0" borderId="15" xfId="1" applyNumberFormat="1" applyFont="1" applyBorder="1"/>
    <xf numFmtId="180" fontId="2" fillId="0" borderId="4" xfId="1" applyNumberFormat="1" applyFont="1" applyBorder="1"/>
    <xf numFmtId="180" fontId="2" fillId="0" borderId="13" xfId="1" applyNumberFormat="1" applyFont="1" applyBorder="1"/>
    <xf numFmtId="180" fontId="10" fillId="2" borderId="7" xfId="0" applyNumberFormat="1" applyFont="1" applyFill="1" applyBorder="1" applyAlignment="1">
      <alignment horizontal="center"/>
    </xf>
    <xf numFmtId="180" fontId="4" fillId="0" borderId="14" xfId="1" applyNumberFormat="1" applyFont="1" applyBorder="1"/>
    <xf numFmtId="180" fontId="4" fillId="0" borderId="9" xfId="1" applyNumberFormat="1" applyFont="1" applyBorder="1"/>
    <xf numFmtId="180" fontId="4" fillId="0" borderId="11" xfId="1" applyNumberFormat="1" applyFont="1" applyBorder="1"/>
    <xf numFmtId="180" fontId="3" fillId="0" borderId="1" xfId="1" applyNumberFormat="1" applyFont="1" applyBorder="1"/>
    <xf numFmtId="180" fontId="3" fillId="0" borderId="2" xfId="1" applyNumberFormat="1" applyFont="1" applyBorder="1"/>
    <xf numFmtId="180" fontId="3" fillId="0" borderId="12" xfId="1" applyNumberFormat="1" applyFont="1" applyBorder="1"/>
    <xf numFmtId="180" fontId="6" fillId="0" borderId="1" xfId="1" applyNumberFormat="1" applyFont="1" applyBorder="1"/>
    <xf numFmtId="180" fontId="6" fillId="0" borderId="2" xfId="1" applyNumberFormat="1" applyFont="1" applyBorder="1"/>
    <xf numFmtId="180" fontId="6" fillId="0" borderId="12" xfId="1" applyNumberFormat="1" applyFont="1" applyBorder="1"/>
    <xf numFmtId="180" fontId="6" fillId="0" borderId="15" xfId="1" applyNumberFormat="1" applyFont="1" applyBorder="1"/>
    <xf numFmtId="180" fontId="6" fillId="0" borderId="4" xfId="1" applyNumberFormat="1" applyFont="1" applyBorder="1"/>
    <xf numFmtId="180" fontId="6" fillId="0" borderId="13" xfId="1" applyNumberFormat="1" applyFont="1" applyBorder="1"/>
    <xf numFmtId="180" fontId="10" fillId="2" borderId="39" xfId="0" applyNumberFormat="1" applyFont="1" applyFill="1" applyBorder="1" applyAlignment="1">
      <alignment horizontal="center"/>
    </xf>
    <xf numFmtId="180" fontId="4" fillId="0" borderId="24" xfId="1" applyNumberFormat="1" applyFont="1" applyBorder="1"/>
    <xf numFmtId="180" fontId="4" fillId="0" borderId="25" xfId="1" applyNumberFormat="1" applyFont="1" applyBorder="1"/>
    <xf numFmtId="180" fontId="2" fillId="0" borderId="26" xfId="1" applyNumberFormat="1" applyFont="1" applyBorder="1"/>
    <xf numFmtId="180" fontId="2" fillId="0" borderId="5" xfId="1" applyNumberFormat="1" applyFont="1" applyBorder="1"/>
    <xf numFmtId="180" fontId="2" fillId="0" borderId="31" xfId="1" applyNumberFormat="1" applyFont="1" applyBorder="1"/>
    <xf numFmtId="180" fontId="2" fillId="0" borderId="33" xfId="1" applyNumberFormat="1" applyFont="1" applyBorder="1"/>
    <xf numFmtId="180" fontId="2" fillId="0" borderId="32" xfId="1" applyNumberFormat="1" applyFont="1" applyBorder="1"/>
    <xf numFmtId="180" fontId="10" fillId="2" borderId="44" xfId="0" applyNumberFormat="1" applyFont="1" applyFill="1" applyBorder="1" applyAlignment="1">
      <alignment horizontal="center"/>
    </xf>
    <xf numFmtId="180" fontId="7" fillId="0" borderId="24" xfId="1" applyNumberFormat="1" applyFont="1" applyBorder="1"/>
    <xf numFmtId="180" fontId="7" fillId="0" borderId="9" xfId="1" applyNumberFormat="1" applyFont="1" applyBorder="1"/>
    <xf numFmtId="180" fontId="7" fillId="0" borderId="25" xfId="1" applyNumberFormat="1" applyFont="1" applyBorder="1"/>
    <xf numFmtId="180" fontId="2" fillId="0" borderId="29" xfId="1" applyNumberFormat="1" applyFont="1" applyBorder="1"/>
    <xf numFmtId="180" fontId="2" fillId="0" borderId="22" xfId="1" applyNumberFormat="1" applyFont="1" applyBorder="1"/>
    <xf numFmtId="180" fontId="2" fillId="0" borderId="30" xfId="1" applyNumberFormat="1" applyFont="1" applyBorder="1"/>
    <xf numFmtId="180" fontId="10" fillId="2" borderId="42" xfId="0" applyNumberFormat="1" applyFont="1" applyFill="1" applyBorder="1" applyAlignment="1">
      <alignment horizontal="center"/>
    </xf>
    <xf numFmtId="180" fontId="4" fillId="0" borderId="20" xfId="1" applyNumberFormat="1" applyFont="1" applyBorder="1"/>
    <xf numFmtId="180" fontId="4" fillId="0" borderId="22" xfId="1" applyNumberFormat="1" applyFont="1" applyBorder="1"/>
    <xf numFmtId="180" fontId="4" fillId="0" borderId="23" xfId="1" applyNumberFormat="1" applyFont="1" applyBorder="1"/>
    <xf numFmtId="180" fontId="2" fillId="0" borderId="24" xfId="1" applyNumberFormat="1" applyFont="1" applyBorder="1"/>
    <xf numFmtId="180" fontId="2" fillId="0" borderId="9" xfId="1" applyNumberFormat="1" applyFont="1" applyBorder="1"/>
    <xf numFmtId="180" fontId="2" fillId="0" borderId="25" xfId="1" applyNumberFormat="1" applyFont="1" applyBorder="1"/>
    <xf numFmtId="180" fontId="2" fillId="0" borderId="27" xfId="1" applyNumberFormat="1" applyFont="1" applyBorder="1"/>
    <xf numFmtId="180" fontId="2" fillId="0" borderId="2" xfId="1" applyNumberFormat="1" applyFont="1" applyBorder="1"/>
    <xf numFmtId="180" fontId="2" fillId="0" borderId="28" xfId="1" applyNumberFormat="1" applyFont="1" applyBorder="1"/>
    <xf numFmtId="180" fontId="0" fillId="0" borderId="0" xfId="0" applyNumberFormat="1"/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180" fontId="2" fillId="0" borderId="46" xfId="1" applyNumberFormat="1" applyFont="1" applyBorder="1"/>
    <xf numFmtId="180" fontId="2" fillId="0" borderId="48" xfId="1" applyNumberFormat="1" applyFont="1" applyBorder="1"/>
    <xf numFmtId="180" fontId="2" fillId="0" borderId="47" xfId="1" applyNumberFormat="1" applyFont="1" applyBorder="1"/>
    <xf numFmtId="173" fontId="2" fillId="0" borderId="49" xfId="1" applyNumberFormat="1" applyFont="1" applyBorder="1"/>
    <xf numFmtId="0" fontId="9" fillId="0" borderId="46" xfId="0" applyFont="1" applyBorder="1" applyAlignment="1">
      <alignment horizontal="left"/>
    </xf>
    <xf numFmtId="0" fontId="9" fillId="0" borderId="47" xfId="0" applyFont="1" applyBorder="1" applyAlignment="1">
      <alignment horizontal="left"/>
    </xf>
    <xf numFmtId="180" fontId="9" fillId="0" borderId="46" xfId="1" applyNumberFormat="1" applyFont="1" applyBorder="1"/>
    <xf numFmtId="180" fontId="9" fillId="0" borderId="48" xfId="1" applyNumberFormat="1" applyFont="1" applyBorder="1"/>
    <xf numFmtId="180" fontId="9" fillId="0" borderId="47" xfId="1" applyNumberFormat="1" applyFont="1" applyBorder="1"/>
    <xf numFmtId="173" fontId="9" fillId="0" borderId="49" xfId="1" applyNumberFormat="1" applyFont="1" applyBorder="1"/>
    <xf numFmtId="180" fontId="9" fillId="0" borderId="27" xfId="1" applyNumberFormat="1" applyFont="1" applyBorder="1"/>
    <xf numFmtId="180" fontId="9" fillId="0" borderId="2" xfId="1" applyNumberFormat="1" applyFont="1" applyBorder="1"/>
    <xf numFmtId="180" fontId="9" fillId="0" borderId="28" xfId="1" applyNumberFormat="1" applyFont="1" applyBorder="1"/>
    <xf numFmtId="173" fontId="9" fillId="0" borderId="3" xfId="1" applyNumberFormat="1" applyFont="1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>
    <pageSetUpPr fitToPage="1"/>
  </sheetPr>
  <dimension ref="A1:O56"/>
  <sheetViews>
    <sheetView showGridLines="0" tabSelected="1" workbookViewId="0">
      <selection activeCell="A21" sqref="A21"/>
    </sheetView>
  </sheetViews>
  <sheetFormatPr defaultRowHeight="15"/>
  <cols>
    <col min="1" max="1" width="3" bestFit="1" customWidth="1"/>
    <col min="2" max="2" width="47.140625" bestFit="1" customWidth="1"/>
    <col min="3" max="4" width="8.42578125" bestFit="1" customWidth="1"/>
    <col min="5" max="5" width="9.7109375" bestFit="1" customWidth="1"/>
    <col min="6" max="7" width="8.42578125" bestFit="1" customWidth="1"/>
    <col min="8" max="8" width="8.7109375" bestFit="1" customWidth="1"/>
    <col min="9" max="9" width="8.42578125" bestFit="1" customWidth="1"/>
    <col min="10" max="10" width="8.85546875" bestFit="1" customWidth="1"/>
    <col min="11" max="11" width="9.7109375" bestFit="1" customWidth="1"/>
    <col min="12" max="12" width="9" bestFit="1" customWidth="1"/>
    <col min="13" max="13" width="9.5703125" bestFit="1" customWidth="1"/>
    <col min="14" max="14" width="8.42578125" bestFit="1" customWidth="1"/>
    <col min="15" max="15" width="13.5703125" bestFit="1" customWidth="1"/>
  </cols>
  <sheetData>
    <row r="1" spans="1:15" ht="15.75">
      <c r="A1" s="60" t="s">
        <v>56</v>
      </c>
      <c r="B1" s="60"/>
      <c r="C1" s="60"/>
      <c r="D1" s="61" t="s">
        <v>57</v>
      </c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spans="1:15" ht="16.5" thickBot="1">
      <c r="A2" s="62" t="s">
        <v>58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</row>
    <row r="3" spans="1:15" ht="15.75" thickBot="1">
      <c r="A3" s="67" t="s">
        <v>14</v>
      </c>
      <c r="B3" s="68"/>
      <c r="C3" s="22" t="s">
        <v>15</v>
      </c>
      <c r="D3" s="52" t="s">
        <v>16</v>
      </c>
      <c r="E3" s="52" t="s">
        <v>17</v>
      </c>
      <c r="F3" s="52" t="s">
        <v>19</v>
      </c>
      <c r="G3" s="52" t="s">
        <v>18</v>
      </c>
      <c r="H3" s="52" t="s">
        <v>20</v>
      </c>
      <c r="I3" s="52" t="s">
        <v>21</v>
      </c>
      <c r="J3" s="52" t="s">
        <v>22</v>
      </c>
      <c r="K3" s="52" t="s">
        <v>23</v>
      </c>
      <c r="L3" s="52" t="s">
        <v>24</v>
      </c>
      <c r="M3" s="52" t="s">
        <v>25</v>
      </c>
      <c r="N3" s="18" t="s">
        <v>26</v>
      </c>
      <c r="O3" s="24" t="s">
        <v>27</v>
      </c>
    </row>
    <row r="4" spans="1:15" ht="15.75" hidden="1" thickBot="1">
      <c r="A4" s="69" t="s">
        <v>28</v>
      </c>
      <c r="B4" s="70"/>
      <c r="C4" s="23">
        <v>3380.6799869537354</v>
      </c>
      <c r="D4" s="17">
        <v>3380.6799869537354</v>
      </c>
      <c r="E4" s="17">
        <v>3380.6799869537354</v>
      </c>
      <c r="F4" s="17">
        <v>3380.6799869537354</v>
      </c>
      <c r="G4" s="17">
        <v>3380.6799869537354</v>
      </c>
      <c r="H4" s="17">
        <v>3380.6799869537354</v>
      </c>
      <c r="I4" s="17">
        <v>3380.6799869537354</v>
      </c>
      <c r="J4" s="17">
        <v>3380.6799869537354</v>
      </c>
      <c r="K4" s="17">
        <v>3380.6799869537354</v>
      </c>
      <c r="L4" s="17">
        <v>3380.6799869537354</v>
      </c>
      <c r="M4" s="17">
        <v>3380.6799869537354</v>
      </c>
      <c r="N4" s="19">
        <v>3380.6799869537354</v>
      </c>
      <c r="O4" s="25"/>
    </row>
    <row r="5" spans="1:15" ht="15.75" hidden="1" thickBot="1">
      <c r="A5" s="71" t="s">
        <v>34</v>
      </c>
      <c r="B5" s="72"/>
      <c r="C5" s="2" t="s">
        <v>81</v>
      </c>
      <c r="D5" s="3" t="s">
        <v>81</v>
      </c>
      <c r="E5" s="3" t="s">
        <v>81</v>
      </c>
      <c r="F5" s="3" t="s">
        <v>81</v>
      </c>
      <c r="G5" s="3" t="s">
        <v>81</v>
      </c>
      <c r="H5" s="3" t="s">
        <v>81</v>
      </c>
      <c r="I5" s="3" t="s">
        <v>81</v>
      </c>
      <c r="J5" s="3" t="s">
        <v>81</v>
      </c>
      <c r="K5" s="3" t="s">
        <v>138</v>
      </c>
      <c r="L5" s="3" t="s">
        <v>138</v>
      </c>
      <c r="M5" s="3" t="s">
        <v>138</v>
      </c>
      <c r="N5" s="20" t="s">
        <v>138</v>
      </c>
      <c r="O5" s="4"/>
    </row>
    <row r="6" spans="1:15" ht="15.75" hidden="1" thickBot="1">
      <c r="A6" s="71" t="s">
        <v>29</v>
      </c>
      <c r="B6" s="72"/>
      <c r="C6" s="5">
        <v>80</v>
      </c>
      <c r="D6" s="6">
        <v>80</v>
      </c>
      <c r="E6" s="6">
        <v>80</v>
      </c>
      <c r="F6" s="6">
        <v>80</v>
      </c>
      <c r="G6" s="6">
        <v>80</v>
      </c>
      <c r="H6" s="6">
        <v>80</v>
      </c>
      <c r="I6" s="6">
        <v>80</v>
      </c>
      <c r="J6" s="6">
        <v>80</v>
      </c>
      <c r="K6" s="6">
        <v>80</v>
      </c>
      <c r="L6" s="6">
        <v>80</v>
      </c>
      <c r="M6" s="6">
        <v>80</v>
      </c>
      <c r="N6" s="21">
        <v>80</v>
      </c>
      <c r="O6" s="7"/>
    </row>
    <row r="7" spans="1:15" ht="15.75" hidden="1" thickBot="1">
      <c r="A7" s="71" t="s">
        <v>30</v>
      </c>
      <c r="B7" s="72"/>
      <c r="C7" s="5">
        <v>84</v>
      </c>
      <c r="D7" s="6">
        <v>84</v>
      </c>
      <c r="E7" s="6">
        <v>84</v>
      </c>
      <c r="F7" s="6">
        <v>84</v>
      </c>
      <c r="G7" s="6">
        <v>84</v>
      </c>
      <c r="H7" s="6">
        <v>84</v>
      </c>
      <c r="I7" s="6">
        <v>84</v>
      </c>
      <c r="J7" s="6">
        <v>84</v>
      </c>
      <c r="K7" s="6">
        <v>84</v>
      </c>
      <c r="L7" s="6">
        <v>84</v>
      </c>
      <c r="M7" s="6">
        <v>84</v>
      </c>
      <c r="N7" s="21">
        <v>84</v>
      </c>
      <c r="O7" s="7"/>
    </row>
    <row r="8" spans="1:15" ht="15.75" hidden="1" thickBot="1">
      <c r="A8" s="65" t="s">
        <v>31</v>
      </c>
      <c r="B8" s="66"/>
      <c r="C8" s="102">
        <v>18566.859999999997</v>
      </c>
      <c r="D8" s="103">
        <v>18341.859999999997</v>
      </c>
      <c r="E8" s="103">
        <v>20041.859999999997</v>
      </c>
      <c r="F8" s="103">
        <v>19680.859999999997</v>
      </c>
      <c r="G8" s="103">
        <v>18841.859999999997</v>
      </c>
      <c r="H8" s="103">
        <v>19741.859999999993</v>
      </c>
      <c r="I8" s="103">
        <v>19972.859999999993</v>
      </c>
      <c r="J8" s="103">
        <v>20177.079999999998</v>
      </c>
      <c r="K8" s="103">
        <v>20001.079999999994</v>
      </c>
      <c r="L8" s="103">
        <v>20140.079999999998</v>
      </c>
      <c r="M8" s="103">
        <v>20135.079999999998</v>
      </c>
      <c r="N8" s="104">
        <v>20586.480000000003</v>
      </c>
      <c r="O8" s="26">
        <f>SUM(C8:N8)</f>
        <v>236227.81999999992</v>
      </c>
    </row>
    <row r="9" spans="1:15" s="1" customFormat="1" ht="15" hidden="1" customHeight="1" thickBot="1">
      <c r="A9" s="75"/>
      <c r="B9" s="76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77"/>
    </row>
    <row r="10" spans="1:15" s="1" customFormat="1" ht="19.5" thickBot="1">
      <c r="A10" s="63" t="s">
        <v>55</v>
      </c>
      <c r="B10" s="64"/>
      <c r="C10" s="106">
        <f>C11-C12-C13-C14</f>
        <v>13300.429999999586</v>
      </c>
      <c r="D10" s="107">
        <f t="shared" ref="D10:N10" si="0">D11-D12-D13-D14</f>
        <v>7580.5399999995716</v>
      </c>
      <c r="E10" s="107">
        <f t="shared" si="0"/>
        <v>8401.6199999994715</v>
      </c>
      <c r="F10" s="107">
        <f t="shared" si="0"/>
        <v>12197.359999999404</v>
      </c>
      <c r="G10" s="107">
        <f t="shared" si="0"/>
        <v>18308.919999999169</v>
      </c>
      <c r="H10" s="107">
        <f t="shared" si="0"/>
        <v>7742.8499999991036</v>
      </c>
      <c r="I10" s="107">
        <f t="shared" si="0"/>
        <v>4489.9999999993597</v>
      </c>
      <c r="J10" s="107">
        <f t="shared" si="0"/>
        <v>11472.809999999299</v>
      </c>
      <c r="K10" s="107">
        <f t="shared" si="0"/>
        <v>20135.259999999253</v>
      </c>
      <c r="L10" s="107">
        <f t="shared" si="0"/>
        <v>29566.029999999155</v>
      </c>
      <c r="M10" s="107">
        <f t="shared" si="0"/>
        <v>34902.979999999108</v>
      </c>
      <c r="N10" s="108">
        <f t="shared" si="0"/>
        <v>39644.799999998999</v>
      </c>
      <c r="O10" s="27">
        <f>C10</f>
        <v>13300.429999999586</v>
      </c>
    </row>
    <row r="11" spans="1:15" s="1" customFormat="1" hidden="1">
      <c r="A11" s="73" t="s">
        <v>35</v>
      </c>
      <c r="B11" s="74"/>
      <c r="C11" s="109">
        <v>13300.429999999586</v>
      </c>
      <c r="D11" s="110">
        <v>7580.5399999995716</v>
      </c>
      <c r="E11" s="110">
        <v>8401.6199999994715</v>
      </c>
      <c r="F11" s="110">
        <v>12197.359999999404</v>
      </c>
      <c r="G11" s="110">
        <v>18308.919999999169</v>
      </c>
      <c r="H11" s="110">
        <v>7742.8499999991036</v>
      </c>
      <c r="I11" s="110">
        <v>4489.9999999993597</v>
      </c>
      <c r="J11" s="110">
        <v>11472.809999999299</v>
      </c>
      <c r="K11" s="110">
        <v>20135.259999999253</v>
      </c>
      <c r="L11" s="110">
        <v>29566.029999999155</v>
      </c>
      <c r="M11" s="110">
        <v>34902.979999999108</v>
      </c>
      <c r="N11" s="111">
        <v>39644.799999998999</v>
      </c>
      <c r="O11" s="28">
        <f>C11</f>
        <v>13300.429999999586</v>
      </c>
    </row>
    <row r="12" spans="1:15" s="1" customFormat="1" hidden="1">
      <c r="A12" s="53" t="s">
        <v>48</v>
      </c>
      <c r="B12" s="54"/>
      <c r="C12" s="112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4"/>
      <c r="O12" s="32">
        <f>C12</f>
        <v>0</v>
      </c>
    </row>
    <row r="13" spans="1:15" s="1" customFormat="1" hidden="1">
      <c r="A13" s="53" t="s">
        <v>49</v>
      </c>
      <c r="B13" s="54"/>
      <c r="C13" s="112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4"/>
      <c r="O13" s="32">
        <f>C13</f>
        <v>0</v>
      </c>
    </row>
    <row r="14" spans="1:15" s="1" customFormat="1" ht="15.75" hidden="1" thickBot="1">
      <c r="A14" s="78" t="s">
        <v>50</v>
      </c>
      <c r="B14" s="79"/>
      <c r="C14" s="115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7"/>
      <c r="O14" s="33">
        <f>C14</f>
        <v>0</v>
      </c>
    </row>
    <row r="15" spans="1:15" s="1" customFormat="1" ht="7.15" hidden="1" customHeight="1" thickBot="1">
      <c r="A15" s="81"/>
      <c r="B15" s="82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83"/>
    </row>
    <row r="16" spans="1:15" s="1" customFormat="1" ht="18.75">
      <c r="A16" s="63" t="s">
        <v>44</v>
      </c>
      <c r="B16" s="64"/>
      <c r="C16" s="119">
        <f>SUM(C17:C19)</f>
        <v>16408.289999999997</v>
      </c>
      <c r="D16" s="107">
        <f>SUM(D17:D19)</f>
        <v>23855.710000000006</v>
      </c>
      <c r="E16" s="107">
        <f>SUM(E17:E19)</f>
        <v>19160.479999999996</v>
      </c>
      <c r="F16" s="107">
        <f t="shared" ref="F16:M16" si="1">SUM(F17:F19)</f>
        <v>19279.349999999999</v>
      </c>
      <c r="G16" s="107">
        <f t="shared" si="1"/>
        <v>17572.61</v>
      </c>
      <c r="H16" s="107">
        <f t="shared" si="1"/>
        <v>13753.250000000002</v>
      </c>
      <c r="I16" s="107">
        <f t="shared" si="1"/>
        <v>20687.000000000004</v>
      </c>
      <c r="J16" s="107">
        <f t="shared" si="1"/>
        <v>25923.97</v>
      </c>
      <c r="K16" s="107">
        <f t="shared" si="1"/>
        <v>24717.65</v>
      </c>
      <c r="L16" s="107">
        <f t="shared" si="1"/>
        <v>22043.010000000002</v>
      </c>
      <c r="M16" s="107">
        <f t="shared" si="1"/>
        <v>17884.439999999999</v>
      </c>
      <c r="N16" s="120">
        <f>SUM(N17:N19)</f>
        <v>24336.32</v>
      </c>
      <c r="O16" s="27">
        <f>SUM(C16:N16)</f>
        <v>245622.08</v>
      </c>
    </row>
    <row r="17" spans="1:15">
      <c r="A17" s="144">
        <v>1</v>
      </c>
      <c r="B17" s="145" t="s">
        <v>32</v>
      </c>
      <c r="C17" s="146">
        <v>16406.919999999998</v>
      </c>
      <c r="D17" s="147">
        <v>23854.780000000006</v>
      </c>
      <c r="E17" s="147">
        <v>19159.519999999997</v>
      </c>
      <c r="F17" s="147">
        <v>19277.93</v>
      </c>
      <c r="G17" s="147">
        <v>17571.55</v>
      </c>
      <c r="H17" s="147">
        <v>13752.300000000001</v>
      </c>
      <c r="I17" s="147">
        <v>20686.010000000002</v>
      </c>
      <c r="J17" s="147">
        <v>25922.36</v>
      </c>
      <c r="K17" s="147">
        <v>24715.280000000002</v>
      </c>
      <c r="L17" s="147">
        <v>22039.920000000002</v>
      </c>
      <c r="M17" s="147">
        <v>17881.28</v>
      </c>
      <c r="N17" s="148">
        <v>24332.14</v>
      </c>
      <c r="O17" s="149">
        <f>SUM(C17:N17)</f>
        <v>245599.99</v>
      </c>
    </row>
    <row r="18" spans="1:15" ht="15.75" thickBot="1">
      <c r="A18" s="48">
        <v>2</v>
      </c>
      <c r="B18" s="51" t="s">
        <v>71</v>
      </c>
      <c r="C18" s="121">
        <v>1.37</v>
      </c>
      <c r="D18" s="103">
        <v>0.93</v>
      </c>
      <c r="E18" s="103">
        <v>0.96</v>
      </c>
      <c r="F18" s="103">
        <v>1.42</v>
      </c>
      <c r="G18" s="103">
        <v>1.06</v>
      </c>
      <c r="H18" s="103">
        <v>0.95</v>
      </c>
      <c r="I18" s="103">
        <v>0.99</v>
      </c>
      <c r="J18" s="103">
        <v>1.61</v>
      </c>
      <c r="K18" s="103">
        <v>2.37</v>
      </c>
      <c r="L18" s="103">
        <v>3.09</v>
      </c>
      <c r="M18" s="103">
        <v>3.16</v>
      </c>
      <c r="N18" s="122">
        <v>4.18</v>
      </c>
      <c r="O18" s="26">
        <f>SUM(C18:N18)</f>
        <v>22.09</v>
      </c>
    </row>
    <row r="19" spans="1:15" ht="15.75" hidden="1" thickBot="1">
      <c r="A19" s="37"/>
      <c r="B19" s="38"/>
      <c r="C19" s="123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5"/>
      <c r="O19" s="39">
        <f>SUM(C19:N19)</f>
        <v>0</v>
      </c>
    </row>
    <row r="20" spans="1:15" s="1" customFormat="1" ht="7.5" customHeight="1" thickBot="1">
      <c r="A20" s="57"/>
      <c r="B20" s="58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59"/>
    </row>
    <row r="21" spans="1:15" s="1" customFormat="1" ht="18.75">
      <c r="A21" s="55" t="s">
        <v>33</v>
      </c>
      <c r="B21" s="56"/>
      <c r="C21" s="127">
        <f t="shared" ref="C21:N21" si="2">SUM(C22:C34)</f>
        <v>22128.18</v>
      </c>
      <c r="D21" s="128">
        <f t="shared" si="2"/>
        <v>23034.63</v>
      </c>
      <c r="E21" s="128">
        <f t="shared" si="2"/>
        <v>15364.74</v>
      </c>
      <c r="F21" s="128">
        <f t="shared" si="2"/>
        <v>13167.789999999999</v>
      </c>
      <c r="G21" s="128">
        <f t="shared" si="2"/>
        <v>28138.68</v>
      </c>
      <c r="H21" s="128">
        <f t="shared" si="2"/>
        <v>17006.099999999999</v>
      </c>
      <c r="I21" s="128">
        <f t="shared" si="2"/>
        <v>13704.19</v>
      </c>
      <c r="J21" s="128">
        <f t="shared" si="2"/>
        <v>17261.52</v>
      </c>
      <c r="K21" s="128">
        <f t="shared" si="2"/>
        <v>15286.88</v>
      </c>
      <c r="L21" s="128">
        <f t="shared" si="2"/>
        <v>16706.059999999998</v>
      </c>
      <c r="M21" s="128">
        <f t="shared" si="2"/>
        <v>13142.62</v>
      </c>
      <c r="N21" s="129">
        <f t="shared" si="2"/>
        <v>14246.260000000002</v>
      </c>
      <c r="O21" s="34">
        <f>SUM(C21:N21)</f>
        <v>209187.65</v>
      </c>
    </row>
    <row r="22" spans="1:15" s="1" customFormat="1">
      <c r="A22" s="49">
        <v>1</v>
      </c>
      <c r="B22" s="50" t="s">
        <v>59</v>
      </c>
      <c r="C22" s="156">
        <v>8000</v>
      </c>
      <c r="D22" s="157">
        <v>2000</v>
      </c>
      <c r="E22" s="157">
        <v>2500</v>
      </c>
      <c r="F22" s="157">
        <v>1400</v>
      </c>
      <c r="G22" s="157">
        <v>3500</v>
      </c>
      <c r="H22" s="157">
        <v>5583</v>
      </c>
      <c r="I22" s="157">
        <v>2200</v>
      </c>
      <c r="J22" s="157">
        <v>1110</v>
      </c>
      <c r="K22" s="157">
        <v>1095</v>
      </c>
      <c r="L22" s="157">
        <v>1127</v>
      </c>
      <c r="M22" s="157">
        <v>0</v>
      </c>
      <c r="N22" s="158">
        <v>0</v>
      </c>
      <c r="O22" s="159">
        <f>SUM(C22:N22)</f>
        <v>28515</v>
      </c>
    </row>
    <row r="23" spans="1:15" s="1" customFormat="1">
      <c r="A23" s="49">
        <v>2</v>
      </c>
      <c r="B23" s="50" t="s">
        <v>60</v>
      </c>
      <c r="C23" s="156">
        <v>110</v>
      </c>
      <c r="D23" s="157">
        <v>0</v>
      </c>
      <c r="E23" s="157">
        <v>0</v>
      </c>
      <c r="F23" s="157">
        <v>0</v>
      </c>
      <c r="G23" s="157">
        <v>0</v>
      </c>
      <c r="H23" s="157">
        <v>0</v>
      </c>
      <c r="I23" s="157">
        <v>0</v>
      </c>
      <c r="J23" s="157">
        <v>0</v>
      </c>
      <c r="K23" s="157">
        <v>0</v>
      </c>
      <c r="L23" s="157">
        <v>123</v>
      </c>
      <c r="M23" s="157">
        <v>0</v>
      </c>
      <c r="N23" s="158">
        <v>0</v>
      </c>
      <c r="O23" s="159">
        <f>SUM(C23:N23)</f>
        <v>233</v>
      </c>
    </row>
    <row r="24" spans="1:15" s="1" customFormat="1">
      <c r="A24" s="49">
        <v>3</v>
      </c>
      <c r="B24" s="50" t="s">
        <v>61</v>
      </c>
      <c r="C24" s="156">
        <v>1160</v>
      </c>
      <c r="D24" s="157">
        <v>600</v>
      </c>
      <c r="E24" s="157">
        <v>100</v>
      </c>
      <c r="F24" s="157">
        <v>0</v>
      </c>
      <c r="G24" s="157">
        <v>0</v>
      </c>
      <c r="H24" s="157">
        <v>0</v>
      </c>
      <c r="I24" s="157">
        <v>0</v>
      </c>
      <c r="J24" s="157">
        <v>0</v>
      </c>
      <c r="K24" s="157">
        <v>0</v>
      </c>
      <c r="L24" s="157">
        <v>180</v>
      </c>
      <c r="M24" s="157">
        <v>0</v>
      </c>
      <c r="N24" s="158">
        <v>0</v>
      </c>
      <c r="O24" s="159">
        <f>SUM(C24:N24)</f>
        <v>2040</v>
      </c>
    </row>
    <row r="25" spans="1:15" s="1" customFormat="1">
      <c r="A25" s="49">
        <v>4</v>
      </c>
      <c r="B25" s="50" t="s">
        <v>62</v>
      </c>
      <c r="C25" s="156">
        <v>100</v>
      </c>
      <c r="D25" s="157">
        <v>0</v>
      </c>
      <c r="E25" s="157">
        <v>0</v>
      </c>
      <c r="F25" s="157">
        <v>0</v>
      </c>
      <c r="G25" s="157">
        <v>0</v>
      </c>
      <c r="H25" s="157">
        <v>0</v>
      </c>
      <c r="I25" s="157">
        <v>0</v>
      </c>
      <c r="J25" s="157">
        <v>0</v>
      </c>
      <c r="K25" s="157">
        <v>0</v>
      </c>
      <c r="L25" s="157">
        <v>140</v>
      </c>
      <c r="M25" s="157">
        <v>0</v>
      </c>
      <c r="N25" s="158">
        <v>0</v>
      </c>
      <c r="O25" s="159">
        <f>SUM(C25:N25)</f>
        <v>240</v>
      </c>
    </row>
    <row r="26" spans="1:15" s="1" customFormat="1">
      <c r="A26" s="49">
        <v>5</v>
      </c>
      <c r="B26" s="50" t="s">
        <v>63</v>
      </c>
      <c r="C26" s="156">
        <v>0</v>
      </c>
      <c r="D26" s="157">
        <v>0</v>
      </c>
      <c r="E26" s="157">
        <v>0</v>
      </c>
      <c r="F26" s="157">
        <v>0</v>
      </c>
      <c r="G26" s="157">
        <v>13000</v>
      </c>
      <c r="H26" s="157">
        <v>0</v>
      </c>
      <c r="I26" s="157">
        <v>0</v>
      </c>
      <c r="J26" s="157">
        <v>0</v>
      </c>
      <c r="K26" s="157">
        <v>0</v>
      </c>
      <c r="L26" s="157">
        <v>0</v>
      </c>
      <c r="M26" s="157">
        <v>0</v>
      </c>
      <c r="N26" s="158">
        <v>0</v>
      </c>
      <c r="O26" s="159">
        <f>SUM(C26:N26)</f>
        <v>13000</v>
      </c>
    </row>
    <row r="27" spans="1:15" s="1" customFormat="1">
      <c r="A27" s="49">
        <v>6</v>
      </c>
      <c r="B27" s="50" t="s">
        <v>64</v>
      </c>
      <c r="C27" s="156">
        <v>0</v>
      </c>
      <c r="D27" s="157">
        <v>3340</v>
      </c>
      <c r="E27" s="157">
        <v>0</v>
      </c>
      <c r="F27" s="157">
        <v>0</v>
      </c>
      <c r="G27" s="157">
        <v>0</v>
      </c>
      <c r="H27" s="157">
        <v>0</v>
      </c>
      <c r="I27" s="157">
        <v>0</v>
      </c>
      <c r="J27" s="157">
        <v>0</v>
      </c>
      <c r="K27" s="157">
        <v>0</v>
      </c>
      <c r="L27" s="157">
        <v>0</v>
      </c>
      <c r="M27" s="157">
        <v>0</v>
      </c>
      <c r="N27" s="158">
        <v>0</v>
      </c>
      <c r="O27" s="159">
        <f>SUM(C27:N27)</f>
        <v>3340</v>
      </c>
    </row>
    <row r="28" spans="1:15" s="1" customFormat="1">
      <c r="A28" s="49">
        <v>7</v>
      </c>
      <c r="B28" s="50" t="s">
        <v>65</v>
      </c>
      <c r="C28" s="156">
        <v>1853</v>
      </c>
      <c r="D28" s="157">
        <v>2490</v>
      </c>
      <c r="E28" s="157">
        <v>1872</v>
      </c>
      <c r="F28" s="157">
        <v>1715</v>
      </c>
      <c r="G28" s="157">
        <v>1661</v>
      </c>
      <c r="H28" s="157">
        <v>1661</v>
      </c>
      <c r="I28" s="157">
        <v>1670</v>
      </c>
      <c r="J28" s="157">
        <v>2302</v>
      </c>
      <c r="K28" s="157">
        <v>1883</v>
      </c>
      <c r="L28" s="157">
        <v>2207.88</v>
      </c>
      <c r="M28" s="157">
        <v>1917.36</v>
      </c>
      <c r="N28" s="158">
        <v>1917.36</v>
      </c>
      <c r="O28" s="159">
        <f>SUM(C28:N28)</f>
        <v>23149.600000000002</v>
      </c>
    </row>
    <row r="29" spans="1:15" s="1" customFormat="1">
      <c r="A29" s="49">
        <v>8</v>
      </c>
      <c r="B29" s="50" t="s">
        <v>66</v>
      </c>
      <c r="C29" s="156">
        <v>2266</v>
      </c>
      <c r="D29" s="157">
        <v>3030</v>
      </c>
      <c r="E29" s="157">
        <v>2288</v>
      </c>
      <c r="F29" s="157">
        <v>2096</v>
      </c>
      <c r="G29" s="157">
        <v>2030</v>
      </c>
      <c r="H29" s="157">
        <v>2030</v>
      </c>
      <c r="I29" s="157">
        <v>2048</v>
      </c>
      <c r="J29" s="157">
        <v>2814</v>
      </c>
      <c r="K29" s="157">
        <v>2338</v>
      </c>
      <c r="L29" s="157">
        <v>2698.52</v>
      </c>
      <c r="M29" s="157">
        <v>2343.44</v>
      </c>
      <c r="N29" s="158">
        <v>2343.44</v>
      </c>
      <c r="O29" s="159">
        <f>SUM(C29:N29)</f>
        <v>28325.399999999998</v>
      </c>
    </row>
    <row r="30" spans="1:15" s="1" customFormat="1">
      <c r="A30" s="49">
        <v>9</v>
      </c>
      <c r="B30" s="50" t="s">
        <v>67</v>
      </c>
      <c r="C30" s="156">
        <v>154.5</v>
      </c>
      <c r="D30" s="157">
        <v>206</v>
      </c>
      <c r="E30" s="157">
        <v>156</v>
      </c>
      <c r="F30" s="157">
        <v>143</v>
      </c>
      <c r="G30" s="157">
        <v>139</v>
      </c>
      <c r="H30" s="157">
        <v>139</v>
      </c>
      <c r="I30" s="157">
        <v>140</v>
      </c>
      <c r="J30" s="157">
        <v>192</v>
      </c>
      <c r="K30" s="157">
        <v>157</v>
      </c>
      <c r="L30" s="157">
        <v>183.99</v>
      </c>
      <c r="M30" s="157">
        <v>159.78</v>
      </c>
      <c r="N30" s="158">
        <v>532.6</v>
      </c>
      <c r="O30" s="159">
        <f>SUM(C30:N30)</f>
        <v>2302.87</v>
      </c>
    </row>
    <row r="31" spans="1:15" s="1" customFormat="1">
      <c r="A31" s="49">
        <v>10</v>
      </c>
      <c r="B31" s="50" t="s">
        <v>68</v>
      </c>
      <c r="C31" s="156">
        <v>8286.7999999999993</v>
      </c>
      <c r="D31" s="157">
        <v>11047.9</v>
      </c>
      <c r="E31" s="157">
        <v>8288</v>
      </c>
      <c r="F31" s="157">
        <v>7666.4</v>
      </c>
      <c r="G31" s="157">
        <v>7426</v>
      </c>
      <c r="H31" s="157">
        <v>7426</v>
      </c>
      <c r="I31" s="157">
        <v>7493.7</v>
      </c>
      <c r="J31" s="157">
        <v>9056</v>
      </c>
      <c r="K31" s="157">
        <v>9656</v>
      </c>
      <c r="L31" s="157">
        <v>9874.1299999999992</v>
      </c>
      <c r="M31" s="157">
        <v>8574.86</v>
      </c>
      <c r="N31" s="158">
        <v>8202.0400000000009</v>
      </c>
      <c r="O31" s="159">
        <f>SUM(C31:N31)</f>
        <v>102997.82999999999</v>
      </c>
    </row>
    <row r="32" spans="1:15" s="1" customFormat="1">
      <c r="A32" s="49">
        <v>11</v>
      </c>
      <c r="B32" s="50" t="s">
        <v>69</v>
      </c>
      <c r="C32" s="156">
        <v>0</v>
      </c>
      <c r="D32" s="157">
        <v>120</v>
      </c>
      <c r="E32" s="157">
        <v>0</v>
      </c>
      <c r="F32" s="157">
        <v>0</v>
      </c>
      <c r="G32" s="157">
        <v>155</v>
      </c>
      <c r="H32" s="157">
        <v>0</v>
      </c>
      <c r="I32" s="157">
        <v>0</v>
      </c>
      <c r="J32" s="157">
        <v>1620</v>
      </c>
      <c r="K32" s="157">
        <v>0</v>
      </c>
      <c r="L32" s="157">
        <v>0</v>
      </c>
      <c r="M32" s="157">
        <v>0</v>
      </c>
      <c r="N32" s="158">
        <v>1100</v>
      </c>
      <c r="O32" s="159">
        <f>SUM(C32:N32)</f>
        <v>2995</v>
      </c>
    </row>
    <row r="33" spans="1:15" s="1" customFormat="1">
      <c r="A33" s="150">
        <v>12</v>
      </c>
      <c r="B33" s="151" t="s">
        <v>70</v>
      </c>
      <c r="C33" s="152">
        <v>197.87999999999997</v>
      </c>
      <c r="D33" s="153">
        <v>200.73000000000002</v>
      </c>
      <c r="E33" s="153">
        <v>160.74</v>
      </c>
      <c r="F33" s="153">
        <v>147.38999999999999</v>
      </c>
      <c r="G33" s="153">
        <v>227.68</v>
      </c>
      <c r="H33" s="153">
        <v>167.10000000000002</v>
      </c>
      <c r="I33" s="153">
        <v>152.49</v>
      </c>
      <c r="J33" s="153">
        <v>167.52</v>
      </c>
      <c r="K33" s="153">
        <v>157.88</v>
      </c>
      <c r="L33" s="153">
        <v>171.54</v>
      </c>
      <c r="M33" s="153">
        <v>147.18</v>
      </c>
      <c r="N33" s="154">
        <v>150.82</v>
      </c>
      <c r="O33" s="155">
        <f>SUM(C33:N33)</f>
        <v>2048.9499999999998</v>
      </c>
    </row>
    <row r="34" spans="1:15" s="1" customFormat="1" hidden="1">
      <c r="A34" s="40"/>
      <c r="B34" s="41"/>
      <c r="C34" s="130">
        <v>0</v>
      </c>
      <c r="D34" s="131">
        <v>0</v>
      </c>
      <c r="E34" s="131">
        <v>0</v>
      </c>
      <c r="F34" s="131">
        <v>0</v>
      </c>
      <c r="G34" s="131">
        <v>0</v>
      </c>
      <c r="H34" s="131"/>
      <c r="I34" s="131"/>
      <c r="J34" s="131"/>
      <c r="K34" s="131"/>
      <c r="L34" s="131"/>
      <c r="M34" s="131"/>
      <c r="N34" s="132"/>
      <c r="O34" s="42">
        <f>SUM(C34:N34)</f>
        <v>0</v>
      </c>
    </row>
    <row r="35" spans="1:15" s="1" customFormat="1" ht="1.1499999999999999" customHeight="1" thickBot="1">
      <c r="A35" s="86"/>
      <c r="B35" s="87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88"/>
    </row>
    <row r="36" spans="1:15" s="1" customFormat="1" ht="19.5" thickBot="1">
      <c r="A36" s="63" t="s">
        <v>54</v>
      </c>
      <c r="B36" s="85"/>
      <c r="C36" s="134">
        <f>C10+C16-C21</f>
        <v>7580.5399999995825</v>
      </c>
      <c r="D36" s="135">
        <f t="shared" ref="D36:N36" si="3">D10+D16-D21</f>
        <v>8401.619999999577</v>
      </c>
      <c r="E36" s="135">
        <f t="shared" si="3"/>
        <v>12197.359999999468</v>
      </c>
      <c r="F36" s="135">
        <f t="shared" si="3"/>
        <v>18308.919999999402</v>
      </c>
      <c r="G36" s="135">
        <f t="shared" si="3"/>
        <v>7742.8499999991691</v>
      </c>
      <c r="H36" s="135">
        <f t="shared" si="3"/>
        <v>4489.9999999991051</v>
      </c>
      <c r="I36" s="135">
        <f t="shared" si="3"/>
        <v>11472.809999999363</v>
      </c>
      <c r="J36" s="135">
        <f t="shared" si="3"/>
        <v>20135.2599999993</v>
      </c>
      <c r="K36" s="135">
        <f t="shared" si="3"/>
        <v>29566.029999999257</v>
      </c>
      <c r="L36" s="135">
        <f t="shared" si="3"/>
        <v>34902.979999999159</v>
      </c>
      <c r="M36" s="135">
        <f t="shared" si="3"/>
        <v>39644.799999999108</v>
      </c>
      <c r="N36" s="136">
        <f t="shared" si="3"/>
        <v>49734.859999998996</v>
      </c>
      <c r="O36" s="30">
        <f>N36</f>
        <v>49734.859999998996</v>
      </c>
    </row>
    <row r="37" spans="1:15" s="1" customFormat="1" hidden="1">
      <c r="A37" s="73" t="s">
        <v>35</v>
      </c>
      <c r="B37" s="74"/>
      <c r="C37" s="109">
        <v>7580.5399999995716</v>
      </c>
      <c r="D37" s="110">
        <v>8401.6199999994715</v>
      </c>
      <c r="E37" s="110">
        <v>12197.359999999404</v>
      </c>
      <c r="F37" s="110">
        <v>18308.919999999169</v>
      </c>
      <c r="G37" s="110">
        <v>7742.8499999991036</v>
      </c>
      <c r="H37" s="110">
        <v>4489.9999999993597</v>
      </c>
      <c r="I37" s="110">
        <v>11472.809999999299</v>
      </c>
      <c r="J37" s="110">
        <v>20135.259999999253</v>
      </c>
      <c r="K37" s="110">
        <v>29566.029999999155</v>
      </c>
      <c r="L37" s="110">
        <v>34902.979999999108</v>
      </c>
      <c r="M37" s="110">
        <v>39644.799999998999</v>
      </c>
      <c r="N37" s="111">
        <v>49734.859999999055</v>
      </c>
      <c r="O37" s="29">
        <f>N37</f>
        <v>49734.859999999055</v>
      </c>
    </row>
    <row r="38" spans="1:15" s="1" customFormat="1" hidden="1">
      <c r="A38" s="53" t="s">
        <v>51</v>
      </c>
      <c r="B38" s="54"/>
      <c r="C38" s="112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4"/>
      <c r="O38" s="35">
        <f>N38</f>
        <v>0</v>
      </c>
    </row>
    <row r="39" spans="1:15" s="1" customFormat="1" hidden="1">
      <c r="A39" s="53" t="s">
        <v>49</v>
      </c>
      <c r="B39" s="54"/>
      <c r="C39" s="112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4"/>
      <c r="O39" s="35">
        <f>N39</f>
        <v>0</v>
      </c>
    </row>
    <row r="40" spans="1:15" s="1" customFormat="1" ht="15.75" hidden="1" thickBot="1">
      <c r="A40" s="78" t="s">
        <v>50</v>
      </c>
      <c r="B40" s="79"/>
      <c r="C40" s="115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7"/>
      <c r="O40" s="36">
        <f>N40</f>
        <v>0</v>
      </c>
    </row>
    <row r="41" spans="1:15" s="1" customFormat="1" ht="7.5" customHeight="1" thickBot="1">
      <c r="A41" s="81"/>
      <c r="B41" s="82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83"/>
    </row>
    <row r="42" spans="1:15">
      <c r="A42" s="69" t="s">
        <v>52</v>
      </c>
      <c r="B42" s="80"/>
      <c r="C42" s="137">
        <f>C8</f>
        <v>18566.859999999997</v>
      </c>
      <c r="D42" s="138">
        <f t="shared" ref="D42:O42" si="4">D8</f>
        <v>18341.859999999997</v>
      </c>
      <c r="E42" s="138">
        <f t="shared" si="4"/>
        <v>20041.859999999997</v>
      </c>
      <c r="F42" s="138">
        <f t="shared" si="4"/>
        <v>19680.859999999997</v>
      </c>
      <c r="G42" s="138">
        <f t="shared" si="4"/>
        <v>18841.859999999997</v>
      </c>
      <c r="H42" s="138">
        <f t="shared" si="4"/>
        <v>19741.859999999993</v>
      </c>
      <c r="I42" s="138">
        <f t="shared" si="4"/>
        <v>19972.859999999993</v>
      </c>
      <c r="J42" s="138">
        <f t="shared" si="4"/>
        <v>20177.079999999998</v>
      </c>
      <c r="K42" s="138">
        <f t="shared" si="4"/>
        <v>20001.079999999994</v>
      </c>
      <c r="L42" s="138">
        <f t="shared" si="4"/>
        <v>20140.079999999998</v>
      </c>
      <c r="M42" s="138">
        <f t="shared" si="4"/>
        <v>20135.079999999998</v>
      </c>
      <c r="N42" s="139">
        <f t="shared" si="4"/>
        <v>20586.480000000003</v>
      </c>
      <c r="O42" s="43">
        <f t="shared" si="4"/>
        <v>236227.81999999992</v>
      </c>
    </row>
    <row r="43" spans="1:15">
      <c r="A43" s="71" t="s">
        <v>47</v>
      </c>
      <c r="B43" s="84"/>
      <c r="C43" s="140">
        <v>0</v>
      </c>
      <c r="D43" s="141">
        <v>364</v>
      </c>
      <c r="E43" s="141">
        <v>0</v>
      </c>
      <c r="F43" s="141">
        <v>0</v>
      </c>
      <c r="G43" s="141">
        <v>0</v>
      </c>
      <c r="H43" s="141">
        <v>13068</v>
      </c>
      <c r="I43" s="141">
        <v>9997</v>
      </c>
      <c r="J43" s="141">
        <v>0</v>
      </c>
      <c r="K43" s="141">
        <v>0</v>
      </c>
      <c r="L43" s="141">
        <v>0</v>
      </c>
      <c r="M43" s="141">
        <v>0</v>
      </c>
      <c r="N43" s="142">
        <v>0</v>
      </c>
      <c r="O43" s="46">
        <f>SUM(C43:N43)</f>
        <v>23429</v>
      </c>
    </row>
    <row r="44" spans="1:15">
      <c r="A44" s="71" t="s">
        <v>53</v>
      </c>
      <c r="B44" s="84"/>
      <c r="C44" s="140">
        <f>C17</f>
        <v>16406.919999999998</v>
      </c>
      <c r="D44" s="141">
        <f t="shared" ref="D44:O44" si="5">D17</f>
        <v>23854.780000000006</v>
      </c>
      <c r="E44" s="141">
        <f t="shared" si="5"/>
        <v>19159.519999999997</v>
      </c>
      <c r="F44" s="141">
        <f t="shared" si="5"/>
        <v>19277.93</v>
      </c>
      <c r="G44" s="141">
        <f t="shared" si="5"/>
        <v>17571.55</v>
      </c>
      <c r="H44" s="141">
        <f t="shared" si="5"/>
        <v>13752.300000000001</v>
      </c>
      <c r="I44" s="141">
        <f t="shared" si="5"/>
        <v>20686.010000000002</v>
      </c>
      <c r="J44" s="141">
        <f t="shared" si="5"/>
        <v>25922.36</v>
      </c>
      <c r="K44" s="141">
        <f t="shared" si="5"/>
        <v>24715.280000000002</v>
      </c>
      <c r="L44" s="141">
        <f t="shared" si="5"/>
        <v>22039.920000000002</v>
      </c>
      <c r="M44" s="141">
        <f t="shared" si="5"/>
        <v>17881.28</v>
      </c>
      <c r="N44" s="142">
        <f t="shared" si="5"/>
        <v>24332.14</v>
      </c>
      <c r="O44" s="44">
        <f t="shared" si="5"/>
        <v>245599.99</v>
      </c>
    </row>
    <row r="45" spans="1:15" hidden="1">
      <c r="A45" s="71" t="s">
        <v>45</v>
      </c>
      <c r="B45" s="84"/>
      <c r="C45" s="140">
        <f>IF((C42+C43)&lt;&gt;0,C44/(C42+C43),0)</f>
        <v>0.88366692052398743</v>
      </c>
      <c r="D45" s="141">
        <f t="shared" ref="D45:O45" si="6">IF((D42+D43)&lt;&gt;0,D44/(D42+D43),0)</f>
        <v>1.2752570584832779</v>
      </c>
      <c r="E45" s="141">
        <f t="shared" si="6"/>
        <v>0.95597514402355865</v>
      </c>
      <c r="F45" s="141">
        <f t="shared" si="6"/>
        <v>0.97952680929593539</v>
      </c>
      <c r="G45" s="141">
        <f t="shared" si="6"/>
        <v>0.93258043526488377</v>
      </c>
      <c r="H45" s="141">
        <f t="shared" si="6"/>
        <v>0.41915143801284138</v>
      </c>
      <c r="I45" s="141">
        <f t="shared" si="6"/>
        <v>0.69022711484137755</v>
      </c>
      <c r="J45" s="141">
        <f t="shared" si="6"/>
        <v>1.284742886483079</v>
      </c>
      <c r="K45" s="141">
        <f t="shared" si="6"/>
        <v>1.2356972723472937</v>
      </c>
      <c r="L45" s="141">
        <f t="shared" si="6"/>
        <v>1.0943313035499365</v>
      </c>
      <c r="M45" s="141">
        <f t="shared" si="6"/>
        <v>0.88806600222099941</v>
      </c>
      <c r="N45" s="142">
        <f t="shared" si="6"/>
        <v>1.1819475694727799</v>
      </c>
      <c r="O45" s="47">
        <f t="shared" si="6"/>
        <v>0.9458638136290819</v>
      </c>
    </row>
    <row r="46" spans="1:15">
      <c r="A46" s="71" t="s">
        <v>82</v>
      </c>
      <c r="B46" s="84"/>
      <c r="C46" s="140">
        <v>45283.250000000015</v>
      </c>
      <c r="D46" s="141">
        <v>40134.330000000009</v>
      </c>
      <c r="E46" s="141">
        <v>41016.67000000002</v>
      </c>
      <c r="F46" s="141">
        <v>41419.600000000013</v>
      </c>
      <c r="G46" s="141">
        <v>42689.910000000018</v>
      </c>
      <c r="H46" s="141">
        <v>61747.470000000008</v>
      </c>
      <c r="I46" s="141">
        <v>71031.320000000007</v>
      </c>
      <c r="J46" s="141">
        <v>65286.040000000015</v>
      </c>
      <c r="K46" s="141">
        <v>60571.840000000026</v>
      </c>
      <c r="L46" s="141">
        <v>58672.000000000015</v>
      </c>
      <c r="M46" s="141">
        <v>60925.8</v>
      </c>
      <c r="N46" s="142">
        <v>57180.140000000014</v>
      </c>
      <c r="O46" s="44">
        <f>N46</f>
        <v>57180.140000000014</v>
      </c>
    </row>
    <row r="47" spans="1:15" ht="15.75" thickBot="1">
      <c r="A47" s="65" t="s">
        <v>43</v>
      </c>
      <c r="B47" s="89"/>
      <c r="C47" s="121">
        <v>-8371.5899999999983</v>
      </c>
      <c r="D47" s="103">
        <v>-11781.44</v>
      </c>
      <c r="E47" s="103">
        <v>-12575.259999999993</v>
      </c>
      <c r="F47" s="103">
        <v>-11271.22</v>
      </c>
      <c r="G47" s="103">
        <v>-12228.039999999995</v>
      </c>
      <c r="H47" s="103">
        <v>-7409.4399999999987</v>
      </c>
      <c r="I47" s="103">
        <v>-6504.3599999999988</v>
      </c>
      <c r="J47" s="103">
        <v>-6783.4300000000012</v>
      </c>
      <c r="K47" s="103">
        <v>-5793.8699999999972</v>
      </c>
      <c r="L47" s="103">
        <v>-5329.93</v>
      </c>
      <c r="M47" s="103">
        <v>-4835.8499999999967</v>
      </c>
      <c r="N47" s="122">
        <v>-5567.430000000003</v>
      </c>
      <c r="O47" s="45">
        <f>N47</f>
        <v>-5567.430000000003</v>
      </c>
    </row>
    <row r="48" spans="1:15"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</row>
    <row r="49" spans="2:15">
      <c r="B49" t="s">
        <v>36</v>
      </c>
      <c r="C49" s="143">
        <f>C37-C38-C39-C40-C36</f>
        <v>-1.0913936421275139E-11</v>
      </c>
      <c r="D49" s="143">
        <f t="shared" ref="D49:O49" si="7">D37-D38-D39-D40-D36</f>
        <v>-1.0550138540565968E-10</v>
      </c>
      <c r="E49" s="143">
        <f t="shared" si="7"/>
        <v>-6.3664629124104977E-11</v>
      </c>
      <c r="F49" s="143">
        <f t="shared" si="7"/>
        <v>-2.3283064365386963E-10</v>
      </c>
      <c r="G49" s="143">
        <f t="shared" si="7"/>
        <v>-6.5483618527650833E-11</v>
      </c>
      <c r="H49" s="143">
        <f t="shared" si="7"/>
        <v>2.5465851649641991E-10</v>
      </c>
      <c r="I49" s="143">
        <f t="shared" si="7"/>
        <v>-6.3664629124104977E-11</v>
      </c>
      <c r="J49" s="143">
        <f t="shared" si="7"/>
        <v>-4.7293724492192268E-11</v>
      </c>
      <c r="K49" s="143">
        <f t="shared" si="7"/>
        <v>-1.0186340659856796E-10</v>
      </c>
      <c r="L49" s="143">
        <f t="shared" si="7"/>
        <v>0</v>
      </c>
      <c r="M49" s="143">
        <f t="shared" si="7"/>
        <v>-1.0913936421275139E-10</v>
      </c>
      <c r="N49" s="143">
        <f t="shared" si="7"/>
        <v>5.8207660913467407E-11</v>
      </c>
      <c r="O49" s="31">
        <f t="shared" si="7"/>
        <v>5.8207660913467407E-11</v>
      </c>
    </row>
    <row r="50" spans="2:15">
      <c r="B50" t="s">
        <v>37</v>
      </c>
      <c r="C50" s="31">
        <f>C36-D10</f>
        <v>1.0913936421275139E-11</v>
      </c>
      <c r="D50" s="31">
        <f t="shared" ref="D50:M50" si="8">D36-E10</f>
        <v>1.0550138540565968E-10</v>
      </c>
      <c r="E50" s="31">
        <f t="shared" si="8"/>
        <v>6.3664629124104977E-11</v>
      </c>
      <c r="F50" s="31">
        <f t="shared" si="8"/>
        <v>2.3283064365386963E-10</v>
      </c>
      <c r="G50" s="31">
        <f t="shared" si="8"/>
        <v>6.5483618527650833E-11</v>
      </c>
      <c r="H50" s="31">
        <f t="shared" si="8"/>
        <v>-2.5465851649641991E-10</v>
      </c>
      <c r="I50" s="31">
        <f t="shared" si="8"/>
        <v>6.3664629124104977E-11</v>
      </c>
      <c r="J50" s="31">
        <f t="shared" si="8"/>
        <v>4.7293724492192268E-11</v>
      </c>
      <c r="K50" s="31">
        <f t="shared" si="8"/>
        <v>1.0186340659856796E-10</v>
      </c>
      <c r="L50" s="31">
        <f t="shared" si="8"/>
        <v>0</v>
      </c>
      <c r="M50" s="31">
        <f t="shared" si="8"/>
        <v>1.0913936421275139E-10</v>
      </c>
      <c r="N50" s="31"/>
    </row>
    <row r="51" spans="2:15">
      <c r="B51" t="s">
        <v>38</v>
      </c>
      <c r="C51" s="31">
        <f>C37-D11</f>
        <v>0</v>
      </c>
      <c r="D51" s="31">
        <f>D37-E11</f>
        <v>0</v>
      </c>
      <c r="E51" s="31">
        <f>E37-F11</f>
        <v>0</v>
      </c>
      <c r="F51" s="31">
        <f>F37-G11</f>
        <v>0</v>
      </c>
      <c r="G51" s="31">
        <f>G37-H11</f>
        <v>0</v>
      </c>
      <c r="H51" s="31">
        <f>H37-I11</f>
        <v>0</v>
      </c>
      <c r="I51" s="31">
        <f>I37-J11</f>
        <v>0</v>
      </c>
      <c r="J51" s="31">
        <f>J37-K11</f>
        <v>0</v>
      </c>
      <c r="K51" s="31">
        <f>K37-L11</f>
        <v>0</v>
      </c>
      <c r="L51" s="31">
        <f>L37-M11</f>
        <v>0</v>
      </c>
      <c r="M51" s="31">
        <f>M37-N11</f>
        <v>0</v>
      </c>
      <c r="N51" s="31"/>
    </row>
    <row r="52" spans="2:15">
      <c r="B52" t="s">
        <v>39</v>
      </c>
      <c r="C52" s="31">
        <f>C38-D12</f>
        <v>0</v>
      </c>
      <c r="D52" s="31">
        <f>D38-E12</f>
        <v>0</v>
      </c>
      <c r="E52" s="31">
        <f>E38-F12</f>
        <v>0</v>
      </c>
      <c r="F52" s="31">
        <f>F38-G12</f>
        <v>0</v>
      </c>
      <c r="G52" s="31">
        <f>G38-H12</f>
        <v>0</v>
      </c>
      <c r="H52" s="31">
        <f>H38-I12</f>
        <v>0</v>
      </c>
      <c r="I52" s="31">
        <f>I38-J12</f>
        <v>0</v>
      </c>
      <c r="J52" s="31">
        <f>J38-K12</f>
        <v>0</v>
      </c>
      <c r="K52" s="31">
        <f>K38-L12</f>
        <v>0</v>
      </c>
      <c r="L52" s="31">
        <f>L38-M12</f>
        <v>0</v>
      </c>
      <c r="M52" s="31">
        <f>M38-N12</f>
        <v>0</v>
      </c>
      <c r="N52" s="31"/>
    </row>
    <row r="53" spans="2:15">
      <c r="B53" t="s">
        <v>40</v>
      </c>
      <c r="C53" s="31">
        <f>C39-D13</f>
        <v>0</v>
      </c>
      <c r="D53" s="31">
        <f>D39-E13</f>
        <v>0</v>
      </c>
      <c r="E53" s="31">
        <f>E39-F13</f>
        <v>0</v>
      </c>
      <c r="F53" s="31">
        <f>F39-G13</f>
        <v>0</v>
      </c>
      <c r="G53" s="31">
        <f>G39-H13</f>
        <v>0</v>
      </c>
      <c r="H53" s="31">
        <f>H39-I13</f>
        <v>0</v>
      </c>
      <c r="I53" s="31">
        <f>I39-J13</f>
        <v>0</v>
      </c>
      <c r="J53" s="31">
        <f>J39-K13</f>
        <v>0</v>
      </c>
      <c r="K53" s="31">
        <f>K39-L13</f>
        <v>0</v>
      </c>
      <c r="L53" s="31">
        <f>L39-M13</f>
        <v>0</v>
      </c>
      <c r="M53" s="31">
        <f>M39-N13</f>
        <v>0</v>
      </c>
      <c r="N53" s="31"/>
    </row>
    <row r="54" spans="2:15">
      <c r="B54" t="s">
        <v>41</v>
      </c>
      <c r="C54" s="31">
        <f>C40-D14</f>
        <v>0</v>
      </c>
      <c r="D54" s="31">
        <f>D40-E14</f>
        <v>0</v>
      </c>
      <c r="E54" s="31">
        <f>E40-F14</f>
        <v>0</v>
      </c>
      <c r="F54" s="31">
        <f>F40-G14</f>
        <v>0</v>
      </c>
      <c r="G54" s="31">
        <f>G40-H14</f>
        <v>0</v>
      </c>
      <c r="H54" s="31">
        <f>H40-I14</f>
        <v>0</v>
      </c>
      <c r="I54" s="31">
        <f>I40-J14</f>
        <v>0</v>
      </c>
      <c r="J54" s="31">
        <f>J40-K14</f>
        <v>0</v>
      </c>
      <c r="K54" s="31">
        <f>K40-L14</f>
        <v>0</v>
      </c>
      <c r="L54" s="31">
        <f>L40-M14</f>
        <v>0</v>
      </c>
      <c r="M54" s="31">
        <f>M40-N14</f>
        <v>0</v>
      </c>
      <c r="N54" s="31"/>
    </row>
    <row r="55" spans="2:15">
      <c r="B55" t="s">
        <v>42</v>
      </c>
      <c r="C55" s="31" t="b">
        <f>C8=D8</f>
        <v>0</v>
      </c>
      <c r="D55" s="31" t="b">
        <f t="shared" ref="D55:M55" si="9">D8=E8</f>
        <v>0</v>
      </c>
      <c r="E55" s="31" t="b">
        <f t="shared" si="9"/>
        <v>0</v>
      </c>
      <c r="F55" s="31" t="b">
        <f t="shared" si="9"/>
        <v>0</v>
      </c>
      <c r="G55" s="31" t="b">
        <f t="shared" si="9"/>
        <v>0</v>
      </c>
      <c r="H55" s="31" t="b">
        <f t="shared" si="9"/>
        <v>0</v>
      </c>
      <c r="I55" s="31" t="b">
        <f t="shared" si="9"/>
        <v>0</v>
      </c>
      <c r="J55" s="31" t="b">
        <f t="shared" si="9"/>
        <v>0</v>
      </c>
      <c r="K55" s="31" t="b">
        <f t="shared" si="9"/>
        <v>0</v>
      </c>
      <c r="L55" s="31" t="b">
        <f t="shared" si="9"/>
        <v>0</v>
      </c>
      <c r="M55" s="31" t="b">
        <f t="shared" si="9"/>
        <v>0</v>
      </c>
    </row>
    <row r="56" spans="2:15">
      <c r="B56" t="s">
        <v>46</v>
      </c>
      <c r="D56" s="31">
        <f>C46+D42+D43-D44-D46</f>
        <v>0</v>
      </c>
      <c r="E56" s="31">
        <f t="shared" ref="E56:N56" si="10">D46+E42+E43-E44-E46</f>
        <v>0</v>
      </c>
      <c r="F56" s="31">
        <f t="shared" si="10"/>
        <v>0</v>
      </c>
      <c r="G56" s="31">
        <f t="shared" si="10"/>
        <v>0</v>
      </c>
      <c r="H56" s="31">
        <f t="shared" si="10"/>
        <v>0</v>
      </c>
      <c r="I56" s="31">
        <f t="shared" si="10"/>
        <v>0</v>
      </c>
      <c r="J56" s="31">
        <f t="shared" si="10"/>
        <v>0</v>
      </c>
      <c r="K56" s="31">
        <f t="shared" si="10"/>
        <v>0</v>
      </c>
      <c r="L56" s="31">
        <f t="shared" si="10"/>
        <v>0</v>
      </c>
      <c r="M56" s="31">
        <f t="shared" si="10"/>
        <v>0</v>
      </c>
      <c r="N56" s="31">
        <f t="shared" si="10"/>
        <v>0</v>
      </c>
    </row>
  </sheetData>
  <mergeCells count="32">
    <mergeCell ref="A47:B47"/>
    <mergeCell ref="A37:B37"/>
    <mergeCell ref="A38:B38"/>
    <mergeCell ref="A39:B39"/>
    <mergeCell ref="A40:B40"/>
    <mergeCell ref="A43:B43"/>
    <mergeCell ref="A14:B14"/>
    <mergeCell ref="A42:B42"/>
    <mergeCell ref="A41:O41"/>
    <mergeCell ref="A46:B46"/>
    <mergeCell ref="A36:B36"/>
    <mergeCell ref="A15:O15"/>
    <mergeCell ref="A45:B45"/>
    <mergeCell ref="A44:B44"/>
    <mergeCell ref="A35:O35"/>
    <mergeCell ref="A3:B3"/>
    <mergeCell ref="A4:B4"/>
    <mergeCell ref="A5:B5"/>
    <mergeCell ref="A6:B6"/>
    <mergeCell ref="A7:B7"/>
    <mergeCell ref="A11:B11"/>
    <mergeCell ref="A9:O9"/>
    <mergeCell ref="A12:B12"/>
    <mergeCell ref="A13:B13"/>
    <mergeCell ref="A21:B21"/>
    <mergeCell ref="A20:O20"/>
    <mergeCell ref="A1:C1"/>
    <mergeCell ref="D1:O1"/>
    <mergeCell ref="A2:O2"/>
    <mergeCell ref="A10:B10"/>
    <mergeCell ref="A16:B16"/>
    <mergeCell ref="A8:B8"/>
  </mergeCells>
  <conditionalFormatting sqref="C45:O45">
    <cfRule type="iconSet" priority="2">
      <iconSet iconSet="3Symbols2">
        <cfvo type="percent" val="0"/>
        <cfvo type="num" val="0.5"/>
        <cfvo type="num" val="0.9"/>
      </iconSet>
    </cfRule>
  </conditionalFormatting>
  <pageMargins left="0.19685039370078741" right="0.19685039370078741" top="0.19685039370078741" bottom="0.19685039370078741" header="0.31496062992125984" footer="0.31496062992125984"/>
  <pageSetup paperSize="9" scale="9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C22:N33"/>
  <sheetViews>
    <sheetView workbookViewId="0">
      <selection activeCell="L21" sqref="L21"/>
    </sheetView>
  </sheetViews>
  <sheetFormatPr defaultRowHeight="15"/>
  <sheetData>
    <row r="22" spans="3:14">
      <c r="C22" t="s">
        <v>73</v>
      </c>
      <c r="D22" t="s">
        <v>84</v>
      </c>
      <c r="E22" t="s">
        <v>93</v>
      </c>
      <c r="F22" t="s">
        <v>99</v>
      </c>
      <c r="G22" t="s">
        <v>106</v>
      </c>
      <c r="H22" t="s">
        <v>113</v>
      </c>
      <c r="I22" t="s">
        <v>119</v>
      </c>
      <c r="J22" t="s">
        <v>125</v>
      </c>
      <c r="K22" t="s">
        <v>132</v>
      </c>
      <c r="L22" t="s">
        <v>140</v>
      </c>
    </row>
    <row r="23" spans="3:14">
      <c r="C23" t="s">
        <v>75</v>
      </c>
      <c r="L23" t="s">
        <v>142</v>
      </c>
    </row>
    <row r="24" spans="3:14">
      <c r="C24" t="s">
        <v>72</v>
      </c>
      <c r="D24" t="s">
        <v>83</v>
      </c>
      <c r="E24" t="s">
        <v>92</v>
      </c>
      <c r="L24" t="s">
        <v>139</v>
      </c>
    </row>
    <row r="25" spans="3:14">
      <c r="C25" t="s">
        <v>74</v>
      </c>
      <c r="L25" t="s">
        <v>141</v>
      </c>
    </row>
    <row r="26" spans="3:14">
      <c r="G26" t="s">
        <v>105</v>
      </c>
    </row>
    <row r="27" spans="3:14">
      <c r="D27" t="s">
        <v>85</v>
      </c>
    </row>
    <row r="28" spans="3:14">
      <c r="C28" t="s">
        <v>76</v>
      </c>
      <c r="D28" t="s">
        <v>86</v>
      </c>
      <c r="E28" t="s">
        <v>94</v>
      </c>
      <c r="F28" t="s">
        <v>100</v>
      </c>
      <c r="G28" t="s">
        <v>107</v>
      </c>
      <c r="H28" t="s">
        <v>114</v>
      </c>
      <c r="I28" t="s">
        <v>120</v>
      </c>
      <c r="J28" t="s">
        <v>126</v>
      </c>
      <c r="K28" t="s">
        <v>133</v>
      </c>
      <c r="L28" t="s">
        <v>143</v>
      </c>
      <c r="M28" t="s">
        <v>148</v>
      </c>
      <c r="N28" t="s">
        <v>153</v>
      </c>
    </row>
    <row r="29" spans="3:14">
      <c r="C29" t="s">
        <v>77</v>
      </c>
      <c r="D29" t="s">
        <v>87</v>
      </c>
      <c r="E29" t="s">
        <v>95</v>
      </c>
      <c r="F29" t="s">
        <v>101</v>
      </c>
      <c r="G29" t="s">
        <v>108</v>
      </c>
      <c r="H29" t="s">
        <v>115</v>
      </c>
      <c r="I29" t="s">
        <v>121</v>
      </c>
      <c r="J29" t="s">
        <v>127</v>
      </c>
      <c r="K29" t="s">
        <v>134</v>
      </c>
      <c r="L29" t="s">
        <v>144</v>
      </c>
      <c r="M29" t="s">
        <v>149</v>
      </c>
      <c r="N29" t="s">
        <v>154</v>
      </c>
    </row>
    <row r="30" spans="3:14">
      <c r="C30" t="s">
        <v>78</v>
      </c>
      <c r="D30" t="s">
        <v>88</v>
      </c>
      <c r="E30" t="s">
        <v>96</v>
      </c>
      <c r="F30" t="s">
        <v>102</v>
      </c>
      <c r="G30" t="s">
        <v>109</v>
      </c>
      <c r="H30" t="s">
        <v>116</v>
      </c>
      <c r="I30" t="s">
        <v>122</v>
      </c>
      <c r="J30" t="s">
        <v>128</v>
      </c>
      <c r="K30" t="s">
        <v>135</v>
      </c>
      <c r="L30" t="s">
        <v>145</v>
      </c>
      <c r="M30" t="s">
        <v>150</v>
      </c>
      <c r="N30" t="s">
        <v>155</v>
      </c>
    </row>
    <row r="31" spans="3:14">
      <c r="C31" t="s">
        <v>79</v>
      </c>
      <c r="D31" t="s">
        <v>89</v>
      </c>
      <c r="E31" t="s">
        <v>97</v>
      </c>
      <c r="F31" t="s">
        <v>103</v>
      </c>
      <c r="G31" t="s">
        <v>110</v>
      </c>
      <c r="H31" t="s">
        <v>117</v>
      </c>
      <c r="I31" t="s">
        <v>123</v>
      </c>
      <c r="J31" t="s">
        <v>129</v>
      </c>
      <c r="K31" t="s">
        <v>136</v>
      </c>
      <c r="L31" t="s">
        <v>146</v>
      </c>
      <c r="M31" t="s">
        <v>151</v>
      </c>
      <c r="N31" t="s">
        <v>156</v>
      </c>
    </row>
    <row r="32" spans="3:14">
      <c r="D32" t="s">
        <v>90</v>
      </c>
      <c r="G32" t="s">
        <v>111</v>
      </c>
      <c r="J32" t="s">
        <v>130</v>
      </c>
      <c r="N32" t="s">
        <v>157</v>
      </c>
    </row>
    <row r="33" spans="3:14">
      <c r="C33" t="s">
        <v>80</v>
      </c>
      <c r="D33" t="s">
        <v>91</v>
      </c>
      <c r="E33" t="s">
        <v>98</v>
      </c>
      <c r="F33" t="s">
        <v>104</v>
      </c>
      <c r="G33" t="s">
        <v>112</v>
      </c>
      <c r="H33" t="s">
        <v>118</v>
      </c>
      <c r="I33" t="s">
        <v>124</v>
      </c>
      <c r="J33" t="s">
        <v>131</v>
      </c>
      <c r="K33" t="s">
        <v>137</v>
      </c>
      <c r="L33" t="s">
        <v>147</v>
      </c>
      <c r="M33" t="s">
        <v>152</v>
      </c>
      <c r="N33" t="s">
        <v>158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F12" sqref="F12"/>
    </sheetView>
  </sheetViews>
  <sheetFormatPr defaultRowHeight="15"/>
  <cols>
    <col min="1" max="1" width="8.140625" bestFit="1" customWidth="1"/>
    <col min="2" max="2" width="9" bestFit="1" customWidth="1"/>
    <col min="3" max="7" width="15.5703125" customWidth="1"/>
  </cols>
  <sheetData>
    <row r="1" spans="1:7" ht="26.25">
      <c r="A1" s="94" t="s">
        <v>13</v>
      </c>
      <c r="B1" s="94"/>
      <c r="C1" s="94"/>
      <c r="D1" s="94"/>
      <c r="E1" s="94"/>
      <c r="F1" s="94"/>
      <c r="G1" s="94"/>
    </row>
    <row r="2" spans="1:7" ht="15.75" thickBot="1">
      <c r="A2" s="95" t="s">
        <v>0</v>
      </c>
      <c r="B2" s="95"/>
      <c r="C2" s="95"/>
      <c r="D2" s="95"/>
      <c r="E2" s="95"/>
      <c r="F2" s="95"/>
      <c r="G2" s="95"/>
    </row>
    <row r="3" spans="1:7">
      <c r="A3" s="96" t="s">
        <v>1</v>
      </c>
      <c r="B3" s="97"/>
      <c r="C3" s="97" t="s">
        <v>2</v>
      </c>
      <c r="D3" s="97"/>
      <c r="E3" s="97"/>
      <c r="F3" s="97" t="s">
        <v>3</v>
      </c>
      <c r="G3" s="100" t="s">
        <v>4</v>
      </c>
    </row>
    <row r="4" spans="1:7" ht="29.25" customHeight="1">
      <c r="A4" s="98"/>
      <c r="B4" s="99"/>
      <c r="C4" s="8" t="s">
        <v>5</v>
      </c>
      <c r="D4" s="8" t="s">
        <v>6</v>
      </c>
      <c r="E4" s="8" t="s">
        <v>7</v>
      </c>
      <c r="F4" s="99"/>
      <c r="G4" s="101"/>
    </row>
    <row r="5" spans="1:7" ht="15.75" thickBot="1">
      <c r="A5" s="90"/>
      <c r="B5" s="91"/>
      <c r="C5" s="9"/>
      <c r="D5" s="9"/>
      <c r="E5" s="9"/>
      <c r="F5" s="9">
        <f>SUM(B:B)</f>
        <v>0</v>
      </c>
      <c r="G5" s="10">
        <f>A5+C5+D5+E5-F5</f>
        <v>0</v>
      </c>
    </row>
    <row r="6" spans="1:7">
      <c r="A6" s="11"/>
      <c r="B6" s="11"/>
      <c r="C6" s="11"/>
      <c r="D6" s="11"/>
      <c r="E6" s="11"/>
      <c r="F6" s="11"/>
    </row>
    <row r="7" spans="1:7" ht="19.5" thickBot="1">
      <c r="A7" s="92" t="s">
        <v>8</v>
      </c>
      <c r="B7" s="92"/>
      <c r="C7" s="92"/>
      <c r="D7" s="92"/>
      <c r="E7" s="92"/>
      <c r="F7" s="92"/>
      <c r="G7" s="92"/>
    </row>
    <row r="8" spans="1:7" ht="15.75" thickBot="1">
      <c r="A8" s="12" t="s">
        <v>9</v>
      </c>
      <c r="B8" s="13" t="s">
        <v>10</v>
      </c>
      <c r="C8" s="93" t="s">
        <v>11</v>
      </c>
      <c r="D8" s="93"/>
      <c r="E8" s="93"/>
      <c r="F8" s="93"/>
      <c r="G8" s="14" t="s">
        <v>12</v>
      </c>
    </row>
  </sheetData>
  <sheetCalcPr fullCalcOnLoad="1"/>
  <mergeCells count="9">
    <mergeCell ref="A5:B5"/>
    <mergeCell ref="A7:G7"/>
    <mergeCell ref="C8:F8"/>
    <mergeCell ref="A1:G1"/>
    <mergeCell ref="A2:G2"/>
    <mergeCell ref="A3:B4"/>
    <mergeCell ref="C3:E3"/>
    <mergeCell ref="F3:F4"/>
    <mergeCell ref="G3:G4"/>
  </mergeCells>
  <pageMargins left="0.61" right="0.19" top="0.28000000000000003" bottom="0.3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F5" sqref="F5"/>
    </sheetView>
  </sheetViews>
  <sheetFormatPr defaultRowHeight="15"/>
  <cols>
    <col min="1" max="1" width="8.140625" bestFit="1" customWidth="1"/>
    <col min="2" max="2" width="9" bestFit="1" customWidth="1"/>
    <col min="3" max="7" width="15.5703125" customWidth="1"/>
  </cols>
  <sheetData>
    <row r="1" spans="1:7" ht="26.25">
      <c r="A1" s="94" t="str">
        <f>Rep!A1</f>
        <v xml:space="preserve">Отчет ОСМД </v>
      </c>
      <c r="B1" s="94"/>
      <c r="C1" s="94"/>
      <c r="D1" s="94"/>
      <c r="E1" s="94"/>
      <c r="F1" s="94"/>
      <c r="G1" s="94"/>
    </row>
    <row r="2" spans="1:7" ht="15.75" thickBot="1">
      <c r="A2" s="95" t="str">
        <f>Rep!A2</f>
        <v>за период с по</v>
      </c>
      <c r="B2" s="95"/>
      <c r="C2" s="95"/>
      <c r="D2" s="95"/>
      <c r="E2" s="95"/>
      <c r="F2" s="95"/>
      <c r="G2" s="95"/>
    </row>
    <row r="3" spans="1:7" ht="15" customHeight="1">
      <c r="A3" s="96" t="str">
        <f>Rep!A3</f>
        <v>Остаток на начало отчетного периода</v>
      </c>
      <c r="B3" s="97">
        <f>Rep!B3</f>
        <v>0</v>
      </c>
      <c r="C3" s="97" t="str">
        <f>Rep!C3</f>
        <v>Поступление средств
в т.ч.</v>
      </c>
      <c r="D3" s="97">
        <f>Rep!D3</f>
        <v>0</v>
      </c>
      <c r="E3" s="97">
        <f>Rep!E3</f>
        <v>0</v>
      </c>
      <c r="F3" s="97" t="str">
        <f>Rep!F3</f>
        <v>Расходы</v>
      </c>
      <c r="G3" s="100" t="s">
        <v>4</v>
      </c>
    </row>
    <row r="4" spans="1:7" ht="29.25" customHeight="1">
      <c r="A4" s="98">
        <f>Rep!A4</f>
        <v>0</v>
      </c>
      <c r="B4" s="99">
        <f>Rep!B4</f>
        <v>0</v>
      </c>
      <c r="C4" s="8" t="str">
        <f>Rep!C4</f>
        <v>Совладельцы</v>
      </c>
      <c r="D4" s="8" t="str">
        <f>Rep!D4</f>
        <v>УСЗН</v>
      </c>
      <c r="E4" s="8" t="str">
        <f>Rep!E4</f>
        <v>Прочее</v>
      </c>
      <c r="F4" s="99">
        <f>Rep!F4</f>
        <v>0</v>
      </c>
      <c r="G4" s="101"/>
    </row>
    <row r="5" spans="1:7" ht="15.75" thickBot="1">
      <c r="A5" s="90">
        <f>Rep!A5</f>
        <v>0</v>
      </c>
      <c r="B5" s="91">
        <f>Rep!B5</f>
        <v>0</v>
      </c>
      <c r="C5" s="9">
        <f>Rep!C5</f>
        <v>0</v>
      </c>
      <c r="D5" s="9">
        <f>Rep!D5</f>
        <v>0</v>
      </c>
      <c r="E5" s="9">
        <f>Rep!E5</f>
        <v>0</v>
      </c>
      <c r="F5" s="9">
        <f>Rep!F5</f>
        <v>0</v>
      </c>
      <c r="G5" s="10">
        <f>Rep!G5</f>
        <v>0</v>
      </c>
    </row>
    <row r="6" spans="1:7">
      <c r="A6" s="11"/>
      <c r="B6" s="11"/>
      <c r="C6" s="11"/>
      <c r="D6" s="11"/>
      <c r="E6" s="11"/>
      <c r="F6" s="11"/>
    </row>
    <row r="7" spans="1:7" ht="19.5" thickBot="1">
      <c r="A7" s="92" t="s">
        <v>8</v>
      </c>
      <c r="B7" s="92"/>
      <c r="C7" s="92"/>
      <c r="D7" s="92"/>
      <c r="E7" s="92"/>
      <c r="F7" s="92"/>
      <c r="G7" s="92"/>
    </row>
    <row r="8" spans="1:7" ht="15.75" thickBot="1">
      <c r="A8" s="12" t="s">
        <v>9</v>
      </c>
      <c r="B8" s="13" t="s">
        <v>10</v>
      </c>
      <c r="C8" s="93" t="s">
        <v>11</v>
      </c>
      <c r="D8" s="93"/>
      <c r="E8" s="93"/>
      <c r="F8" s="93"/>
      <c r="G8" s="14" t="s">
        <v>12</v>
      </c>
    </row>
    <row r="9" spans="1:7">
      <c r="A9" s="15"/>
      <c r="B9" s="16"/>
    </row>
  </sheetData>
  <mergeCells count="9">
    <mergeCell ref="A5:B5"/>
    <mergeCell ref="A7:G7"/>
    <mergeCell ref="C8:F8"/>
    <mergeCell ref="A1:G1"/>
    <mergeCell ref="A2:G2"/>
    <mergeCell ref="A3:B4"/>
    <mergeCell ref="C3:E3"/>
    <mergeCell ref="F3:F4"/>
    <mergeCell ref="G3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Report</vt:lpstr>
      <vt:lpstr>HTML</vt:lpstr>
      <vt:lpstr>Rep</vt:lpstr>
      <vt:lpstr>RepDate</vt:lpstr>
      <vt:lpstr>AfterMinus</vt:lpstr>
      <vt:lpstr>AfterPlus</vt:lpstr>
      <vt:lpstr>Report!Заголовки_для_печати</vt:lpstr>
      <vt:lpstr>Report!Область_печати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</dc:creator>
  <cp:lastModifiedBy>Dima</cp:lastModifiedBy>
  <cp:lastPrinted>2025-02-20T07:29:08Z</cp:lastPrinted>
  <dcterms:created xsi:type="dcterms:W3CDTF">2019-08-12T11:34:53Z</dcterms:created>
  <dcterms:modified xsi:type="dcterms:W3CDTF">2025-03-02T13:46:26Z</dcterms:modified>
</cp:coreProperties>
</file>