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Report!$A$34</definedName>
    <definedName name="AfterPlus">Report!$A$21</definedName>
    <definedName name="_xlnm.Print_Titles" localSheetId="0">Report!$3:$3</definedName>
    <definedName name="_xlnm.Print_Area" localSheetId="0">Report!$A$1:$O$47</definedName>
  </definedNames>
  <calcPr calcId="125725" fullCalcOnLoad="1"/>
</workbook>
</file>

<file path=xl/calcChain.xml><?xml version="1.0" encoding="utf-8"?>
<calcChain xmlns="http://schemas.openxmlformats.org/spreadsheetml/2006/main">
  <c r="O33" i="1"/>
  <c r="O30"/>
  <c r="O29"/>
  <c r="O28"/>
  <c r="O18"/>
  <c r="O20"/>
  <c r="O31"/>
  <c r="O24"/>
  <c r="O19"/>
  <c r="O26"/>
  <c r="O27"/>
  <c r="O25"/>
  <c r="O32"/>
  <c r="N45"/>
  <c r="M45"/>
  <c r="L45"/>
  <c r="K45"/>
  <c r="H45"/>
  <c r="G45"/>
  <c r="F45"/>
  <c r="E45"/>
  <c r="D45"/>
  <c r="E56"/>
  <c r="D56"/>
  <c r="O43"/>
  <c r="O46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42" s="1"/>
  <c r="C10"/>
  <c r="O10" s="1"/>
  <c r="D10"/>
  <c r="E10"/>
  <c r="F10"/>
  <c r="G10"/>
  <c r="H10"/>
  <c r="I10"/>
  <c r="J10"/>
  <c r="K10"/>
  <c r="L10"/>
  <c r="M10"/>
  <c r="M36" s="1"/>
  <c r="N10"/>
  <c r="N36" s="1"/>
  <c r="O11"/>
  <c r="O12"/>
  <c r="O13"/>
  <c r="O14"/>
  <c r="C16"/>
  <c r="D16"/>
  <c r="E16"/>
  <c r="F16"/>
  <c r="G16"/>
  <c r="H16"/>
  <c r="I16"/>
  <c r="J16"/>
  <c r="K16"/>
  <c r="L16"/>
  <c r="M16"/>
  <c r="N16"/>
  <c r="O17"/>
  <c r="O44" s="1"/>
  <c r="O21"/>
  <c r="C23"/>
  <c r="D23"/>
  <c r="D36" s="1"/>
  <c r="D50" s="1"/>
  <c r="E23"/>
  <c r="F23"/>
  <c r="G23"/>
  <c r="H23"/>
  <c r="I23"/>
  <c r="J23"/>
  <c r="K23"/>
  <c r="L23"/>
  <c r="M23"/>
  <c r="N23"/>
  <c r="O34"/>
  <c r="O37"/>
  <c r="O38"/>
  <c r="O39"/>
  <c r="O40"/>
  <c r="C42"/>
  <c r="D42"/>
  <c r="E42"/>
  <c r="F42"/>
  <c r="G42"/>
  <c r="H42"/>
  <c r="I42"/>
  <c r="J42"/>
  <c r="K42"/>
  <c r="L42"/>
  <c r="M42"/>
  <c r="N42"/>
  <c r="C44"/>
  <c r="C45" s="1"/>
  <c r="D44"/>
  <c r="E44"/>
  <c r="F44"/>
  <c r="F56" s="1"/>
  <c r="G44"/>
  <c r="G56" s="1"/>
  <c r="H44"/>
  <c r="H56" s="1"/>
  <c r="I44"/>
  <c r="J44"/>
  <c r="K44"/>
  <c r="K56" s="1"/>
  <c r="L44"/>
  <c r="L56" s="1"/>
  <c r="M44"/>
  <c r="M56" s="1"/>
  <c r="N44"/>
  <c r="N56" s="1"/>
  <c r="O47"/>
  <c r="C51"/>
  <c r="D51"/>
  <c r="E51"/>
  <c r="F51"/>
  <c r="G51"/>
  <c r="H51"/>
  <c r="I51"/>
  <c r="J51"/>
  <c r="K51"/>
  <c r="L51"/>
  <c r="M51"/>
  <c r="C52"/>
  <c r="D52"/>
  <c r="E52"/>
  <c r="F52"/>
  <c r="G52"/>
  <c r="H52"/>
  <c r="I52"/>
  <c r="J52"/>
  <c r="K52"/>
  <c r="L52"/>
  <c r="M52"/>
  <c r="C53"/>
  <c r="D53"/>
  <c r="E53"/>
  <c r="F53"/>
  <c r="G53"/>
  <c r="H53"/>
  <c r="I53"/>
  <c r="J53"/>
  <c r="K53"/>
  <c r="L53"/>
  <c r="M53"/>
  <c r="C54"/>
  <c r="D54"/>
  <c r="E54"/>
  <c r="F54"/>
  <c r="G54"/>
  <c r="H54"/>
  <c r="I54"/>
  <c r="J54"/>
  <c r="K54"/>
  <c r="L54"/>
  <c r="M54"/>
  <c r="C55"/>
  <c r="D55"/>
  <c r="E55"/>
  <c r="F55"/>
  <c r="G55"/>
  <c r="H55"/>
  <c r="I55"/>
  <c r="J55"/>
  <c r="K55"/>
  <c r="L55"/>
  <c r="M55"/>
  <c r="L36" l="1"/>
  <c r="L50" s="1"/>
  <c r="K36"/>
  <c r="K49" s="1"/>
  <c r="J45"/>
  <c r="J36"/>
  <c r="J49" s="1"/>
  <c r="J56"/>
  <c r="I45"/>
  <c r="O16"/>
  <c r="I36"/>
  <c r="I50" s="1"/>
  <c r="I56"/>
  <c r="H36"/>
  <c r="H49" s="1"/>
  <c r="G36"/>
  <c r="G50" s="1"/>
  <c r="F36"/>
  <c r="F50" s="1"/>
  <c r="E36"/>
  <c r="E50" s="1"/>
  <c r="O23"/>
  <c r="O45"/>
  <c r="M49"/>
  <c r="M50"/>
  <c r="O36"/>
  <c r="O49" s="1"/>
  <c r="N49"/>
  <c r="C36"/>
  <c r="D49"/>
  <c r="L49" l="1"/>
  <c r="K50"/>
  <c r="J50"/>
  <c r="I49"/>
  <c r="H50"/>
  <c r="G49"/>
  <c r="F49"/>
  <c r="E49"/>
  <c r="C49"/>
  <c r="C50"/>
</calcChain>
</file>

<file path=xl/comments1.xml><?xml version="1.0" encoding="utf-8"?>
<comments xmlns="http://schemas.openxmlformats.org/spreadsheetml/2006/main">
  <authors>
    <author>Dima</author>
  </authors>
  <commentList>
    <comment ref="D24" authorId="0">
      <text>
        <r>
          <rPr>
            <sz val="10"/>
            <color indexed="81"/>
            <rFont val="Courier"/>
            <family val="3"/>
          </rPr>
          <t>14.02.2024 КП "КВПВ" (КВБО) 3000_x000D_
Сплата за вивезення ТПВ за лютий 2024р., згідно договору №43/1 від 10.01.2014, ПДВ 20% 500 грн.</t>
        </r>
      </text>
    </comment>
    <comment ref="G24" authorId="0">
      <text>
        <r>
          <rPr>
            <sz val="10"/>
            <color indexed="81"/>
            <rFont val="Courier"/>
            <family val="3"/>
          </rPr>
          <t>15.05.2024 КП "КВПВ" (КВБО) 3500_x000D_
Сплата за вивезення ТПВ за травень 2024р., згідно договору №43/1 від 10.01.2014, ПДВ 20% 583.33 грн.</t>
        </r>
      </text>
    </comment>
    <comment ref="J24" authorId="0">
      <text>
        <r>
          <rPr>
            <sz val="10"/>
            <color indexed="81"/>
            <rFont val="Courier"/>
            <family val="3"/>
          </rPr>
          <t>09.08.2024 КП "КВПВ" (КВБО) 3500_x000D_
Сплата за вивезення ТПВ за серпень 2024р., згідно договору №43/1 від 10.01.2014, ПДВ 20% 583.33 грн.</t>
        </r>
      </text>
    </comment>
    <comment ref="M24" authorId="0">
      <text>
        <r>
          <rPr>
            <sz val="10"/>
            <color indexed="81"/>
            <rFont val="Courier"/>
            <family val="3"/>
          </rPr>
          <t>25.11.2024 КП "КВПВ" (КВБО) 2500_x000D_
Сплата за вивезення ТПВ за листопад 2024р., згідно договору №43/1 від 10.01.2014, ПДВ 20% 583.33 грн.</t>
        </r>
      </text>
    </comment>
    <comment ref="H25" authorId="0">
      <text>
        <r>
          <rPr>
            <sz val="10"/>
            <color indexed="81"/>
            <rFont val="Courier"/>
            <family val="3"/>
          </rPr>
          <t>04.06.2024 КП "ХАРКІВВОДОКАНАЛ" 500_x000D_
Сплата за послуги водопостачання та водовідведення за  червень 2024 року,згідно з договором294/05-Н</t>
        </r>
      </text>
    </comment>
    <comment ref="E26" authorId="0">
      <text>
        <r>
          <rPr>
            <sz val="10"/>
            <color indexed="81"/>
            <rFont val="Courier"/>
            <family val="3"/>
          </rPr>
          <t>21.03.2024 ПРАТ "ХАРКІВЕНЕРГОЗБУТ" 1000_x000D_
Сплата за електричну енергію згідно договору №03-1418 (о/р 1418) від01.01.2019р.</t>
        </r>
      </text>
    </comment>
    <comment ref="K26" authorId="0">
      <text>
        <r>
          <rPr>
            <sz val="10"/>
            <color indexed="81"/>
            <rFont val="Courier"/>
            <family val="3"/>
          </rPr>
          <t>24.09.2024 ПРАТ "ХАРКІВЕНЕРГОЗБУТ" 2000_x000D_
Сплата за електричну енергію за вересень згідно договору №03-1418 (о/р 1418) від 01.01.2019р.</t>
        </r>
      </text>
    </comment>
    <comment ref="I27" authorId="0">
      <text>
        <r>
          <rPr>
            <sz val="10"/>
            <color indexed="81"/>
            <rFont val="Courier"/>
            <family val="3"/>
          </rPr>
          <t>03.07.2024 ОМС, ДЕПАРТАМЕНТ ЖКГ ХАРКІВСЬКОІ МР 6000_x000D_
Співфінансування поточного ремонту по усуненню аварій за адресою пр. Тракторобудiвникiв, буд. 89а ЖК "Венера"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25.01.2024 Податок на доходи фізичних осіб 1215_x000D_
101 11010100; прибутковий податок 18% за січень 2023 року за найм. прац., утрим. з з/п без ПДВ</t>
        </r>
      </text>
    </comment>
    <comment ref="D28" authorId="0">
      <text>
        <r>
          <rPr>
            <sz val="10"/>
            <color indexed="81"/>
            <rFont val="Courier"/>
            <family val="3"/>
          </rPr>
          <t>14.02.2024 Податок на доходи фізичних осіб 1215_x000D_
101 11010100; прибутковий податок 18% за лютий 2024 року за найм. прац., утрим. з з/п без ПДВ</t>
        </r>
      </text>
    </comment>
    <comment ref="E28" authorId="0">
      <text>
        <r>
          <rPr>
            <sz val="10"/>
            <color indexed="81"/>
            <rFont val="Courier"/>
            <family val="3"/>
          </rPr>
          <t>21.03.2024 Податок на доходи фізичних осіб 1215_x000D_
101 11010100; прибутковий податок 18% за березень 2024 року за найм. прац., утрим. з з/п без ПДВ</t>
        </r>
      </text>
    </comment>
    <comment ref="F28" authorId="0">
      <text>
        <r>
          <rPr>
            <sz val="10"/>
            <color indexed="81"/>
            <rFont val="Courier"/>
            <family val="3"/>
          </rPr>
          <t>24.04.2024 Податок на доходи фізичних осіб 1186_x000D_
101 11010100; прибутковий податок 18% за квітень 2024 року за найм. прац., утрим. з з/п без ПДВ</t>
        </r>
      </text>
    </comment>
    <comment ref="G28" authorId="0">
      <text>
        <r>
          <rPr>
            <sz val="10"/>
            <color indexed="81"/>
            <rFont val="Courier"/>
            <family val="3"/>
          </rPr>
          <t>15.05.2024 Податок на доходи фізичних осіб 1186_x000D_
101 11010100; прибутковий податок 18% за травень 2024 року за найм. прац., утрим. з з/п без ПДВ</t>
        </r>
      </text>
    </comment>
    <comment ref="H28" authorId="0">
      <text>
        <r>
          <rPr>
            <sz val="10"/>
            <color indexed="81"/>
            <rFont val="Courier"/>
            <family val="3"/>
          </rPr>
          <t>24.06.2024 Податок на доходи фізичних осіб 1186_x000D_
101 11010100; прибутковий податок 18% за червень 2024 року за найм. прац., утрим. з з/п без ПДВ</t>
        </r>
      </text>
    </comment>
    <comment ref="I28" authorId="0">
      <text>
        <r>
          <rPr>
            <sz val="10"/>
            <color indexed="81"/>
            <rFont val="Courier"/>
            <family val="3"/>
          </rPr>
          <t>25.07.2024 Податок на доходи фізичних осіб 1186_x000D_
101 11010100; прибутковий податок 18% за липень 2024 року за найм. прац., утрим. з з/п без ПДВ</t>
        </r>
      </text>
    </comment>
    <comment ref="J28" authorId="0">
      <text>
        <r>
          <rPr>
            <sz val="10"/>
            <color indexed="81"/>
            <rFont val="Courier"/>
            <family val="3"/>
          </rPr>
          <t>26.08.2024 Податок на доходи фізичних осіб 1186_x000D_
101 11010100; прибутковий податок 18% за серпень 2024 року за найм. прац., утрим. з з/п без ПДВ</t>
        </r>
      </text>
    </comment>
    <comment ref="K28" authorId="0">
      <text>
        <r>
          <rPr>
            <sz val="10"/>
            <color indexed="81"/>
            <rFont val="Courier"/>
            <family val="3"/>
          </rPr>
          <t>24.09.2024 Податок на доходи фізичних осіб 1186_x000D_
101 11010100; прибутковий податок 18% за вересень 2024 року за найм. прац., утрим. з з/п без ПДВ</t>
        </r>
      </text>
    </comment>
    <comment ref="L28" authorId="0">
      <text>
        <r>
          <rPr>
            <sz val="10"/>
            <color indexed="81"/>
            <rFont val="Courier"/>
            <family val="3"/>
          </rPr>
          <t>22.10.2024 Податок на доходи фізичних осіб 1186_x000D_
101 11010100; прибутковий податок 18% за жовтень 2024 року за найм. прац., утрим. з з/п без ПДВ</t>
        </r>
      </text>
    </comment>
    <comment ref="M28" authorId="0">
      <text>
        <r>
          <rPr>
            <sz val="10"/>
            <color indexed="81"/>
            <rFont val="Courier"/>
            <family val="3"/>
          </rPr>
          <t>25.11.2024 Податок на доходи фізичних осіб 2238_x000D_
101 11010100; прибутковий податок 18% за листопад 2024 року за найм. прац., утрим. з з/п без ПДВ</t>
        </r>
      </text>
    </comment>
    <comment ref="N28" authorId="0">
      <text>
        <r>
          <rPr>
            <sz val="10"/>
            <color indexed="81"/>
            <rFont val="Courier"/>
            <family val="3"/>
          </rPr>
          <t>30.12.2024 Податок на доходи фізичних осіб 122_x000D_
101*ПДФО за грудень 2024 утрим. із зарпл. найман працівників</t>
        </r>
      </text>
    </comment>
    <comment ref="C29" authorId="0">
      <text>
        <r>
          <rPr>
            <sz val="10"/>
            <color indexed="81"/>
            <rFont val="Courier"/>
            <family val="3"/>
          </rPr>
          <t>25.01.2024 Єдиний соціальний внесок 2552_x000D_
101 Сплата єдиного соціального внеску 22% у сумі 2552,00 грн., утрим. з з/п прац. за січень 2023 р., без ПДВ</t>
        </r>
      </text>
    </comment>
    <comment ref="D29" authorId="0">
      <text>
        <r>
          <rPr>
            <sz val="10"/>
            <color indexed="81"/>
            <rFont val="Courier"/>
            <family val="3"/>
          </rPr>
          <t>14.02.2024 Єдиний соціальний внесок 2552_x000D_
101 Сплата єдиного соціального внеску 22% у сумі 2552,00 грн., утрим. з з/п прац. за лютий 2024 р., без ПДВ</t>
        </r>
      </text>
    </comment>
    <comment ref="E29" authorId="0">
      <text>
        <r>
          <rPr>
            <sz val="10"/>
            <color indexed="81"/>
            <rFont val="Courier"/>
            <family val="3"/>
          </rPr>
          <t>21.03.2024 Єдиний соціальний внесок 2552_x000D_
101 Сплата єдиного соціального внеску 22% у сумі 2552,00 грн., утрим. з з/п прац. за березень 2024 р., без ПДВ</t>
        </r>
      </text>
    </comment>
    <comment ref="F29" authorId="0">
      <text>
        <r>
          <rPr>
            <sz val="10"/>
            <color indexed="81"/>
            <rFont val="Courier"/>
            <family val="3"/>
          </rPr>
          <t>24.04.2024 Єдиний соціальний внесок 2750_x000D_
101 Сплата єдиного соціального внеску 22% у сумі 2552,00 грн., утрим. з з/п прац. за квітень 2024 р., без ПДВ</t>
        </r>
      </text>
    </comment>
    <comment ref="G29" authorId="0">
      <text>
        <r>
          <rPr>
            <sz val="10"/>
            <color indexed="81"/>
            <rFont val="Courier"/>
            <family val="3"/>
          </rPr>
          <t>15.05.2024 Єдиний соціальний внесок 2750_x000D_
101 Сплата єдиного соціального внеску 22% у сумі 2552,00 грн., утрим. з з/п прац. за травень 2024 р., без ПДВ</t>
        </r>
      </text>
    </comment>
    <comment ref="H29" authorId="0">
      <text>
        <r>
          <rPr>
            <sz val="10"/>
            <color indexed="81"/>
            <rFont val="Courier"/>
            <family val="3"/>
          </rPr>
          <t>24.06.2024 Єдиний соціальний внесок 2750_x000D_
101 Сплата єдиного соціального внеску 22% у сумі 2750,00 грн., утрим. з з/п прац. за червень 2024 р., без ПДВ</t>
        </r>
      </text>
    </comment>
    <comment ref="I29" authorId="0">
      <text>
        <r>
          <rPr>
            <sz val="10"/>
            <color indexed="81"/>
            <rFont val="Courier"/>
            <family val="3"/>
          </rPr>
          <t>25.07.2024 Єдиний соціальний внесок 2750_x000D_
101 Сплата єдиного соціального внеску 22% у сумі 2750,00 грн., утрим. з з/п прац. за липень 2024 р., без ПДВ</t>
        </r>
      </text>
    </comment>
    <comment ref="J29" authorId="0">
      <text>
        <r>
          <rPr>
            <sz val="10"/>
            <color indexed="81"/>
            <rFont val="Courier"/>
            <family val="3"/>
          </rPr>
          <t>26.08.2024 Єдиний соціальний внесок 2750_x000D_
101 Сплата єдиного соціального внеску 22% у сумі 2750,00 грн., утрим. з з/п прац. за серпень 2024 р., без ПДВ</t>
        </r>
      </text>
    </comment>
    <comment ref="K29" authorId="0">
      <text>
        <r>
          <rPr>
            <sz val="10"/>
            <color indexed="81"/>
            <rFont val="Courier"/>
            <family val="3"/>
          </rPr>
          <t>24.09.2024 Єдиний соціальний внесок 2750_x000D_
101 Сплата єдиного соціального внеску 22% у сумі 2750,00 грн., утрим. з з/п прац. за вересень 2024 р., без ПДВ</t>
        </r>
      </text>
    </comment>
    <comment ref="L29" authorId="0">
      <text>
        <r>
          <rPr>
            <sz val="10"/>
            <color indexed="81"/>
            <rFont val="Courier"/>
            <family val="3"/>
          </rPr>
          <t>22.10.2024 Єдиний соціальний внесок 2750_x000D_
101 Сплата єдиного соціального внеску 22% у сумі 2750,00 грн., утрим. з з/п прац. за жовтень 2024 р., без ПДВ</t>
        </r>
      </text>
    </comment>
    <comment ref="M29" authorId="0">
      <text>
        <r>
          <rPr>
            <sz val="10"/>
            <color indexed="81"/>
            <rFont val="Courier"/>
            <family val="3"/>
          </rPr>
          <t>25.11.2024 Єдиний соціальний внесок 2735_x000D_
101 Сплата єдиного соціального внеску 22% у сумі 2750,00 грн., утрим. з з/п прац. за листопад 2024 р., без ПДВ</t>
        </r>
      </text>
    </comment>
    <comment ref="N29" authorId="0">
      <text>
        <r>
          <rPr>
            <sz val="10"/>
            <color indexed="81"/>
            <rFont val="Courier"/>
            <family val="3"/>
          </rPr>
          <t>30.12.2024 Єдиний соціальний внесок 150_x000D_
101*ЄСВ 22% за грудень 2024 нарахов. на фонд опл. праці найм працівників</t>
        </r>
      </text>
    </comment>
    <comment ref="C30" authorId="0">
      <text>
        <r>
          <rPr>
            <sz val="10"/>
            <color indexed="81"/>
            <rFont val="Courier"/>
            <family val="3"/>
          </rPr>
          <t>25.01.2024 Військоввий збір 121,5_x000D_
101 11011000; військовий збір 1,5% за січень 20232 року, утрим. з з/п з найм. працівників, без ПДВ</t>
        </r>
      </text>
    </comment>
    <comment ref="D30" authorId="0">
      <text>
        <r>
          <rPr>
            <sz val="10"/>
            <color indexed="81"/>
            <rFont val="Courier"/>
            <family val="3"/>
          </rPr>
          <t>14.02.2024 Військоввий збір 121,5_x000D_
101 11011000; військовий збір 1,5% за лютий 2024 року, утрим. з з/п з найм. працівників, без ПДВ</t>
        </r>
      </text>
    </comment>
    <comment ref="E30" authorId="0">
      <text>
        <r>
          <rPr>
            <sz val="10"/>
            <color indexed="81"/>
            <rFont val="Courier"/>
            <family val="3"/>
          </rPr>
          <t>21.03.2024 Військоввий збір 121,5_x000D_
101 11011000; військовий збір 1,5% за березень 2024 року, утрим. з з/п з найм. працівників, без ПДВ</t>
        </r>
      </text>
    </comment>
    <comment ref="F30" authorId="0">
      <text>
        <r>
          <rPr>
            <sz val="10"/>
            <color indexed="81"/>
            <rFont val="Courier"/>
            <family val="3"/>
          </rPr>
          <t>24.04.2024 Військоввий збір 122_x000D_
101 11011000; військовий збір 1,5% за квітень 2024 року, утрим. з з/п з найм. працівників, без ПДВ</t>
        </r>
      </text>
    </comment>
    <comment ref="G30" authorId="0">
      <text>
        <r>
          <rPr>
            <sz val="10"/>
            <color indexed="81"/>
            <rFont val="Courier"/>
            <family val="3"/>
          </rPr>
          <t>15.05.2024 Військоввий збір 122_x000D_
101 11011000; військовий збір 1,5% за травень 2024 року, утрим. з з/п з найм. працівників, без ПДВ</t>
        </r>
      </text>
    </comment>
    <comment ref="H30" authorId="0">
      <text>
        <r>
          <rPr>
            <sz val="10"/>
            <color indexed="81"/>
            <rFont val="Courier"/>
            <family val="3"/>
          </rPr>
          <t>24.06.2024 Військоввий збір 122_x000D_
101 11011000; військовий збір 1,5% за червень 2024 року, утрим. з з/п з найм. працівників, без ПДВ</t>
        </r>
      </text>
    </comment>
    <comment ref="I30" authorId="0">
      <text>
        <r>
          <rPr>
            <sz val="10"/>
            <color indexed="81"/>
            <rFont val="Courier"/>
            <family val="3"/>
          </rPr>
          <t>25.07.2024 Військоввий збір 122_x000D_
101 11011000; військовий збір 1,5% за липень 2024 року, утрим. з з/п з найм. працівників, без ПДВ</t>
        </r>
      </text>
    </comment>
    <comment ref="J30" authorId="0">
      <text>
        <r>
          <rPr>
            <sz val="10"/>
            <color indexed="81"/>
            <rFont val="Courier"/>
            <family val="3"/>
          </rPr>
          <t>26.08.2024 Військоввий збір 122_x000D_
101 11011000; військовий збір 1,5% за серпень 2024 року, утрим. з з/п з найм. працівників, без ПДВ</t>
        </r>
      </text>
    </comment>
    <comment ref="K30" authorId="0">
      <text>
        <r>
          <rPr>
            <sz val="10"/>
            <color indexed="81"/>
            <rFont val="Courier"/>
            <family val="3"/>
          </rPr>
          <t>24.09.2024 Військоввий збір 122_x000D_
101 11011000; військовий збір 1,5% за вересень 2024 року, утрим. з з/п з найм. працівників, без ПДВ</t>
        </r>
      </text>
    </comment>
    <comment ref="L30" authorId="0">
      <text>
        <r>
          <rPr>
            <sz val="10"/>
            <color indexed="81"/>
            <rFont val="Courier"/>
            <family val="3"/>
          </rPr>
          <t>22.10.2024 Військоввий збір 405_x000D_
101 11011000; військовий збір 1,5% за жовтень 2024 року, утрим. з з/п з найм. працівників, без ПДВ</t>
        </r>
      </text>
    </comment>
    <comment ref="N30" authorId="0">
      <text>
        <r>
          <rPr>
            <sz val="10"/>
            <color indexed="81"/>
            <rFont val="Courier"/>
            <family val="3"/>
          </rPr>
          <t>30.12.2024 Військоввий збір 463_x000D_
101*Військ.збір 5% за грудень 2024 утрим із зарпл. найман.працівників</t>
        </r>
      </text>
    </comment>
    <comment ref="C31" authorId="0">
      <text>
        <r>
          <rPr>
            <sz val="10"/>
            <color indexed="81"/>
            <rFont val="Courier"/>
            <family val="3"/>
          </rPr>
          <t>31.01.2024 Виплата заробітної плати із банку 6793_x000D_
40 Виплати, пов'язані з оплатою праці. Виплата заробітної плати найманим працівникам за січень 2024 року зг. Платіжної інструкції на видачу готівки № 84 від 30.01.2024</t>
        </r>
      </text>
    </comment>
    <comment ref="E31" authorId="0">
      <text>
        <r>
          <rPr>
            <sz val="10"/>
            <color indexed="81"/>
            <rFont val="Courier"/>
            <family val="3"/>
          </rPr>
          <t>01.03.2024 Виплата заробітної плати із банку 6793_x000D_
40 Виплати, пов'язані з оплатою праці. Виплата заробітної плати найманим працівникам за лютий 2024 року зг. Платіжної інструкції на видачу готівки № 86 від 29.02.2024</t>
        </r>
      </text>
    </comment>
    <comment ref="F31" authorId="0">
      <text>
        <r>
          <rPr>
            <sz val="10"/>
            <color indexed="81"/>
            <rFont val="Courier"/>
            <family val="3"/>
          </rPr>
          <t>01.04.2024 Виплата заробітної плати із банку 6793_x000D_
40 Виплати, пов'язані з оплатою праці. Виплата заробітної плати найманим працівникам за березень 2024 року зг. Платіжної інструкції на видачу готівки № 88 від 01.04.2024_x000D_
30.04.2024 Виплата заробітної плати із банку 6793_x000D_
40 Виплати, пов'язані з оплатою праці. Виплата заробітної плати найманим працівникам за квітень 2024 року зг. Платіжної інструкції на видачу готівки № 89 від 29.04.2024</t>
        </r>
      </text>
    </comment>
    <comment ref="G31" authorId="0">
      <text>
        <r>
          <rPr>
            <sz val="10"/>
            <color indexed="81"/>
            <rFont val="Courier"/>
            <family val="3"/>
          </rPr>
          <t>29.05.2024 Виплата заробітної плати із банку 6793_x000D_
40 Виплати, пов'язані з оплатою праці. Виплата заробітної плати найманим працівникам за травень 2024 року зг. Платіжної інструкції на видачу готівки № 90 від 28.05.2024</t>
        </r>
      </text>
    </comment>
    <comment ref="H31" authorId="0">
      <text>
        <r>
          <rPr>
            <sz val="10"/>
            <color indexed="81"/>
            <rFont val="Courier"/>
            <family val="3"/>
          </rPr>
          <t>27.06.2024 Виплата заробітної плати із банку 6793_x000D_
40 Виплати, пов'язані з оплатою праці. Виплата заробітної плати найманим працівникам за червень 2024 року зг. Платіжної інструкції на видачу готівки № 91 від 27.06.2024</t>
        </r>
      </text>
    </comment>
    <comment ref="I31" authorId="0">
      <text>
        <r>
          <rPr>
            <sz val="10"/>
            <color indexed="81"/>
            <rFont val="Courier"/>
            <family val="3"/>
          </rPr>
          <t>26.07.2024 Виплата заробітної плати із банку 6793_x000D_
40 Виплати, пов'язані з оплатою праці. Виплата заробітної плати найманим працівникам за липень 2024 року зг. Платіжної інструкції на видачу готівки № 92 від 26.07.2024</t>
        </r>
      </text>
    </comment>
    <comment ref="J31" authorId="0">
      <text>
        <r>
          <rPr>
            <sz val="10"/>
            <color indexed="81"/>
            <rFont val="Courier"/>
            <family val="3"/>
          </rPr>
          <t>28.08.2024 Виплата заробітної плати із банку 6793_x000D_
40 Виплати, пов'язані з оплатою праці. Виплата заробітної плати найманим працівникам за серпень 2024 року зг. Платіжної інструкції на видачу готівки № 93 від 28.08.2024</t>
        </r>
      </text>
    </comment>
    <comment ref="K31" authorId="0">
      <text>
        <r>
          <rPr>
            <sz val="10"/>
            <color indexed="81"/>
            <rFont val="Courier"/>
            <family val="3"/>
          </rPr>
          <t>27.09.2024 Виплата заробітної плати із банку 81,52_x000D_
Комісія за видачу готівкової гривні за вересень 2024р. вересень 2024р. згідно Договору № 23007513 від 22.02.2018. Без ПДВ._x000D_
27.09.2024 Виплата заробітної плати із банку 6793_x000D_
40 Виплати, пов'язані з оплатою праці. Виплата заробітної плати найманим працівникам за вересень 2024 року зг. Платіжної інструкції на видачу готівки № 94 від 26.09.2024</t>
        </r>
      </text>
    </comment>
    <comment ref="L31" authorId="0">
      <text>
        <r>
          <rPr>
            <sz val="10"/>
            <color indexed="81"/>
            <rFont val="Courier"/>
            <family val="3"/>
          </rPr>
          <t>30.10.2024 Виплата заробітної плати із банку 81,52_x000D_
Комісія за видачу готівкової гривні за жовтень 2024р. жовтень 2024р. згідно Договору № 23007513 від 22.02.2018. Без ПДВ._x000D_
30.10.2024 Виплата заробітної плати із банку 6793_x000D_
40 Виплати, пов'язані з оплатою праці. Виплата заробітної плати найманим працівникам за жовтень 2024 року зг. Платіжної інструкції на видачу готівки № 95 від 30.10.2024</t>
        </r>
      </text>
    </comment>
    <comment ref="M31" authorId="0">
      <text>
        <r>
          <rPr>
            <sz val="10"/>
            <color indexed="81"/>
            <rFont val="Courier"/>
            <family val="3"/>
          </rPr>
          <t>27.11.2024 Виплата заробітної плати із банку 120,09_x000D_
Комісія за видачу готівкової гривні за листопад 2024р. листопад 2024р. згідно Договору № 23007513 від 22.02.2018. Без ПДВ._x000D_
27.11.2024 Виплата заробітної плати із банку 10007,5_x000D_
40 Виплати, пов'язані з оплатою праці. Виплата заробітної плати найманим працівникам за листопад 2024 року зг. Платіжної інструкції на видачу готівки № 96 від 27.11.2024</t>
        </r>
      </text>
    </comment>
    <comment ref="C32" authorId="0">
      <text>
        <r>
          <rPr>
            <sz val="10"/>
            <color indexed="81"/>
            <rFont val="Courier"/>
            <family val="3"/>
          </rPr>
          <t>31.01.2024 Господарчи витрати 296_x000D_
53 Видача на купiвлю товарiв, оплату послуг i за   виконані роботи. Придбання господарчих товарів (пісок та плівка для вікон) зг. Платіжної інструкції на видачу готівки № 85 від 30.01.2024</t>
        </r>
      </text>
    </comment>
    <comment ref="F32" authorId="0">
      <text>
        <r>
          <rPr>
            <sz val="10"/>
            <color indexed="81"/>
            <rFont val="Courier"/>
            <family val="3"/>
          </rPr>
          <t>01.04.2024 Господарчи витрати 497,5_x000D_
Видача на купiвлю товарiв, оплату послуг i за   виконані роботи (госп. витрати за березень 2024р.сплата за електричні лампочки ) зг. Платіжної інструкції на видачу готівки № 87 від 29.03.2024</t>
        </r>
      </text>
    </comment>
    <comment ref="C33" authorId="0">
      <text>
        <r>
          <rPr>
            <sz val="10"/>
            <color indexed="81"/>
            <rFont val="Courier"/>
            <family val="3"/>
          </rPr>
          <t>03.01.2024 СенсБанк 250_x000D_
Погашення комісії за проведення розрах.зі списання та зарах.гр. коштів зг.Дог.№ 23007513 від 22.02.2018. Без ПДВ._x000D_
26.01.2024 СенсБанк 10,5_x000D_
Погашення комісії за безготівкові платежі через СЕП з використ.К-Б зг.Дог.№ 23007513 від 22.02.2018. Без ПДВ._x000D_
31.01.2024 СенсБанк 50_x000D_
Комісія за видачу готівкової гривні за січень 2024р. січень 2024р. згідно Договору № 23007513 від 22.02.2018. Без ПДВ._x000D_
31.01.2024 СенсБанк 81,52_x000D_
Комісія за видачу готівкової гривні за січень 2024р. січень 2024р. згідно Договору № 23007513 від 22.02.2018. Без ПДВ.</t>
        </r>
      </text>
    </comment>
    <comment ref="D33" authorId="0">
      <text>
        <r>
          <rPr>
            <sz val="10"/>
            <color indexed="81"/>
            <rFont val="Courier"/>
            <family val="3"/>
          </rPr>
          <t>04.02.2024 СенсБанк 250_x000D_
Погашення комісії за проведення розрах.зі списання та зарах.гр. коштів зг.Дог.№ 23007513 від 22.02.2018. Без ПДВ._x000D_
15.02.2024 СенсБанк 14_x000D_
Погашення комісії за безготівкові платежі через СЕП з використ.К-Б зг.Дог.№ 23007513 від 22.02.2018. Без ПДВ._x000D_
15.02.2024 СенсБанк 80_x000D_
Погашення комісії за платежі через СЕП в післяопераційний час зг.Дог.№ 23007513 від 22.02.2018. Без ПДВ.</t>
        </r>
      </text>
    </comment>
    <comment ref="E33" authorId="0">
      <text>
        <r>
          <rPr>
            <sz val="10"/>
            <color indexed="81"/>
            <rFont val="Courier"/>
            <family val="3"/>
          </rPr>
          <t>01.03.2024 СенсБанк 81,52_x000D_
Комісія за видачу готівкової гривні за березень 2024р. березень 2024р. згідно Договору № 23007513 від 22.02.2018. Без ПДВ._x000D_
02.03.2024 СенсБанк 250_x000D_
Погашення комісії за проведення розрах.зі списання та зарах.гр. коштів зг.Дог.№ 23007513 від 22.02.2018. Без ПДВ._x000D_
22.03.2024 СенсБанк 14_x000D_
Погашення комісії за безготівкові платежі через СЕП з використ.К-Б зг.Дог.№ 23007513 від 22.02.2018. Без ПДВ.</t>
        </r>
      </text>
    </comment>
    <comment ref="F33" authorId="0">
      <text>
        <r>
          <rPr>
            <sz val="10"/>
            <color indexed="81"/>
            <rFont val="Courier"/>
            <family val="3"/>
          </rPr>
          <t>01.04.2024 СенсБанк 50_x000D_
Комісія за видачу готівкової гривні за квітень 2024р. квітень 2024р. згідно Договору № 23007513 від 22.02.2018. Без ПДВ._x000D_
01.04.2024 СенсБанк 81,52_x000D_
Комісія за видачу готівкової гривні за квітень 2024р. квітень 2024р. згідно Договору № 23007513 від 22.02.2018. Без ПДВ._x000D_
02.04.2024 СенсБанк 250_x000D_
Погашення комісії за проведення розрах.зі списання та зарах.гр. коштів зг.Дог.№ 23007513 від 22.02.2018. Без ПДВ._x000D_
25.04.2024 СенсБанк 10,5_x000D_
Погашення комісії за безготівкові платежі через СЕП з використ.К-Б за квітень 2024р. квітень 2024р. зг.Дог.№ 23007513 від 22.02.2018. Без ПДВ._x000D_
30.04.2024 СенсБанк 81,52_x000D_
Комісія за видачу готівкової гривні за квітень 2024р. квітень 2024р. згідно Договору № 23007513 від 22.02.2018. Без ПДВ.</t>
        </r>
      </text>
    </comment>
    <comment ref="G33" authorId="0">
      <text>
        <r>
          <rPr>
            <sz val="10"/>
            <color indexed="81"/>
            <rFont val="Courier"/>
            <family val="3"/>
          </rPr>
          <t>09.05.2024 СенсБанк 290_x000D_
Погашення комісії за проведення розрах.зі списання та зарах.гр. коштів за поточними рахунками, за травень 2024р. травень 2024р. зг.Дог.№ 23007513 від 22.02.2018. Без ПДВ._x000D_
16.05.2024 СенсБанк 14_x000D_
Погашення комісії за безготівкові платежі через СЕП з використ.К-Б за травень 2024р. травень 2024р. зг.Дог.№ 23007513 від 22.02.2018. Без ПДВ._x000D_
29.05.2024 СенсБанк 81,52_x000D_
Комісія за видачу готівкової гривні за травень 2024р. травень 2024р. згідно Договору № 23007513 від 22.02.2018. Без ПДВ.</t>
        </r>
      </text>
    </comment>
    <comment ref="H33" authorId="0">
      <text>
        <r>
          <rPr>
            <sz val="10"/>
            <color indexed="81"/>
            <rFont val="Courier"/>
            <family val="3"/>
          </rPr>
          <t>04.06.2024 СенсБанк 290_x000D_
Погашення комісії за проведення розрах.зі списання та зарах.гр. коштів за поточними рахунками, за червень 2024р. червень 2024р. зг.Дог.№ 23007513 від 22.02.2018. Без ПДВ._x000D_
25.06.2024 СенсБанк 10,5_x000D_
Погашення комісії за безготівкові платежі через СЕП з використ.К-Б за червень 2024р. червень 2024р. зг.Дог.№ 23007513 від 22.02.2018. Без ПДВ._x000D_
27.06.2024 СенсБанк 81,52_x000D_
Комісія за видачу готівкової гривні за червень 2024р. червень 2024р. згідно Договору № 23007513 від 22.02.2018. Без ПДВ.</t>
        </r>
      </text>
    </comment>
    <comment ref="I33" authorId="0">
      <text>
        <r>
          <rPr>
            <sz val="10"/>
            <color indexed="81"/>
            <rFont val="Courier"/>
            <family val="3"/>
          </rPr>
          <t>02.07.2024 СенсБанк 290_x000D_
Погашення комісії за проведення розрах.зі списання та зарах.гр. коштів за поточними рахунками, за липень 2024р. липень 2024р. зг.Дог.№ 23007513 від 22.02.2018. Без ПДВ._x000D_
26.07.2024 СенсБанк 10,5_x000D_
Погашення комісії за безготівкові платежі через СЕП з використ.К-Б за липень 2024р. липень 2024р. зг.Дог.№ 23007513 від 22.02.2018. Без ПДВ._x000D_
26.07.2024 СенсБанк 81,52_x000D_
Комісія за видачу готівкової гривні за липень 2024р. липень 2024р. згідно Договору № 23007513 від 22.02.2018. Без ПДВ.</t>
        </r>
      </text>
    </comment>
    <comment ref="J33" authorId="0">
      <text>
        <r>
          <rPr>
            <sz val="10"/>
            <color indexed="81"/>
            <rFont val="Courier"/>
            <family val="3"/>
          </rPr>
          <t>09.08.2024 СенсБанк 290_x000D_
Погашення комісії за проведення розрах.зі списання та зарах.гр. коштів за поточними рахунками, за серпень 2024р. серпень 2024р. зг.Дог.№ 23007513 від 22.02.2018. Без ПДВ._x000D_
27.08.2024 СенсБанк 10,5_x000D_
Погашення комісії за безготівкові платежі через СЕП з використ.К-Б за серпень 2024р. серпень 2024р. зг.Дог.№ 23007513 від 22.02.2018. Без ПДВ._x000D_
28.08.2024 СенсБанк 81,52_x000D_
Комісія за видачу готівкової гривні за серпень 2024р. серпень 2024р. згідно Договору № 23007513 від 22.02.2018. Без ПДВ.</t>
        </r>
      </text>
    </comment>
    <comment ref="K33" authorId="0">
      <text>
        <r>
          <rPr>
            <sz val="10"/>
            <color indexed="81"/>
            <rFont val="Courier"/>
            <family val="3"/>
          </rPr>
          <t>02.09.2024 СенсБанк 290_x000D_
Погашення комісії за проведення розрах.зі списання та зарах.гр. коштів за поточними рахунками, за вересень 2024р. вересень 2024р. зг.Дог.№ 23007513 від 22.02.2018. Без ПДВ._x000D_
25.09.2024 СенсБанк 14_x000D_
Погашення комісії за безготівкові платежі через СЕП з використ.К-Б за вересень 2024р. вересень 2024р. зг.Дог.№ 23007513 від 22.02.2018. Без ПДВ.</t>
        </r>
      </text>
    </comment>
    <comment ref="L33" authorId="0">
      <text>
        <r>
          <rPr>
            <sz val="10"/>
            <color indexed="81"/>
            <rFont val="Courier"/>
            <family val="3"/>
          </rPr>
          <t>02.10.2024 СенсБанк 290_x000D_
Погашення комісії за проведення розрах.зі списання та зарах.гр. коштів за поточними рахунками, за жовтень 2024р. жовтень 2024р. зг.Дог.№ 23007513 від 22.02.2018. Без ПДВ._x000D_
23.10.2024 СенсБанк 10,5_x000D_
Погашення комісії за безготівкові платежі через СЕП з використ.К-Б за жовтень 2024р. жовтень 2024р. зг.Дог.№ 23007513 від 22.02.2018. Без ПДВ.</t>
        </r>
      </text>
    </comment>
    <comment ref="M33" authorId="0">
      <text>
        <r>
          <rPr>
            <sz val="10"/>
            <color indexed="81"/>
            <rFont val="Courier"/>
            <family val="3"/>
          </rPr>
          <t>03.11.2024 СенсБанк 290_x000D_
Погашення комісії за проведення розрах.зі списання та зарах.гр. коштів за поточними рахунками, за листопад 2024р. листопад 2024р. зг.Дог.№ 23007513 від 22.02.2018. Без ПДВ._x000D_
26.11.2024 СенсБанк 14_x000D_
Погашення комісії за безготівкові платежі через СЕП з використ.К-Б за листопад 2024р. листопад 2024р. зг.Дог.№ 23007513 від 22.02.2018. Без ПДВ.</t>
        </r>
      </text>
    </comment>
    <comment ref="N33" authorId="0">
      <text>
        <r>
          <rPr>
            <sz val="10"/>
            <color indexed="81"/>
            <rFont val="Courier"/>
            <family val="3"/>
          </rPr>
          <t>25.12.2024 Банк Грант 80_x000D_
Оплата  послуг РКО(без ПДВ) за СКБ з 11.12.2024 по 31.12.2024 згідно договору №354/від-22  від 11.12.2024_x000D_
02.12.2024 СенсБанк 290_x000D_
Погашення комісії за проведення розрах.зі списання та зарах.гр. коштів за поточними рахунками, за грудень 2024р. грудень 2024р. зг.Дог.№ 23007513 від 22.02.2018. Без ПДВ.</t>
        </r>
      </text>
    </comment>
  </commentList>
</comments>
</file>

<file path=xl/sharedStrings.xml><?xml version="1.0" encoding="utf-8"?>
<sst xmlns="http://schemas.openxmlformats.org/spreadsheetml/2006/main" count="152" uniqueCount="142">
  <si>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</si>
  <si>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</si>
  <si>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</si>
  <si>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</si>
  <si>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</si>
  <si>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</si>
  <si>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</si>
  <si>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</si>
  <si>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</si>
  <si>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</si>
  <si>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</si>
  <si>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</si>
  <si>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</si>
  <si>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</si>
  <si>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</si>
  <si>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</si>
  <si>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</si>
  <si>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</si>
  <si>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</si>
  <si>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</si>
  <si>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</si>
  <si>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</si>
  <si>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</si>
  <si>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</si>
  <si>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</si>
  <si>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</si>
  <si>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</si>
  <si>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</si>
  <si>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</si>
  <si>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</si>
  <si>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</si>
  <si>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</si>
  <si>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</si>
  <si>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</si>
  <si>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</si>
  <si>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</si>
  <si>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</si>
  <si>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</si>
  <si>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</si>
  <si>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</si>
  <si>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</si>
  <si>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</si>
  <si>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</si>
  <si>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</si>
  <si>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</si>
  <si>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</si>
  <si>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</si>
  <si>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</si>
  <si>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</si>
  <si>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</si>
  <si>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</si>
  <si>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</si>
  <si>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</si>
  <si>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</si>
  <si>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</si>
  <si>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</si>
  <si>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"Венера"</t>
  </si>
  <si>
    <t>2024 р.</t>
  </si>
  <si>
    <t>Звіт про використання коштів</t>
  </si>
  <si>
    <t>Вивіз сміття</t>
  </si>
  <si>
    <t>Водопостачання для загальнобудинкових потреб</t>
  </si>
  <si>
    <t>Електроенергія</t>
  </si>
  <si>
    <t>Ремонт за співфінансуванням</t>
  </si>
  <si>
    <t>ПДФО</t>
  </si>
  <si>
    <t>ЄСВ</t>
  </si>
  <si>
    <t>ВС</t>
  </si>
  <si>
    <t>Зарплата</t>
  </si>
  <si>
    <t>Госп.витрати</t>
  </si>
  <si>
    <t>Комісія банку</t>
  </si>
  <si>
    <t>25.01.2024 Податок на доходи фізичних осіб 1215&lt;br&gt;101 11010100; прибутковий податок 18% за січень 2023 року за найм. прац., утрим. з з/п без ПДВ</t>
  </si>
  <si>
    <t>25.01.2024 Єдиний соціальний внесок 2552&lt;br&gt;101 Сплата єдиного соціального внеску 22% у сумі 2552,00 грн., утрим. з з/п прац. за січень 2023 р., без ПДВ</t>
  </si>
  <si>
    <t>25.01.2024 Військоввий збір 121,5&lt;br&gt;101 11011000; військовий збір 1,5% за січень 20232 року, утрим. з з/п з найм. працівників, без ПДВ</t>
  </si>
  <si>
    <t>31.01.2024 Виплата заробітної плати із банку 6793&lt;br&gt;40 Виплати, пов'язані з оплатою праці. Виплата заробітної плати найманим працівникам за січень 2024 року зг. Платіжної інструкції на видачу готівки № 84 від 30.01.2024</t>
  </si>
  <si>
    <t>31.01.2024 Господарчи витрати 296&lt;br&gt;53 Видача на купiвлю товарiв, оплату послуг i за   виконані роботи. Придбання господарчих товарів (пісок та плівка для вікон) зг. Платіжної інструкції на видачу готівки № 85 від 30.01.2024</t>
  </si>
  <si>
    <t>03.01.2024 СенсБанк 250&lt;br&gt;Погашення комісії за проведення розрах.зі списання та зарах.гр. коштів зг.Дог.№ 23007513 від 22.02.2018. Без ПДВ.&lt;hr&gt;26.01.2024 СенсБанк 10,5&lt;br&gt;Погашення комісії за безготівкові платежі через СЕП з використ.К-Б зг.Дог.№ 23007513 від 22.02.2018. Без ПДВ.&lt;hr&gt;31.01.2024 СенсБанк 50&lt;br&gt;Комісія за видачу готівкової гривні за січень 2024р. січень 2024р. згідно Договору № 23007513 від 22.02.2018. Без ПДВ.&lt;hr&gt;31.01.2024 СенсБанк 81,52&lt;br&gt;Комісія за видачу готівкової гривні за січень 2024р. січень 2024р. згідно Договору № 23007513 від 22.02.2018. Без ПДВ.</t>
  </si>
  <si>
    <t>Борг на 01.01.24: 40218,25</t>
  </si>
  <si>
    <t>14.02.2024 КП "КВПВ" (КВБО) 3000&lt;br&gt;Сплата за вивезення ТПВ за лютий 2024р., згідно договору №43/1 від 10.01.2014, ПДВ 20% 500 грн.</t>
  </si>
  <si>
    <t>14.02.2024 Податок на доходи фізичних осіб 1215&lt;br&gt;101 11010100; прибутковий податок 18% за лютий 2024 року за найм. прац., утрим. з з/п без ПДВ</t>
  </si>
  <si>
    <t>14.02.2024 Єдиний соціальний внесок 2552&lt;br&gt;101 Сплата єдиного соціального внеску 22% у сумі 2552,00 грн., утрим. з з/п прац. за лютий 2024 р., без ПДВ</t>
  </si>
  <si>
    <t>14.02.2024 Військоввий збір 121,5&lt;br&gt;101 11011000; військовий збір 1,5% за лютий 2024 року, утрим. з з/п з найм. працівників, без ПДВ</t>
  </si>
  <si>
    <t>04.02.2024 СенсБанк 250&lt;br&gt;Погашення комісії за проведення розрах.зі списання та зарах.гр. коштів зг.Дог.№ 23007513 від 22.02.2018. Без ПДВ.&lt;hr&gt;15.02.2024 СенсБанк 14&lt;br&gt;Погашення комісії за безготівкові платежі через СЕП з використ.К-Б зг.Дог.№ 23007513 від 22.02.2018. Без ПДВ.&lt;hr&gt;15.02.2024 СенсБанк 80&lt;br&gt;Погашення комісії за платежі через СЕП в післяопераційний час зг.Дог.№ 23007513 від 22.02.2018. Без ПДВ.</t>
  </si>
  <si>
    <t>21.03.2024 ПРАТ "ХАРКІВЕНЕРГОЗБУТ" 1000&lt;br&gt;Сплата за електричну енергію згідно договору №03-1418 (о/р 1418) від01.01.2019р.</t>
  </si>
  <si>
    <t>21.03.2024 Податок на доходи фізичних осіб 1215&lt;br&gt;101 11010100; прибутковий податок 18% за березень 2024 року за найм. прац., утрим. з з/п без ПДВ</t>
  </si>
  <si>
    <t>21.03.2024 Єдиний соціальний внесок 2552&lt;br&gt;101 Сплата єдиного соціального внеску 22% у сумі 2552,00 грн., утрим. з з/п прац. за березень 2024 р., без ПДВ</t>
  </si>
  <si>
    <t>21.03.2024 Військоввий збір 121,5&lt;br&gt;101 11011000; військовий збір 1,5% за березень 2024 року, утрим. з з/п з найм. працівників, без ПДВ</t>
  </si>
  <si>
    <t>01.03.2024 Виплата заробітної плати із банку 6793&lt;br&gt;40 Виплати, пов'язані з оплатою праці. Виплата заробітної плати найманим працівникам за лютий 2024 року зг. Платіжної інструкції на видачу готівки № 86 від 29.02.2024</t>
  </si>
  <si>
    <t>01.03.2024 СенсБанк 81,52&lt;br&gt;Комісія за видачу готівкової гривні за березень 2024р. березень 2024р. згідно Договору № 23007513 від 22.02.2018. Без ПДВ.&lt;hr&gt;02.03.2024 СенсБанк 250&lt;br&gt;Погашення комісії за проведення розрах.зі списання та зарах.гр. коштів зг.Дог.№ 23007513 від 22.02.2018. Без ПДВ.&lt;hr&gt;22.03.2024 СенсБанк 14&lt;br&gt;Погашення комісії за безготівкові платежі через СЕП з використ.К-Б зг.Дог.№ 23007513 від 22.02.2018. Без ПДВ.</t>
  </si>
  <si>
    <t>ХМР</t>
  </si>
  <si>
    <t>24.04.2024 Податок на доходи фізичних осіб 1186&lt;br&gt;101 11010100; прибутковий податок 18% за квітень 2024 року за найм. прац., утрим. з з/п без ПДВ</t>
  </si>
  <si>
    <t>24.04.2024 Єдиний соціальний внесок 2750&lt;br&gt;101 Сплата єдиного соціального внеску 22% у сумі 2552,00 грн., утрим. з з/п прац. за квітень 2024 р., без ПДВ</t>
  </si>
  <si>
    <t>24.04.2024 Військоввий збір 122&lt;br&gt;101 11011000; військовий збір 1,5% за квітень 2024 року, утрим. з з/п з найм. працівників, без ПДВ</t>
  </si>
  <si>
    <t>01.04.2024 Виплата заробітної плати із банку 6793&lt;br&gt;40 Виплати, пов'язані з оплатою праці. Виплата заробітної плати найманим працівникам за березень 2024 року зг. Платіжної інструкції на видачу готівки № 88 від 01.04.2024&lt;hr&gt;30.04.2024 Виплата заробітної плати із банку 6793&lt;br&gt;40 Виплати, пов'язані з оплатою праці. Виплата заробітної плати найманим працівникам за квітень 2024 року зг. Платіжної інструкції на видачу готівки № 89 від 29.04.2024</t>
  </si>
  <si>
    <t>01.04.2024 Господарчи витрати 497,5&lt;br&gt;Видача на купiвлю товарiв, оплату послуг i за   виконані роботи (госп. витрати за березень 2024р.сплата за електричні лампочки ) зг. Платіжної інструкції на видачу готівки № 87 від 29.03.2024</t>
  </si>
  <si>
    <t>01.04.2024 СенсБанк 50&lt;br&gt;Комісія за видачу готівкової гривні за квітень 2024р. квітень 2024р. згідно Договору № 23007513 від 22.02.2018. Без ПДВ.&lt;hr&gt;01.04.2024 СенсБанк 81,52&lt;br&gt;Комісія за видачу готівкової гривні за квітень 2024р. квітень 2024р. згідно Договору № 23007513 від 22.02.2018. Без ПДВ.&lt;hr&gt;02.04.2024 СенсБанк 250&lt;br&gt;Погашення комісії за проведення розрах.зі списання та зарах.гр. коштів зг.Дог.№ 23007513 від 22.02.2018. Без ПДВ.&lt;hr&gt;25.04.2024 СенсБанк 10,5&lt;br&gt;Погашення комісії за безготівкові платежі через СЕП з використ.К-Б за квітень 2024р. квітень 2024р. зг.Дог.№ 23007513 від 22.02.2018. Без ПДВ.&lt;hr&gt;30.04.2024 СенсБанк 81,52&lt;br&gt;Комісія за видачу готівкової гривні за квітень 2024р. квітень 2024р. згідно Договору № 23007513 від 22.02.2018. Без ПДВ.</t>
  </si>
  <si>
    <t>15.05.2024 КП "КВПВ" (КВБО) 3500&lt;br&gt;Сплата за вивезення ТПВ за травень 2024р., згідно договору №43/1 від 10.01.2014, ПДВ 20% 583.33 грн.</t>
  </si>
  <si>
    <t>15.05.2024 Податок на доходи фізичних осіб 1186&lt;br&gt;101 11010100; прибутковий податок 18% за травень 2024 року за найм. прац., утрим. з з/п без ПДВ</t>
  </si>
  <si>
    <t>15.05.2024 Єдиний соціальний внесок 2750&lt;br&gt;101 Сплата єдиного соціального внеску 22% у сумі 2552,00 грн., утрим. з з/п прац. за травень 2024 р., без ПДВ</t>
  </si>
  <si>
    <t>15.05.2024 Військоввий збір 122&lt;br&gt;101 11011000; військовий збір 1,5% за травень 2024 року, утрим. з з/п з найм. працівників, без ПДВ</t>
  </si>
  <si>
    <t>29.05.2024 Виплата заробітної плати із банку 6793&lt;br&gt;40 Виплати, пов'язані з оплатою праці. Виплата заробітної плати найманим працівникам за травень 2024 року зг. Платіжної інструкції на видачу готівки № 90 від 28.05.2024</t>
  </si>
  <si>
    <t>09.05.2024 СенсБанк 290&lt;br&gt;Погашення комісії за проведення розрах.зі списання та зарах.гр. коштів за поточними рахунками, за травень 2024р. травень 2024р. зг.Дог.№ 23007513 від 22.02.2018. Без ПДВ.&lt;hr&gt;16.05.2024 СенсБанк 14&lt;br&gt;Погашення комісії за безготівкові платежі через СЕП з використ.К-Б за травень 2024р. травень 2024р. зг.Дог.№ 23007513 від 22.02.2018. Без ПДВ.&lt;hr&gt;29.05.2024 СенсБанк 81,52&lt;br&gt;Комісія за видачу готівкової гривні за травень 2024р. травень 2024р. згідно Договору № 23007513 від 22.02.2018. Без ПДВ.</t>
  </si>
  <si>
    <t>04.06.2024 КП "ХАРКІВВОДОКАНАЛ" 500&lt;br&gt;Сплата за послуги водопостачання та водовідведення за  червень 2024 року,згідно з договором294/05-Н</t>
  </si>
  <si>
    <t>24.06.2024 Податок на доходи фізичних осіб 1186&lt;br&gt;101 11010100; прибутковий податок 18% за червень 2024 року за найм. прац., утрим. з з/п без ПДВ</t>
  </si>
  <si>
    <t>24.06.2024 Єдиний соціальний внесок 2750&lt;br&gt;101 Сплата єдиного соціального внеску 22% у сумі 2750,00 грн., утрим. з з/п прац. за червень 2024 р., без ПДВ</t>
  </si>
  <si>
    <t>24.06.2024 Військоввий збір 122&lt;br&gt;101 11011000; військовий збір 1,5% за червень 2024 року, утрим. з з/п з найм. працівників, без ПДВ</t>
  </si>
  <si>
    <t>27.06.2024 Виплата заробітної плати із банку 6793&lt;br&gt;40 Виплати, пов'язані з оплатою праці. Виплата заробітної плати найманим працівникам за червень 2024 року зг. Платіжної інструкції на видачу готівки № 91 від 27.06.2024</t>
  </si>
  <si>
    <t>04.06.2024 СенсБанк 290&lt;br&gt;Погашення комісії за проведення розрах.зі списання та зарах.гр. коштів за поточними рахунками, за червень 2024р. червень 2024р. зг.Дог.№ 23007513 від 22.02.2018. Без ПДВ.&lt;hr&gt;05.06.2024 СенсБанк 3,5&lt;hr&gt;25.06.2024 СенсБанк 10,5&lt;br&gt;Погашення комісії за безготівкові платежі через СЕП з використ.К-Б за червень 2024р. червень 2024р. зг.Дог.№ 23007513 від 22.02.2018. Без ПДВ.&lt;hr&gt;27.06.2024 СенсБанк 81,52&lt;br&gt;Комісія за видачу готівкової гривні за червень 2024р. червень 2024р. згідно Договору № 23007513 від 22.02.2018. Без ПДВ.</t>
  </si>
  <si>
    <t>03.07.2024 ОМС, ДЕПАРТАМЕНТ ЖКГ ХАРКІВСЬКОІ МР 6000&lt;br&gt;Співфінансування поточного ремонту по усуненню аварій за адресою пр. Тракторобудiвникiв, буд. 89а ЖК "Венера"</t>
  </si>
  <si>
    <t>25.07.2024 Податок на доходи фізичних осіб 1186&lt;br&gt;101 11010100; прибутковий податок 18% за липень 2024 року за найм. прац., утрим. з з/п без ПДВ</t>
  </si>
  <si>
    <t>25.07.2024 Єдиний соціальний внесок 2750&lt;br&gt;101 Сплата єдиного соціального внеску 22% у сумі 2750,00 грн., утрим. з з/п прац. за липень 2024 р., без ПДВ</t>
  </si>
  <si>
    <t>25.07.2024 Військоввий збір 122&lt;br&gt;101 11011000; військовий збір 1,5% за липень 2024 року, утрим. з з/п з найм. працівників, без ПДВ</t>
  </si>
  <si>
    <t>26.07.2024 Виплата заробітної плати із банку 6793&lt;br&gt;40 Виплати, пов'язані з оплатою праці. Виплата заробітної плати найманим працівникам за липень 2024 року зг. Платіжної інструкції на видачу готівки № 92 від 26.07.2024</t>
  </si>
  <si>
    <t>02.07.2024 СенсБанк 290&lt;br&gt;Погашення комісії за проведення розрах.зі списання та зарах.гр. коштів за поточними рахунками, за липень 2024р. липень 2024р. зг.Дог.№ 23007513 від 22.02.2018. Без ПДВ.&lt;hr&gt;04.07.2024 СенсБанк 3,5&lt;hr&gt;26.07.2024 СенсБанк 10,5&lt;br&gt;Погашення комісії за безготівкові платежі через СЕП з використ.К-Б за липень 2024р. липень 2024р. зг.Дог.№ 23007513 від 22.02.2018. Без ПДВ.&lt;hr&gt;26.07.2024 СенсБанк 81,52&lt;br&gt;Комісія за видачу готівкової гривні за липень 2024р. липень 2024р. згідно Договору № 23007513 від 22.02.2018. Без ПДВ.</t>
  </si>
  <si>
    <t>09.08.2024 КП "КВПВ" (КВБО) 3500&lt;br&gt;Сплата за вивезення ТПВ за серпень 2024р., згідно договору №43/1 від 10.01.2014, ПДВ 20% 583.33 грн.</t>
  </si>
  <si>
    <t>26.08.2024 Податок на доходи фізичних осіб 1186&lt;br&gt;101 11010100; прибутковий податок 18% за серпень 2024 року за найм. прац., утрим. з з/п без ПДВ</t>
  </si>
  <si>
    <t>26.08.2024 Єдиний соціальний внесок 2750&lt;br&gt;101 Сплата єдиного соціального внеску 22% у сумі 2750,00 грн., утрим. з з/п прац. за серпень 2024 р., без ПДВ</t>
  </si>
  <si>
    <t>26.08.2024 Військоввий збір 122&lt;br&gt;101 11011000; військовий збір 1,5% за серпень 2024 року, утрим. з з/п з найм. працівників, без ПДВ</t>
  </si>
  <si>
    <t>28.08.2024 Виплата заробітної плати із банку 6793&lt;br&gt;40 Виплати, пов'язані з оплатою праці. Виплата заробітної плати найманим працівникам за серпень 2024 року зг. Платіжної інструкції на видачу готівки № 93 від 28.08.2024</t>
  </si>
  <si>
    <t>09.08.2024 СенсБанк 290&lt;br&gt;Погашення комісії за проведення розрах.зі списання та зарах.гр. коштів за поточними рахунками, за серпень 2024р. серпень 2024р. зг.Дог.№ 23007513 від 22.02.2018. Без ПДВ.&lt;hr&gt;10.08.2024 СенсБанк 3,5&lt;hr&gt;27.08.2024 СенсБанк 10,5&lt;br&gt;Погашення комісії за безготівкові платежі через СЕП з використ.К-Б за серпень 2024р. серпень 2024р. зг.Дог.№ 23007513 від 22.02.2018. Без ПДВ.&lt;hr&gt;28.08.2024 СенсБанк 81,52&lt;br&gt;Комісія за видачу готівкової гривні за серпень 2024р. серпень 2024р. згідно Договору № 23007513 від 22.02.2018. Без ПДВ.</t>
  </si>
  <si>
    <t>24.09.2024 ПРАТ "ХАРКІВЕНЕРГОЗБУТ" 2000&lt;br&gt;Сплата за електричну енергію за вересень згідно договору №03-1418 (о/р 1418) від 01.01.2019р.</t>
  </si>
  <si>
    <t>24.09.2024 Податок на доходи фізичних осіб 1186&lt;br&gt;101 11010100; прибутковий податок 18% за вересень 2024 року за найм. прац., утрим. з з/п без ПДВ</t>
  </si>
  <si>
    <t>24.09.2024 Єдиний соціальний внесок 2750&lt;br&gt;101 Сплата єдиного соціального внеску 22% у сумі 2750,00 грн., утрим. з з/п прац. за вересень 2024 р., без ПДВ</t>
  </si>
  <si>
    <t>24.09.2024 Військоввий збір 122&lt;br&gt;101 11011000; військовий збір 1,5% за вересень 2024 року, утрим. з з/п з найм. працівників, без ПДВ</t>
  </si>
  <si>
    <t>27.09.2024 Виплата заробітної плати із банку 81,52&lt;br&gt;Комісія за видачу готівкової гривні за вересень 2024р. вересень 2024р. згідно Договору № 23007513 від 22.02.2018. Без ПДВ.&lt;hr&gt;27.09.2024 Виплата заробітної плати із банку 6793&lt;br&gt;40 Виплати, пов'язані з оплатою праці. Виплата заробітної плати найманим працівникам за вересень 2024 року зг. Платіжної інструкції на видачу готівки № 94 від 26.09.2024</t>
  </si>
  <si>
    <t>02.09.2024 СенсБанк 290&lt;br&gt;Погашення комісії за проведення розрах.зі списання та зарах.гр. коштів за поточними рахунками, за вересень 2024р. вересень 2024р. зг.Дог.№ 23007513 від 22.02.2018. Без ПДВ.&lt;hr&gt;25.09.2024 СенсБанк 14&lt;br&gt;Погашення комісії за безготівкові платежі через СЕП з використ.К-Б за вересень 2024р. вересень 2024р. зг.Дог.№ 23007513 від 22.02.2018. Без ПДВ.</t>
  </si>
  <si>
    <t>ТОВ "КДН" (Триолан)</t>
  </si>
  <si>
    <t>22.10.2024 Податок на доходи фізичних осіб 1186&lt;br&gt;101 11010100; прибутковий податок 18% за жовтень 2024 року за найм. прац., утрим. з з/п без ПДВ</t>
  </si>
  <si>
    <t>22.10.2024 Єдиний соціальний внесок 2750&lt;br&gt;101 Сплата єдиного соціального внеску 22% у сумі 2750,00 грн., утрим. з з/п прац. за жовтень 2024 р., без ПДВ</t>
  </si>
  <si>
    <t>22.10.2024 Військоввий збір 405&lt;br&gt;101 11011000; військовий збір 1,5% за жовтень 2024 року, утрим. з з/п з найм. працівників, без ПДВ</t>
  </si>
  <si>
    <t>30.10.2024 Виплата заробітної плати із банку 81,52&lt;br&gt;Комісія за видачу готівкової гривні за жовтень 2024р. жовтень 2024р. згідно Договору № 23007513 від 22.02.2018. Без ПДВ.&lt;hr&gt;30.10.2024 Виплата заробітної плати із банку 6793&lt;br&gt;40 Виплати, пов'язані з оплатою праці. Виплата заробітної плати найманим працівникам за жовтень 2024 року зг. Платіжної інструкції на видачу готівки № 95 від 30.10.2024</t>
  </si>
  <si>
    <t>02.10.2024 СенсБанк 290&lt;br&gt;Погашення комісії за проведення розрах.зі списання та зарах.гр. коштів за поточними рахунками, за жовтень 2024р. жовтень 2024р. зг.Дог.№ 23007513 від 22.02.2018. Без ПДВ.&lt;hr&gt;23.10.2024 СенсБанк 10,5&lt;br&gt;Погашення комісії за безготівкові платежі через СЕП з використ.К-Б за жовтень 2024р. жовтень 2024р. зг.Дог.№ 23007513 від 22.02.2018. Без ПДВ.</t>
  </si>
  <si>
    <t>25.11.2024 КП "КВПВ" (КВБО) 2500&lt;br&gt;Сплата за вивезення ТПВ за листопад 2024р., згідно договору №43/1 від 10.01.2014, ПДВ 20% 583.33 грн.</t>
  </si>
  <si>
    <t>25.11.2024 Податок на доходи фізичних осіб 2238&lt;br&gt;101 11010100; прибутковий податок 18% за листопад 2024 року за найм. прац., утрим. з з/п без ПДВ</t>
  </si>
  <si>
    <t>25.11.2024 Єдиний соціальний внесок 2735&lt;br&gt;101 Сплата єдиного соціального внеску 22% у сумі 2750,00 грн., утрим. з з/п прац. за листопад 2024 р., без ПДВ</t>
  </si>
  <si>
    <t>25.11.2024 Військоввий збір 10&lt;br&gt;101 11011000; військовий збір 1,5% за листопад 2024 року, утрим. з з/п з найм. працівників, без ПДВ</t>
  </si>
  <si>
    <t>27.11.2024 Виплата заробітної плати із банку 120,09&lt;br&gt;Комісія за видачу готівкової гривні за листопад 2024р. листопад 2024р. згідно Договору № 23007513 від 22.02.2018. Без ПДВ.&lt;hr&gt;27.11.2024 Виплата заробітної плати із банку 10007,5&lt;br&gt;40 Виплати, пов'язані з оплатою праці. Виплата заробітної плати найманим працівникам за листопад 2024 року зг. Платіжної інструкції на видачу готівки № 96 від 27.11.2024</t>
  </si>
  <si>
    <t>03.11.2024 СенсБанк 290&lt;br&gt;Погашення комісії за проведення розрах.зі списання та зарах.гр. коштів за поточними рахунками, за листопад 2024р. листопад 2024р. зг.Дог.№ 23007513 від 22.02.2018. Без ПДВ.&lt;hr&gt;26.11.2024 СенсБанк 14&lt;br&gt;Погашення комісії за безготівкові платежі через СЕП з використ.К-Б за листопад 2024р. листопад 2024р. зг.Дог.№ 23007513 від 22.02.2018. Без ПДВ.</t>
  </si>
  <si>
    <t>5, 10</t>
  </si>
  <si>
    <t>Банк Грант</t>
  </si>
  <si>
    <t>30.12.2024 Податок на доходи фізичних осіб 122&lt;br&gt;101*ПДФО за грудень 2024 утрим. із зарпл. найман працівників</t>
  </si>
  <si>
    <t>30.12.2024 Єдиний соціальний внесок 150&lt;br&gt;101*ЄСВ 22% за грудень 2024 нарахов. на фонд опл. праці найм працівників</t>
  </si>
  <si>
    <t>30.12.2024 Військоввий збір 463&lt;br&gt;101*Військ.збір 5% за грудень 2024 утрим із зарпл. найман.працівників</t>
  </si>
  <si>
    <t>25.12.2024 Банк Грант 80&lt;br&gt;Оплата  послуг РКО(без ПДВ) за СКБ з 11.12.2024 по 31.12.2024 згідно договору №354/від-22  від 11.12.2024&lt;hr&gt;30.12.2024 Банк Грант 3&lt;hr&gt;30.12.2024 Банк Грант 3&lt;hr&gt;30.12.2024 Банк Грант 3&lt;hr&gt;02.12.2024 СенсБанк 290&lt;br&gt;Погашення комісії за проведення розрах.зі списання та зарах.гр. коштів за поточними рахунками, за грудень 2024р. грудень 2024р. зг.Дог.№ 23007513 від 22.02.2018. Без ПДВ.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</si>
</sst>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180" fontId="9" fillId="0" borderId="47" xfId="1" applyNumberFormat="1" applyFont="1" applyBorder="1"/>
    <xf numFmtId="180" fontId="9" fillId="0" borderId="49" xfId="1" applyNumberFormat="1" applyFont="1" applyBorder="1"/>
    <xf numFmtId="180" fontId="9" fillId="0" borderId="48" xfId="1" applyNumberFormat="1" applyFont="1" applyBorder="1"/>
    <xf numFmtId="173" fontId="9" fillId="0" borderId="46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180" fontId="2" fillId="0" borderId="47" xfId="1" applyNumberFormat="1" applyFont="1" applyBorder="1"/>
    <xf numFmtId="180" fontId="2" fillId="0" borderId="49" xfId="1" applyNumberFormat="1" applyFont="1" applyBorder="1"/>
    <xf numFmtId="180" fontId="2" fillId="0" borderId="48" xfId="1" applyNumberFormat="1" applyFont="1" applyBorder="1"/>
    <xf numFmtId="173" fontId="2" fillId="0" borderId="46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6"/>
  <sheetViews>
    <sheetView showGridLines="0" tabSelected="1" workbookViewId="0">
      <selection activeCell="A21" sqref="A21"/>
    </sheetView>
  </sheetViews>
  <sheetFormatPr defaultRowHeight="15"/>
  <cols>
    <col min="1" max="1" width="3" bestFit="1" customWidth="1"/>
    <col min="2" max="2" width="47.140625" bestFit="1" customWidth="1"/>
    <col min="3" max="4" width="8.42578125" bestFit="1" customWidth="1"/>
    <col min="5" max="5" width="9.7109375" bestFit="1" customWidth="1"/>
    <col min="6" max="7" width="8.42578125" bestFit="1" customWidth="1"/>
    <col min="8" max="8" width="8.7109375" bestFit="1" customWidth="1"/>
    <col min="9" max="9" width="8.42578125" bestFit="1" customWidth="1"/>
    <col min="10" max="10" width="8.85546875" bestFit="1" customWidth="1"/>
    <col min="11" max="11" width="9.7109375" bestFit="1" customWidth="1"/>
    <col min="12" max="12" width="9" bestFit="1" customWidth="1"/>
    <col min="13" max="13" width="9.5703125" bestFit="1" customWidth="1"/>
    <col min="14" max="14" width="8.42578125" bestFit="1" customWidth="1"/>
    <col min="15" max="15" width="13.5703125" bestFit="1" customWidth="1"/>
  </cols>
  <sheetData>
    <row r="1" spans="1:15" ht="15.75">
      <c r="A1" s="62" t="s">
        <v>56</v>
      </c>
      <c r="B1" s="62"/>
      <c r="C1" s="62"/>
      <c r="D1" s="63" t="s">
        <v>57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5" ht="16.5" thickBot="1">
      <c r="A2" s="64" t="s">
        <v>58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15" ht="15.75" thickBot="1">
      <c r="A3" s="69" t="s">
        <v>14</v>
      </c>
      <c r="B3" s="70"/>
      <c r="C3" s="22" t="s">
        <v>15</v>
      </c>
      <c r="D3" s="54" t="s">
        <v>16</v>
      </c>
      <c r="E3" s="54" t="s">
        <v>17</v>
      </c>
      <c r="F3" s="54" t="s">
        <v>19</v>
      </c>
      <c r="G3" s="54" t="s">
        <v>18</v>
      </c>
      <c r="H3" s="54" t="s">
        <v>20</v>
      </c>
      <c r="I3" s="54" t="s">
        <v>21</v>
      </c>
      <c r="J3" s="54" t="s">
        <v>22</v>
      </c>
      <c r="K3" s="54" t="s">
        <v>23</v>
      </c>
      <c r="L3" s="54" t="s">
        <v>24</v>
      </c>
      <c r="M3" s="54" t="s">
        <v>25</v>
      </c>
      <c r="N3" s="18" t="s">
        <v>26</v>
      </c>
      <c r="O3" s="24" t="s">
        <v>27</v>
      </c>
    </row>
    <row r="4" spans="1:15" ht="15.75" hidden="1" thickBot="1">
      <c r="A4" s="71" t="s">
        <v>28</v>
      </c>
      <c r="B4" s="72"/>
      <c r="C4" s="23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2721.25998878479</v>
      </c>
      <c r="N4" s="19">
        <v>2721.25998878479</v>
      </c>
      <c r="O4" s="25"/>
    </row>
    <row r="5" spans="1:15" ht="15.75" hidden="1" thickBot="1">
      <c r="A5" s="73" t="s">
        <v>34</v>
      </c>
      <c r="B5" s="74"/>
      <c r="C5" s="2"/>
      <c r="D5" s="3"/>
      <c r="E5" s="3"/>
      <c r="F5" s="3"/>
      <c r="G5" s="3"/>
      <c r="H5" s="3"/>
      <c r="I5" s="3"/>
      <c r="J5" s="3"/>
      <c r="K5" s="3"/>
      <c r="L5" s="3"/>
      <c r="M5" s="3" t="s">
        <v>136</v>
      </c>
      <c r="N5" s="20" t="s">
        <v>136</v>
      </c>
      <c r="O5" s="4"/>
    </row>
    <row r="6" spans="1:15" ht="15.75" hidden="1" thickBot="1">
      <c r="A6" s="73" t="s">
        <v>29</v>
      </c>
      <c r="B6" s="74"/>
      <c r="C6" s="5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60</v>
      </c>
      <c r="N6" s="21">
        <v>60</v>
      </c>
      <c r="O6" s="7"/>
    </row>
    <row r="7" spans="1:15" ht="15.75" hidden="1" thickBot="1">
      <c r="A7" s="73" t="s">
        <v>30</v>
      </c>
      <c r="B7" s="74"/>
      <c r="C7" s="5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85</v>
      </c>
      <c r="N7" s="21">
        <v>85</v>
      </c>
      <c r="O7" s="7"/>
    </row>
    <row r="8" spans="1:15" ht="15.75" hidden="1" thickBot="1">
      <c r="A8" s="67" t="s">
        <v>31</v>
      </c>
      <c r="B8" s="68"/>
      <c r="C8" s="104">
        <v>14456.300000000003</v>
      </c>
      <c r="D8" s="105">
        <v>14456.300000000003</v>
      </c>
      <c r="E8" s="105">
        <v>14456.300000000003</v>
      </c>
      <c r="F8" s="105">
        <v>14456.300000000003</v>
      </c>
      <c r="G8" s="105">
        <v>14456.300000000003</v>
      </c>
      <c r="H8" s="105">
        <v>14456.300000000003</v>
      </c>
      <c r="I8" s="105">
        <v>14456.300000000003</v>
      </c>
      <c r="J8" s="105">
        <v>14456.300000000003</v>
      </c>
      <c r="K8" s="105">
        <v>14456.300000000003</v>
      </c>
      <c r="L8" s="105">
        <v>14456.300000000003</v>
      </c>
      <c r="M8" s="105">
        <v>14456.300000000003</v>
      </c>
      <c r="N8" s="106">
        <v>14456.300000000003</v>
      </c>
      <c r="O8" s="26">
        <f>SUM(C8:N8)</f>
        <v>173475.60000000003</v>
      </c>
    </row>
    <row r="9" spans="1:15" s="1" customFormat="1" ht="15" hidden="1" customHeight="1" thickBot="1">
      <c r="A9" s="77"/>
      <c r="B9" s="78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79"/>
    </row>
    <row r="10" spans="1:15" s="1" customFormat="1" ht="19.5" thickBot="1">
      <c r="A10" s="65" t="s">
        <v>55</v>
      </c>
      <c r="B10" s="66"/>
      <c r="C10" s="108">
        <f>C11-C12-C13-C14</f>
        <v>46924.12</v>
      </c>
      <c r="D10" s="109">
        <f t="shared" ref="D10:N10" si="0">D11-D12-D13-D14</f>
        <v>44962.7</v>
      </c>
      <c r="E10" s="109">
        <f t="shared" si="0"/>
        <v>48261.3</v>
      </c>
      <c r="F10" s="109">
        <f t="shared" si="0"/>
        <v>45095.280000000006</v>
      </c>
      <c r="G10" s="109">
        <f t="shared" si="0"/>
        <v>40456.990000000013</v>
      </c>
      <c r="H10" s="109">
        <f t="shared" si="0"/>
        <v>34418.570000000007</v>
      </c>
      <c r="I10" s="109">
        <f t="shared" si="0"/>
        <v>39802.649999999994</v>
      </c>
      <c r="J10" s="109">
        <f t="shared" si="0"/>
        <v>41074.729999999996</v>
      </c>
      <c r="K10" s="109">
        <f t="shared" si="0"/>
        <v>39074.209999999992</v>
      </c>
      <c r="L10" s="109">
        <f t="shared" si="0"/>
        <v>36001.189999999988</v>
      </c>
      <c r="M10" s="109">
        <f t="shared" si="0"/>
        <v>42765.770000000048</v>
      </c>
      <c r="N10" s="110">
        <f t="shared" si="0"/>
        <v>40040.280000000028</v>
      </c>
      <c r="O10" s="27">
        <f>C10</f>
        <v>46924.12</v>
      </c>
    </row>
    <row r="11" spans="1:15" s="1" customFormat="1" hidden="1">
      <c r="A11" s="75" t="s">
        <v>35</v>
      </c>
      <c r="B11" s="76"/>
      <c r="C11" s="111">
        <v>46924.12</v>
      </c>
      <c r="D11" s="112">
        <v>44962.7</v>
      </c>
      <c r="E11" s="112">
        <v>48261.3</v>
      </c>
      <c r="F11" s="112">
        <v>45095.280000000006</v>
      </c>
      <c r="G11" s="112">
        <v>40456.990000000013</v>
      </c>
      <c r="H11" s="112">
        <v>34418.570000000007</v>
      </c>
      <c r="I11" s="112">
        <v>39802.649999999994</v>
      </c>
      <c r="J11" s="112">
        <v>41074.729999999996</v>
      </c>
      <c r="K11" s="112">
        <v>39074.209999999992</v>
      </c>
      <c r="L11" s="112">
        <v>36001.189999999988</v>
      </c>
      <c r="M11" s="112">
        <v>42765.770000000048</v>
      </c>
      <c r="N11" s="113">
        <v>40040.280000000028</v>
      </c>
      <c r="O11" s="28">
        <f>C11</f>
        <v>46924.12</v>
      </c>
    </row>
    <row r="12" spans="1:15" s="1" customFormat="1" hidden="1">
      <c r="A12" s="55" t="s">
        <v>48</v>
      </c>
      <c r="B12" s="56"/>
      <c r="C12" s="114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6"/>
      <c r="O12" s="32">
        <f>C12</f>
        <v>0</v>
      </c>
    </row>
    <row r="13" spans="1:15" s="1" customFormat="1" hidden="1">
      <c r="A13" s="55" t="s">
        <v>49</v>
      </c>
      <c r="B13" s="56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6"/>
      <c r="O13" s="32">
        <f>C13</f>
        <v>0</v>
      </c>
    </row>
    <row r="14" spans="1:15" s="1" customFormat="1" ht="15.75" hidden="1" thickBot="1">
      <c r="A14" s="80" t="s">
        <v>50</v>
      </c>
      <c r="B14" s="81"/>
      <c r="C14" s="11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9"/>
      <c r="O14" s="33">
        <f>C14</f>
        <v>0</v>
      </c>
    </row>
    <row r="15" spans="1:15" s="1" customFormat="1" ht="7.15" hidden="1" customHeight="1" thickBot="1">
      <c r="A15" s="83"/>
      <c r="B15" s="84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85"/>
    </row>
    <row r="16" spans="1:15" s="1" customFormat="1" ht="18.75">
      <c r="A16" s="65" t="s">
        <v>44</v>
      </c>
      <c r="B16" s="66"/>
      <c r="C16" s="121">
        <f>SUM(C17:C21)</f>
        <v>9408.1</v>
      </c>
      <c r="D16" s="109">
        <f>SUM(D17:D21)</f>
        <v>10531.1</v>
      </c>
      <c r="E16" s="109">
        <f>SUM(E17:E21)</f>
        <v>8861</v>
      </c>
      <c r="F16" s="109">
        <f t="shared" ref="F16:M16" si="1">SUM(F17:F21)</f>
        <v>13976.75</v>
      </c>
      <c r="G16" s="109">
        <f t="shared" si="1"/>
        <v>8698.1</v>
      </c>
      <c r="H16" s="109">
        <f t="shared" si="1"/>
        <v>17120.599999999999</v>
      </c>
      <c r="I16" s="109">
        <f t="shared" si="1"/>
        <v>18508.599999999999</v>
      </c>
      <c r="J16" s="109">
        <f t="shared" si="1"/>
        <v>12736</v>
      </c>
      <c r="K16" s="109">
        <f t="shared" si="1"/>
        <v>10163.5</v>
      </c>
      <c r="L16" s="109">
        <f t="shared" si="1"/>
        <v>18280.599999999999</v>
      </c>
      <c r="M16" s="109">
        <f t="shared" si="1"/>
        <v>15189.1</v>
      </c>
      <c r="N16" s="122">
        <f>SUM(N17:N21)</f>
        <v>6546.63</v>
      </c>
      <c r="O16" s="27">
        <f>SUM(C16:N16)</f>
        <v>150020.08000000002</v>
      </c>
    </row>
    <row r="17" spans="1:15">
      <c r="A17" s="156">
        <v>1</v>
      </c>
      <c r="B17" s="157" t="s">
        <v>32</v>
      </c>
      <c r="C17" s="158">
        <v>9408.1</v>
      </c>
      <c r="D17" s="159">
        <v>10531.1</v>
      </c>
      <c r="E17" s="159">
        <v>8861</v>
      </c>
      <c r="F17" s="159">
        <v>13631.75</v>
      </c>
      <c r="G17" s="159">
        <v>8698.1</v>
      </c>
      <c r="H17" s="159">
        <v>17120.599999999999</v>
      </c>
      <c r="I17" s="159">
        <v>18163.599999999999</v>
      </c>
      <c r="J17" s="159">
        <v>12736</v>
      </c>
      <c r="K17" s="159">
        <v>10163.5</v>
      </c>
      <c r="L17" s="159">
        <v>14515.6</v>
      </c>
      <c r="M17" s="159">
        <v>15189.1</v>
      </c>
      <c r="N17" s="160">
        <v>6201.6</v>
      </c>
      <c r="O17" s="161">
        <f>SUM(C17:N17)</f>
        <v>145220.05000000002</v>
      </c>
    </row>
    <row r="18" spans="1:15">
      <c r="A18" s="51">
        <v>2</v>
      </c>
      <c r="B18" s="52" t="s">
        <v>87</v>
      </c>
      <c r="C18" s="142"/>
      <c r="D18" s="143"/>
      <c r="E18" s="143"/>
      <c r="F18" s="143">
        <v>345</v>
      </c>
      <c r="G18" s="143">
        <v>0</v>
      </c>
      <c r="H18" s="143">
        <v>0</v>
      </c>
      <c r="I18" s="143">
        <v>345</v>
      </c>
      <c r="J18" s="143">
        <v>0</v>
      </c>
      <c r="K18" s="143">
        <v>0</v>
      </c>
      <c r="L18" s="143">
        <v>345</v>
      </c>
      <c r="M18" s="143">
        <v>0</v>
      </c>
      <c r="N18" s="144">
        <v>345</v>
      </c>
      <c r="O18" s="4">
        <f>SUM(C18:N18)</f>
        <v>1380</v>
      </c>
    </row>
    <row r="19" spans="1:15">
      <c r="A19" s="156">
        <v>3</v>
      </c>
      <c r="B19" s="157" t="s">
        <v>124</v>
      </c>
      <c r="C19" s="158"/>
      <c r="D19" s="159"/>
      <c r="E19" s="159"/>
      <c r="F19" s="159"/>
      <c r="G19" s="159"/>
      <c r="H19" s="159"/>
      <c r="I19" s="159"/>
      <c r="J19" s="159"/>
      <c r="K19" s="159"/>
      <c r="L19" s="159">
        <v>3420</v>
      </c>
      <c r="M19" s="159">
        <v>0</v>
      </c>
      <c r="N19" s="160">
        <v>0</v>
      </c>
      <c r="O19" s="161">
        <f>SUM(C19:N19)</f>
        <v>3420</v>
      </c>
    </row>
    <row r="20" spans="1:15" ht="15.75" thickBot="1">
      <c r="A20" s="48">
        <v>4</v>
      </c>
      <c r="B20" s="53" t="s">
        <v>137</v>
      </c>
      <c r="C20" s="123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24">
        <v>0.03</v>
      </c>
      <c r="O20" s="26">
        <f>SUM(C20:N20)</f>
        <v>0.03</v>
      </c>
    </row>
    <row r="21" spans="1:15" ht="15.75" hidden="1" thickBot="1">
      <c r="A21" s="37"/>
      <c r="B21" s="38"/>
      <c r="C21" s="125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7"/>
      <c r="O21" s="39">
        <f>SUM(C21:N21)</f>
        <v>0</v>
      </c>
    </row>
    <row r="22" spans="1:15" s="1" customFormat="1" ht="7.5" customHeight="1" thickBot="1">
      <c r="A22" s="59"/>
      <c r="B22" s="60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61"/>
    </row>
    <row r="23" spans="1:15" s="1" customFormat="1" ht="18.75">
      <c r="A23" s="57" t="s">
        <v>33</v>
      </c>
      <c r="B23" s="58"/>
      <c r="C23" s="129">
        <f t="shared" ref="C23:N23" si="2">SUM(C24:C34)</f>
        <v>11369.52</v>
      </c>
      <c r="D23" s="130">
        <f t="shared" si="2"/>
        <v>7232.5</v>
      </c>
      <c r="E23" s="130">
        <f t="shared" si="2"/>
        <v>12027.02</v>
      </c>
      <c r="F23" s="130">
        <f t="shared" si="2"/>
        <v>18615.04</v>
      </c>
      <c r="G23" s="130">
        <f t="shared" si="2"/>
        <v>14736.52</v>
      </c>
      <c r="H23" s="130">
        <f t="shared" si="2"/>
        <v>11736.52</v>
      </c>
      <c r="I23" s="130">
        <f t="shared" si="2"/>
        <v>17236.52</v>
      </c>
      <c r="J23" s="130">
        <f t="shared" si="2"/>
        <v>14736.52</v>
      </c>
      <c r="K23" s="130">
        <f t="shared" si="2"/>
        <v>13236.52</v>
      </c>
      <c r="L23" s="130">
        <f t="shared" si="2"/>
        <v>11516.02</v>
      </c>
      <c r="M23" s="130">
        <f t="shared" si="2"/>
        <v>17914.59</v>
      </c>
      <c r="N23" s="131">
        <f t="shared" si="2"/>
        <v>1114</v>
      </c>
      <c r="O23" s="34">
        <f>SUM(C23:N23)</f>
        <v>151471.29</v>
      </c>
    </row>
    <row r="24" spans="1:15" s="1" customFormat="1">
      <c r="A24" s="49">
        <v>1</v>
      </c>
      <c r="B24" s="50" t="s">
        <v>59</v>
      </c>
      <c r="C24" s="152">
        <v>0</v>
      </c>
      <c r="D24" s="153">
        <v>3000</v>
      </c>
      <c r="E24" s="153">
        <v>0</v>
      </c>
      <c r="F24" s="153">
        <v>0</v>
      </c>
      <c r="G24" s="153">
        <v>3500</v>
      </c>
      <c r="H24" s="153">
        <v>0</v>
      </c>
      <c r="I24" s="153">
        <v>0</v>
      </c>
      <c r="J24" s="153">
        <v>3500</v>
      </c>
      <c r="K24" s="153">
        <v>0</v>
      </c>
      <c r="L24" s="153">
        <v>0</v>
      </c>
      <c r="M24" s="153">
        <v>2500</v>
      </c>
      <c r="N24" s="154">
        <v>0</v>
      </c>
      <c r="O24" s="155">
        <f>SUM(C24:N24)</f>
        <v>12500</v>
      </c>
    </row>
    <row r="25" spans="1:15" s="1" customFormat="1">
      <c r="A25" s="49">
        <v>2</v>
      </c>
      <c r="B25" s="50" t="s">
        <v>60</v>
      </c>
      <c r="C25" s="152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500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4">
        <v>0</v>
      </c>
      <c r="O25" s="155">
        <f>SUM(C25:N25)</f>
        <v>500</v>
      </c>
    </row>
    <row r="26" spans="1:15" s="1" customFormat="1">
      <c r="A26" s="49">
        <v>3</v>
      </c>
      <c r="B26" s="50" t="s">
        <v>61</v>
      </c>
      <c r="C26" s="152">
        <v>0</v>
      </c>
      <c r="D26" s="153">
        <v>0</v>
      </c>
      <c r="E26" s="153">
        <v>1000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2000</v>
      </c>
      <c r="L26" s="153">
        <v>0</v>
      </c>
      <c r="M26" s="153">
        <v>0</v>
      </c>
      <c r="N26" s="154">
        <v>0</v>
      </c>
      <c r="O26" s="155">
        <f>SUM(C26:N26)</f>
        <v>3000</v>
      </c>
    </row>
    <row r="27" spans="1:15" s="1" customFormat="1">
      <c r="A27" s="49">
        <v>4</v>
      </c>
      <c r="B27" s="50" t="s">
        <v>62</v>
      </c>
      <c r="C27" s="152">
        <v>0</v>
      </c>
      <c r="D27" s="153">
        <v>0</v>
      </c>
      <c r="E27" s="153">
        <v>0</v>
      </c>
      <c r="F27" s="153">
        <v>0</v>
      </c>
      <c r="G27" s="153">
        <v>0</v>
      </c>
      <c r="H27" s="153">
        <v>0</v>
      </c>
      <c r="I27" s="153">
        <v>6000</v>
      </c>
      <c r="J27" s="153">
        <v>0</v>
      </c>
      <c r="K27" s="153">
        <v>0</v>
      </c>
      <c r="L27" s="153">
        <v>0</v>
      </c>
      <c r="M27" s="153">
        <v>0</v>
      </c>
      <c r="N27" s="154">
        <v>0</v>
      </c>
      <c r="O27" s="155">
        <f>SUM(C27:N27)</f>
        <v>6000</v>
      </c>
    </row>
    <row r="28" spans="1:15" s="1" customFormat="1">
      <c r="A28" s="49">
        <v>5</v>
      </c>
      <c r="B28" s="50" t="s">
        <v>63</v>
      </c>
      <c r="C28" s="152">
        <v>1215</v>
      </c>
      <c r="D28" s="153">
        <v>1215</v>
      </c>
      <c r="E28" s="153">
        <v>1215</v>
      </c>
      <c r="F28" s="153">
        <v>1186</v>
      </c>
      <c r="G28" s="153">
        <v>1186</v>
      </c>
      <c r="H28" s="153">
        <v>1186</v>
      </c>
      <c r="I28" s="153">
        <v>1186</v>
      </c>
      <c r="J28" s="153">
        <v>1186</v>
      </c>
      <c r="K28" s="153">
        <v>1186</v>
      </c>
      <c r="L28" s="153">
        <v>1186</v>
      </c>
      <c r="M28" s="153">
        <v>2238</v>
      </c>
      <c r="N28" s="154">
        <v>122</v>
      </c>
      <c r="O28" s="155">
        <f>SUM(C28:N28)</f>
        <v>14307</v>
      </c>
    </row>
    <row r="29" spans="1:15" s="1" customFormat="1">
      <c r="A29" s="49">
        <v>6</v>
      </c>
      <c r="B29" s="50" t="s">
        <v>64</v>
      </c>
      <c r="C29" s="152">
        <v>2552</v>
      </c>
      <c r="D29" s="153">
        <v>2552</v>
      </c>
      <c r="E29" s="153">
        <v>2552</v>
      </c>
      <c r="F29" s="153">
        <v>2750</v>
      </c>
      <c r="G29" s="153">
        <v>2750</v>
      </c>
      <c r="H29" s="153">
        <v>2750</v>
      </c>
      <c r="I29" s="153">
        <v>2750</v>
      </c>
      <c r="J29" s="153">
        <v>2750</v>
      </c>
      <c r="K29" s="153">
        <v>2750</v>
      </c>
      <c r="L29" s="153">
        <v>2750</v>
      </c>
      <c r="M29" s="153">
        <v>2735</v>
      </c>
      <c r="N29" s="154">
        <v>150</v>
      </c>
      <c r="O29" s="155">
        <f>SUM(C29:N29)</f>
        <v>29791</v>
      </c>
    </row>
    <row r="30" spans="1:15" s="1" customFormat="1">
      <c r="A30" s="49">
        <v>7</v>
      </c>
      <c r="B30" s="50" t="s">
        <v>65</v>
      </c>
      <c r="C30" s="152">
        <v>121.5</v>
      </c>
      <c r="D30" s="153">
        <v>121.5</v>
      </c>
      <c r="E30" s="153">
        <v>121.5</v>
      </c>
      <c r="F30" s="153">
        <v>122</v>
      </c>
      <c r="G30" s="153">
        <v>122</v>
      </c>
      <c r="H30" s="153">
        <v>122</v>
      </c>
      <c r="I30" s="153">
        <v>122</v>
      </c>
      <c r="J30" s="153">
        <v>122</v>
      </c>
      <c r="K30" s="153">
        <v>122</v>
      </c>
      <c r="L30" s="153">
        <v>405</v>
      </c>
      <c r="M30" s="153">
        <v>10</v>
      </c>
      <c r="N30" s="154">
        <v>463</v>
      </c>
      <c r="O30" s="155">
        <f>SUM(C30:N30)</f>
        <v>1974.5</v>
      </c>
    </row>
    <row r="31" spans="1:15" s="1" customFormat="1">
      <c r="A31" s="49">
        <v>8</v>
      </c>
      <c r="B31" s="50" t="s">
        <v>66</v>
      </c>
      <c r="C31" s="152">
        <v>6793</v>
      </c>
      <c r="D31" s="153">
        <v>0</v>
      </c>
      <c r="E31" s="153">
        <v>6793</v>
      </c>
      <c r="F31" s="153">
        <v>13586</v>
      </c>
      <c r="G31" s="153">
        <v>6793</v>
      </c>
      <c r="H31" s="153">
        <v>6793</v>
      </c>
      <c r="I31" s="153">
        <v>6793</v>
      </c>
      <c r="J31" s="153">
        <v>6793</v>
      </c>
      <c r="K31" s="153">
        <v>6874.52</v>
      </c>
      <c r="L31" s="153">
        <v>6874.52</v>
      </c>
      <c r="M31" s="153">
        <v>10127.59</v>
      </c>
      <c r="N31" s="154">
        <v>0</v>
      </c>
      <c r="O31" s="155">
        <f>SUM(C31:N31)</f>
        <v>78220.63</v>
      </c>
    </row>
    <row r="32" spans="1:15" s="1" customFormat="1">
      <c r="A32" s="49">
        <v>9</v>
      </c>
      <c r="B32" s="50" t="s">
        <v>67</v>
      </c>
      <c r="C32" s="152">
        <v>296</v>
      </c>
      <c r="D32" s="153">
        <v>0</v>
      </c>
      <c r="E32" s="153">
        <v>0</v>
      </c>
      <c r="F32" s="153">
        <v>497.5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4">
        <v>0</v>
      </c>
      <c r="O32" s="155">
        <f>SUM(C32:N32)</f>
        <v>793.5</v>
      </c>
    </row>
    <row r="33" spans="1:15" s="1" customFormat="1">
      <c r="A33" s="146">
        <v>10</v>
      </c>
      <c r="B33" s="147" t="s">
        <v>68</v>
      </c>
      <c r="C33" s="148">
        <v>392.02</v>
      </c>
      <c r="D33" s="149">
        <v>344</v>
      </c>
      <c r="E33" s="149">
        <v>345.52</v>
      </c>
      <c r="F33" s="149">
        <v>473.53999999999996</v>
      </c>
      <c r="G33" s="149">
        <v>385.52</v>
      </c>
      <c r="H33" s="149">
        <v>385.52</v>
      </c>
      <c r="I33" s="149">
        <v>385.52</v>
      </c>
      <c r="J33" s="149">
        <v>385.52</v>
      </c>
      <c r="K33" s="149">
        <v>304</v>
      </c>
      <c r="L33" s="149">
        <v>300.5</v>
      </c>
      <c r="M33" s="149">
        <v>304</v>
      </c>
      <c r="N33" s="150">
        <v>379</v>
      </c>
      <c r="O33" s="151">
        <f>SUM(C33:N33)</f>
        <v>4384.66</v>
      </c>
    </row>
    <row r="34" spans="1:15" s="1" customFormat="1" hidden="1">
      <c r="A34" s="40"/>
      <c r="B34" s="41"/>
      <c r="C34" s="132">
        <v>0</v>
      </c>
      <c r="D34" s="133">
        <v>0</v>
      </c>
      <c r="E34" s="133">
        <v>0</v>
      </c>
      <c r="F34" s="133">
        <v>0</v>
      </c>
      <c r="G34" s="133">
        <v>0</v>
      </c>
      <c r="H34" s="133"/>
      <c r="I34" s="133"/>
      <c r="J34" s="133"/>
      <c r="K34" s="133"/>
      <c r="L34" s="133"/>
      <c r="M34" s="133"/>
      <c r="N34" s="134"/>
      <c r="O34" s="42">
        <f>SUM(C34:N34)</f>
        <v>0</v>
      </c>
    </row>
    <row r="35" spans="1:15" s="1" customFormat="1" ht="1.1499999999999999" customHeight="1" thickBot="1">
      <c r="A35" s="88"/>
      <c r="B35" s="89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90"/>
    </row>
    <row r="36" spans="1:15" s="1" customFormat="1" ht="19.5" thickBot="1">
      <c r="A36" s="65" t="s">
        <v>54</v>
      </c>
      <c r="B36" s="87"/>
      <c r="C36" s="136">
        <f>C10+C16-C23</f>
        <v>44962.7</v>
      </c>
      <c r="D36" s="137">
        <f t="shared" ref="D36:N36" si="3">D10+D16-D23</f>
        <v>48261.299999999996</v>
      </c>
      <c r="E36" s="137">
        <f t="shared" si="3"/>
        <v>45095.28</v>
      </c>
      <c r="F36" s="137">
        <f t="shared" si="3"/>
        <v>40456.990000000005</v>
      </c>
      <c r="G36" s="137">
        <f t="shared" si="3"/>
        <v>34418.570000000007</v>
      </c>
      <c r="H36" s="137">
        <f t="shared" si="3"/>
        <v>39802.650000000009</v>
      </c>
      <c r="I36" s="137">
        <f t="shared" si="3"/>
        <v>41074.729999999996</v>
      </c>
      <c r="J36" s="137">
        <f t="shared" si="3"/>
        <v>39074.209999999992</v>
      </c>
      <c r="K36" s="137">
        <f t="shared" si="3"/>
        <v>36001.189999999988</v>
      </c>
      <c r="L36" s="137">
        <f t="shared" si="3"/>
        <v>42765.76999999999</v>
      </c>
      <c r="M36" s="137">
        <f t="shared" si="3"/>
        <v>40040.280000000042</v>
      </c>
      <c r="N36" s="138">
        <f t="shared" si="3"/>
        <v>45472.910000000025</v>
      </c>
      <c r="O36" s="30">
        <f>N36</f>
        <v>45472.910000000025</v>
      </c>
    </row>
    <row r="37" spans="1:15" s="1" customFormat="1" hidden="1">
      <c r="A37" s="75" t="s">
        <v>35</v>
      </c>
      <c r="B37" s="76"/>
      <c r="C37" s="111">
        <v>44962.7</v>
      </c>
      <c r="D37" s="112">
        <v>48261.3</v>
      </c>
      <c r="E37" s="112">
        <v>45095.280000000006</v>
      </c>
      <c r="F37" s="112">
        <v>40456.990000000013</v>
      </c>
      <c r="G37" s="112">
        <v>34418.570000000007</v>
      </c>
      <c r="H37" s="112">
        <v>39802.649999999994</v>
      </c>
      <c r="I37" s="112">
        <v>41074.729999999996</v>
      </c>
      <c r="J37" s="112">
        <v>39074.209999999992</v>
      </c>
      <c r="K37" s="112">
        <v>36001.189999999988</v>
      </c>
      <c r="L37" s="112">
        <v>42765.770000000048</v>
      </c>
      <c r="M37" s="112">
        <v>40040.280000000028</v>
      </c>
      <c r="N37" s="113">
        <v>45472.910000000062</v>
      </c>
      <c r="O37" s="29">
        <f>N37</f>
        <v>45472.910000000062</v>
      </c>
    </row>
    <row r="38" spans="1:15" s="1" customFormat="1" hidden="1">
      <c r="A38" s="55" t="s">
        <v>51</v>
      </c>
      <c r="B38" s="56"/>
      <c r="C38" s="114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6"/>
      <c r="O38" s="35">
        <f>N38</f>
        <v>0</v>
      </c>
    </row>
    <row r="39" spans="1:15" s="1" customFormat="1" hidden="1">
      <c r="A39" s="55" t="s">
        <v>49</v>
      </c>
      <c r="B39" s="56"/>
      <c r="C39" s="114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6"/>
      <c r="O39" s="35">
        <f>N39</f>
        <v>0</v>
      </c>
    </row>
    <row r="40" spans="1:15" s="1" customFormat="1" ht="15.75" hidden="1" thickBot="1">
      <c r="A40" s="80" t="s">
        <v>50</v>
      </c>
      <c r="B40" s="81"/>
      <c r="C40" s="117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9"/>
      <c r="O40" s="36">
        <f>N40</f>
        <v>0</v>
      </c>
    </row>
    <row r="41" spans="1:15" s="1" customFormat="1" ht="7.5" customHeight="1" thickBot="1">
      <c r="A41" s="83"/>
      <c r="B41" s="84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85"/>
    </row>
    <row r="42" spans="1:15">
      <c r="A42" s="71" t="s">
        <v>52</v>
      </c>
      <c r="B42" s="82"/>
      <c r="C42" s="139">
        <f>C8</f>
        <v>14456.300000000003</v>
      </c>
      <c r="D42" s="140">
        <f t="shared" ref="D42:O42" si="4">D8</f>
        <v>14456.300000000003</v>
      </c>
      <c r="E42" s="140">
        <f t="shared" si="4"/>
        <v>14456.300000000003</v>
      </c>
      <c r="F42" s="140">
        <f t="shared" si="4"/>
        <v>14456.300000000003</v>
      </c>
      <c r="G42" s="140">
        <f t="shared" si="4"/>
        <v>14456.300000000003</v>
      </c>
      <c r="H42" s="140">
        <f t="shared" si="4"/>
        <v>14456.300000000003</v>
      </c>
      <c r="I42" s="140">
        <f t="shared" si="4"/>
        <v>14456.300000000003</v>
      </c>
      <c r="J42" s="140">
        <f t="shared" si="4"/>
        <v>14456.300000000003</v>
      </c>
      <c r="K42" s="140">
        <f t="shared" si="4"/>
        <v>14456.300000000003</v>
      </c>
      <c r="L42" s="140">
        <f t="shared" si="4"/>
        <v>14456.300000000003</v>
      </c>
      <c r="M42" s="140">
        <f t="shared" si="4"/>
        <v>14456.300000000003</v>
      </c>
      <c r="N42" s="141">
        <f t="shared" si="4"/>
        <v>14456.300000000003</v>
      </c>
      <c r="O42" s="43">
        <f t="shared" si="4"/>
        <v>173475.60000000003</v>
      </c>
    </row>
    <row r="43" spans="1:15">
      <c r="A43" s="73" t="s">
        <v>47</v>
      </c>
      <c r="B43" s="86"/>
      <c r="C43" s="142">
        <v>0</v>
      </c>
      <c r="D43" s="143">
        <v>0</v>
      </c>
      <c r="E43" s="143">
        <v>0</v>
      </c>
      <c r="F43" s="143">
        <v>0</v>
      </c>
      <c r="G43" s="143">
        <v>0</v>
      </c>
      <c r="H43" s="143">
        <v>0</v>
      </c>
      <c r="I43" s="143">
        <v>0</v>
      </c>
      <c r="J43" s="143">
        <v>0</v>
      </c>
      <c r="K43" s="143">
        <v>0</v>
      </c>
      <c r="L43" s="143">
        <v>0</v>
      </c>
      <c r="M43" s="143">
        <v>0</v>
      </c>
      <c r="N43" s="144">
        <v>0</v>
      </c>
      <c r="O43" s="46">
        <f>SUM(C43:N43)</f>
        <v>0</v>
      </c>
    </row>
    <row r="44" spans="1:15">
      <c r="A44" s="73" t="s">
        <v>53</v>
      </c>
      <c r="B44" s="86"/>
      <c r="C44" s="142">
        <f>C17</f>
        <v>9408.1</v>
      </c>
      <c r="D44" s="143">
        <f t="shared" ref="D44:O44" si="5">D17</f>
        <v>10531.1</v>
      </c>
      <c r="E44" s="143">
        <f t="shared" si="5"/>
        <v>8861</v>
      </c>
      <c r="F44" s="143">
        <f t="shared" si="5"/>
        <v>13631.75</v>
      </c>
      <c r="G44" s="143">
        <f t="shared" si="5"/>
        <v>8698.1</v>
      </c>
      <c r="H44" s="143">
        <f t="shared" si="5"/>
        <v>17120.599999999999</v>
      </c>
      <c r="I44" s="143">
        <f t="shared" si="5"/>
        <v>18163.599999999999</v>
      </c>
      <c r="J44" s="143">
        <f t="shared" si="5"/>
        <v>12736</v>
      </c>
      <c r="K44" s="143">
        <f t="shared" si="5"/>
        <v>10163.5</v>
      </c>
      <c r="L44" s="143">
        <f t="shared" si="5"/>
        <v>14515.6</v>
      </c>
      <c r="M44" s="143">
        <f t="shared" si="5"/>
        <v>15189.1</v>
      </c>
      <c r="N44" s="144">
        <f t="shared" si="5"/>
        <v>6201.6</v>
      </c>
      <c r="O44" s="44">
        <f t="shared" si="5"/>
        <v>145220.05000000002</v>
      </c>
    </row>
    <row r="45" spans="1:15" hidden="1">
      <c r="A45" s="73" t="s">
        <v>45</v>
      </c>
      <c r="B45" s="86"/>
      <c r="C45" s="142">
        <f>IF((C42+C43)&lt;&gt;0,C44/(C42+C43),0)</f>
        <v>0.65079584679343938</v>
      </c>
      <c r="D45" s="143">
        <f t="shared" ref="D45:O45" si="6">IF((D42+D43)&lt;&gt;0,D44/(D42+D43),0)</f>
        <v>0.72847824132039307</v>
      </c>
      <c r="E45" s="143">
        <f t="shared" si="6"/>
        <v>0.61295075503413721</v>
      </c>
      <c r="F45" s="143">
        <f t="shared" si="6"/>
        <v>0.94296258378699926</v>
      </c>
      <c r="G45" s="143">
        <f t="shared" si="6"/>
        <v>0.60168231151816154</v>
      </c>
      <c r="H45" s="143">
        <f t="shared" si="6"/>
        <v>1.1843002704703136</v>
      </c>
      <c r="I45" s="143">
        <f t="shared" si="6"/>
        <v>1.2564487455296303</v>
      </c>
      <c r="J45" s="143">
        <f t="shared" si="6"/>
        <v>0.88099997924780182</v>
      </c>
      <c r="K45" s="143">
        <f t="shared" si="6"/>
        <v>0.70304988136660129</v>
      </c>
      <c r="L45" s="143">
        <f t="shared" si="6"/>
        <v>1.0041020178053857</v>
      </c>
      <c r="M45" s="143">
        <f t="shared" si="6"/>
        <v>1.0506907023235543</v>
      </c>
      <c r="N45" s="144">
        <f t="shared" si="6"/>
        <v>0.42898943713121607</v>
      </c>
      <c r="O45" s="47">
        <f t="shared" si="6"/>
        <v>0.83712089769396958</v>
      </c>
    </row>
    <row r="46" spans="1:15">
      <c r="A46" s="73" t="s">
        <v>75</v>
      </c>
      <c r="B46" s="86"/>
      <c r="C46" s="142">
        <v>45266.45</v>
      </c>
      <c r="D46" s="143">
        <v>49191.65</v>
      </c>
      <c r="E46" s="143">
        <v>54786.95</v>
      </c>
      <c r="F46" s="143">
        <v>55611.5</v>
      </c>
      <c r="G46" s="143">
        <v>61369.7</v>
      </c>
      <c r="H46" s="143">
        <v>58705.4</v>
      </c>
      <c r="I46" s="143">
        <v>54998.1</v>
      </c>
      <c r="J46" s="143">
        <v>56718.400000000009</v>
      </c>
      <c r="K46" s="143">
        <v>61011.200000000012</v>
      </c>
      <c r="L46" s="143">
        <v>60951.900000000009</v>
      </c>
      <c r="M46" s="143">
        <v>60219.1</v>
      </c>
      <c r="N46" s="144">
        <v>68473.800000000017</v>
      </c>
      <c r="O46" s="44">
        <f>N46</f>
        <v>68473.800000000017</v>
      </c>
    </row>
    <row r="47" spans="1:15" ht="15.75" thickBot="1">
      <c r="A47" s="67" t="s">
        <v>43</v>
      </c>
      <c r="B47" s="91"/>
      <c r="C47" s="123">
        <v>-11315.900000000001</v>
      </c>
      <c r="D47" s="105">
        <v>-10062.85</v>
      </c>
      <c r="E47" s="105">
        <v>-9767.7999999999993</v>
      </c>
      <c r="F47" s="105">
        <v>-9118.4</v>
      </c>
      <c r="G47" s="105">
        <v>-7537.1</v>
      </c>
      <c r="H47" s="105">
        <v>-9165.6</v>
      </c>
      <c r="I47" s="105">
        <v>-9157.6</v>
      </c>
      <c r="J47" s="105">
        <v>-9164.7000000000007</v>
      </c>
      <c r="K47" s="105">
        <v>-7500.15</v>
      </c>
      <c r="L47" s="105">
        <v>-7179.6</v>
      </c>
      <c r="M47" s="105">
        <v>-7877.7</v>
      </c>
      <c r="N47" s="124">
        <v>-4279.7999999999993</v>
      </c>
      <c r="O47" s="45">
        <f>N47</f>
        <v>-4279.7999999999993</v>
      </c>
    </row>
    <row r="48" spans="1:15"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</row>
    <row r="49" spans="2:15">
      <c r="B49" t="s">
        <v>36</v>
      </c>
      <c r="C49" s="145">
        <f>C37-C38-C39-C40-C36</f>
        <v>0</v>
      </c>
      <c r="D49" s="145">
        <f t="shared" ref="D49:O49" si="7">D37-D38-D39-D40-D36</f>
        <v>0</v>
      </c>
      <c r="E49" s="145">
        <f t="shared" si="7"/>
        <v>0</v>
      </c>
      <c r="F49" s="145">
        <f t="shared" si="7"/>
        <v>0</v>
      </c>
      <c r="G49" s="145">
        <f t="shared" si="7"/>
        <v>0</v>
      </c>
      <c r="H49" s="145">
        <f t="shared" si="7"/>
        <v>0</v>
      </c>
      <c r="I49" s="145">
        <f t="shared" si="7"/>
        <v>0</v>
      </c>
      <c r="J49" s="145">
        <f t="shared" si="7"/>
        <v>0</v>
      </c>
      <c r="K49" s="145">
        <f t="shared" si="7"/>
        <v>0</v>
      </c>
      <c r="L49" s="145">
        <f t="shared" si="7"/>
        <v>5.8207660913467407E-11</v>
      </c>
      <c r="M49" s="145">
        <f t="shared" si="7"/>
        <v>0</v>
      </c>
      <c r="N49" s="145">
        <f t="shared" si="7"/>
        <v>0</v>
      </c>
      <c r="O49" s="31">
        <f t="shared" si="7"/>
        <v>0</v>
      </c>
    </row>
    <row r="50" spans="2:15">
      <c r="B50" t="s">
        <v>37</v>
      </c>
      <c r="C50" s="31">
        <f>C36-D10</f>
        <v>0</v>
      </c>
      <c r="D50" s="31">
        <f t="shared" ref="D50:M50" si="8">D36-E10</f>
        <v>0</v>
      </c>
      <c r="E50" s="31">
        <f t="shared" si="8"/>
        <v>0</v>
      </c>
      <c r="F50" s="31">
        <f t="shared" si="8"/>
        <v>0</v>
      </c>
      <c r="G50" s="31">
        <f t="shared" si="8"/>
        <v>0</v>
      </c>
      <c r="H50" s="31">
        <f t="shared" si="8"/>
        <v>0</v>
      </c>
      <c r="I50" s="31">
        <f t="shared" si="8"/>
        <v>0</v>
      </c>
      <c r="J50" s="31">
        <f t="shared" si="8"/>
        <v>0</v>
      </c>
      <c r="K50" s="31">
        <f t="shared" si="8"/>
        <v>0</v>
      </c>
      <c r="L50" s="31">
        <f t="shared" si="8"/>
        <v>-5.8207660913467407E-11</v>
      </c>
      <c r="M50" s="31">
        <f t="shared" si="8"/>
        <v>0</v>
      </c>
      <c r="N50" s="31"/>
    </row>
    <row r="51" spans="2:15">
      <c r="B51" t="s">
        <v>38</v>
      </c>
      <c r="C51" s="31">
        <f>C37-D11</f>
        <v>0</v>
      </c>
      <c r="D51" s="31">
        <f>D37-E11</f>
        <v>0</v>
      </c>
      <c r="E51" s="31">
        <f>E37-F11</f>
        <v>0</v>
      </c>
      <c r="F51" s="31">
        <f>F37-G11</f>
        <v>0</v>
      </c>
      <c r="G51" s="31">
        <f>G37-H11</f>
        <v>0</v>
      </c>
      <c r="H51" s="31">
        <f>H37-I11</f>
        <v>0</v>
      </c>
      <c r="I51" s="31">
        <f>I37-J11</f>
        <v>0</v>
      </c>
      <c r="J51" s="31">
        <f>J37-K11</f>
        <v>0</v>
      </c>
      <c r="K51" s="31">
        <f>K37-L11</f>
        <v>0</v>
      </c>
      <c r="L51" s="31">
        <f>L37-M11</f>
        <v>0</v>
      </c>
      <c r="M51" s="31">
        <f>M37-N11</f>
        <v>0</v>
      </c>
      <c r="N51" s="31"/>
    </row>
    <row r="52" spans="2:15">
      <c r="B52" t="s">
        <v>39</v>
      </c>
      <c r="C52" s="31">
        <f>C38-D12</f>
        <v>0</v>
      </c>
      <c r="D52" s="31">
        <f>D38-E12</f>
        <v>0</v>
      </c>
      <c r="E52" s="31">
        <f>E38-F12</f>
        <v>0</v>
      </c>
      <c r="F52" s="31">
        <f>F38-G12</f>
        <v>0</v>
      </c>
      <c r="G52" s="31">
        <f>G38-H12</f>
        <v>0</v>
      </c>
      <c r="H52" s="31">
        <f>H38-I12</f>
        <v>0</v>
      </c>
      <c r="I52" s="31">
        <f>I38-J12</f>
        <v>0</v>
      </c>
      <c r="J52" s="31">
        <f>J38-K12</f>
        <v>0</v>
      </c>
      <c r="K52" s="31">
        <f>K38-L12</f>
        <v>0</v>
      </c>
      <c r="L52" s="31">
        <f>L38-M12</f>
        <v>0</v>
      </c>
      <c r="M52" s="31">
        <f>M38-N12</f>
        <v>0</v>
      </c>
      <c r="N52" s="31"/>
    </row>
    <row r="53" spans="2:15">
      <c r="B53" t="s">
        <v>40</v>
      </c>
      <c r="C53" s="31">
        <f>C39-D13</f>
        <v>0</v>
      </c>
      <c r="D53" s="31">
        <f>D39-E13</f>
        <v>0</v>
      </c>
      <c r="E53" s="31">
        <f>E39-F13</f>
        <v>0</v>
      </c>
      <c r="F53" s="31">
        <f>F39-G13</f>
        <v>0</v>
      </c>
      <c r="G53" s="31">
        <f>G39-H13</f>
        <v>0</v>
      </c>
      <c r="H53" s="31">
        <f>H39-I13</f>
        <v>0</v>
      </c>
      <c r="I53" s="31">
        <f>I39-J13</f>
        <v>0</v>
      </c>
      <c r="J53" s="31">
        <f>J39-K13</f>
        <v>0</v>
      </c>
      <c r="K53" s="31">
        <f>K39-L13</f>
        <v>0</v>
      </c>
      <c r="L53" s="31">
        <f>L39-M13</f>
        <v>0</v>
      </c>
      <c r="M53" s="31">
        <f>M39-N13</f>
        <v>0</v>
      </c>
      <c r="N53" s="31"/>
    </row>
    <row r="54" spans="2:15">
      <c r="B54" t="s">
        <v>41</v>
      </c>
      <c r="C54" s="31">
        <f>C40-D14</f>
        <v>0</v>
      </c>
      <c r="D54" s="31">
        <f>D40-E14</f>
        <v>0</v>
      </c>
      <c r="E54" s="31">
        <f>E40-F14</f>
        <v>0</v>
      </c>
      <c r="F54" s="31">
        <f>F40-G14</f>
        <v>0</v>
      </c>
      <c r="G54" s="31">
        <f>G40-H14</f>
        <v>0</v>
      </c>
      <c r="H54" s="31">
        <f>H40-I14</f>
        <v>0</v>
      </c>
      <c r="I54" s="31">
        <f>I40-J14</f>
        <v>0</v>
      </c>
      <c r="J54" s="31">
        <f>J40-K14</f>
        <v>0</v>
      </c>
      <c r="K54" s="31">
        <f>K40-L14</f>
        <v>0</v>
      </c>
      <c r="L54" s="31">
        <f>L40-M14</f>
        <v>0</v>
      </c>
      <c r="M54" s="31">
        <f>M40-N14</f>
        <v>0</v>
      </c>
      <c r="N54" s="31"/>
    </row>
    <row r="55" spans="2:15">
      <c r="B55" t="s">
        <v>42</v>
      </c>
      <c r="C55" s="31" t="b">
        <f>C8=D8</f>
        <v>1</v>
      </c>
      <c r="D55" s="31" t="b">
        <f t="shared" ref="D55:M55" si="9">D8=E8</f>
        <v>1</v>
      </c>
      <c r="E55" s="31" t="b">
        <f t="shared" si="9"/>
        <v>1</v>
      </c>
      <c r="F55" s="31" t="b">
        <f t="shared" si="9"/>
        <v>1</v>
      </c>
      <c r="G55" s="31" t="b">
        <f t="shared" si="9"/>
        <v>1</v>
      </c>
      <c r="H55" s="31" t="b">
        <f t="shared" si="9"/>
        <v>1</v>
      </c>
      <c r="I55" s="31" t="b">
        <f t="shared" si="9"/>
        <v>1</v>
      </c>
      <c r="J55" s="31" t="b">
        <f t="shared" si="9"/>
        <v>1</v>
      </c>
      <c r="K55" s="31" t="b">
        <f t="shared" si="9"/>
        <v>1</v>
      </c>
      <c r="L55" s="31" t="b">
        <f t="shared" si="9"/>
        <v>1</v>
      </c>
      <c r="M55" s="31" t="b">
        <f t="shared" si="9"/>
        <v>1</v>
      </c>
    </row>
    <row r="56" spans="2:15">
      <c r="B56" t="s">
        <v>46</v>
      </c>
      <c r="D56" s="31">
        <f>C46+D42+D43-D44-D46</f>
        <v>0</v>
      </c>
      <c r="E56" s="31">
        <f t="shared" ref="E56:N56" si="10">D46+E42+E43-E44-E46</f>
        <v>0</v>
      </c>
      <c r="F56" s="31">
        <f t="shared" si="10"/>
        <v>0</v>
      </c>
      <c r="G56" s="31">
        <f t="shared" si="10"/>
        <v>0</v>
      </c>
      <c r="H56" s="31">
        <f t="shared" si="10"/>
        <v>0</v>
      </c>
      <c r="I56" s="31">
        <f t="shared" si="10"/>
        <v>0</v>
      </c>
      <c r="J56" s="31">
        <f t="shared" si="10"/>
        <v>0</v>
      </c>
      <c r="K56" s="31">
        <f t="shared" si="10"/>
        <v>0</v>
      </c>
      <c r="L56" s="31">
        <f t="shared" si="10"/>
        <v>0</v>
      </c>
      <c r="M56" s="31">
        <f t="shared" si="10"/>
        <v>0</v>
      </c>
      <c r="N56" s="31">
        <f t="shared" si="10"/>
        <v>0</v>
      </c>
    </row>
  </sheetData>
  <mergeCells count="32">
    <mergeCell ref="A47:B47"/>
    <mergeCell ref="A37:B37"/>
    <mergeCell ref="A38:B38"/>
    <mergeCell ref="A39:B39"/>
    <mergeCell ref="A40:B40"/>
    <mergeCell ref="A43:B43"/>
    <mergeCell ref="A14:B14"/>
    <mergeCell ref="A42:B42"/>
    <mergeCell ref="A41:O41"/>
    <mergeCell ref="A46:B46"/>
    <mergeCell ref="A36:B36"/>
    <mergeCell ref="A15:O15"/>
    <mergeCell ref="A45:B45"/>
    <mergeCell ref="A44:B44"/>
    <mergeCell ref="A35:O35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3:B23"/>
    <mergeCell ref="A22:O22"/>
    <mergeCell ref="A1:C1"/>
    <mergeCell ref="D1:O1"/>
    <mergeCell ref="A2:O2"/>
    <mergeCell ref="A10:B10"/>
    <mergeCell ref="A16:B16"/>
    <mergeCell ref="A8:B8"/>
  </mergeCells>
  <conditionalFormatting sqref="C45:O45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4:N33"/>
  <sheetViews>
    <sheetView workbookViewId="0">
      <selection activeCell="L21" sqref="L21"/>
    </sheetView>
  </sheetViews>
  <sheetFormatPr defaultRowHeight="15"/>
  <sheetData>
    <row r="24" spans="3:14">
      <c r="D24" t="s">
        <v>76</v>
      </c>
      <c r="G24" t="s">
        <v>94</v>
      </c>
      <c r="J24" t="s">
        <v>112</v>
      </c>
      <c r="M24" t="s">
        <v>130</v>
      </c>
    </row>
    <row r="25" spans="3:14">
      <c r="H25" t="s">
        <v>100</v>
      </c>
    </row>
    <row r="26" spans="3:14">
      <c r="E26" t="s">
        <v>81</v>
      </c>
      <c r="K26" t="s">
        <v>118</v>
      </c>
    </row>
    <row r="27" spans="3:14">
      <c r="I27" t="s">
        <v>106</v>
      </c>
    </row>
    <row r="28" spans="3:14">
      <c r="C28" t="s">
        <v>69</v>
      </c>
      <c r="D28" t="s">
        <v>77</v>
      </c>
      <c r="E28" t="s">
        <v>82</v>
      </c>
      <c r="F28" t="s">
        <v>88</v>
      </c>
      <c r="G28" t="s">
        <v>95</v>
      </c>
      <c r="H28" t="s">
        <v>101</v>
      </c>
      <c r="I28" t="s">
        <v>107</v>
      </c>
      <c r="J28" t="s">
        <v>113</v>
      </c>
      <c r="K28" t="s">
        <v>119</v>
      </c>
      <c r="L28" t="s">
        <v>125</v>
      </c>
      <c r="M28" t="s">
        <v>131</v>
      </c>
      <c r="N28" t="s">
        <v>138</v>
      </c>
    </row>
    <row r="29" spans="3:14">
      <c r="C29" t="s">
        <v>70</v>
      </c>
      <c r="D29" t="s">
        <v>78</v>
      </c>
      <c r="E29" t="s">
        <v>83</v>
      </c>
      <c r="F29" t="s">
        <v>89</v>
      </c>
      <c r="G29" t="s">
        <v>96</v>
      </c>
      <c r="H29" t="s">
        <v>102</v>
      </c>
      <c r="I29" t="s">
        <v>108</v>
      </c>
      <c r="J29" t="s">
        <v>114</v>
      </c>
      <c r="K29" t="s">
        <v>120</v>
      </c>
      <c r="L29" t="s">
        <v>126</v>
      </c>
      <c r="M29" t="s">
        <v>132</v>
      </c>
      <c r="N29" t="s">
        <v>139</v>
      </c>
    </row>
    <row r="30" spans="3:14">
      <c r="C30" t="s">
        <v>71</v>
      </c>
      <c r="D30" t="s">
        <v>79</v>
      </c>
      <c r="E30" t="s">
        <v>84</v>
      </c>
      <c r="F30" t="s">
        <v>90</v>
      </c>
      <c r="G30" t="s">
        <v>97</v>
      </c>
      <c r="H30" t="s">
        <v>103</v>
      </c>
      <c r="I30" t="s">
        <v>109</v>
      </c>
      <c r="J30" t="s">
        <v>115</v>
      </c>
      <c r="K30" t="s">
        <v>121</v>
      </c>
      <c r="L30" t="s">
        <v>127</v>
      </c>
      <c r="M30" t="s">
        <v>133</v>
      </c>
      <c r="N30" t="s">
        <v>140</v>
      </c>
    </row>
    <row r="31" spans="3:14">
      <c r="C31" t="s">
        <v>72</v>
      </c>
      <c r="E31" t="s">
        <v>85</v>
      </c>
      <c r="F31" t="s">
        <v>91</v>
      </c>
      <c r="G31" t="s">
        <v>98</v>
      </c>
      <c r="H31" t="s">
        <v>104</v>
      </c>
      <c r="I31" t="s">
        <v>110</v>
      </c>
      <c r="J31" t="s">
        <v>116</v>
      </c>
      <c r="K31" t="s">
        <v>122</v>
      </c>
      <c r="L31" t="s">
        <v>128</v>
      </c>
      <c r="M31" t="s">
        <v>134</v>
      </c>
    </row>
    <row r="32" spans="3:14">
      <c r="C32" t="s">
        <v>73</v>
      </c>
      <c r="F32" t="s">
        <v>92</v>
      </c>
    </row>
    <row r="33" spans="3:14">
      <c r="C33" t="s">
        <v>74</v>
      </c>
      <c r="D33" t="s">
        <v>80</v>
      </c>
      <c r="E33" t="s">
        <v>86</v>
      </c>
      <c r="F33" t="s">
        <v>93</v>
      </c>
      <c r="G33" t="s">
        <v>99</v>
      </c>
      <c r="H33" t="s">
        <v>105</v>
      </c>
      <c r="I33" t="s">
        <v>111</v>
      </c>
      <c r="J33" t="s">
        <v>117</v>
      </c>
      <c r="K33" t="s">
        <v>123</v>
      </c>
      <c r="L33" t="s">
        <v>129</v>
      </c>
      <c r="M33" t="s">
        <v>135</v>
      </c>
      <c r="N33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6" t="s">
        <v>13</v>
      </c>
      <c r="B1" s="96"/>
      <c r="C1" s="96"/>
      <c r="D1" s="96"/>
      <c r="E1" s="96"/>
      <c r="F1" s="96"/>
      <c r="G1" s="96"/>
    </row>
    <row r="2" spans="1:7" ht="15.75" thickBot="1">
      <c r="A2" s="97" t="s">
        <v>0</v>
      </c>
      <c r="B2" s="97"/>
      <c r="C2" s="97"/>
      <c r="D2" s="97"/>
      <c r="E2" s="97"/>
      <c r="F2" s="97"/>
      <c r="G2" s="97"/>
    </row>
    <row r="3" spans="1:7">
      <c r="A3" s="98" t="s">
        <v>1</v>
      </c>
      <c r="B3" s="99"/>
      <c r="C3" s="99" t="s">
        <v>2</v>
      </c>
      <c r="D3" s="99"/>
      <c r="E3" s="99"/>
      <c r="F3" s="99" t="s">
        <v>3</v>
      </c>
      <c r="G3" s="102" t="s">
        <v>4</v>
      </c>
    </row>
    <row r="4" spans="1:7" ht="29.25" customHeight="1">
      <c r="A4" s="100"/>
      <c r="B4" s="101"/>
      <c r="C4" s="8" t="s">
        <v>5</v>
      </c>
      <c r="D4" s="8" t="s">
        <v>6</v>
      </c>
      <c r="E4" s="8" t="s">
        <v>7</v>
      </c>
      <c r="F4" s="101"/>
      <c r="G4" s="103"/>
    </row>
    <row r="5" spans="1:7" ht="15.75" thickBot="1">
      <c r="A5" s="92"/>
      <c r="B5" s="93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4" t="s">
        <v>8</v>
      </c>
      <c r="B7" s="94"/>
      <c r="C7" s="94"/>
      <c r="D7" s="94"/>
      <c r="E7" s="94"/>
      <c r="F7" s="94"/>
      <c r="G7" s="94"/>
    </row>
    <row r="8" spans="1:7" ht="15.75" thickBot="1">
      <c r="A8" s="12" t="s">
        <v>9</v>
      </c>
      <c r="B8" s="13" t="s">
        <v>10</v>
      </c>
      <c r="C8" s="95" t="s">
        <v>11</v>
      </c>
      <c r="D8" s="95"/>
      <c r="E8" s="95"/>
      <c r="F8" s="95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6" t="str">
        <f>Rep!A1</f>
        <v xml:space="preserve">Отчет ОСМД </v>
      </c>
      <c r="B1" s="96"/>
      <c r="C1" s="96"/>
      <c r="D1" s="96"/>
      <c r="E1" s="96"/>
      <c r="F1" s="96"/>
      <c r="G1" s="96"/>
    </row>
    <row r="2" spans="1:7" ht="15.75" thickBot="1">
      <c r="A2" s="97" t="str">
        <f>Rep!A2</f>
        <v>за период с по</v>
      </c>
      <c r="B2" s="97"/>
      <c r="C2" s="97"/>
      <c r="D2" s="97"/>
      <c r="E2" s="97"/>
      <c r="F2" s="97"/>
      <c r="G2" s="97"/>
    </row>
    <row r="3" spans="1:7" ht="15" customHeight="1">
      <c r="A3" s="98" t="str">
        <f>Rep!A3</f>
        <v>Остаток на начало отчетного периода</v>
      </c>
      <c r="B3" s="99">
        <f>Rep!B3</f>
        <v>0</v>
      </c>
      <c r="C3" s="99" t="str">
        <f>Rep!C3</f>
        <v>Поступление средств
в т.ч.</v>
      </c>
      <c r="D3" s="99">
        <f>Rep!D3</f>
        <v>0</v>
      </c>
      <c r="E3" s="99">
        <f>Rep!E3</f>
        <v>0</v>
      </c>
      <c r="F3" s="99" t="str">
        <f>Rep!F3</f>
        <v>Расходы</v>
      </c>
      <c r="G3" s="102" t="s">
        <v>4</v>
      </c>
    </row>
    <row r="4" spans="1:7" ht="29.25" customHeight="1">
      <c r="A4" s="100">
        <f>Rep!A4</f>
        <v>0</v>
      </c>
      <c r="B4" s="101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1">
        <f>Rep!F4</f>
        <v>0</v>
      </c>
      <c r="G4" s="103"/>
    </row>
    <row r="5" spans="1:7" ht="15.75" thickBot="1">
      <c r="A5" s="92">
        <f>Rep!A5</f>
        <v>0</v>
      </c>
      <c r="B5" s="93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4" t="s">
        <v>8</v>
      </c>
      <c r="B7" s="94"/>
      <c r="C7" s="94"/>
      <c r="D7" s="94"/>
      <c r="E7" s="94"/>
      <c r="F7" s="94"/>
      <c r="G7" s="94"/>
    </row>
    <row r="8" spans="1:7" ht="15.75" thickBot="1">
      <c r="A8" s="12" t="s">
        <v>9</v>
      </c>
      <c r="B8" s="13" t="s">
        <v>10</v>
      </c>
      <c r="C8" s="95" t="s">
        <v>11</v>
      </c>
      <c r="D8" s="95"/>
      <c r="E8" s="95"/>
      <c r="F8" s="95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2025-03-02T13:47:41Z</dcterms:modified>
</cp:coreProperties>
</file>