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 defaultThemeVersion="124226"/>
  <bookViews>
    <workbookView xWindow="360" yWindow="30" windowWidth="18195" windowHeight="10050"/>
  </bookViews>
  <sheets>
    <sheet name="Report" sheetId="1" r:id="rId1"/>
    <sheet name="HTML" sheetId="2" state="hidden" r:id="rId2"/>
    <sheet name="Rep" sheetId="3" r:id="rId3"/>
    <sheet name="RepDate" sheetId="4" r:id="rId4"/>
  </sheets>
  <definedNames>
    <definedName name="AfterMinus">Report!$A$30</definedName>
    <definedName name="AfterPlus">Report!$A$21</definedName>
    <definedName name="_xlnm.Print_Titles" localSheetId="0">Report!$3:$3</definedName>
    <definedName name="_xlnm.Print_Area" localSheetId="0">Report!$A$1:$O$43</definedName>
  </definedNames>
  <calcPr calcId="125725" fullCalcOnLoad="1"/>
</workbook>
</file>

<file path=xl/calcChain.xml><?xml version="1.0" encoding="utf-8"?>
<calcChain xmlns="http://schemas.openxmlformats.org/spreadsheetml/2006/main">
  <c r="O29" i="1"/>
  <c r="O28"/>
  <c r="O27"/>
  <c r="O26"/>
  <c r="O25"/>
  <c r="O24"/>
  <c r="O20"/>
  <c r="O19"/>
  <c r="O18"/>
  <c r="N41"/>
  <c r="M41"/>
  <c r="L41"/>
  <c r="K41"/>
  <c r="J41"/>
  <c r="I41"/>
  <c r="H41"/>
  <c r="G41"/>
  <c r="F41"/>
  <c r="E41"/>
  <c r="D41"/>
  <c r="N52"/>
  <c r="M52"/>
  <c r="L52"/>
  <c r="K52"/>
  <c r="J52"/>
  <c r="I52"/>
  <c r="H52"/>
  <c r="G52"/>
  <c r="F52"/>
  <c r="E52"/>
  <c r="D52"/>
  <c r="O39"/>
  <c r="O42"/>
  <c r="A1" i="4"/>
  <c r="A2"/>
  <c r="A3"/>
  <c r="B3"/>
  <c r="C3"/>
  <c r="D3"/>
  <c r="E3"/>
  <c r="F3"/>
  <c r="A4"/>
  <c r="B4"/>
  <c r="C4"/>
  <c r="D4"/>
  <c r="E4"/>
  <c r="F4"/>
  <c r="A5"/>
  <c r="B5"/>
  <c r="C5"/>
  <c r="D5"/>
  <c r="E5"/>
  <c r="F5"/>
  <c r="G5"/>
  <c r="F5" i="3"/>
  <c r="G5"/>
  <c r="O8" i="1"/>
  <c r="O38" s="1"/>
  <c r="C10"/>
  <c r="D10"/>
  <c r="E10"/>
  <c r="E32" s="1"/>
  <c r="F10"/>
  <c r="F32" s="1"/>
  <c r="G10"/>
  <c r="H10"/>
  <c r="I10"/>
  <c r="I32" s="1"/>
  <c r="J10"/>
  <c r="K10"/>
  <c r="L10"/>
  <c r="L32" s="1"/>
  <c r="M10"/>
  <c r="M32" s="1"/>
  <c r="N10"/>
  <c r="N32" s="1"/>
  <c r="O11"/>
  <c r="O12"/>
  <c r="O13"/>
  <c r="O14"/>
  <c r="C16"/>
  <c r="D16"/>
  <c r="D32" s="1"/>
  <c r="D46" s="1"/>
  <c r="E16"/>
  <c r="F16"/>
  <c r="G16"/>
  <c r="H16"/>
  <c r="I16"/>
  <c r="J16"/>
  <c r="K16"/>
  <c r="K32"/>
  <c r="K46" s="1"/>
  <c r="L16"/>
  <c r="M16"/>
  <c r="N16"/>
  <c r="O17"/>
  <c r="O40" s="1"/>
  <c r="O21"/>
  <c r="C23"/>
  <c r="D23"/>
  <c r="E23"/>
  <c r="F23"/>
  <c r="G23"/>
  <c r="G32"/>
  <c r="H23"/>
  <c r="I23"/>
  <c r="J23"/>
  <c r="K23"/>
  <c r="L23"/>
  <c r="M23"/>
  <c r="N23"/>
  <c r="O30"/>
  <c r="O33"/>
  <c r="O34"/>
  <c r="O35"/>
  <c r="O36"/>
  <c r="C38"/>
  <c r="D38"/>
  <c r="E38"/>
  <c r="F38"/>
  <c r="G38"/>
  <c r="H38"/>
  <c r="I38"/>
  <c r="J38"/>
  <c r="K38"/>
  <c r="L38"/>
  <c r="M38"/>
  <c r="N38"/>
  <c r="C40"/>
  <c r="C41" s="1"/>
  <c r="D40"/>
  <c r="E40"/>
  <c r="F40"/>
  <c r="G40"/>
  <c r="H40"/>
  <c r="I40"/>
  <c r="J40"/>
  <c r="K40"/>
  <c r="L40"/>
  <c r="M40"/>
  <c r="N40"/>
  <c r="O43"/>
  <c r="C47"/>
  <c r="D47"/>
  <c r="E47"/>
  <c r="F47"/>
  <c r="G47"/>
  <c r="H47"/>
  <c r="I47"/>
  <c r="J47"/>
  <c r="K47"/>
  <c r="L47"/>
  <c r="M47"/>
  <c r="C48"/>
  <c r="D48"/>
  <c r="E48"/>
  <c r="F48"/>
  <c r="G48"/>
  <c r="H48"/>
  <c r="I48"/>
  <c r="J48"/>
  <c r="K48"/>
  <c r="L48"/>
  <c r="M48"/>
  <c r="C49"/>
  <c r="D49"/>
  <c r="E49"/>
  <c r="F49"/>
  <c r="G49"/>
  <c r="H49"/>
  <c r="I49"/>
  <c r="J49"/>
  <c r="K49"/>
  <c r="L49"/>
  <c r="M49"/>
  <c r="C50"/>
  <c r="D50"/>
  <c r="E50"/>
  <c r="F50"/>
  <c r="G50"/>
  <c r="H50"/>
  <c r="I50"/>
  <c r="J50"/>
  <c r="K50"/>
  <c r="L50"/>
  <c r="M50"/>
  <c r="C51"/>
  <c r="D51"/>
  <c r="E51"/>
  <c r="F51"/>
  <c r="G51"/>
  <c r="H51"/>
  <c r="I51"/>
  <c r="J51"/>
  <c r="K51"/>
  <c r="L51"/>
  <c r="M51"/>
  <c r="J32"/>
  <c r="J46" s="1"/>
  <c r="H32"/>
  <c r="H45" s="1"/>
  <c r="J45"/>
  <c r="H46"/>
  <c r="G46"/>
  <c r="G45"/>
  <c r="O23" l="1"/>
  <c r="O16"/>
  <c r="O41"/>
  <c r="C32"/>
  <c r="C45" s="1"/>
  <c r="M46"/>
  <c r="M45"/>
  <c r="L45"/>
  <c r="L46"/>
  <c r="N45"/>
  <c r="O32"/>
  <c r="E45"/>
  <c r="E46"/>
  <c r="F45"/>
  <c r="F46"/>
  <c r="I46"/>
  <c r="I45"/>
  <c r="D45"/>
  <c r="O45"/>
  <c r="O10"/>
  <c r="K45"/>
  <c r="C46" l="1"/>
</calcChain>
</file>

<file path=xl/comments1.xml><?xml version="1.0" encoding="utf-8"?>
<comments xmlns="http://schemas.openxmlformats.org/spreadsheetml/2006/main">
  <authors>
    <author>Dima</author>
  </authors>
  <commentList>
    <comment ref="D24" authorId="0">
      <text>
        <r>
          <rPr>
            <sz val="10"/>
            <color indexed="81"/>
            <rFont val="Courier"/>
            <family val="3"/>
          </rPr>
          <t>13.02.2025 КП "КВПВ" (КВБО) 2692,31_x000D_
 Оплата за вивіз ТПВ за І півріччя 2025 р. у т.ч. ПДВ: 448,72</t>
        </r>
      </text>
    </comment>
    <comment ref="C25" authorId="0">
      <text>
        <r>
          <rPr>
            <sz val="10"/>
            <color indexed="81"/>
            <rFont val="Courier"/>
            <family val="3"/>
          </rPr>
          <t>25.01.2025 Податок на доходи фізичних осіб 1440_x000D_
ПДФО за січень 2025</t>
        </r>
      </text>
    </comment>
    <comment ref="D25" authorId="0">
      <text>
        <r>
          <rPr>
            <sz val="10"/>
            <color indexed="81"/>
            <rFont val="Courier"/>
            <family val="3"/>
          </rPr>
          <t>28.02.2025 Податок на доходи фізичних осіб 1440_x000D_
ПДФО за лютий 2025</t>
        </r>
      </text>
    </comment>
    <comment ref="C26" authorId="0">
      <text>
        <r>
          <rPr>
            <sz val="10"/>
            <color indexed="81"/>
            <rFont val="Courier"/>
            <family val="3"/>
          </rPr>
          <t>25.01.2025 Єдиний соціальний внесок 1760_x000D_
ЄСВ за січень 2025</t>
        </r>
      </text>
    </comment>
    <comment ref="D26" authorId="0">
      <text>
        <r>
          <rPr>
            <sz val="10"/>
            <color indexed="81"/>
            <rFont val="Courier"/>
            <family val="3"/>
          </rPr>
          <t>28.02.2025 Єдиний соціальний внесок 1760_x000D_
ЄСВ за лютий 2025</t>
        </r>
      </text>
    </comment>
    <comment ref="C27" authorId="0">
      <text>
        <r>
          <rPr>
            <sz val="10"/>
            <color indexed="81"/>
            <rFont val="Courier"/>
            <family val="3"/>
          </rPr>
          <t>25.01.2025 Військоввий збір 400_x000D_
Військовий збір за січень 2025</t>
        </r>
      </text>
    </comment>
    <comment ref="D27" authorId="0">
      <text>
        <r>
          <rPr>
            <sz val="10"/>
            <color indexed="81"/>
            <rFont val="Courier"/>
            <family val="3"/>
          </rPr>
          <t>28.02.2025 Військоввий збір 400_x000D_
Військовий збір за лютий 2025</t>
        </r>
      </text>
    </comment>
    <comment ref="C28" authorId="0">
      <text>
        <r>
          <rPr>
            <sz val="10"/>
            <color indexed="81"/>
            <rFont val="Courier"/>
            <family val="3"/>
          </rPr>
          <t>25.01.2025 Виплата заробітної плати із банку 6160_x000D_
Зарплата за січень 2025</t>
        </r>
      </text>
    </comment>
    <comment ref="D28" authorId="0">
      <text>
        <r>
          <rPr>
            <sz val="10"/>
            <color indexed="81"/>
            <rFont val="Courier"/>
            <family val="3"/>
          </rPr>
          <t>28.02.2025 Виплата заробітної плати із банку 6160_x000D_
Зарплата за лютий 2025</t>
        </r>
      </text>
    </comment>
    <comment ref="C29" authorId="0">
      <text>
        <r>
          <rPr>
            <sz val="10"/>
            <color indexed="81"/>
            <rFont val="Courier"/>
            <family val="3"/>
          </rPr>
          <t>01.01.2025 АТ КБ "Приватбанк" 225_x000D_
Комісія за обслуговування рахунку за грудень  2024 р. згідно договору банківського рахунку від 01.07.2019, без ПДВ._x000D_
25.01.2025 АТ КБ "Приватбанк" 15_x000D_
Комісія за проведення платежу від 25.01.2025, згідно договору банківського рахунку від 01.07.2019, без ПДВ._x000D_
25.01.2025 АТ КБ "Приватбанк" 15,4_x000D_
Сплата комісії за касове обслуговування за січень 2025</t>
        </r>
      </text>
    </comment>
    <comment ref="D29" authorId="0">
      <text>
        <r>
          <rPr>
            <sz val="10"/>
            <color indexed="81"/>
            <rFont val="Courier"/>
            <family val="3"/>
          </rPr>
          <t>01.02.2025 АТ КБ "Приватбанк" 225_x000D_
Комісія за обслуговування рахунку за січень  2025 р. згідно договору банківського рахунку від 01.07.2019, без ПДВ._x000D_
28.02.2025 АТ КБ "Приватбанк" 15_x000D_
Комісія за проведення платежу від 28.02.2025, згідно договору банківського рахунку від 01.07.2019, без ПДВ._x000D_
28.02.2025 АТ КБ "Приватбанк" 15,4_x000D_
Сплата комісії за касове обслуговування за лютий 2025</t>
        </r>
      </text>
    </comment>
  </commentList>
</comments>
</file>

<file path=xl/sharedStrings.xml><?xml version="1.0" encoding="utf-8"?>
<sst xmlns="http://schemas.openxmlformats.org/spreadsheetml/2006/main" count="91" uniqueCount="82">
  <si>
    <t>за период с по</t>
  </si>
  <si>
    <t>Остаток на начало отчетного периода</t>
  </si>
  <si>
    <t>Поступление средств
в т.ч.</t>
  </si>
  <si>
    <t>Расходы</t>
  </si>
  <si>
    <r>
      <t xml:space="preserve">Остаток на конец
</t>
    </r>
    <r>
      <rPr>
        <sz val="9"/>
        <color indexed="8"/>
        <rFont val="Calibri"/>
        <family val="2"/>
        <charset val="204"/>
      </rPr>
      <t>отчетного периода</t>
    </r>
  </si>
  <si>
    <t>Совладельцы</t>
  </si>
  <si>
    <t>УСЗН</t>
  </si>
  <si>
    <t>Прочее</t>
  </si>
  <si>
    <t xml:space="preserve">Информация о расходовании средств </t>
  </si>
  <si>
    <t>Дата</t>
  </si>
  <si>
    <t>Сумма</t>
  </si>
  <si>
    <t>Описание</t>
  </si>
  <si>
    <t>Продавец</t>
  </si>
  <si>
    <t xml:space="preserve">Отчет ОСМД </t>
  </si>
  <si>
    <t>Місяць:</t>
  </si>
  <si>
    <t>Січень</t>
  </si>
  <si>
    <t>Лютий</t>
  </si>
  <si>
    <t>Березень</t>
  </si>
  <si>
    <t>Травень</t>
  </si>
  <si>
    <t>Квітень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</si>
  <si>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</si>
  <si>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</si>
  <si>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</si>
  <si>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</si>
  <si>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</si>
  <si>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</si>
  <si>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</si>
  <si>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Рік:</t>
  </si>
  <si>
    <t>Площа</t>
  </si>
  <si>
    <t>Особових рахунків</t>
  </si>
  <si>
    <t>Людей</t>
  </si>
  <si>
    <t>Нараховано</t>
  </si>
  <si>
    <t xml:space="preserve">Внески </t>
  </si>
  <si>
    <t>Витарти:</t>
  </si>
  <si>
    <t>Діючий розмір внеску:</t>
  </si>
  <si>
    <t>в т.ч Кошти на рахунку</t>
  </si>
  <si>
    <t>Залишок на кінець</t>
  </si>
  <si>
    <t>Наступний місяць (залишок)</t>
  </si>
  <si>
    <t>Наступний місяць кошти)</t>
  </si>
  <si>
    <t>Наступний місяць (постачальники)</t>
  </si>
  <si>
    <t>Наступний місяць (зарплата)</t>
  </si>
  <si>
    <t>Наступний місяць податки)</t>
  </si>
  <si>
    <t>Наступний місячб (нараховано)</t>
  </si>
  <si>
    <t xml:space="preserve">       у т.ч. переплата:</t>
  </si>
  <si>
    <t>Надходження:</t>
  </si>
  <si>
    <t>Відсоток оплати:</t>
  </si>
  <si>
    <t>Борг мешканців</t>
  </si>
  <si>
    <t>Цільові внески:</t>
  </si>
  <si>
    <t xml:space="preserve">    Ми винні постачальникам послуг</t>
  </si>
  <si>
    <t xml:space="preserve">    Заборгованість із зарплати</t>
  </si>
  <si>
    <t xml:space="preserve">    Заборгованість по податкам</t>
  </si>
  <si>
    <t xml:space="preserve">     Ми винні постачальникам послуг</t>
  </si>
  <si>
    <t>Нараховано без ЦВ:</t>
  </si>
  <si>
    <t>Сплачено:</t>
  </si>
  <si>
    <t>Залишок на кінець:</t>
  </si>
  <si>
    <t>Залишок на початок:</t>
  </si>
  <si>
    <t>ЖК "Рекорд-13"</t>
  </si>
  <si>
    <t>2 місяців 2025 р.</t>
  </si>
  <si>
    <t>Звіт про використання коштів</t>
  </si>
  <si>
    <t>Вивіз сміття</t>
  </si>
  <si>
    <t>ПДФО</t>
  </si>
  <si>
    <t>ЄСВ</t>
  </si>
  <si>
    <t>ВС</t>
  </si>
  <si>
    <t>Зарплата</t>
  </si>
  <si>
    <t>Комісія банку</t>
  </si>
  <si>
    <t>Воля (Телесвіт)</t>
  </si>
  <si>
    <t>ТОВ "Водомат"</t>
  </si>
  <si>
    <t>25.01.2025 Податок на доходи фізичних осіб 1440&lt;br&gt;ПДФО за січень 2025</t>
  </si>
  <si>
    <t>25.01.2025 Єдиний соціальний внесок 1760&lt;br&gt;ЄСВ за січень 2025</t>
  </si>
  <si>
    <t>25.01.2025 Військоввий збір 400&lt;br&gt;Військовий збір за січень 2025</t>
  </si>
  <si>
    <t>25.01.2025 Виплата заробітної плати із банку 6160&lt;br&gt;Зарплата за січень 2025</t>
  </si>
  <si>
    <t>01.01.2025 АТ КБ "Приватбанк" 225&lt;br&gt;Комісія за обслуговування рахунку за грудень  2024 р. згідно договору банківського рахунку від 01.07.2019, без ПДВ.&lt;hr&gt;25.01.2025 АТ КБ "Приватбанк" 15&lt;br&gt;Комісія за проведення платежу від 25.01.2025, згідно договору банківського рахунку від 01.07.2019, без ПДВ.&lt;hr&gt;25.01.2025 АТ КБ "Приватбанк" 15,4&lt;br&gt;Сплата комісії за касове обслуговування за січень 2025</t>
  </si>
  <si>
    <t>1, 5, 0, 2,5, 5, 5, 1, 140</t>
  </si>
  <si>
    <t>Борг на 01.01.25: 364687,53</t>
  </si>
  <si>
    <t>ТОВ "МАКСНЕТ"</t>
  </si>
  <si>
    <t>13.02.2025 КП "КВПВ" (КВБО) 2692,31&lt;br&gt; Оплата за вивіз ТПВ за І півріччя 2025 р. у т.ч. ПДВ: 448,72</t>
  </si>
  <si>
    <t>28.02.2025 Податок на доходи фізичних осіб 1440&lt;br&gt;ПДФО за лютий 2025</t>
  </si>
  <si>
    <t>28.02.2025 Єдиний соціальний внесок 1760&lt;br&gt;ЄСВ за лютий 2025</t>
  </si>
  <si>
    <t>28.02.2025 Військоввий збір 400&lt;br&gt;Військовий збір за лютий 2025</t>
  </si>
  <si>
    <t>28.02.2025 Виплата заробітної плати із банку 6160&lt;br&gt;Зарплата за лютий 2025</t>
  </si>
  <si>
    <t>01.02.2025 АТ КБ "Приватбанк" 225&lt;br&gt;Комісія за обслуговування рахунку за січень  2025 р. згідно договору банківського рахунку від 01.07.2019, без ПДВ.&lt;hr&gt;28.02.2025 АТ КБ "Приватбанк" 15&lt;br&gt;Комісія за проведення платежу від 28.02.2025, згідно договору банківського рахунку від 01.07.2019, без ПДВ.&lt;hr&gt;28.02.2025 АТ КБ "Приватбанк" 15,4&lt;br&gt;Сплата комісії за касове обслуговування за лютий 2025</t>
  </si>
  <si>
    <t>1, 5, 0, 2,5, 5, 5, 1, 140, 0,0025</t>
  </si>
</sst>
</file>

<file path=xl/styles.xml><?xml version="1.0" encoding="utf-8"?>
<styleSheet xmlns="http://schemas.openxmlformats.org/spreadsheetml/2006/main">
  <numFmts count="6">
    <numFmt numFmtId="171" formatCode="_-* #,##0.00\ _₽_-;\-* #,##0.00\ _₽_-;_-* &quot;-&quot;??\ _₽_-;_-@_-"/>
    <numFmt numFmtId="173" formatCode="###0.00;\-###0.00;\-;\-"/>
    <numFmt numFmtId="174" formatCode="###0.0;\-###0.0;\-;\-"/>
    <numFmt numFmtId="175" formatCode="###0;\-###0;\-;\-"/>
    <numFmt numFmtId="177" formatCode="dd/mm/yy;@"/>
    <numFmt numFmtId="180" formatCode="0;[Red]\-0;[White]\-"/>
  </numFmts>
  <fonts count="14">
    <font>
      <sz val="11"/>
      <color theme="1"/>
      <name val="Calibri"/>
      <family val="2"/>
      <charset val="204"/>
      <scheme val="minor"/>
    </font>
    <font>
      <sz val="9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color rgb="FF990000"/>
      <name val="Calibri"/>
      <family val="2"/>
      <charset val="204"/>
      <scheme val="minor"/>
    </font>
    <font>
      <b/>
      <sz val="14"/>
      <color rgb="FF990000"/>
      <name val="Calibri"/>
      <family val="2"/>
      <charset val="204"/>
      <scheme val="minor"/>
    </font>
    <font>
      <sz val="10"/>
      <color rgb="FF990000"/>
      <name val="Calibri"/>
      <family val="2"/>
      <charset val="204"/>
      <scheme val="minor"/>
    </font>
    <font>
      <sz val="11"/>
      <color rgb="FF990000"/>
      <name val="Calibri"/>
      <family val="2"/>
      <charset val="204"/>
      <scheme val="minor"/>
    </font>
    <font>
      <sz val="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0"/>
      <color indexed="81"/>
      <name val="Courier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71" fontId="2" fillId="0" borderId="0" applyFont="0" applyFill="0" applyBorder="0" applyAlignment="0" applyProtection="0"/>
  </cellStyleXfs>
  <cellXfs count="161">
    <xf numFmtId="0" fontId="0" fillId="0" borderId="0" xfId="0"/>
    <xf numFmtId="0" fontId="3" fillId="0" borderId="0" xfId="0" applyFont="1"/>
    <xf numFmtId="173" fontId="2" fillId="0" borderId="1" xfId="1" applyNumberFormat="1" applyFont="1" applyBorder="1"/>
    <xf numFmtId="173" fontId="2" fillId="0" borderId="2" xfId="1" applyNumberFormat="1" applyFont="1" applyBorder="1"/>
    <xf numFmtId="173" fontId="2" fillId="0" borderId="3" xfId="1" applyNumberFormat="1" applyFont="1" applyBorder="1"/>
    <xf numFmtId="175" fontId="2" fillId="0" borderId="1" xfId="1" applyNumberFormat="1" applyFont="1" applyBorder="1"/>
    <xf numFmtId="175" fontId="2" fillId="0" borderId="2" xfId="1" applyNumberFormat="1" applyFont="1" applyBorder="1"/>
    <xf numFmtId="175" fontId="2" fillId="0" borderId="3" xfId="1" applyNumberFormat="1" applyFont="1" applyBorder="1"/>
    <xf numFmtId="0" fontId="0" fillId="0" borderId="2" xfId="0" applyBorder="1" applyAlignment="1">
      <alignment horizontal="center" vertical="center" wrapText="1"/>
    </xf>
    <xf numFmtId="4" fontId="0" fillId="0" borderId="4" xfId="0" applyNumberFormat="1" applyBorder="1" applyAlignment="1"/>
    <xf numFmtId="4" fontId="0" fillId="0" borderId="5" xfId="0" applyNumberFormat="1" applyBorder="1"/>
    <xf numFmtId="0" fontId="0" fillId="0" borderId="0" xfId="0" applyAlignme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7" fontId="0" fillId="0" borderId="0" xfId="0" applyNumberFormat="1"/>
    <xf numFmtId="4" fontId="0" fillId="0" borderId="0" xfId="0" applyNumberFormat="1"/>
    <xf numFmtId="0" fontId="0" fillId="0" borderId="7" xfId="0" applyBorder="1" applyAlignment="1">
      <alignment horizontal="center"/>
    </xf>
    <xf numFmtId="174" fontId="2" fillId="0" borderId="9" xfId="1" applyNumberFormat="1" applyFont="1" applyBorder="1"/>
    <xf numFmtId="0" fontId="0" fillId="0" borderId="10" xfId="0" applyBorder="1" applyAlignment="1">
      <alignment horizontal="center"/>
    </xf>
    <xf numFmtId="174" fontId="2" fillId="0" borderId="11" xfId="1" applyNumberFormat="1" applyFont="1" applyBorder="1"/>
    <xf numFmtId="173" fontId="2" fillId="0" borderId="12" xfId="1" applyNumberFormat="1" applyFont="1" applyBorder="1"/>
    <xf numFmtId="175" fontId="2" fillId="0" borderId="12" xfId="1" applyNumberFormat="1" applyFont="1" applyBorder="1"/>
    <xf numFmtId="0" fontId="0" fillId="0" borderId="16" xfId="0" applyBorder="1" applyAlignment="1">
      <alignment horizontal="center"/>
    </xf>
    <xf numFmtId="174" fontId="2" fillId="0" borderId="14" xfId="1" applyNumberFormat="1" applyFont="1" applyBorder="1"/>
    <xf numFmtId="0" fontId="0" fillId="0" borderId="17" xfId="0" applyBorder="1" applyAlignment="1">
      <alignment horizontal="center"/>
    </xf>
    <xf numFmtId="174" fontId="2" fillId="0" borderId="18" xfId="1" applyNumberFormat="1" applyFont="1" applyBorder="1"/>
    <xf numFmtId="173" fontId="2" fillId="0" borderId="19" xfId="1" applyNumberFormat="1" applyFont="1" applyBorder="1"/>
    <xf numFmtId="173" fontId="4" fillId="0" borderId="18" xfId="1" applyNumberFormat="1" applyFont="1" applyBorder="1"/>
    <xf numFmtId="173" fontId="3" fillId="0" borderId="3" xfId="1" applyNumberFormat="1" applyFont="1" applyBorder="1"/>
    <xf numFmtId="173" fontId="5" fillId="0" borderId="3" xfId="1" applyNumberFormat="1" applyFont="1" applyBorder="1"/>
    <xf numFmtId="173" fontId="4" fillId="0" borderId="21" xfId="1" applyNumberFormat="1" applyFont="1" applyBorder="1"/>
    <xf numFmtId="173" fontId="0" fillId="0" borderId="0" xfId="0" applyNumberFormat="1"/>
    <xf numFmtId="173" fontId="6" fillId="0" borderId="3" xfId="1" applyNumberFormat="1" applyFont="1" applyBorder="1"/>
    <xf numFmtId="173" fontId="6" fillId="0" borderId="19" xfId="1" applyNumberFormat="1" applyFont="1" applyBorder="1"/>
    <xf numFmtId="173" fontId="7" fillId="0" borderId="18" xfId="1" applyNumberFormat="1" applyFont="1" applyBorder="1"/>
    <xf numFmtId="173" fontId="8" fillId="0" borderId="3" xfId="1" applyNumberFormat="1" applyFont="1" applyBorder="1"/>
    <xf numFmtId="173" fontId="8" fillId="0" borderId="19" xfId="1" applyNumberFormat="1" applyFont="1" applyBorder="1"/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173" fontId="2" fillId="0" borderId="34" xfId="1" applyNumberFormat="1" applyFont="1" applyBorder="1"/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173" fontId="2" fillId="0" borderId="21" xfId="1" applyNumberFormat="1" applyFont="1" applyBorder="1"/>
    <xf numFmtId="173" fontId="2" fillId="0" borderId="35" xfId="1" applyNumberFormat="1" applyFont="1" applyBorder="1"/>
    <xf numFmtId="173" fontId="2" fillId="0" borderId="36" xfId="1" applyNumberFormat="1" applyFont="1" applyBorder="1"/>
    <xf numFmtId="173" fontId="2" fillId="0" borderId="37" xfId="1" applyNumberFormat="1" applyFont="1" applyBorder="1"/>
    <xf numFmtId="173" fontId="5" fillId="0" borderId="36" xfId="1" applyNumberFormat="1" applyFont="1" applyBorder="1"/>
    <xf numFmtId="9" fontId="2" fillId="0" borderId="36" xfId="1" applyNumberFormat="1" applyFont="1" applyBorder="1"/>
    <xf numFmtId="0" fontId="0" fillId="0" borderId="26" xfId="0" applyBorder="1" applyAlignment="1">
      <alignment horizontal="left"/>
    </xf>
    <xf numFmtId="0" fontId="9" fillId="0" borderId="27" xfId="0" applyFont="1" applyBorder="1" applyAlignment="1">
      <alignment horizontal="left"/>
    </xf>
    <xf numFmtId="0" fontId="9" fillId="0" borderId="28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center"/>
    </xf>
    <xf numFmtId="0" fontId="9" fillId="0" borderId="27" xfId="0" applyFont="1" applyBorder="1" applyAlignment="1">
      <alignment horizontal="left"/>
    </xf>
    <xf numFmtId="0" fontId="9" fillId="0" borderId="28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10" fillId="2" borderId="43" xfId="0" applyFont="1" applyFill="1" applyBorder="1" applyAlignment="1">
      <alignment horizontal="center"/>
    </xf>
    <xf numFmtId="0" fontId="10" fillId="2" borderId="44" xfId="0" applyFont="1" applyFill="1" applyBorder="1" applyAlignment="1">
      <alignment horizontal="center"/>
    </xf>
    <xf numFmtId="0" fontId="10" fillId="2" borderId="45" xfId="0" applyFont="1" applyFill="1" applyBorder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11" fillId="0" borderId="0" xfId="0" applyFont="1" applyBorder="1" applyAlignment="1">
      <alignment horizontal="center"/>
    </xf>
    <xf numFmtId="0" fontId="4" fillId="0" borderId="24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7" xfId="0" applyFont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9" fillId="0" borderId="26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10" fillId="2" borderId="38" xfId="0" applyFont="1" applyFill="1" applyBorder="1" applyAlignment="1">
      <alignment horizontal="center"/>
    </xf>
    <xf numFmtId="0" fontId="10" fillId="2" borderId="39" xfId="0" applyFont="1" applyFill="1" applyBorder="1" applyAlignment="1">
      <alignment horizontal="center"/>
    </xf>
    <xf numFmtId="0" fontId="10" fillId="2" borderId="40" xfId="0" applyFont="1" applyFill="1" applyBorder="1" applyAlignment="1">
      <alignment horizontal="center"/>
    </xf>
    <xf numFmtId="0" fontId="0" fillId="0" borderId="12" xfId="0" applyFont="1" applyBorder="1" applyAlignment="1">
      <alignment horizontal="left"/>
    </xf>
    <xf numFmtId="0" fontId="4" fillId="0" borderId="30" xfId="0" applyFont="1" applyBorder="1" applyAlignment="1">
      <alignment horizontal="left"/>
    </xf>
    <xf numFmtId="0" fontId="10" fillId="2" borderId="41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37" xfId="0" applyFont="1" applyFill="1" applyBorder="1" applyAlignment="1">
      <alignment horizontal="center"/>
    </xf>
    <xf numFmtId="0" fontId="0" fillId="0" borderId="13" xfId="0" applyFont="1" applyBorder="1" applyAlignment="1">
      <alignment horizontal="left"/>
    </xf>
    <xf numFmtId="4" fontId="0" fillId="0" borderId="41" xfId="0" applyNumberFormat="1" applyBorder="1" applyAlignment="1">
      <alignment horizontal="center"/>
    </xf>
    <xf numFmtId="4" fontId="0" fillId="0" borderId="15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180" fontId="2" fillId="0" borderId="15" xfId="1" applyNumberFormat="1" applyFont="1" applyBorder="1"/>
    <xf numFmtId="180" fontId="2" fillId="0" borderId="4" xfId="1" applyNumberFormat="1" applyFont="1" applyBorder="1"/>
    <xf numFmtId="180" fontId="2" fillId="0" borderId="13" xfId="1" applyNumberFormat="1" applyFont="1" applyBorder="1"/>
    <xf numFmtId="180" fontId="10" fillId="2" borderId="7" xfId="0" applyNumberFormat="1" applyFont="1" applyFill="1" applyBorder="1" applyAlignment="1">
      <alignment horizontal="center"/>
    </xf>
    <xf numFmtId="180" fontId="4" fillId="0" borderId="14" xfId="1" applyNumberFormat="1" applyFont="1" applyBorder="1"/>
    <xf numFmtId="180" fontId="4" fillId="0" borderId="9" xfId="1" applyNumberFormat="1" applyFont="1" applyBorder="1"/>
    <xf numFmtId="180" fontId="4" fillId="0" borderId="11" xfId="1" applyNumberFormat="1" applyFont="1" applyBorder="1"/>
    <xf numFmtId="180" fontId="3" fillId="0" borderId="1" xfId="1" applyNumberFormat="1" applyFont="1" applyBorder="1"/>
    <xf numFmtId="180" fontId="3" fillId="0" borderId="2" xfId="1" applyNumberFormat="1" applyFont="1" applyBorder="1"/>
    <xf numFmtId="180" fontId="3" fillId="0" borderId="12" xfId="1" applyNumberFormat="1" applyFont="1" applyBorder="1"/>
    <xf numFmtId="180" fontId="6" fillId="0" borderId="1" xfId="1" applyNumberFormat="1" applyFont="1" applyBorder="1"/>
    <xf numFmtId="180" fontId="6" fillId="0" borderId="2" xfId="1" applyNumberFormat="1" applyFont="1" applyBorder="1"/>
    <xf numFmtId="180" fontId="6" fillId="0" borderId="12" xfId="1" applyNumberFormat="1" applyFont="1" applyBorder="1"/>
    <xf numFmtId="180" fontId="6" fillId="0" borderId="15" xfId="1" applyNumberFormat="1" applyFont="1" applyBorder="1"/>
    <xf numFmtId="180" fontId="6" fillId="0" borderId="4" xfId="1" applyNumberFormat="1" applyFont="1" applyBorder="1"/>
    <xf numFmtId="180" fontId="6" fillId="0" borderId="13" xfId="1" applyNumberFormat="1" applyFont="1" applyBorder="1"/>
    <xf numFmtId="180" fontId="10" fillId="2" borderId="39" xfId="0" applyNumberFormat="1" applyFont="1" applyFill="1" applyBorder="1" applyAlignment="1">
      <alignment horizontal="center"/>
    </xf>
    <xf numFmtId="180" fontId="4" fillId="0" borderId="24" xfId="1" applyNumberFormat="1" applyFont="1" applyBorder="1"/>
    <xf numFmtId="180" fontId="4" fillId="0" borderId="25" xfId="1" applyNumberFormat="1" applyFont="1" applyBorder="1"/>
    <xf numFmtId="180" fontId="2" fillId="0" borderId="26" xfId="1" applyNumberFormat="1" applyFont="1" applyBorder="1"/>
    <xf numFmtId="180" fontId="2" fillId="0" borderId="5" xfId="1" applyNumberFormat="1" applyFont="1" applyBorder="1"/>
    <xf numFmtId="180" fontId="2" fillId="0" borderId="31" xfId="1" applyNumberFormat="1" applyFont="1" applyBorder="1"/>
    <xf numFmtId="180" fontId="2" fillId="0" borderId="33" xfId="1" applyNumberFormat="1" applyFont="1" applyBorder="1"/>
    <xf numFmtId="180" fontId="2" fillId="0" borderId="32" xfId="1" applyNumberFormat="1" applyFont="1" applyBorder="1"/>
    <xf numFmtId="180" fontId="10" fillId="2" borderId="44" xfId="0" applyNumberFormat="1" applyFont="1" applyFill="1" applyBorder="1" applyAlignment="1">
      <alignment horizontal="center"/>
    </xf>
    <xf numFmtId="180" fontId="7" fillId="0" borderId="24" xfId="1" applyNumberFormat="1" applyFont="1" applyBorder="1"/>
    <xf numFmtId="180" fontId="7" fillId="0" borderId="9" xfId="1" applyNumberFormat="1" applyFont="1" applyBorder="1"/>
    <xf numFmtId="180" fontId="7" fillId="0" borderId="25" xfId="1" applyNumberFormat="1" applyFont="1" applyBorder="1"/>
    <xf numFmtId="180" fontId="2" fillId="0" borderId="29" xfId="1" applyNumberFormat="1" applyFont="1" applyBorder="1"/>
    <xf numFmtId="180" fontId="2" fillId="0" borderId="22" xfId="1" applyNumberFormat="1" applyFont="1" applyBorder="1"/>
    <xf numFmtId="180" fontId="2" fillId="0" borderId="30" xfId="1" applyNumberFormat="1" applyFont="1" applyBorder="1"/>
    <xf numFmtId="180" fontId="10" fillId="2" borderId="42" xfId="0" applyNumberFormat="1" applyFont="1" applyFill="1" applyBorder="1" applyAlignment="1">
      <alignment horizontal="center"/>
    </xf>
    <xf numFmtId="180" fontId="4" fillId="0" borderId="20" xfId="1" applyNumberFormat="1" applyFont="1" applyBorder="1"/>
    <xf numFmtId="180" fontId="4" fillId="0" borderId="22" xfId="1" applyNumberFormat="1" applyFont="1" applyBorder="1"/>
    <xf numFmtId="180" fontId="4" fillId="0" borderId="23" xfId="1" applyNumberFormat="1" applyFont="1" applyBorder="1"/>
    <xf numFmtId="180" fontId="2" fillId="0" borderId="24" xfId="1" applyNumberFormat="1" applyFont="1" applyBorder="1"/>
    <xf numFmtId="180" fontId="2" fillId="0" borderId="9" xfId="1" applyNumberFormat="1" applyFont="1" applyBorder="1"/>
    <xf numFmtId="180" fontId="2" fillId="0" borderId="25" xfId="1" applyNumberFormat="1" applyFont="1" applyBorder="1"/>
    <xf numFmtId="180" fontId="2" fillId="0" borderId="27" xfId="1" applyNumberFormat="1" applyFont="1" applyBorder="1"/>
    <xf numFmtId="180" fontId="2" fillId="0" borderId="2" xfId="1" applyNumberFormat="1" applyFont="1" applyBorder="1"/>
    <xf numFmtId="180" fontId="2" fillId="0" borderId="28" xfId="1" applyNumberFormat="1" applyFont="1" applyBorder="1"/>
    <xf numFmtId="180" fontId="0" fillId="0" borderId="0" xfId="0" applyNumberFormat="1"/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180" fontId="2" fillId="0" borderId="46" xfId="1" applyNumberFormat="1" applyFont="1" applyBorder="1"/>
    <xf numFmtId="180" fontId="2" fillId="0" borderId="48" xfId="1" applyNumberFormat="1" applyFont="1" applyBorder="1"/>
    <xf numFmtId="180" fontId="2" fillId="0" borderId="47" xfId="1" applyNumberFormat="1" applyFont="1" applyBorder="1"/>
    <xf numFmtId="173" fontId="2" fillId="0" borderId="49" xfId="1" applyNumberFormat="1" applyFont="1" applyBorder="1"/>
    <xf numFmtId="0" fontId="9" fillId="0" borderId="46" xfId="0" applyFont="1" applyBorder="1" applyAlignment="1">
      <alignment horizontal="left"/>
    </xf>
    <xf numFmtId="0" fontId="9" fillId="0" borderId="47" xfId="0" applyFont="1" applyBorder="1" applyAlignment="1">
      <alignment horizontal="left"/>
    </xf>
    <xf numFmtId="180" fontId="9" fillId="0" borderId="46" xfId="1" applyNumberFormat="1" applyFont="1" applyBorder="1"/>
    <xf numFmtId="180" fontId="9" fillId="0" borderId="48" xfId="1" applyNumberFormat="1" applyFont="1" applyBorder="1"/>
    <xf numFmtId="180" fontId="9" fillId="0" borderId="47" xfId="1" applyNumberFormat="1" applyFont="1" applyBorder="1"/>
    <xf numFmtId="173" fontId="9" fillId="0" borderId="49" xfId="1" applyNumberFormat="1" applyFont="1" applyBorder="1"/>
    <xf numFmtId="180" fontId="9" fillId="0" borderId="27" xfId="1" applyNumberFormat="1" applyFont="1" applyBorder="1"/>
    <xf numFmtId="180" fontId="9" fillId="0" borderId="2" xfId="1" applyNumberFormat="1" applyFont="1" applyBorder="1"/>
    <xf numFmtId="180" fontId="9" fillId="0" borderId="28" xfId="1" applyNumberFormat="1" applyFont="1" applyBorder="1"/>
    <xf numFmtId="173" fontId="9" fillId="0" borderId="3" xfId="1" applyNumberFormat="1" applyFont="1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>
    <pageSetUpPr fitToPage="1"/>
  </sheetPr>
  <dimension ref="A1:O52"/>
  <sheetViews>
    <sheetView showGridLines="0" tabSelected="1" workbookViewId="0">
      <selection activeCell="A21" sqref="A21"/>
    </sheetView>
  </sheetViews>
  <sheetFormatPr defaultRowHeight="15"/>
  <cols>
    <col min="1" max="1" width="2" bestFit="1" customWidth="1"/>
    <col min="2" max="2" width="33.140625" bestFit="1" customWidth="1"/>
    <col min="3" max="3" width="8.42578125" bestFit="1" customWidth="1"/>
    <col min="4" max="4" width="8.5703125" bestFit="1" customWidth="1"/>
    <col min="5" max="5" width="9.7109375" hidden="1" customWidth="1"/>
    <col min="6" max="6" width="8.42578125" hidden="1" customWidth="1"/>
    <col min="7" max="7" width="7.85546875" hidden="1" customWidth="1"/>
    <col min="8" max="8" width="8.7109375" hidden="1" customWidth="1"/>
    <col min="9" max="9" width="7.85546875" hidden="1" customWidth="1"/>
    <col min="10" max="10" width="8.85546875" hidden="1" customWidth="1"/>
    <col min="11" max="11" width="9.7109375" hidden="1" customWidth="1"/>
    <col min="12" max="12" width="9" hidden="1" customWidth="1"/>
    <col min="13" max="13" width="9.5703125" hidden="1" customWidth="1"/>
    <col min="14" max="14" width="8.42578125" hidden="1" customWidth="1"/>
    <col min="15" max="15" width="12" bestFit="1" customWidth="1"/>
  </cols>
  <sheetData>
    <row r="1" spans="1:15" ht="15.75">
      <c r="A1" s="61" t="s">
        <v>56</v>
      </c>
      <c r="B1" s="61"/>
      <c r="C1" s="61"/>
      <c r="D1" s="62" t="s">
        <v>57</v>
      </c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</row>
    <row r="2" spans="1:15" ht="16.5" thickBot="1">
      <c r="A2" s="63" t="s">
        <v>58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15" ht="15.75" thickBot="1">
      <c r="A3" s="68" t="s">
        <v>14</v>
      </c>
      <c r="B3" s="69"/>
      <c r="C3" s="23" t="s">
        <v>15</v>
      </c>
      <c r="D3" s="53" t="s">
        <v>16</v>
      </c>
      <c r="E3" s="17" t="s">
        <v>17</v>
      </c>
      <c r="F3" s="17" t="s">
        <v>18</v>
      </c>
      <c r="G3" s="17" t="s">
        <v>19</v>
      </c>
      <c r="H3" s="17" t="s">
        <v>20</v>
      </c>
      <c r="I3" s="17" t="s">
        <v>21</v>
      </c>
      <c r="J3" s="17" t="s">
        <v>22</v>
      </c>
      <c r="K3" s="17" t="s">
        <v>23</v>
      </c>
      <c r="L3" s="17" t="s">
        <v>24</v>
      </c>
      <c r="M3" s="17" t="s">
        <v>25</v>
      </c>
      <c r="N3" s="19" t="s">
        <v>26</v>
      </c>
      <c r="O3" s="25" t="s">
        <v>27</v>
      </c>
    </row>
    <row r="4" spans="1:15" ht="15.75" hidden="1" thickBot="1">
      <c r="A4" s="70" t="s">
        <v>28</v>
      </c>
      <c r="B4" s="71"/>
      <c r="C4" s="24">
        <v>2721.2499980926514</v>
      </c>
      <c r="D4" s="18">
        <v>2721.2499980926514</v>
      </c>
      <c r="E4" s="18"/>
      <c r="F4" s="18"/>
      <c r="G4" s="18"/>
      <c r="H4" s="18"/>
      <c r="I4" s="18"/>
      <c r="J4" s="18"/>
      <c r="K4" s="18"/>
      <c r="L4" s="18"/>
      <c r="M4" s="18"/>
      <c r="N4" s="20"/>
      <c r="O4" s="26"/>
    </row>
    <row r="5" spans="1:15" ht="15.75" hidden="1" thickBot="1">
      <c r="A5" s="72" t="s">
        <v>34</v>
      </c>
      <c r="B5" s="73"/>
      <c r="C5" s="2" t="s">
        <v>72</v>
      </c>
      <c r="D5" s="3" t="s">
        <v>81</v>
      </c>
      <c r="E5" s="3"/>
      <c r="F5" s="3"/>
      <c r="G5" s="3"/>
      <c r="H5" s="3"/>
      <c r="I5" s="3"/>
      <c r="J5" s="3"/>
      <c r="K5" s="3"/>
      <c r="L5" s="3"/>
      <c r="M5" s="3"/>
      <c r="N5" s="21"/>
      <c r="O5" s="4"/>
    </row>
    <row r="6" spans="1:15" ht="15.75" hidden="1" thickBot="1">
      <c r="A6" s="72" t="s">
        <v>29</v>
      </c>
      <c r="B6" s="73"/>
      <c r="C6" s="5">
        <v>60</v>
      </c>
      <c r="D6" s="6">
        <v>60</v>
      </c>
      <c r="E6" s="6"/>
      <c r="F6" s="6"/>
      <c r="G6" s="6"/>
      <c r="H6" s="6"/>
      <c r="I6" s="6"/>
      <c r="J6" s="6"/>
      <c r="K6" s="6"/>
      <c r="L6" s="6"/>
      <c r="M6" s="6"/>
      <c r="N6" s="22"/>
      <c r="O6" s="7"/>
    </row>
    <row r="7" spans="1:15" ht="15.75" hidden="1" thickBot="1">
      <c r="A7" s="72" t="s">
        <v>30</v>
      </c>
      <c r="B7" s="73"/>
      <c r="C7" s="5">
        <v>103</v>
      </c>
      <c r="D7" s="6">
        <v>103</v>
      </c>
      <c r="E7" s="6"/>
      <c r="F7" s="6"/>
      <c r="G7" s="6"/>
      <c r="H7" s="6"/>
      <c r="I7" s="6"/>
      <c r="J7" s="6"/>
      <c r="K7" s="6"/>
      <c r="L7" s="6"/>
      <c r="M7" s="6"/>
      <c r="N7" s="22"/>
      <c r="O7" s="7"/>
    </row>
    <row r="8" spans="1:15" ht="15.75" hidden="1" thickBot="1">
      <c r="A8" s="66" t="s">
        <v>31</v>
      </c>
      <c r="B8" s="67"/>
      <c r="C8" s="103">
        <v>13780.750001049997</v>
      </c>
      <c r="D8" s="104">
        <v>14114.490001050002</v>
      </c>
      <c r="E8" s="104"/>
      <c r="F8" s="104"/>
      <c r="G8" s="104"/>
      <c r="H8" s="104"/>
      <c r="I8" s="104"/>
      <c r="J8" s="104"/>
      <c r="K8" s="104"/>
      <c r="L8" s="104"/>
      <c r="M8" s="104"/>
      <c r="N8" s="105"/>
      <c r="O8" s="27">
        <f>SUM(C8:N8)</f>
        <v>27895.240002099999</v>
      </c>
    </row>
    <row r="9" spans="1:15" s="1" customFormat="1" ht="15" hidden="1" customHeight="1" thickBot="1">
      <c r="A9" s="76"/>
      <c r="B9" s="77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78"/>
    </row>
    <row r="10" spans="1:15" s="1" customFormat="1" ht="19.5" thickBot="1">
      <c r="A10" s="64" t="s">
        <v>55</v>
      </c>
      <c r="B10" s="65"/>
      <c r="C10" s="107">
        <f>C11-C12-C13-C14</f>
        <v>57308.800000005635</v>
      </c>
      <c r="D10" s="108">
        <f t="shared" ref="D10:N10" si="0">D11-D12-D13-D14</f>
        <v>63578.340000005439</v>
      </c>
      <c r="E10" s="108">
        <f t="shared" si="0"/>
        <v>0</v>
      </c>
      <c r="F10" s="108">
        <f t="shared" si="0"/>
        <v>0</v>
      </c>
      <c r="G10" s="108">
        <f t="shared" si="0"/>
        <v>0</v>
      </c>
      <c r="H10" s="108">
        <f t="shared" si="0"/>
        <v>0</v>
      </c>
      <c r="I10" s="108">
        <f t="shared" si="0"/>
        <v>0</v>
      </c>
      <c r="J10" s="108">
        <f t="shared" si="0"/>
        <v>0</v>
      </c>
      <c r="K10" s="108">
        <f t="shared" si="0"/>
        <v>0</v>
      </c>
      <c r="L10" s="108">
        <f t="shared" si="0"/>
        <v>0</v>
      </c>
      <c r="M10" s="108">
        <f t="shared" si="0"/>
        <v>0</v>
      </c>
      <c r="N10" s="109">
        <f t="shared" si="0"/>
        <v>0</v>
      </c>
      <c r="O10" s="28">
        <f>C10</f>
        <v>57308.800000005635</v>
      </c>
    </row>
    <row r="11" spans="1:15" s="1" customFormat="1" hidden="1">
      <c r="A11" s="74" t="s">
        <v>35</v>
      </c>
      <c r="B11" s="75"/>
      <c r="C11" s="110">
        <v>57308.800000005635</v>
      </c>
      <c r="D11" s="111">
        <v>63578.340000005439</v>
      </c>
      <c r="E11" s="111"/>
      <c r="F11" s="111"/>
      <c r="G11" s="111"/>
      <c r="H11" s="111"/>
      <c r="I11" s="111"/>
      <c r="J11" s="111"/>
      <c r="K11" s="111"/>
      <c r="L11" s="111"/>
      <c r="M11" s="111"/>
      <c r="N11" s="112"/>
      <c r="O11" s="29">
        <f>C11</f>
        <v>57308.800000005635</v>
      </c>
    </row>
    <row r="12" spans="1:15" s="1" customFormat="1" hidden="1">
      <c r="A12" s="54" t="s">
        <v>48</v>
      </c>
      <c r="B12" s="55"/>
      <c r="C12" s="113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5"/>
      <c r="O12" s="33">
        <f>C12</f>
        <v>0</v>
      </c>
    </row>
    <row r="13" spans="1:15" s="1" customFormat="1" hidden="1">
      <c r="A13" s="54" t="s">
        <v>49</v>
      </c>
      <c r="B13" s="55"/>
      <c r="C13" s="113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5"/>
      <c r="O13" s="33">
        <f>C13</f>
        <v>0</v>
      </c>
    </row>
    <row r="14" spans="1:15" s="1" customFormat="1" ht="15.75" hidden="1" thickBot="1">
      <c r="A14" s="79" t="s">
        <v>50</v>
      </c>
      <c r="B14" s="80"/>
      <c r="C14" s="116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8"/>
      <c r="O14" s="34">
        <f>C14</f>
        <v>0</v>
      </c>
    </row>
    <row r="15" spans="1:15" s="1" customFormat="1" ht="7.15" hidden="1" customHeight="1" thickBot="1">
      <c r="A15" s="82"/>
      <c r="B15" s="83"/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84"/>
    </row>
    <row r="16" spans="1:15" s="1" customFormat="1" ht="18.75">
      <c r="A16" s="64" t="s">
        <v>44</v>
      </c>
      <c r="B16" s="65"/>
      <c r="C16" s="120">
        <f>SUM(C17:C21)</f>
        <v>16284.94</v>
      </c>
      <c r="D16" s="108">
        <f>SUM(D17:D21)</f>
        <v>20404.87</v>
      </c>
      <c r="E16" s="108">
        <f>SUM(E17:E21)</f>
        <v>0</v>
      </c>
      <c r="F16" s="108">
        <f t="shared" ref="F16:M16" si="1">SUM(F17:F21)</f>
        <v>0</v>
      </c>
      <c r="G16" s="108">
        <f t="shared" si="1"/>
        <v>0</v>
      </c>
      <c r="H16" s="108">
        <f t="shared" si="1"/>
        <v>0</v>
      </c>
      <c r="I16" s="108">
        <f t="shared" si="1"/>
        <v>0</v>
      </c>
      <c r="J16" s="108">
        <f t="shared" si="1"/>
        <v>0</v>
      </c>
      <c r="K16" s="108">
        <f t="shared" si="1"/>
        <v>0</v>
      </c>
      <c r="L16" s="108">
        <f t="shared" si="1"/>
        <v>0</v>
      </c>
      <c r="M16" s="108">
        <f t="shared" si="1"/>
        <v>0</v>
      </c>
      <c r="N16" s="121">
        <f>SUM(N17:N21)</f>
        <v>0</v>
      </c>
      <c r="O16" s="28">
        <f>SUM(C16:N16)</f>
        <v>36689.81</v>
      </c>
    </row>
    <row r="17" spans="1:15">
      <c r="A17" s="145">
        <v>1</v>
      </c>
      <c r="B17" s="146" t="s">
        <v>32</v>
      </c>
      <c r="C17" s="147">
        <v>14098.460000000001</v>
      </c>
      <c r="D17" s="148">
        <v>19389.309999999998</v>
      </c>
      <c r="E17" s="148"/>
      <c r="F17" s="148"/>
      <c r="G17" s="148"/>
      <c r="H17" s="148"/>
      <c r="I17" s="148"/>
      <c r="J17" s="148"/>
      <c r="K17" s="148"/>
      <c r="L17" s="148"/>
      <c r="M17" s="148"/>
      <c r="N17" s="149"/>
      <c r="O17" s="150">
        <f>SUM(C17:N17)</f>
        <v>33487.769999999997</v>
      </c>
    </row>
    <row r="18" spans="1:15">
      <c r="A18" s="145">
        <v>2</v>
      </c>
      <c r="B18" s="146" t="s">
        <v>65</v>
      </c>
      <c r="C18" s="147">
        <v>1460</v>
      </c>
      <c r="D18" s="148">
        <v>0</v>
      </c>
      <c r="E18" s="148"/>
      <c r="F18" s="148"/>
      <c r="G18" s="148"/>
      <c r="H18" s="148"/>
      <c r="I18" s="148"/>
      <c r="J18" s="148"/>
      <c r="K18" s="148"/>
      <c r="L18" s="148"/>
      <c r="M18" s="148"/>
      <c r="N18" s="149"/>
      <c r="O18" s="150">
        <f>SUM(C18:N18)</f>
        <v>1460</v>
      </c>
    </row>
    <row r="19" spans="1:15">
      <c r="A19" s="145">
        <v>3</v>
      </c>
      <c r="B19" s="146" t="s">
        <v>66</v>
      </c>
      <c r="C19" s="147">
        <v>726.48</v>
      </c>
      <c r="D19" s="148">
        <v>700.56</v>
      </c>
      <c r="E19" s="148"/>
      <c r="F19" s="148"/>
      <c r="G19" s="148"/>
      <c r="H19" s="148"/>
      <c r="I19" s="148"/>
      <c r="J19" s="148"/>
      <c r="K19" s="148"/>
      <c r="L19" s="148"/>
      <c r="M19" s="148"/>
      <c r="N19" s="149"/>
      <c r="O19" s="150">
        <f>SUM(C19:N19)</f>
        <v>1427.04</v>
      </c>
    </row>
    <row r="20" spans="1:15" ht="15.75" thickBot="1">
      <c r="A20" s="49">
        <v>4</v>
      </c>
      <c r="B20" s="52" t="s">
        <v>74</v>
      </c>
      <c r="C20" s="122"/>
      <c r="D20" s="104">
        <v>315</v>
      </c>
      <c r="E20" s="104"/>
      <c r="F20" s="104"/>
      <c r="G20" s="104"/>
      <c r="H20" s="104"/>
      <c r="I20" s="104"/>
      <c r="J20" s="104"/>
      <c r="K20" s="104"/>
      <c r="L20" s="104"/>
      <c r="M20" s="104"/>
      <c r="N20" s="123"/>
      <c r="O20" s="27">
        <f>SUM(C20:N20)</f>
        <v>315</v>
      </c>
    </row>
    <row r="21" spans="1:15" ht="15.75" hidden="1" thickBot="1">
      <c r="A21" s="38"/>
      <c r="B21" s="39"/>
      <c r="C21" s="124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6"/>
      <c r="O21" s="40">
        <f>SUM(C21:N21)</f>
        <v>0</v>
      </c>
    </row>
    <row r="22" spans="1:15" s="1" customFormat="1" ht="7.5" customHeight="1" thickBot="1">
      <c r="A22" s="58"/>
      <c r="B22" s="59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60"/>
    </row>
    <row r="23" spans="1:15" s="1" customFormat="1" ht="18.75">
      <c r="A23" s="56" t="s">
        <v>33</v>
      </c>
      <c r="B23" s="57"/>
      <c r="C23" s="128">
        <f t="shared" ref="C23:N23" si="2">SUM(C24:C30)</f>
        <v>10015.4</v>
      </c>
      <c r="D23" s="129">
        <f t="shared" si="2"/>
        <v>12707.71</v>
      </c>
      <c r="E23" s="129">
        <f t="shared" si="2"/>
        <v>0</v>
      </c>
      <c r="F23" s="129">
        <f t="shared" si="2"/>
        <v>0</v>
      </c>
      <c r="G23" s="129">
        <f t="shared" si="2"/>
        <v>0</v>
      </c>
      <c r="H23" s="129">
        <f t="shared" si="2"/>
        <v>0</v>
      </c>
      <c r="I23" s="129">
        <f t="shared" si="2"/>
        <v>0</v>
      </c>
      <c r="J23" s="129">
        <f t="shared" si="2"/>
        <v>0</v>
      </c>
      <c r="K23" s="129">
        <f t="shared" si="2"/>
        <v>0</v>
      </c>
      <c r="L23" s="129">
        <f t="shared" si="2"/>
        <v>0</v>
      </c>
      <c r="M23" s="129">
        <f t="shared" si="2"/>
        <v>0</v>
      </c>
      <c r="N23" s="130">
        <f t="shared" si="2"/>
        <v>0</v>
      </c>
      <c r="O23" s="35">
        <f>SUM(C23:N23)</f>
        <v>22723.11</v>
      </c>
    </row>
    <row r="24" spans="1:15" s="1" customFormat="1">
      <c r="A24" s="50">
        <v>1</v>
      </c>
      <c r="B24" s="51" t="s">
        <v>59</v>
      </c>
      <c r="C24" s="157">
        <v>0</v>
      </c>
      <c r="D24" s="158">
        <v>2692.31</v>
      </c>
      <c r="E24" s="158">
        <v>0</v>
      </c>
      <c r="F24" s="158">
        <v>0</v>
      </c>
      <c r="G24" s="158">
        <v>0</v>
      </c>
      <c r="H24" s="158"/>
      <c r="I24" s="158"/>
      <c r="J24" s="158"/>
      <c r="K24" s="158"/>
      <c r="L24" s="158"/>
      <c r="M24" s="158"/>
      <c r="N24" s="159"/>
      <c r="O24" s="160">
        <f>SUM(C24:N24)</f>
        <v>2692.31</v>
      </c>
    </row>
    <row r="25" spans="1:15" s="1" customFormat="1">
      <c r="A25" s="50">
        <v>2</v>
      </c>
      <c r="B25" s="51" t="s">
        <v>60</v>
      </c>
      <c r="C25" s="157">
        <v>1440</v>
      </c>
      <c r="D25" s="158">
        <v>1440</v>
      </c>
      <c r="E25" s="158"/>
      <c r="F25" s="158"/>
      <c r="G25" s="158"/>
      <c r="H25" s="158"/>
      <c r="I25" s="158"/>
      <c r="J25" s="158"/>
      <c r="K25" s="158"/>
      <c r="L25" s="158"/>
      <c r="M25" s="158"/>
      <c r="N25" s="159"/>
      <c r="O25" s="160">
        <f>SUM(C25:N25)</f>
        <v>2880</v>
      </c>
    </row>
    <row r="26" spans="1:15" s="1" customFormat="1">
      <c r="A26" s="50">
        <v>3</v>
      </c>
      <c r="B26" s="51" t="s">
        <v>61</v>
      </c>
      <c r="C26" s="157">
        <v>1760</v>
      </c>
      <c r="D26" s="158">
        <v>1760</v>
      </c>
      <c r="E26" s="158"/>
      <c r="F26" s="158"/>
      <c r="G26" s="158"/>
      <c r="H26" s="158"/>
      <c r="I26" s="158"/>
      <c r="J26" s="158"/>
      <c r="K26" s="158"/>
      <c r="L26" s="158"/>
      <c r="M26" s="158"/>
      <c r="N26" s="159"/>
      <c r="O26" s="160">
        <f>SUM(C26:N26)</f>
        <v>3520</v>
      </c>
    </row>
    <row r="27" spans="1:15" s="1" customFormat="1">
      <c r="A27" s="50">
        <v>4</v>
      </c>
      <c r="B27" s="51" t="s">
        <v>62</v>
      </c>
      <c r="C27" s="157">
        <v>400</v>
      </c>
      <c r="D27" s="158">
        <v>400</v>
      </c>
      <c r="E27" s="158"/>
      <c r="F27" s="158"/>
      <c r="G27" s="158"/>
      <c r="H27" s="158"/>
      <c r="I27" s="158"/>
      <c r="J27" s="158"/>
      <c r="K27" s="158"/>
      <c r="L27" s="158"/>
      <c r="M27" s="158"/>
      <c r="N27" s="159"/>
      <c r="O27" s="160">
        <f>SUM(C27:N27)</f>
        <v>800</v>
      </c>
    </row>
    <row r="28" spans="1:15" s="1" customFormat="1">
      <c r="A28" s="50">
        <v>5</v>
      </c>
      <c r="B28" s="51" t="s">
        <v>63</v>
      </c>
      <c r="C28" s="157">
        <v>6160</v>
      </c>
      <c r="D28" s="158">
        <v>6160</v>
      </c>
      <c r="E28" s="158"/>
      <c r="F28" s="158"/>
      <c r="G28" s="158"/>
      <c r="H28" s="158"/>
      <c r="I28" s="158"/>
      <c r="J28" s="158"/>
      <c r="K28" s="158"/>
      <c r="L28" s="158"/>
      <c r="M28" s="158"/>
      <c r="N28" s="159"/>
      <c r="O28" s="160">
        <f>SUM(C28:N28)</f>
        <v>12320</v>
      </c>
    </row>
    <row r="29" spans="1:15" s="1" customFormat="1">
      <c r="A29" s="151">
        <v>6</v>
      </c>
      <c r="B29" s="152" t="s">
        <v>64</v>
      </c>
      <c r="C29" s="153">
        <v>255.4</v>
      </c>
      <c r="D29" s="154">
        <v>255.4</v>
      </c>
      <c r="E29" s="154"/>
      <c r="F29" s="154"/>
      <c r="G29" s="154"/>
      <c r="H29" s="154"/>
      <c r="I29" s="154"/>
      <c r="J29" s="154"/>
      <c r="K29" s="154"/>
      <c r="L29" s="154"/>
      <c r="M29" s="154"/>
      <c r="N29" s="155"/>
      <c r="O29" s="156">
        <f>SUM(C29:N29)</f>
        <v>510.8</v>
      </c>
    </row>
    <row r="30" spans="1:15" s="1" customFormat="1" hidden="1">
      <c r="A30" s="41"/>
      <c r="B30" s="42"/>
      <c r="C30" s="131">
        <v>0</v>
      </c>
      <c r="D30" s="132">
        <v>0</v>
      </c>
      <c r="E30" s="132">
        <v>0</v>
      </c>
      <c r="F30" s="132">
        <v>0</v>
      </c>
      <c r="G30" s="132">
        <v>0</v>
      </c>
      <c r="H30" s="132"/>
      <c r="I30" s="132"/>
      <c r="J30" s="132"/>
      <c r="K30" s="132"/>
      <c r="L30" s="132"/>
      <c r="M30" s="132"/>
      <c r="N30" s="133"/>
      <c r="O30" s="43">
        <f>SUM(C30:N30)</f>
        <v>0</v>
      </c>
    </row>
    <row r="31" spans="1:15" s="1" customFormat="1" ht="1.1499999999999999" customHeight="1" thickBot="1">
      <c r="A31" s="87"/>
      <c r="B31" s="88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89"/>
    </row>
    <row r="32" spans="1:15" s="1" customFormat="1" ht="19.5" thickBot="1">
      <c r="A32" s="64" t="s">
        <v>54</v>
      </c>
      <c r="B32" s="86"/>
      <c r="C32" s="135">
        <f>C10+C16-C23</f>
        <v>63578.340000005635</v>
      </c>
      <c r="D32" s="136">
        <f t="shared" ref="D32:N32" si="3">D10+D16-D23</f>
        <v>71275.500000005442</v>
      </c>
      <c r="E32" s="136">
        <f t="shared" si="3"/>
        <v>0</v>
      </c>
      <c r="F32" s="136">
        <f t="shared" si="3"/>
        <v>0</v>
      </c>
      <c r="G32" s="136">
        <f t="shared" si="3"/>
        <v>0</v>
      </c>
      <c r="H32" s="136">
        <f t="shared" si="3"/>
        <v>0</v>
      </c>
      <c r="I32" s="136">
        <f t="shared" si="3"/>
        <v>0</v>
      </c>
      <c r="J32" s="136">
        <f t="shared" si="3"/>
        <v>0</v>
      </c>
      <c r="K32" s="136">
        <f t="shared" si="3"/>
        <v>0</v>
      </c>
      <c r="L32" s="136">
        <f t="shared" si="3"/>
        <v>0</v>
      </c>
      <c r="M32" s="136">
        <f t="shared" si="3"/>
        <v>0</v>
      </c>
      <c r="N32" s="137">
        <f t="shared" si="3"/>
        <v>0</v>
      </c>
      <c r="O32" s="31">
        <f>N32</f>
        <v>0</v>
      </c>
    </row>
    <row r="33" spans="1:15" s="1" customFormat="1" hidden="1">
      <c r="A33" s="74" t="s">
        <v>35</v>
      </c>
      <c r="B33" s="75"/>
      <c r="C33" s="110">
        <v>63578.340000005439</v>
      </c>
      <c r="D33" s="111">
        <v>71275.500000006054</v>
      </c>
      <c r="E33" s="111"/>
      <c r="F33" s="111"/>
      <c r="G33" s="111"/>
      <c r="H33" s="111"/>
      <c r="I33" s="111"/>
      <c r="J33" s="111"/>
      <c r="K33" s="111"/>
      <c r="L33" s="111"/>
      <c r="M33" s="111"/>
      <c r="N33" s="112"/>
      <c r="O33" s="30">
        <f>N33</f>
        <v>0</v>
      </c>
    </row>
    <row r="34" spans="1:15" s="1" customFormat="1" hidden="1">
      <c r="A34" s="54" t="s">
        <v>51</v>
      </c>
      <c r="B34" s="55"/>
      <c r="C34" s="113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5"/>
      <c r="O34" s="36">
        <f>N34</f>
        <v>0</v>
      </c>
    </row>
    <row r="35" spans="1:15" s="1" customFormat="1" hidden="1">
      <c r="A35" s="54" t="s">
        <v>49</v>
      </c>
      <c r="B35" s="55"/>
      <c r="C35" s="113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5"/>
      <c r="O35" s="36">
        <f>N35</f>
        <v>0</v>
      </c>
    </row>
    <row r="36" spans="1:15" s="1" customFormat="1" ht="15.75" hidden="1" thickBot="1">
      <c r="A36" s="79" t="s">
        <v>50</v>
      </c>
      <c r="B36" s="80"/>
      <c r="C36" s="116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8"/>
      <c r="O36" s="37">
        <f>N36</f>
        <v>0</v>
      </c>
    </row>
    <row r="37" spans="1:15" s="1" customFormat="1" ht="7.5" customHeight="1" thickBot="1">
      <c r="A37" s="82"/>
      <c r="B37" s="83"/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84"/>
    </row>
    <row r="38" spans="1:15">
      <c r="A38" s="70" t="s">
        <v>52</v>
      </c>
      <c r="B38" s="81"/>
      <c r="C38" s="138">
        <f>C8</f>
        <v>13780.750001049997</v>
      </c>
      <c r="D38" s="139">
        <f t="shared" ref="D38:O38" si="4">D8</f>
        <v>14114.490001050002</v>
      </c>
      <c r="E38" s="139">
        <f t="shared" si="4"/>
        <v>0</v>
      </c>
      <c r="F38" s="139">
        <f t="shared" si="4"/>
        <v>0</v>
      </c>
      <c r="G38" s="139">
        <f t="shared" si="4"/>
        <v>0</v>
      </c>
      <c r="H38" s="139">
        <f t="shared" si="4"/>
        <v>0</v>
      </c>
      <c r="I38" s="139">
        <f t="shared" si="4"/>
        <v>0</v>
      </c>
      <c r="J38" s="139">
        <f t="shared" si="4"/>
        <v>0</v>
      </c>
      <c r="K38" s="139">
        <f t="shared" si="4"/>
        <v>0</v>
      </c>
      <c r="L38" s="139">
        <f t="shared" si="4"/>
        <v>0</v>
      </c>
      <c r="M38" s="139">
        <f t="shared" si="4"/>
        <v>0</v>
      </c>
      <c r="N38" s="140">
        <f t="shared" si="4"/>
        <v>0</v>
      </c>
      <c r="O38" s="44">
        <f t="shared" si="4"/>
        <v>27895.240002099999</v>
      </c>
    </row>
    <row r="39" spans="1:15">
      <c r="A39" s="72" t="s">
        <v>47</v>
      </c>
      <c r="B39" s="85"/>
      <c r="C39" s="141">
        <v>8400</v>
      </c>
      <c r="D39" s="142">
        <v>8400</v>
      </c>
      <c r="E39" s="142"/>
      <c r="F39" s="142"/>
      <c r="G39" s="142"/>
      <c r="H39" s="142"/>
      <c r="I39" s="142"/>
      <c r="J39" s="142"/>
      <c r="K39" s="142"/>
      <c r="L39" s="142"/>
      <c r="M39" s="142"/>
      <c r="N39" s="143"/>
      <c r="O39" s="47">
        <f>SUM(C39:N39)</f>
        <v>16800</v>
      </c>
    </row>
    <row r="40" spans="1:15">
      <c r="A40" s="72" t="s">
        <v>53</v>
      </c>
      <c r="B40" s="85"/>
      <c r="C40" s="141">
        <f>C17</f>
        <v>14098.460000000001</v>
      </c>
      <c r="D40" s="142">
        <f t="shared" ref="D40:O40" si="5">D17</f>
        <v>19389.309999999998</v>
      </c>
      <c r="E40" s="142">
        <f t="shared" si="5"/>
        <v>0</v>
      </c>
      <c r="F40" s="142">
        <f t="shared" si="5"/>
        <v>0</v>
      </c>
      <c r="G40" s="142">
        <f t="shared" si="5"/>
        <v>0</v>
      </c>
      <c r="H40" s="142">
        <f t="shared" si="5"/>
        <v>0</v>
      </c>
      <c r="I40" s="142">
        <f t="shared" si="5"/>
        <v>0</v>
      </c>
      <c r="J40" s="142">
        <f t="shared" si="5"/>
        <v>0</v>
      </c>
      <c r="K40" s="142">
        <f t="shared" si="5"/>
        <v>0</v>
      </c>
      <c r="L40" s="142">
        <f t="shared" si="5"/>
        <v>0</v>
      </c>
      <c r="M40" s="142">
        <f t="shared" si="5"/>
        <v>0</v>
      </c>
      <c r="N40" s="143">
        <f t="shared" si="5"/>
        <v>0</v>
      </c>
      <c r="O40" s="45">
        <f t="shared" si="5"/>
        <v>33487.769999999997</v>
      </c>
    </row>
    <row r="41" spans="1:15" hidden="1">
      <c r="A41" s="72" t="s">
        <v>45</v>
      </c>
      <c r="B41" s="85"/>
      <c r="C41" s="141">
        <f>IF((C38+C39)&lt;&gt;0,C40/(C38+C39),0)</f>
        <v>0.63561692004700499</v>
      </c>
      <c r="D41" s="142">
        <f t="shared" ref="D41:O41" si="6">IF((D38+D39)&lt;&gt;0,D40/(D38+D39),0)</f>
        <v>0.86119250309892625</v>
      </c>
      <c r="E41" s="142">
        <f t="shared" si="6"/>
        <v>0</v>
      </c>
      <c r="F41" s="142">
        <f t="shared" si="6"/>
        <v>0</v>
      </c>
      <c r="G41" s="142">
        <f t="shared" si="6"/>
        <v>0</v>
      </c>
      <c r="H41" s="142">
        <f t="shared" si="6"/>
        <v>0</v>
      </c>
      <c r="I41" s="142">
        <f t="shared" si="6"/>
        <v>0</v>
      </c>
      <c r="J41" s="142">
        <f t="shared" si="6"/>
        <v>0</v>
      </c>
      <c r="K41" s="142">
        <f t="shared" si="6"/>
        <v>0</v>
      </c>
      <c r="L41" s="142">
        <f t="shared" si="6"/>
        <v>0</v>
      </c>
      <c r="M41" s="142">
        <f t="shared" si="6"/>
        <v>0</v>
      </c>
      <c r="N41" s="143">
        <f t="shared" si="6"/>
        <v>0</v>
      </c>
      <c r="O41" s="48">
        <f t="shared" si="6"/>
        <v>0.74924689963464963</v>
      </c>
    </row>
    <row r="42" spans="1:15">
      <c r="A42" s="72" t="s">
        <v>73</v>
      </c>
      <c r="B42" s="85"/>
      <c r="C42" s="141">
        <v>371769.82006257994</v>
      </c>
      <c r="D42" s="142">
        <v>374590.26006362995</v>
      </c>
      <c r="E42" s="142"/>
      <c r="F42" s="142"/>
      <c r="G42" s="142"/>
      <c r="H42" s="142"/>
      <c r="I42" s="142"/>
      <c r="J42" s="142"/>
      <c r="K42" s="142"/>
      <c r="L42" s="142"/>
      <c r="M42" s="142"/>
      <c r="N42" s="143"/>
      <c r="O42" s="45">
        <f>N42</f>
        <v>0</v>
      </c>
    </row>
    <row r="43" spans="1:15" ht="15.75" thickBot="1">
      <c r="A43" s="66" t="s">
        <v>43</v>
      </c>
      <c r="B43" s="90"/>
      <c r="C43" s="122">
        <v>-917.2300000000032</v>
      </c>
      <c r="D43" s="104">
        <v>-387.29999999999927</v>
      </c>
      <c r="E43" s="104"/>
      <c r="F43" s="104"/>
      <c r="G43" s="104"/>
      <c r="H43" s="104"/>
      <c r="I43" s="104"/>
      <c r="J43" s="104"/>
      <c r="K43" s="104"/>
      <c r="L43" s="104"/>
      <c r="M43" s="104"/>
      <c r="N43" s="123"/>
      <c r="O43" s="46">
        <f>N43</f>
        <v>0</v>
      </c>
    </row>
    <row r="44" spans="1:15"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</row>
    <row r="45" spans="1:15">
      <c r="B45" t="s">
        <v>36</v>
      </c>
      <c r="C45" s="144">
        <f>C33-C34-C35-C36-C32</f>
        <v>-1.964508555829525E-10</v>
      </c>
      <c r="D45" s="144">
        <f t="shared" ref="D45:O45" si="7">D33-D34-D35-D36-D32</f>
        <v>6.1118043959140778E-10</v>
      </c>
      <c r="E45" s="144">
        <f t="shared" si="7"/>
        <v>0</v>
      </c>
      <c r="F45" s="144">
        <f t="shared" si="7"/>
        <v>0</v>
      </c>
      <c r="G45" s="144">
        <f t="shared" si="7"/>
        <v>0</v>
      </c>
      <c r="H45" s="144">
        <f t="shared" si="7"/>
        <v>0</v>
      </c>
      <c r="I45" s="144">
        <f t="shared" si="7"/>
        <v>0</v>
      </c>
      <c r="J45" s="144">
        <f t="shared" si="7"/>
        <v>0</v>
      </c>
      <c r="K45" s="144">
        <f t="shared" si="7"/>
        <v>0</v>
      </c>
      <c r="L45" s="144">
        <f t="shared" si="7"/>
        <v>0</v>
      </c>
      <c r="M45" s="144">
        <f t="shared" si="7"/>
        <v>0</v>
      </c>
      <c r="N45" s="144">
        <f t="shared" si="7"/>
        <v>0</v>
      </c>
      <c r="O45" s="32">
        <f t="shared" si="7"/>
        <v>0</v>
      </c>
    </row>
    <row r="46" spans="1:15">
      <c r="B46" t="s">
        <v>37</v>
      </c>
      <c r="C46" s="32">
        <f>C32-D10</f>
        <v>1.964508555829525E-10</v>
      </c>
      <c r="D46" s="32">
        <f t="shared" ref="D46:M46" si="8">D32-E10</f>
        <v>71275.500000005442</v>
      </c>
      <c r="E46" s="32">
        <f t="shared" si="8"/>
        <v>0</v>
      </c>
      <c r="F46" s="32">
        <f t="shared" si="8"/>
        <v>0</v>
      </c>
      <c r="G46" s="32">
        <f t="shared" si="8"/>
        <v>0</v>
      </c>
      <c r="H46" s="32">
        <f t="shared" si="8"/>
        <v>0</v>
      </c>
      <c r="I46" s="32">
        <f t="shared" si="8"/>
        <v>0</v>
      </c>
      <c r="J46" s="32">
        <f t="shared" si="8"/>
        <v>0</v>
      </c>
      <c r="K46" s="32">
        <f t="shared" si="8"/>
        <v>0</v>
      </c>
      <c r="L46" s="32">
        <f t="shared" si="8"/>
        <v>0</v>
      </c>
      <c r="M46" s="32">
        <f t="shared" si="8"/>
        <v>0</v>
      </c>
      <c r="N46" s="32"/>
    </row>
    <row r="47" spans="1:15">
      <c r="B47" t="s">
        <v>38</v>
      </c>
      <c r="C47" s="32">
        <f>C33-D11</f>
        <v>0</v>
      </c>
      <c r="D47" s="32">
        <f>D33-E11</f>
        <v>71275.500000006054</v>
      </c>
      <c r="E47" s="32">
        <f>E33-F11</f>
        <v>0</v>
      </c>
      <c r="F47" s="32">
        <f>F33-G11</f>
        <v>0</v>
      </c>
      <c r="G47" s="32">
        <f>G33-H11</f>
        <v>0</v>
      </c>
      <c r="H47" s="32">
        <f>H33-I11</f>
        <v>0</v>
      </c>
      <c r="I47" s="32">
        <f>I33-J11</f>
        <v>0</v>
      </c>
      <c r="J47" s="32">
        <f>J33-K11</f>
        <v>0</v>
      </c>
      <c r="K47" s="32">
        <f>K33-L11</f>
        <v>0</v>
      </c>
      <c r="L47" s="32">
        <f>L33-M11</f>
        <v>0</v>
      </c>
      <c r="M47" s="32">
        <f>M33-N11</f>
        <v>0</v>
      </c>
      <c r="N47" s="32"/>
    </row>
    <row r="48" spans="1:15">
      <c r="B48" t="s">
        <v>39</v>
      </c>
      <c r="C48" s="32">
        <f>C34-D12</f>
        <v>0</v>
      </c>
      <c r="D48" s="32">
        <f>D34-E12</f>
        <v>0</v>
      </c>
      <c r="E48" s="32">
        <f>E34-F12</f>
        <v>0</v>
      </c>
      <c r="F48" s="32">
        <f>F34-G12</f>
        <v>0</v>
      </c>
      <c r="G48" s="32">
        <f>G34-H12</f>
        <v>0</v>
      </c>
      <c r="H48" s="32">
        <f>H34-I12</f>
        <v>0</v>
      </c>
      <c r="I48" s="32">
        <f>I34-J12</f>
        <v>0</v>
      </c>
      <c r="J48" s="32">
        <f>J34-K12</f>
        <v>0</v>
      </c>
      <c r="K48" s="32">
        <f>K34-L12</f>
        <v>0</v>
      </c>
      <c r="L48" s="32">
        <f>L34-M12</f>
        <v>0</v>
      </c>
      <c r="M48" s="32">
        <f>M34-N12</f>
        <v>0</v>
      </c>
      <c r="N48" s="32"/>
    </row>
    <row r="49" spans="2:14">
      <c r="B49" t="s">
        <v>40</v>
      </c>
      <c r="C49" s="32">
        <f>C35-D13</f>
        <v>0</v>
      </c>
      <c r="D49" s="32">
        <f>D35-E13</f>
        <v>0</v>
      </c>
      <c r="E49" s="32">
        <f>E35-F13</f>
        <v>0</v>
      </c>
      <c r="F49" s="32">
        <f>F35-G13</f>
        <v>0</v>
      </c>
      <c r="G49" s="32">
        <f>G35-H13</f>
        <v>0</v>
      </c>
      <c r="H49" s="32">
        <f>H35-I13</f>
        <v>0</v>
      </c>
      <c r="I49" s="32">
        <f>I35-J13</f>
        <v>0</v>
      </c>
      <c r="J49" s="32">
        <f>J35-K13</f>
        <v>0</v>
      </c>
      <c r="K49" s="32">
        <f>K35-L13</f>
        <v>0</v>
      </c>
      <c r="L49" s="32">
        <f>L35-M13</f>
        <v>0</v>
      </c>
      <c r="M49" s="32">
        <f>M35-N13</f>
        <v>0</v>
      </c>
      <c r="N49" s="32"/>
    </row>
    <row r="50" spans="2:14">
      <c r="B50" t="s">
        <v>41</v>
      </c>
      <c r="C50" s="32">
        <f>C36-D14</f>
        <v>0</v>
      </c>
      <c r="D50" s="32">
        <f>D36-E14</f>
        <v>0</v>
      </c>
      <c r="E50" s="32">
        <f>E36-F14</f>
        <v>0</v>
      </c>
      <c r="F50" s="32">
        <f>F36-G14</f>
        <v>0</v>
      </c>
      <c r="G50" s="32">
        <f>G36-H14</f>
        <v>0</v>
      </c>
      <c r="H50" s="32">
        <f>H36-I14</f>
        <v>0</v>
      </c>
      <c r="I50" s="32">
        <f>I36-J14</f>
        <v>0</v>
      </c>
      <c r="J50" s="32">
        <f>J36-K14</f>
        <v>0</v>
      </c>
      <c r="K50" s="32">
        <f>K36-L14</f>
        <v>0</v>
      </c>
      <c r="L50" s="32">
        <f>L36-M14</f>
        <v>0</v>
      </c>
      <c r="M50" s="32">
        <f>M36-N14</f>
        <v>0</v>
      </c>
      <c r="N50" s="32"/>
    </row>
    <row r="51" spans="2:14">
      <c r="B51" t="s">
        <v>42</v>
      </c>
      <c r="C51" s="32" t="b">
        <f>C8=D8</f>
        <v>0</v>
      </c>
      <c r="D51" s="32" t="b">
        <f t="shared" ref="D51:M51" si="9">D8=E8</f>
        <v>0</v>
      </c>
      <c r="E51" s="32" t="b">
        <f t="shared" si="9"/>
        <v>1</v>
      </c>
      <c r="F51" s="32" t="b">
        <f t="shared" si="9"/>
        <v>1</v>
      </c>
      <c r="G51" s="32" t="b">
        <f t="shared" si="9"/>
        <v>1</v>
      </c>
      <c r="H51" s="32" t="b">
        <f t="shared" si="9"/>
        <v>1</v>
      </c>
      <c r="I51" s="32" t="b">
        <f t="shared" si="9"/>
        <v>1</v>
      </c>
      <c r="J51" s="32" t="b">
        <f t="shared" si="9"/>
        <v>1</v>
      </c>
      <c r="K51" s="32" t="b">
        <f t="shared" si="9"/>
        <v>1</v>
      </c>
      <c r="L51" s="32" t="b">
        <f t="shared" si="9"/>
        <v>1</v>
      </c>
      <c r="M51" s="32" t="b">
        <f t="shared" si="9"/>
        <v>1</v>
      </c>
    </row>
    <row r="52" spans="2:14">
      <c r="B52" t="s">
        <v>46</v>
      </c>
      <c r="D52" s="32">
        <f>C42+D38+D39-D40-D42</f>
        <v>304.73999999999069</v>
      </c>
      <c r="E52" s="32">
        <f t="shared" ref="E52:N52" si="10">D42+E38+E39-E40-E42</f>
        <v>374590.26006362995</v>
      </c>
      <c r="F52" s="32">
        <f t="shared" si="10"/>
        <v>0</v>
      </c>
      <c r="G52" s="32">
        <f t="shared" si="10"/>
        <v>0</v>
      </c>
      <c r="H52" s="32">
        <f t="shared" si="10"/>
        <v>0</v>
      </c>
      <c r="I52" s="32">
        <f t="shared" si="10"/>
        <v>0</v>
      </c>
      <c r="J52" s="32">
        <f t="shared" si="10"/>
        <v>0</v>
      </c>
      <c r="K52" s="32">
        <f t="shared" si="10"/>
        <v>0</v>
      </c>
      <c r="L52" s="32">
        <f t="shared" si="10"/>
        <v>0</v>
      </c>
      <c r="M52" s="32">
        <f t="shared" si="10"/>
        <v>0</v>
      </c>
      <c r="N52" s="32">
        <f t="shared" si="10"/>
        <v>0</v>
      </c>
    </row>
  </sheetData>
  <mergeCells count="32">
    <mergeCell ref="A43:B43"/>
    <mergeCell ref="A33:B33"/>
    <mergeCell ref="A34:B34"/>
    <mergeCell ref="A35:B35"/>
    <mergeCell ref="A36:B36"/>
    <mergeCell ref="A39:B39"/>
    <mergeCell ref="A14:B14"/>
    <mergeCell ref="A38:B38"/>
    <mergeCell ref="A37:O37"/>
    <mergeCell ref="A42:B42"/>
    <mergeCell ref="A32:B32"/>
    <mergeCell ref="A15:O15"/>
    <mergeCell ref="A41:B41"/>
    <mergeCell ref="A40:B40"/>
    <mergeCell ref="A31:O31"/>
    <mergeCell ref="A3:B3"/>
    <mergeCell ref="A4:B4"/>
    <mergeCell ref="A5:B5"/>
    <mergeCell ref="A6:B6"/>
    <mergeCell ref="A7:B7"/>
    <mergeCell ref="A11:B11"/>
    <mergeCell ref="A9:O9"/>
    <mergeCell ref="A12:B12"/>
    <mergeCell ref="A13:B13"/>
    <mergeCell ref="A23:B23"/>
    <mergeCell ref="A22:O22"/>
    <mergeCell ref="A1:C1"/>
    <mergeCell ref="D1:O1"/>
    <mergeCell ref="A2:O2"/>
    <mergeCell ref="A10:B10"/>
    <mergeCell ref="A16:B16"/>
    <mergeCell ref="A8:B8"/>
  </mergeCells>
  <conditionalFormatting sqref="C41:O41">
    <cfRule type="iconSet" priority="2">
      <iconSet iconSet="3Symbols2">
        <cfvo type="percent" val="0"/>
        <cfvo type="num" val="0.5"/>
        <cfvo type="num" val="0.9"/>
      </iconSet>
    </cfRule>
  </conditionalFormatting>
  <pageMargins left="0.19685039370078741" right="0.19685039370078741" top="0.19685039370078741" bottom="0.19685039370078741" header="0.31496062992125984" footer="0.31496062992125984"/>
  <pageSetup paperSize="9" scale="9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C24:D29"/>
  <sheetViews>
    <sheetView workbookViewId="0">
      <selection activeCell="L21" sqref="L21"/>
    </sheetView>
  </sheetViews>
  <sheetFormatPr defaultRowHeight="15"/>
  <sheetData>
    <row r="24" spans="3:4">
      <c r="D24" t="s">
        <v>75</v>
      </c>
    </row>
    <row r="25" spans="3:4">
      <c r="C25" t="s">
        <v>67</v>
      </c>
      <c r="D25" t="s">
        <v>76</v>
      </c>
    </row>
    <row r="26" spans="3:4">
      <c r="C26" t="s">
        <v>68</v>
      </c>
      <c r="D26" t="s">
        <v>77</v>
      </c>
    </row>
    <row r="27" spans="3:4">
      <c r="C27" t="s">
        <v>69</v>
      </c>
      <c r="D27" t="s">
        <v>78</v>
      </c>
    </row>
    <row r="28" spans="3:4">
      <c r="C28" t="s">
        <v>70</v>
      </c>
      <c r="D28" t="s">
        <v>79</v>
      </c>
    </row>
    <row r="29" spans="3:4">
      <c r="C29" t="s">
        <v>71</v>
      </c>
      <c r="D29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F12" sqref="F12"/>
    </sheetView>
  </sheetViews>
  <sheetFormatPr defaultRowHeight="15"/>
  <cols>
    <col min="1" max="1" width="8.140625" bestFit="1" customWidth="1"/>
    <col min="2" max="2" width="9" bestFit="1" customWidth="1"/>
    <col min="3" max="7" width="15.5703125" customWidth="1"/>
  </cols>
  <sheetData>
    <row r="1" spans="1:7" ht="26.25">
      <c r="A1" s="95" t="s">
        <v>13</v>
      </c>
      <c r="B1" s="95"/>
      <c r="C1" s="95"/>
      <c r="D1" s="95"/>
      <c r="E1" s="95"/>
      <c r="F1" s="95"/>
      <c r="G1" s="95"/>
    </row>
    <row r="2" spans="1:7" ht="15.75" thickBot="1">
      <c r="A2" s="96" t="s">
        <v>0</v>
      </c>
      <c r="B2" s="96"/>
      <c r="C2" s="96"/>
      <c r="D2" s="96"/>
      <c r="E2" s="96"/>
      <c r="F2" s="96"/>
      <c r="G2" s="96"/>
    </row>
    <row r="3" spans="1:7">
      <c r="A3" s="97" t="s">
        <v>1</v>
      </c>
      <c r="B3" s="98"/>
      <c r="C3" s="98" t="s">
        <v>2</v>
      </c>
      <c r="D3" s="98"/>
      <c r="E3" s="98"/>
      <c r="F3" s="98" t="s">
        <v>3</v>
      </c>
      <c r="G3" s="101" t="s">
        <v>4</v>
      </c>
    </row>
    <row r="4" spans="1:7" ht="29.25" customHeight="1">
      <c r="A4" s="99"/>
      <c r="B4" s="100"/>
      <c r="C4" s="8" t="s">
        <v>5</v>
      </c>
      <c r="D4" s="8" t="s">
        <v>6</v>
      </c>
      <c r="E4" s="8" t="s">
        <v>7</v>
      </c>
      <c r="F4" s="100"/>
      <c r="G4" s="102"/>
    </row>
    <row r="5" spans="1:7" ht="15.75" thickBot="1">
      <c r="A5" s="91"/>
      <c r="B5" s="92"/>
      <c r="C5" s="9"/>
      <c r="D5" s="9"/>
      <c r="E5" s="9"/>
      <c r="F5" s="9">
        <f>SUM(B:B)</f>
        <v>0</v>
      </c>
      <c r="G5" s="10">
        <f>A5+C5+D5+E5-F5</f>
        <v>0</v>
      </c>
    </row>
    <row r="6" spans="1:7">
      <c r="A6" s="11"/>
      <c r="B6" s="11"/>
      <c r="C6" s="11"/>
      <c r="D6" s="11"/>
      <c r="E6" s="11"/>
      <c r="F6" s="11"/>
    </row>
    <row r="7" spans="1:7" ht="19.5" thickBot="1">
      <c r="A7" s="93" t="s">
        <v>8</v>
      </c>
      <c r="B7" s="93"/>
      <c r="C7" s="93"/>
      <c r="D7" s="93"/>
      <c r="E7" s="93"/>
      <c r="F7" s="93"/>
      <c r="G7" s="93"/>
    </row>
    <row r="8" spans="1:7" ht="15.75" thickBot="1">
      <c r="A8" s="12" t="s">
        <v>9</v>
      </c>
      <c r="B8" s="13" t="s">
        <v>10</v>
      </c>
      <c r="C8" s="94" t="s">
        <v>11</v>
      </c>
      <c r="D8" s="94"/>
      <c r="E8" s="94"/>
      <c r="F8" s="94"/>
      <c r="G8" s="14" t="s">
        <v>12</v>
      </c>
    </row>
  </sheetData>
  <sheetCalcPr fullCalcOnLoad="1"/>
  <mergeCells count="9">
    <mergeCell ref="A5:B5"/>
    <mergeCell ref="A7:G7"/>
    <mergeCell ref="C8:F8"/>
    <mergeCell ref="A1:G1"/>
    <mergeCell ref="A2:G2"/>
    <mergeCell ref="A3:B4"/>
    <mergeCell ref="C3:E3"/>
    <mergeCell ref="F3:F4"/>
    <mergeCell ref="G3:G4"/>
  </mergeCells>
  <pageMargins left="0.61" right="0.19" top="0.28000000000000003" bottom="0.3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F5" sqref="F5"/>
    </sheetView>
  </sheetViews>
  <sheetFormatPr defaultRowHeight="15"/>
  <cols>
    <col min="1" max="1" width="8.140625" bestFit="1" customWidth="1"/>
    <col min="2" max="2" width="9" bestFit="1" customWidth="1"/>
    <col min="3" max="7" width="15.5703125" customWidth="1"/>
  </cols>
  <sheetData>
    <row r="1" spans="1:7" ht="26.25">
      <c r="A1" s="95" t="str">
        <f>Rep!A1</f>
        <v xml:space="preserve">Отчет ОСМД </v>
      </c>
      <c r="B1" s="95"/>
      <c r="C1" s="95"/>
      <c r="D1" s="95"/>
      <c r="E1" s="95"/>
      <c r="F1" s="95"/>
      <c r="G1" s="95"/>
    </row>
    <row r="2" spans="1:7" ht="15.75" thickBot="1">
      <c r="A2" s="96" t="str">
        <f>Rep!A2</f>
        <v>за период с по</v>
      </c>
      <c r="B2" s="96"/>
      <c r="C2" s="96"/>
      <c r="D2" s="96"/>
      <c r="E2" s="96"/>
      <c r="F2" s="96"/>
      <c r="G2" s="96"/>
    </row>
    <row r="3" spans="1:7" ht="15" customHeight="1">
      <c r="A3" s="97" t="str">
        <f>Rep!A3</f>
        <v>Остаток на начало отчетного периода</v>
      </c>
      <c r="B3" s="98">
        <f>Rep!B3</f>
        <v>0</v>
      </c>
      <c r="C3" s="98" t="str">
        <f>Rep!C3</f>
        <v>Поступление средств
в т.ч.</v>
      </c>
      <c r="D3" s="98">
        <f>Rep!D3</f>
        <v>0</v>
      </c>
      <c r="E3" s="98">
        <f>Rep!E3</f>
        <v>0</v>
      </c>
      <c r="F3" s="98" t="str">
        <f>Rep!F3</f>
        <v>Расходы</v>
      </c>
      <c r="G3" s="101" t="s">
        <v>4</v>
      </c>
    </row>
    <row r="4" spans="1:7" ht="29.25" customHeight="1">
      <c r="A4" s="99">
        <f>Rep!A4</f>
        <v>0</v>
      </c>
      <c r="B4" s="100">
        <f>Rep!B4</f>
        <v>0</v>
      </c>
      <c r="C4" s="8" t="str">
        <f>Rep!C4</f>
        <v>Совладельцы</v>
      </c>
      <c r="D4" s="8" t="str">
        <f>Rep!D4</f>
        <v>УСЗН</v>
      </c>
      <c r="E4" s="8" t="str">
        <f>Rep!E4</f>
        <v>Прочее</v>
      </c>
      <c r="F4" s="100">
        <f>Rep!F4</f>
        <v>0</v>
      </c>
      <c r="G4" s="102"/>
    </row>
    <row r="5" spans="1:7" ht="15.75" thickBot="1">
      <c r="A5" s="91">
        <f>Rep!A5</f>
        <v>0</v>
      </c>
      <c r="B5" s="92">
        <f>Rep!B5</f>
        <v>0</v>
      </c>
      <c r="C5" s="9">
        <f>Rep!C5</f>
        <v>0</v>
      </c>
      <c r="D5" s="9">
        <f>Rep!D5</f>
        <v>0</v>
      </c>
      <c r="E5" s="9">
        <f>Rep!E5</f>
        <v>0</v>
      </c>
      <c r="F5" s="9">
        <f>Rep!F5</f>
        <v>0</v>
      </c>
      <c r="G5" s="10">
        <f>Rep!G5</f>
        <v>0</v>
      </c>
    </row>
    <row r="6" spans="1:7">
      <c r="A6" s="11"/>
      <c r="B6" s="11"/>
      <c r="C6" s="11"/>
      <c r="D6" s="11"/>
      <c r="E6" s="11"/>
      <c r="F6" s="11"/>
    </row>
    <row r="7" spans="1:7" ht="19.5" thickBot="1">
      <c r="A7" s="93" t="s">
        <v>8</v>
      </c>
      <c r="B7" s="93"/>
      <c r="C7" s="93"/>
      <c r="D7" s="93"/>
      <c r="E7" s="93"/>
      <c r="F7" s="93"/>
      <c r="G7" s="93"/>
    </row>
    <row r="8" spans="1:7" ht="15.75" thickBot="1">
      <c r="A8" s="12" t="s">
        <v>9</v>
      </c>
      <c r="B8" s="13" t="s">
        <v>10</v>
      </c>
      <c r="C8" s="94" t="s">
        <v>11</v>
      </c>
      <c r="D8" s="94"/>
      <c r="E8" s="94"/>
      <c r="F8" s="94"/>
      <c r="G8" s="14" t="s">
        <v>12</v>
      </c>
    </row>
    <row r="9" spans="1:7">
      <c r="A9" s="15"/>
      <c r="B9" s="16"/>
    </row>
  </sheetData>
  <mergeCells count="9">
    <mergeCell ref="A5:B5"/>
    <mergeCell ref="A7:G7"/>
    <mergeCell ref="C8:F8"/>
    <mergeCell ref="A1:G1"/>
    <mergeCell ref="A2:G2"/>
    <mergeCell ref="A3:B4"/>
    <mergeCell ref="C3:E3"/>
    <mergeCell ref="F3:F4"/>
    <mergeCell ref="G3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Report</vt:lpstr>
      <vt:lpstr>HTML</vt:lpstr>
      <vt:lpstr>Rep</vt:lpstr>
      <vt:lpstr>RepDate</vt:lpstr>
      <vt:lpstr>AfterMinus</vt:lpstr>
      <vt:lpstr>AfterPlus</vt:lpstr>
      <vt:lpstr>Report!Заголовки_для_печати</vt:lpstr>
      <vt:lpstr>Report!Область_печати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</dc:creator>
  <cp:lastModifiedBy>Dima</cp:lastModifiedBy>
  <cp:lastPrinted>2025-02-20T07:29:08Z</cp:lastPrinted>
  <dcterms:created xsi:type="dcterms:W3CDTF">2019-08-12T11:34:53Z</dcterms:created>
  <dcterms:modified xsi:type="dcterms:W3CDTF">2025-03-02T11:03:47Z</dcterms:modified>
</cp:coreProperties>
</file>