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Report!$A$35</definedName>
    <definedName name="AfterPlus">Report!$A$22</definedName>
    <definedName name="_xlnm.Print_Titles" localSheetId="0">Report!$3:$3</definedName>
    <definedName name="_xlnm.Print_Area" localSheetId="0">Report!$A$1:$O$48</definedName>
  </definedNames>
  <calcPr calcId="125725" fullCalcOnLoad="1"/>
</workbook>
</file>

<file path=xl/calcChain.xml><?xml version="1.0" encoding="utf-8"?>
<calcChain xmlns="http://schemas.openxmlformats.org/spreadsheetml/2006/main">
  <c r="O34" i="1"/>
  <c r="O32"/>
  <c r="O31"/>
  <c r="O30"/>
  <c r="O29"/>
  <c r="O28"/>
  <c r="O25"/>
  <c r="O26"/>
  <c r="O20"/>
  <c r="O19"/>
  <c r="O18"/>
  <c r="O33"/>
  <c r="O27"/>
  <c r="O21"/>
  <c r="N46"/>
  <c r="M46"/>
  <c r="L46"/>
  <c r="K46"/>
  <c r="J46"/>
  <c r="I46"/>
  <c r="H46"/>
  <c r="G46"/>
  <c r="F46"/>
  <c r="E46"/>
  <c r="N57"/>
  <c r="M57"/>
  <c r="L57"/>
  <c r="K57"/>
  <c r="J57"/>
  <c r="I57"/>
  <c r="H57"/>
  <c r="G57"/>
  <c r="F57"/>
  <c r="E57"/>
  <c r="O44"/>
  <c r="O47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43" s="1"/>
  <c r="C10"/>
  <c r="O10" s="1"/>
  <c r="D10"/>
  <c r="D37" s="1"/>
  <c r="D51" s="1"/>
  <c r="E10"/>
  <c r="E37" s="1"/>
  <c r="F10"/>
  <c r="F37" s="1"/>
  <c r="G10"/>
  <c r="H10"/>
  <c r="I10"/>
  <c r="I37" s="1"/>
  <c r="J10"/>
  <c r="K10"/>
  <c r="L10"/>
  <c r="L37" s="1"/>
  <c r="M10"/>
  <c r="M37" s="1"/>
  <c r="N10"/>
  <c r="N37" s="1"/>
  <c r="O11"/>
  <c r="O12"/>
  <c r="O13"/>
  <c r="O14"/>
  <c r="C16"/>
  <c r="D16"/>
  <c r="E16"/>
  <c r="F16"/>
  <c r="G16"/>
  <c r="H16"/>
  <c r="I16"/>
  <c r="J16"/>
  <c r="K16"/>
  <c r="K37"/>
  <c r="K50" s="1"/>
  <c r="L16"/>
  <c r="M16"/>
  <c r="N16"/>
  <c r="O17"/>
  <c r="O45" s="1"/>
  <c r="O22"/>
  <c r="C24"/>
  <c r="D24"/>
  <c r="E24"/>
  <c r="F24"/>
  <c r="G24"/>
  <c r="G37"/>
  <c r="H24"/>
  <c r="I24"/>
  <c r="J24"/>
  <c r="K24"/>
  <c r="L24"/>
  <c r="M24"/>
  <c r="N24"/>
  <c r="O35"/>
  <c r="O38"/>
  <c r="O39"/>
  <c r="O40"/>
  <c r="O41"/>
  <c r="C43"/>
  <c r="D43"/>
  <c r="D46" s="1"/>
  <c r="E43"/>
  <c r="F43"/>
  <c r="G43"/>
  <c r="H43"/>
  <c r="I43"/>
  <c r="J43"/>
  <c r="K43"/>
  <c r="L43"/>
  <c r="M43"/>
  <c r="N43"/>
  <c r="C45"/>
  <c r="C46" s="1"/>
  <c r="D45"/>
  <c r="E45"/>
  <c r="F45"/>
  <c r="G45"/>
  <c r="H45"/>
  <c r="I45"/>
  <c r="J45"/>
  <c r="K45"/>
  <c r="L45"/>
  <c r="M45"/>
  <c r="N45"/>
  <c r="O48"/>
  <c r="C52"/>
  <c r="D52"/>
  <c r="E52"/>
  <c r="F52"/>
  <c r="G52"/>
  <c r="H52"/>
  <c r="I52"/>
  <c r="J52"/>
  <c r="K52"/>
  <c r="L52"/>
  <c r="M52"/>
  <c r="C53"/>
  <c r="D53"/>
  <c r="E53"/>
  <c r="F53"/>
  <c r="G53"/>
  <c r="H53"/>
  <c r="I53"/>
  <c r="J53"/>
  <c r="K53"/>
  <c r="L53"/>
  <c r="M53"/>
  <c r="C54"/>
  <c r="D54"/>
  <c r="E54"/>
  <c r="F54"/>
  <c r="G54"/>
  <c r="H54"/>
  <c r="I54"/>
  <c r="J54"/>
  <c r="K54"/>
  <c r="L54"/>
  <c r="M54"/>
  <c r="C55"/>
  <c r="D55"/>
  <c r="E55"/>
  <c r="F55"/>
  <c r="G55"/>
  <c r="H55"/>
  <c r="I55"/>
  <c r="J55"/>
  <c r="K55"/>
  <c r="L55"/>
  <c r="M55"/>
  <c r="C56"/>
  <c r="D56"/>
  <c r="E56"/>
  <c r="F56"/>
  <c r="G56"/>
  <c r="H56"/>
  <c r="I56"/>
  <c r="J56"/>
  <c r="K56"/>
  <c r="L56"/>
  <c r="M56"/>
  <c r="J37"/>
  <c r="J51" s="1"/>
  <c r="H37"/>
  <c r="H50" s="1"/>
  <c r="J50"/>
  <c r="H51"/>
  <c r="G51"/>
  <c r="G50"/>
  <c r="O24" l="1"/>
  <c r="O16"/>
  <c r="O46"/>
  <c r="D57"/>
  <c r="L50"/>
  <c r="L51"/>
  <c r="O37"/>
  <c r="N50"/>
  <c r="E50"/>
  <c r="E51"/>
  <c r="F50"/>
  <c r="F51"/>
  <c r="M50"/>
  <c r="M51"/>
  <c r="I51"/>
  <c r="I50"/>
  <c r="D50"/>
  <c r="O50"/>
  <c r="C37"/>
  <c r="K51"/>
  <c r="C50" l="1"/>
  <c r="C51"/>
</calcChain>
</file>

<file path=xl/comments1.xml><?xml version="1.0" encoding="utf-8"?>
<comments xmlns="http://schemas.openxmlformats.org/spreadsheetml/2006/main">
  <authors>
    <author>Dima</author>
  </authors>
  <commentList>
    <comment ref="C25" authorId="0">
      <text>
        <r>
          <rPr>
            <sz val="10"/>
            <color indexed="81"/>
            <rFont val="Courier"/>
            <family val="3"/>
          </rPr>
          <t>20.01.2025 ФОП Сахаров В.В 1710_x000D_
В.СМІТТЯ ЗА 12.2024 Дог 1339/18 от 01.02.2018 Без ПДВ.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20.02.2025 ФОП Сахаров В.В 2052_x000D_
В.СМІТТЯ ЗА 01.2025 Дог 1339/18 від 01.02.2018 Без ПДВ.</t>
        </r>
      </text>
    </comment>
    <comment ref="D26" authorId="0">
      <text>
        <r>
          <rPr>
            <sz val="10"/>
            <color indexed="81"/>
            <rFont val="Courier"/>
            <family val="3"/>
          </rPr>
          <t>06.02.2025 ПРАТ "ХАРКІВЕНЕРГОЗБУТ" 3800_x000D_
ЕЛ.ЕНЕР. Дог.1339 від 01.01.2019 в т.ч. ПДВ 20% 633.33грн.</t>
        </r>
      </text>
    </comment>
    <comment ref="C27" authorId="0">
      <text>
        <r>
          <rPr>
            <sz val="10"/>
            <color indexed="81"/>
            <rFont val="Courier"/>
            <family val="3"/>
          </rPr>
          <t>13.01.2025 ФОП Золотухін Ярослав Олексійович 4591,11_x000D_
Кран, муфта, трійник, хомут. Рахунок-фактура №2964 від 12.01.2025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29.01.2025 ТОВ "ЮТА ЛІФТ" 7837,54_x000D_
ОБСЛ ЛІФТІВ ЗА 12.2024. Дог.№2/19. Без ПДВ</t>
        </r>
      </text>
    </comment>
    <comment ref="D28" authorId="0">
      <text>
        <r>
          <rPr>
            <sz val="10"/>
            <color indexed="81"/>
            <rFont val="Courier"/>
            <family val="3"/>
          </rPr>
          <t>20.02.2025 ТОВ "ЮТА ЛІФТ" 6117,54_x000D_
ОБСЛ ЛІФТІВ ДОПЛАТА ЗА 2024. Дог.№2/19. Без ПДВ</t>
        </r>
      </text>
    </comment>
    <comment ref="C29" authorId="0">
      <text>
        <r>
          <rPr>
            <sz val="10"/>
            <color indexed="81"/>
            <rFont val="Courier"/>
            <family val="3"/>
          </rPr>
          <t>20.01.2025 Податок на доходи фізичних осіб 3500_x000D_
101*Податок на доходи фізичних осіб із зарплати за січень 2025 року_x000D_
24.01.2025 Податок на доходи фізичних осіб 101,3_x000D_
101*Податок на доходи фізичних осіб із зарплати за січень 2025 року_x000D_
24.01.2025 Податок на доходи фізичних осіб 3207,5_x000D_
101*Податок на доходи фізичних осіб із зарплати за січень 2025 року</t>
        </r>
      </text>
    </comment>
    <comment ref="D29" authorId="0">
      <text>
        <r>
          <rPr>
            <sz val="10"/>
            <color indexed="81"/>
            <rFont val="Courier"/>
            <family val="3"/>
          </rPr>
          <t>14.02.2025 Податок на доходи фізичних осіб 3404_x000D_
101*Податок на доходи фізичних осіб із зарплати за лютий 2025 року_x000D_
26.02.2025 Податок на доходи фізичних осіб 4572,8_x000D_
101*Податок на доходи фізичних осіб із зарплати за лютий 2025 року</t>
        </r>
      </text>
    </comment>
    <comment ref="C30" authorId="0">
      <text>
        <r>
          <rPr>
            <sz val="10"/>
            <color indexed="81"/>
            <rFont val="Courier"/>
            <family val="3"/>
          </rPr>
          <t>20.01.2025 Єдиний соціальний внесок 3910_x000D_
101*Єдиний внесок зарплата за січень 2025 року_x000D_
24.01.2025 Єдиний соціальний внесок 3582,5_x000D_
101*Єдиний внесок зарплата за січень 2025 року_x000D_
24.01.2025 Єдиний соціальний внесок 123,9_x000D_
101*Єдиний внесок зарплата за січень 2025 року</t>
        </r>
      </text>
    </comment>
    <comment ref="D30" authorId="0">
      <text>
        <r>
          <rPr>
            <sz val="10"/>
            <color indexed="81"/>
            <rFont val="Courier"/>
            <family val="3"/>
          </rPr>
          <t>14.02.2025 Єдиний соціальний внесок 4125,1_x000D_
101*Єдиний внесок зарплата за лютий 2025 року_x000D_
26.02.2025 Єдиний соціальний внесок 5588,9_x000D_
101*Єдиний внесок зарплата за лютий 2025 року</t>
        </r>
      </text>
    </comment>
    <comment ref="C31" authorId="0">
      <text>
        <r>
          <rPr>
            <sz val="10"/>
            <color indexed="81"/>
            <rFont val="Courier"/>
            <family val="3"/>
          </rPr>
          <t>20.01.2025 Військоввий збір 972_x000D_
101*Військовий збір із зарплати за січень 2025 року_x000D_
24.01.2025 Військоввий збір 28,1_x000D_
101*Військовий збір із зарплати за січень 2025 року_x000D_
24.01.2025 Військоввий збір 891_x000D_
101*Військовий збір із зарплати за січень 2025 року</t>
        </r>
      </text>
    </comment>
    <comment ref="D31" authorId="0">
      <text>
        <r>
          <rPr>
            <sz val="10"/>
            <color indexed="81"/>
            <rFont val="Courier"/>
            <family val="3"/>
          </rPr>
          <t>14.02.2025 Військоввий збір 945,6_x000D_
101*Військовий збір із зарплати за лютий 2025 року_x000D_
26.02.2025 Військоввий збір 1270,2_x000D_
101*Військовий збір із зарплати за лютий 2025 року</t>
        </r>
      </text>
    </comment>
    <comment ref="C32" authorId="0">
      <text>
        <r>
          <rPr>
            <sz val="10"/>
            <color indexed="81"/>
            <rFont val="Courier"/>
            <family val="3"/>
          </rPr>
          <t>21.01.2025 Виплата заробітної плати із банку 14968_x000D_
Видача готівки з рахунку Зарплата за січень 2025_x000D_
27.01.2025 Виплата заробітної плати із банку 14154,1_x000D_
Видача готівки з рахунку Зарплата за січень 2025</t>
        </r>
      </text>
    </comment>
    <comment ref="D32" authorId="0">
      <text>
        <r>
          <rPr>
            <sz val="10"/>
            <color indexed="81"/>
            <rFont val="Courier"/>
            <family val="3"/>
          </rPr>
          <t>14.02.2025 Виплата заробітної плати із банку 14561,5_x000D_
Видача готівки з рахунку Зарплата за лютий 2025_x000D_
27.02.2025 Виплата заробітної плати із банку 19561,1_x000D_
Видача готівки з рахунку Зарплата за лютий 2025</t>
        </r>
      </text>
    </comment>
    <comment ref="C33" authorId="0">
      <text>
        <r>
          <rPr>
            <sz val="10"/>
            <color indexed="81"/>
            <rFont val="Courier"/>
            <family val="3"/>
          </rPr>
          <t>21.01.2025 Господарчи витрати 1067_x000D_
Видача готівки з рахунку Господарчі витрати</t>
        </r>
      </text>
    </comment>
    <comment ref="C34" authorId="0">
      <text>
        <r>
          <rPr>
            <sz val="10"/>
            <color indexed="81"/>
            <rFont val="Courier"/>
            <family val="3"/>
          </rPr>
          <t>13.01.2025 Банк Грант 22,96_x000D_
Оплата  послуг РКО(без ПДВ) згідно договору №313/ОТД-22 від 10.12.2009_x000D_
20.01.2025 Банк Грант 17,5_x000D_
Оплата  послуг РКО(без ПДВ) згідно договору №313/ОТД-22 від 10.12.2009_x000D_
20.01.2025 Банк Грант 19,55_x000D_
Оплата  послуг РКО(без ПДВ) згідно договору №313/ОТД-22 від 10.12.2009_x000D_
21.01.2025 Банк Грант 149,68_x000D_
Оплата  послуг РКО(без ПДВ) згідно договору №313/ОТД-22 від 10.12.2009_x000D_
21.01.2025 Банк Грант 10,67_x000D_
Оплата  послуг РКО(без ПДВ) згідно договору №313/ОТД-22 від 10.12.2009_x000D_
24.01.2025 Банк Грант 16,04_x000D_
Оплата  послуг РКО(без ПДВ) згідно договору №313/ОТД-22 від 10.12.2009_x000D_
24.01.2025 Банк Грант 17,91_x000D_
Оплата  послуг РКО(без ПДВ) згідно договору №313/ОТД-22 від 10.12.2009_x000D_
27.01.2025 Банк Грант 80_x000D_
Оплата  послуг РКО(без ПДВ) за СКБ з 01.01.2025 по 31.01.2025 згідно договору №281/від-22  від 31.05.2023_x000D_
27.01.2025 Банк Грант 141,54_x000D_
Оплата  послуг РКО(без ПДВ) згідно договору №313/ОТД-22 від 10.12.2009_x000D_
29.01.2025 Банк Грант 39,19_x000D_
Оплата  послуг РКО(без ПДВ) згідно договору №313/ОТД-22 від 10.12.2009</t>
        </r>
      </text>
    </comment>
    <comment ref="D34" authorId="0">
      <text>
        <r>
          <rPr>
            <sz val="10"/>
            <color indexed="81"/>
            <rFont val="Courier"/>
            <family val="3"/>
          </rPr>
          <t>06.02.2025 Банк Грант 19_x000D_
Оплата  послуг РКО(без ПДВ) згідно договору №313/ОТД-22 від 10.12.2009_x000D_
14.02.2025 Банк Грант 17,02_x000D_
Оплата  послуг РКО(без ПДВ) згідно договору №313/ОТД-22 від 10.12.2009_x000D_
14.02.2025 Банк Грант 20,63_x000D_
Оплата  послуг РКО(без ПДВ) згідно договору №313/ОТД-22 від 10.12.2009_x000D_
14.02.2025 Банк Грант 145,62_x000D_
Оплата  послуг РКО(без ПДВ) згідно договору №313/ОТД-22 від 10.12.2009_x000D_
20.02.2025 Банк Грант 30,59_x000D_
Оплата  послуг РКО(без ПДВ) згідно договору №313/ОТД-22 від 10.12.2009_x000D_
20.02.2025 Банк Грант 10,26_x000D_
Оплата  послуг РКО(без ПДВ) згідно договору №313/ОТД-22 від 10.12.2009_x000D_
25.02.2025 Банк Грант 80_x000D_
Оплата  послуг РКО(без ПДВ) за СКБ з 01.02.2025 по 28.02.2025 згідно договору №281/від-22  від 31.05.2023_x000D_
26.02.2025 Банк Грант 27,94_x000D_
Оплата  послуг РКО(без ПДВ) згідно договору №313/ОТД-22 від 10.12.2009_x000D_
26.02.2025 Банк Грант 22,86_x000D_
Оплата  послуг РКО(без ПДВ) згідно договору №313/ОТД-22 від 10.12.2009_x000D_
27.02.2025 Банк Грант 195,61_x000D_
Оплата  послуг РКО(без ПДВ) згідно договору №313/ОТД-22 від 10.12.2009</t>
        </r>
      </text>
    </comment>
  </commentList>
</comments>
</file>

<file path=xl/sharedStrings.xml><?xml version="1.0" encoding="utf-8"?>
<sst xmlns="http://schemas.openxmlformats.org/spreadsheetml/2006/main" count="102" uniqueCount="92">
  <si>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</si>
  <si>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</si>
  <si>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</si>
  <si>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</si>
  <si>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</si>
  <si>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</si>
  <si>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</si>
  <si>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</si>
  <si>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</si>
  <si>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</si>
  <si>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</si>
  <si>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</si>
  <si>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</si>
  <si>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</si>
  <si>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</si>
  <si>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</si>
  <si>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</si>
  <si>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</si>
  <si>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</si>
  <si>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</si>
  <si>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</si>
  <si>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</si>
  <si>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</si>
  <si>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</si>
  <si>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</si>
  <si>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</si>
  <si>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</si>
  <si>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</si>
  <si>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</si>
  <si>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</si>
  <si>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</si>
  <si>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</si>
  <si>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</si>
  <si>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</si>
  <si>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</si>
  <si>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</si>
  <si>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</si>
  <si>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</si>
  <si>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</si>
  <si>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</si>
  <si>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</si>
  <si>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</si>
  <si>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</si>
  <si>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</si>
  <si>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</si>
  <si>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</si>
  <si>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</si>
  <si>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</si>
  <si>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</si>
  <si>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</si>
  <si>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</si>
  <si>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</si>
  <si>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</si>
  <si>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</si>
  <si>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</si>
  <si>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</si>
  <si>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"ЗАТИШОК"</t>
  </si>
  <si>
    <t>2 місяців 2025 р.</t>
  </si>
  <si>
    <t>Звіт про використання коштів</t>
  </si>
  <si>
    <t>Вивіз сміття</t>
  </si>
  <si>
    <t>Електроенергія</t>
  </si>
  <si>
    <t>Матеріали на ремонт кранів у підвалі</t>
  </si>
  <si>
    <t>Тех.обслуговування ліфтів</t>
  </si>
  <si>
    <t>ПДФО</t>
  </si>
  <si>
    <t>ЄСВ</t>
  </si>
  <si>
    <t>ВС</t>
  </si>
  <si>
    <t>Зарплата</t>
  </si>
  <si>
    <t>Госп.витрати</t>
  </si>
  <si>
    <t>Комісія банку</t>
  </si>
  <si>
    <t>ПрАТ "Київстар"</t>
  </si>
  <si>
    <t>Банк Грант</t>
  </si>
  <si>
    <t>ТОВ "Водомат"</t>
  </si>
  <si>
    <t>ТОВ "КДН" (Триолан)</t>
  </si>
  <si>
    <t>20.01.2025 ФОП Сахаров В.В 1710&lt;br&gt;В.СМІТТЯ ЗА 12.2024 Дог 1339/18 от 01.02.2018 Без ПДВ.</t>
  </si>
  <si>
    <t>29.01.2025 ТОВ "ЮТА ЛІФТ" 7837,54&lt;br&gt;ОБСЛ ЛІФТІВ ЗА 12.2024. Дог.№2/19. Без ПДВ</t>
  </si>
  <si>
    <t>13.01.2025 ФОП Золотухін Ярослав Олексійович 4591,11&lt;br&gt;Кран, муфта, трійник, хомут. Рахунок-фактура №2964 від 12.01.2025</t>
  </si>
  <si>
    <t>20.01.2025 Податок на доходи фізичних осіб 3500&lt;br&gt;101*Податок на доходи фізичних осіб із зарплати за січень 2025 року&lt;hr&gt;24.01.2025 Податок на доходи фізичних осіб 101,3&lt;br&gt;101*Податок на доходи фізичних осіб із зарплати за січень 2025 року&lt;hr&gt;24.01.2025 Податок на доходи фізичних осіб 3207,5&lt;br&gt;101*Податок на доходи фізичних осіб із зарплати за січень 2025 року</t>
  </si>
  <si>
    <t>20.01.2025 Єдиний соціальний внесок 3910&lt;br&gt;101*Єдиний внесок зарплата за січень 2025 року&lt;hr&gt;24.01.2025 Єдиний соціальний внесок 3582,5&lt;br&gt;101*Єдиний внесок зарплата за січень 2025 року&lt;hr&gt;24.01.2025 Єдиний соціальний внесок 123,9&lt;br&gt;101*Єдиний внесок зарплата за січень 2025 року</t>
  </si>
  <si>
    <t>20.01.2025 Військоввий збір 972&lt;br&gt;101*Військовий збір із зарплати за січень 2025 року&lt;hr&gt;24.01.2025 Військоввий збір 28,1&lt;br&gt;101*Військовий збір із зарплати за січень 2025 року&lt;hr&gt;24.01.2025 Військоввий збір 891&lt;br&gt;101*Військовий збір із зарплати за січень 2025 року</t>
  </si>
  <si>
    <t>21.01.2025 Виплата заробітної плати із банку 14968&lt;br&gt;Видача готівки з рахунку Зарплата за січень 2025&lt;hr&gt;27.01.2025 Виплата заробітної плати із банку 14154,1&lt;br&gt;Видача готівки з рахунку Зарплата за січень 2025</t>
  </si>
  <si>
    <t>21.01.2025 Господарчи витрати 1067&lt;br&gt;Видача готівки з рахунку Господарчі витрати</t>
  </si>
  <si>
    <t>13.01.2025 Банк Грант 22,96&lt;br&gt;Оплата  послуг РКО(без ПДВ) згідно договору №313/ОТД-22 від 10.12.2009&lt;hr&gt;20.01.2025 Банк Грант 4,86&lt;hr&gt;20.01.2025 Банк Грант 8,55&lt;hr&gt;20.01.2025 Банк Грант 17,5&lt;br&gt;Оплата  послуг РКО(без ПДВ) згідно договору №313/ОТД-22 від 10.12.2009&lt;hr&gt;20.01.2025 Банк Грант 19,55&lt;br&gt;Оплата  послуг РКО(без ПДВ) згідно договору №313/ОТД-22 від 10.12.2009&lt;hr&gt;21.01.2025 Банк Грант 149,68&lt;br&gt;Оплата  послуг РКО(без ПДВ) згідно договору №313/ОТД-22 від 10.12.2009&lt;hr&gt;21.01.2025 Банк Грант 10,67&lt;br&gt;Оплата  послуг РКО(без ПДВ) згідно договору №313/ОТД-22 від 10.12.2009&lt;hr&gt;24.01.2025 Банк Грант 16,04&lt;br&gt;Оплата  послуг РКО(без ПДВ) згідно договору №313/ОТД-22 від 10.12.2009&lt;hr&gt;24.01.2025 Банк Грант 0,62&lt;hr&gt;24.01.2025 Банк Грант 0,14&lt;hr&gt;24.01.2025 Банк Грант 17,91&lt;br&gt;Оплата  послуг РКО(без ПДВ) згідно договору №313/ОТД-22 від 10.12.2009&lt;hr&gt;24.01.2025 Банк Грант 0,51&lt;hr&gt;24.01.2025 Банк Грант 4,46&lt;hr&gt;27.01.2025 Банк Грант 80&lt;br&gt;Оплата  послуг РКО(без ПДВ) за СКБ з 01.01.2025 по 31.01.2025 згідно договору №281/від-22  від 31.05.2023&lt;hr&gt;27.01.2025 Банк Грант 141,54&lt;br&gt;Оплата  послуг РКО(без ПДВ) згідно договору №313/ОТД-22 від 10.12.2009&lt;hr&gt;29.01.2025 Банк Грант 39,19&lt;br&gt;Оплата  послуг РКО(без ПДВ) згідно договору №313/ОТД-22 від 10.12.2009</t>
  </si>
  <si>
    <t>7, 16,49, 2,284, -0,00000001</t>
  </si>
  <si>
    <t>Борг на 01.01.25: 296407,51</t>
  </si>
  <si>
    <t>06.02.2025 ПРАТ "ХАРКІВЕНЕРГОЗБУТ" 3800&lt;br&gt;ЕЛ.ЕНЕР. Дог.1339 від 01.01.2019 в т.ч. ПДВ 20% 633.33грн.</t>
  </si>
  <si>
    <t>20.02.2025 ФОП Сахаров В.В 2052&lt;br&gt;В.СМІТТЯ ЗА 01.2025 Дог 1339/18 від 01.02.2018 Без ПДВ.</t>
  </si>
  <si>
    <t>20.02.2025 ТОВ "ЮТА ЛІФТ" 6117,54&lt;br&gt;ОБСЛ ЛІФТІВ ДОПЛАТА ЗА 2024. Дог.№2/19. Без ПДВ</t>
  </si>
  <si>
    <t>14.02.2025 Податок на доходи фізичних осіб 3404&lt;br&gt;101*Податок на доходи фізичних осіб із зарплати за лютий 2025 року&lt;hr&gt;26.02.2025 Податок на доходи фізичних осіб 4572,8&lt;br&gt;101*Податок на доходи фізичних осіб із зарплати за лютий 2025 року</t>
  </si>
  <si>
    <t>14.02.2025 Єдиний соціальний внесок 4125,1&lt;br&gt;101*Єдиний внесок зарплата за лютий 2025 року&lt;hr&gt;26.02.2025 Єдиний соціальний внесок 5588,9&lt;br&gt;101*Єдиний внесок зарплата за лютий 2025 року</t>
  </si>
  <si>
    <t>14.02.2025 Військоввий збір 945,6&lt;br&gt;101*Військовий збір із зарплати за лютий 2025 року&lt;hr&gt;26.02.2025 Військоввий збір 1270,2&lt;br&gt;101*Військовий збір із зарплати за лютий 2025 року</t>
  </si>
  <si>
    <t>14.02.2025 Виплата заробітної плати із банку 14561,5&lt;br&gt;Видача готівки з рахунку Зарплата за лютий 2025&lt;hr&gt;27.02.2025 Виплата заробітної плати із банку 19561,1&lt;br&gt;Видача готівки з рахунку Зарплата за лютий 2025</t>
  </si>
  <si>
    <t>06.02.2025 Банк Грант 19&lt;br&gt;Оплата  послуг РКО(без ПДВ) згідно договору №313/ОТД-22 від 10.12.2009&lt;hr&gt;14.02.2025 Банк Грант 17,02&lt;br&gt;Оплата  послуг РКО(без ПДВ) згідно договору №313/ОТД-22 від 10.12.2009&lt;hr&gt;14.02.2025 Банк Грант 20,63&lt;br&gt;Оплата  послуг РКО(без ПДВ) згідно договору №313/ОТД-22 від 10.12.2009&lt;hr&gt;14.02.2025 Банк Грант 4,73&lt;hr&gt;14.02.2025 Банк Грант 145,62&lt;br&gt;Оплата  послуг РКО(без ПДВ) згідно договору №313/ОТД-22 від 10.12.2009&lt;hr&gt;20.02.2025 Банк Грант 30,59&lt;br&gt;Оплата  послуг РКО(без ПДВ) згідно договору №313/ОТД-22 від 10.12.2009&lt;hr&gt;20.02.2025 Банк Грант 10,26&lt;br&gt;Оплата  послуг РКО(без ПДВ) згідно договору №313/ОТД-22 від 10.12.2009&lt;hr&gt;25.02.2025 Банк Грант 80&lt;br&gt;Оплата  послуг РКО(без ПДВ) за СКБ з 01.02.2025 по 28.02.2025 згідно договору №281/від-22  від 31.05.2023&lt;hr&gt;26.02.2025 Банк Грант 27,94&lt;br&gt;Оплата  послуг РКО(без ПДВ) згідно договору №313/ОТД-22 від 10.12.2009&lt;hr&gt;26.02.2025 Банк Грант 6,35&lt;hr&gt;26.02.2025 Банк Грант 22,86&lt;br&gt;Оплата  послуг РКО(без ПДВ) згідно договору №313/ОТД-22 від 10.12.2009&lt;hr&gt;27.02.2025 Банк Грант 195,61&lt;br&gt;Оплата  послуг РКО(без ПДВ) згідно договору №313/ОТД-22 від 10.12.2009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</si>
</sst>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0" fontId="0" fillId="0" borderId="7" xfId="0" applyBorder="1" applyAlignment="1">
      <alignment horizontal="center"/>
    </xf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7"/>
  <sheetViews>
    <sheetView showGridLines="0" tabSelected="1" workbookViewId="0">
      <selection activeCell="A21" sqref="A21"/>
    </sheetView>
  </sheetViews>
  <sheetFormatPr defaultRowHeight="15"/>
  <cols>
    <col min="1" max="1" width="3" bestFit="1" customWidth="1"/>
    <col min="2" max="2" width="36.140625" bestFit="1" customWidth="1"/>
    <col min="3" max="3" width="8.42578125" bestFit="1" customWidth="1"/>
    <col min="4" max="4" width="8.5703125" bestFit="1" customWidth="1"/>
    <col min="5" max="5" width="9.7109375" hidden="1" customWidth="1"/>
    <col min="6" max="6" width="8.42578125" hidden="1" customWidth="1"/>
    <col min="7" max="7" width="7.85546875" hidden="1" customWidth="1"/>
    <col min="8" max="8" width="8.7109375" hidden="1" customWidth="1"/>
    <col min="9" max="9" width="7.85546875" hidden="1" customWidth="1"/>
    <col min="10" max="10" width="8.85546875" hidden="1" customWidth="1"/>
    <col min="11" max="11" width="9.7109375" hidden="1" customWidth="1"/>
    <col min="12" max="12" width="9" hidden="1" customWidth="1"/>
    <col min="13" max="13" width="9.5703125" hidden="1" customWidth="1"/>
    <col min="14" max="14" width="8.42578125" hidden="1" customWidth="1"/>
    <col min="15" max="15" width="13.5703125" bestFit="1" customWidth="1"/>
  </cols>
  <sheetData>
    <row r="1" spans="1:15" ht="15.75">
      <c r="A1" s="63" t="s">
        <v>56</v>
      </c>
      <c r="B1" s="63"/>
      <c r="C1" s="63"/>
      <c r="D1" s="64" t="s">
        <v>57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6.5" thickBot="1">
      <c r="A2" s="65" t="s">
        <v>58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15.75" thickBot="1">
      <c r="A3" s="70" t="s">
        <v>14</v>
      </c>
      <c r="B3" s="71"/>
      <c r="C3" s="23" t="s">
        <v>15</v>
      </c>
      <c r="D3" s="55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9" t="s">
        <v>26</v>
      </c>
      <c r="O3" s="25" t="s">
        <v>27</v>
      </c>
    </row>
    <row r="4" spans="1:15" ht="15.75" hidden="1" thickBot="1">
      <c r="A4" s="72" t="s">
        <v>28</v>
      </c>
      <c r="B4" s="73"/>
      <c r="C4" s="24">
        <v>7934.7299842834473</v>
      </c>
      <c r="D4" s="18">
        <v>7935.0299835205078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 ht="15.75" hidden="1" thickBot="1">
      <c r="A5" s="74" t="s">
        <v>34</v>
      </c>
      <c r="B5" s="75"/>
      <c r="C5" s="2" t="s">
        <v>82</v>
      </c>
      <c r="D5" s="3" t="s">
        <v>82</v>
      </c>
      <c r="E5" s="3"/>
      <c r="F5" s="3"/>
      <c r="G5" s="3"/>
      <c r="H5" s="3"/>
      <c r="I5" s="3"/>
      <c r="J5" s="3"/>
      <c r="K5" s="3"/>
      <c r="L5" s="3"/>
      <c r="M5" s="3"/>
      <c r="N5" s="21"/>
      <c r="O5" s="4"/>
    </row>
    <row r="6" spans="1:15" ht="15.75" hidden="1" thickBot="1">
      <c r="A6" s="74" t="s">
        <v>29</v>
      </c>
      <c r="B6" s="75"/>
      <c r="C6" s="5">
        <v>144</v>
      </c>
      <c r="D6" s="6">
        <v>144</v>
      </c>
      <c r="E6" s="6"/>
      <c r="F6" s="6"/>
      <c r="G6" s="6"/>
      <c r="H6" s="6"/>
      <c r="I6" s="6"/>
      <c r="J6" s="6"/>
      <c r="K6" s="6"/>
      <c r="L6" s="6"/>
      <c r="M6" s="6"/>
      <c r="N6" s="22"/>
      <c r="O6" s="7"/>
    </row>
    <row r="7" spans="1:15" ht="15.75" hidden="1" thickBot="1">
      <c r="A7" s="74" t="s">
        <v>30</v>
      </c>
      <c r="B7" s="75"/>
      <c r="C7" s="5">
        <v>237</v>
      </c>
      <c r="D7" s="6">
        <v>237</v>
      </c>
      <c r="E7" s="6"/>
      <c r="F7" s="6"/>
      <c r="G7" s="6"/>
      <c r="H7" s="6"/>
      <c r="I7" s="6"/>
      <c r="J7" s="6"/>
      <c r="K7" s="6"/>
      <c r="L7" s="6"/>
      <c r="M7" s="6"/>
      <c r="N7" s="22"/>
      <c r="O7" s="7"/>
    </row>
    <row r="8" spans="1:15" ht="15.75" hidden="1" thickBot="1">
      <c r="A8" s="68" t="s">
        <v>31</v>
      </c>
      <c r="B8" s="69"/>
      <c r="C8" s="105">
        <v>59208.110000000015</v>
      </c>
      <c r="D8" s="106">
        <v>59210.210000000014</v>
      </c>
      <c r="E8" s="106"/>
      <c r="F8" s="106"/>
      <c r="G8" s="106"/>
      <c r="H8" s="106"/>
      <c r="I8" s="106"/>
      <c r="J8" s="106"/>
      <c r="K8" s="106"/>
      <c r="L8" s="106"/>
      <c r="M8" s="106"/>
      <c r="N8" s="107"/>
      <c r="O8" s="27">
        <f>SUM(C8:N8)</f>
        <v>118418.32000000004</v>
      </c>
    </row>
    <row r="9" spans="1:15" s="1" customFormat="1" ht="15" hidden="1" customHeight="1" thickBot="1">
      <c r="A9" s="78"/>
      <c r="B9" s="79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80"/>
    </row>
    <row r="10" spans="1:15" s="1" customFormat="1" ht="19.5" thickBot="1">
      <c r="A10" s="66" t="s">
        <v>55</v>
      </c>
      <c r="B10" s="67"/>
      <c r="C10" s="109">
        <f>C11-C12-C13-C14</f>
        <v>38204.539999969304</v>
      </c>
      <c r="D10" s="110">
        <f t="shared" ref="D10:N10" si="0">D11-D12-D13-D14</f>
        <v>75258.019999968819</v>
      </c>
      <c r="E10" s="110">
        <f t="shared" si="0"/>
        <v>0</v>
      </c>
      <c r="F10" s="110">
        <f t="shared" si="0"/>
        <v>0</v>
      </c>
      <c r="G10" s="110">
        <f t="shared" si="0"/>
        <v>0</v>
      </c>
      <c r="H10" s="110">
        <f t="shared" si="0"/>
        <v>0</v>
      </c>
      <c r="I10" s="110">
        <f t="shared" si="0"/>
        <v>0</v>
      </c>
      <c r="J10" s="110">
        <f t="shared" si="0"/>
        <v>0</v>
      </c>
      <c r="K10" s="110">
        <f t="shared" si="0"/>
        <v>0</v>
      </c>
      <c r="L10" s="110">
        <f t="shared" si="0"/>
        <v>0</v>
      </c>
      <c r="M10" s="110">
        <f t="shared" si="0"/>
        <v>0</v>
      </c>
      <c r="N10" s="111">
        <f t="shared" si="0"/>
        <v>0</v>
      </c>
      <c r="O10" s="28">
        <f>C10</f>
        <v>38204.539999969304</v>
      </c>
    </row>
    <row r="11" spans="1:15" s="1" customFormat="1" hidden="1">
      <c r="A11" s="76" t="s">
        <v>35</v>
      </c>
      <c r="B11" s="77"/>
      <c r="C11" s="112">
        <v>38204.539999969304</v>
      </c>
      <c r="D11" s="113">
        <v>75258.019999968819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4"/>
      <c r="O11" s="29">
        <f>C11</f>
        <v>38204.539999969304</v>
      </c>
    </row>
    <row r="12" spans="1:15" s="1" customFormat="1" hidden="1">
      <c r="A12" s="56" t="s">
        <v>48</v>
      </c>
      <c r="B12" s="57"/>
      <c r="C12" s="115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/>
      <c r="O12" s="33">
        <f>C12</f>
        <v>0</v>
      </c>
    </row>
    <row r="13" spans="1:15" s="1" customFormat="1" hidden="1">
      <c r="A13" s="56" t="s">
        <v>49</v>
      </c>
      <c r="B13" s="57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7"/>
      <c r="O13" s="33">
        <f>C13</f>
        <v>0</v>
      </c>
    </row>
    <row r="14" spans="1:15" s="1" customFormat="1" ht="15.75" hidden="1" thickBot="1">
      <c r="A14" s="81" t="s">
        <v>50</v>
      </c>
      <c r="B14" s="82"/>
      <c r="C14" s="118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20"/>
      <c r="O14" s="34">
        <f>C14</f>
        <v>0</v>
      </c>
    </row>
    <row r="15" spans="1:15" s="1" customFormat="1" ht="7.15" hidden="1" customHeight="1" thickBot="1">
      <c r="A15" s="84"/>
      <c r="B15" s="85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86"/>
    </row>
    <row r="16" spans="1:15" s="1" customFormat="1" ht="18.75">
      <c r="A16" s="66" t="s">
        <v>44</v>
      </c>
      <c r="B16" s="67"/>
      <c r="C16" s="122">
        <f>SUM(C17:C22)</f>
        <v>98231.710000000021</v>
      </c>
      <c r="D16" s="110">
        <f>SUM(D17:D22)</f>
        <v>81876.600000000006</v>
      </c>
      <c r="E16" s="110">
        <f>SUM(E17:E22)</f>
        <v>0</v>
      </c>
      <c r="F16" s="110">
        <f t="shared" ref="F16:M16" si="1">SUM(F17:F22)</f>
        <v>0</v>
      </c>
      <c r="G16" s="110">
        <f t="shared" si="1"/>
        <v>0</v>
      </c>
      <c r="H16" s="110">
        <f t="shared" si="1"/>
        <v>0</v>
      </c>
      <c r="I16" s="110">
        <f t="shared" si="1"/>
        <v>0</v>
      </c>
      <c r="J16" s="110">
        <f t="shared" si="1"/>
        <v>0</v>
      </c>
      <c r="K16" s="110">
        <f t="shared" si="1"/>
        <v>0</v>
      </c>
      <c r="L16" s="110">
        <f t="shared" si="1"/>
        <v>0</v>
      </c>
      <c r="M16" s="110">
        <f t="shared" si="1"/>
        <v>0</v>
      </c>
      <c r="N16" s="123">
        <f>SUM(N17:N22)</f>
        <v>0</v>
      </c>
      <c r="O16" s="28">
        <f>SUM(C16:N16)</f>
        <v>180108.31000000003</v>
      </c>
    </row>
    <row r="17" spans="1:15">
      <c r="A17" s="147">
        <v>1</v>
      </c>
      <c r="B17" s="148" t="s">
        <v>32</v>
      </c>
      <c r="C17" s="149">
        <v>95808.62000000001</v>
      </c>
      <c r="D17" s="150">
        <v>80926.039999999994</v>
      </c>
      <c r="E17" s="150"/>
      <c r="F17" s="150"/>
      <c r="G17" s="150"/>
      <c r="H17" s="150"/>
      <c r="I17" s="150"/>
      <c r="J17" s="150"/>
      <c r="K17" s="150"/>
      <c r="L17" s="150"/>
      <c r="M17" s="150"/>
      <c r="N17" s="151"/>
      <c r="O17" s="152">
        <f>SUM(C17:N17)</f>
        <v>176734.66</v>
      </c>
    </row>
    <row r="18" spans="1:15">
      <c r="A18" s="52">
        <v>2</v>
      </c>
      <c r="B18" s="53" t="s">
        <v>69</v>
      </c>
      <c r="C18" s="143">
        <v>395.52</v>
      </c>
      <c r="D18" s="144">
        <v>395.52</v>
      </c>
      <c r="E18" s="144"/>
      <c r="F18" s="144"/>
      <c r="G18" s="144"/>
      <c r="H18" s="144"/>
      <c r="I18" s="144"/>
      <c r="J18" s="144"/>
      <c r="K18" s="144"/>
      <c r="L18" s="144"/>
      <c r="M18" s="144"/>
      <c r="N18" s="145"/>
      <c r="O18" s="4">
        <f>SUM(C18:N18)</f>
        <v>791.04</v>
      </c>
    </row>
    <row r="19" spans="1:15">
      <c r="A19" s="52">
        <v>3</v>
      </c>
      <c r="B19" s="53" t="s">
        <v>70</v>
      </c>
      <c r="C19" s="143">
        <v>5.25</v>
      </c>
      <c r="D19" s="144">
        <v>7.52</v>
      </c>
      <c r="E19" s="144"/>
      <c r="F19" s="144"/>
      <c r="G19" s="144"/>
      <c r="H19" s="144"/>
      <c r="I19" s="144"/>
      <c r="J19" s="144"/>
      <c r="K19" s="144"/>
      <c r="L19" s="144"/>
      <c r="M19" s="144"/>
      <c r="N19" s="145"/>
      <c r="O19" s="4">
        <f>SUM(C19:N19)</f>
        <v>12.77</v>
      </c>
    </row>
    <row r="20" spans="1:15">
      <c r="A20" s="52">
        <v>4</v>
      </c>
      <c r="B20" s="53" t="s">
        <v>71</v>
      </c>
      <c r="C20" s="143">
        <v>612.32000000000005</v>
      </c>
      <c r="D20" s="144">
        <v>547.52</v>
      </c>
      <c r="E20" s="144"/>
      <c r="F20" s="144"/>
      <c r="G20" s="144"/>
      <c r="H20" s="144"/>
      <c r="I20" s="144"/>
      <c r="J20" s="144"/>
      <c r="K20" s="144"/>
      <c r="L20" s="144"/>
      <c r="M20" s="144"/>
      <c r="N20" s="145"/>
      <c r="O20" s="4">
        <f>SUM(C20:N20)</f>
        <v>1159.8400000000001</v>
      </c>
    </row>
    <row r="21" spans="1:15" ht="15.75" thickBot="1">
      <c r="A21" s="49">
        <v>5</v>
      </c>
      <c r="B21" s="54" t="s">
        <v>72</v>
      </c>
      <c r="C21" s="124">
        <v>1410</v>
      </c>
      <c r="D21" s="106">
        <v>0</v>
      </c>
      <c r="E21" s="106"/>
      <c r="F21" s="106"/>
      <c r="G21" s="106"/>
      <c r="H21" s="106"/>
      <c r="I21" s="106"/>
      <c r="J21" s="106"/>
      <c r="K21" s="106"/>
      <c r="L21" s="106"/>
      <c r="M21" s="106"/>
      <c r="N21" s="125"/>
      <c r="O21" s="27">
        <f>SUM(C21:N21)</f>
        <v>1410</v>
      </c>
    </row>
    <row r="22" spans="1:15" ht="15.75" hidden="1" thickBot="1">
      <c r="A22" s="38"/>
      <c r="B22" s="39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40">
        <f>SUM(C22:N22)</f>
        <v>0</v>
      </c>
    </row>
    <row r="23" spans="1:15" s="1" customFormat="1" ht="7.5" customHeight="1" thickBot="1">
      <c r="A23" s="60"/>
      <c r="B23" s="61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62"/>
    </row>
    <row r="24" spans="1:15" s="1" customFormat="1" ht="18.75">
      <c r="A24" s="58" t="s">
        <v>33</v>
      </c>
      <c r="B24" s="59"/>
      <c r="C24" s="130">
        <f t="shared" ref="C24:N24" si="2">SUM(C25:C35)</f>
        <v>61178.229999999996</v>
      </c>
      <c r="D24" s="131">
        <f t="shared" si="2"/>
        <v>66579.349999999991</v>
      </c>
      <c r="E24" s="131">
        <f t="shared" si="2"/>
        <v>0</v>
      </c>
      <c r="F24" s="131">
        <f t="shared" si="2"/>
        <v>0</v>
      </c>
      <c r="G24" s="131">
        <f t="shared" si="2"/>
        <v>0</v>
      </c>
      <c r="H24" s="131">
        <f t="shared" si="2"/>
        <v>0</v>
      </c>
      <c r="I24" s="131">
        <f t="shared" si="2"/>
        <v>0</v>
      </c>
      <c r="J24" s="131">
        <f t="shared" si="2"/>
        <v>0</v>
      </c>
      <c r="K24" s="131">
        <f t="shared" si="2"/>
        <v>0</v>
      </c>
      <c r="L24" s="131">
        <f t="shared" si="2"/>
        <v>0</v>
      </c>
      <c r="M24" s="131">
        <f t="shared" si="2"/>
        <v>0</v>
      </c>
      <c r="N24" s="132">
        <f t="shared" si="2"/>
        <v>0</v>
      </c>
      <c r="O24" s="35">
        <f>SUM(C24:N24)</f>
        <v>127757.57999999999</v>
      </c>
    </row>
    <row r="25" spans="1:15" s="1" customFormat="1">
      <c r="A25" s="50">
        <v>1</v>
      </c>
      <c r="B25" s="51" t="s">
        <v>59</v>
      </c>
      <c r="C25" s="159">
        <v>1710</v>
      </c>
      <c r="D25" s="160">
        <v>2052</v>
      </c>
      <c r="E25" s="160">
        <v>0</v>
      </c>
      <c r="F25" s="160">
        <v>0</v>
      </c>
      <c r="G25" s="160">
        <v>0</v>
      </c>
      <c r="H25" s="160"/>
      <c r="I25" s="160"/>
      <c r="J25" s="160"/>
      <c r="K25" s="160"/>
      <c r="L25" s="160"/>
      <c r="M25" s="160"/>
      <c r="N25" s="161"/>
      <c r="O25" s="162">
        <f>SUM(C25:N25)</f>
        <v>3762</v>
      </c>
    </row>
    <row r="26" spans="1:15" s="1" customFormat="1">
      <c r="A26" s="50">
        <v>2</v>
      </c>
      <c r="B26" s="51" t="s">
        <v>60</v>
      </c>
      <c r="C26" s="159">
        <v>0</v>
      </c>
      <c r="D26" s="160">
        <v>3800</v>
      </c>
      <c r="E26" s="160"/>
      <c r="F26" s="160"/>
      <c r="G26" s="160"/>
      <c r="H26" s="160"/>
      <c r="I26" s="160"/>
      <c r="J26" s="160"/>
      <c r="K26" s="160"/>
      <c r="L26" s="160"/>
      <c r="M26" s="160"/>
      <c r="N26" s="161"/>
      <c r="O26" s="162">
        <f>SUM(C26:N26)</f>
        <v>3800</v>
      </c>
    </row>
    <row r="27" spans="1:15" s="1" customFormat="1">
      <c r="A27" s="50">
        <v>3</v>
      </c>
      <c r="B27" s="51" t="s">
        <v>61</v>
      </c>
      <c r="C27" s="159">
        <v>4591.1099999999997</v>
      </c>
      <c r="D27" s="160">
        <v>0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1"/>
      <c r="O27" s="162">
        <f>SUM(C27:N27)</f>
        <v>4591.1099999999997</v>
      </c>
    </row>
    <row r="28" spans="1:15" s="1" customFormat="1">
      <c r="A28" s="50">
        <v>4</v>
      </c>
      <c r="B28" s="51" t="s">
        <v>62</v>
      </c>
      <c r="C28" s="159">
        <v>7837.54</v>
      </c>
      <c r="D28" s="160">
        <v>6117.54</v>
      </c>
      <c r="E28" s="160"/>
      <c r="F28" s="160"/>
      <c r="G28" s="160"/>
      <c r="H28" s="160"/>
      <c r="I28" s="160"/>
      <c r="J28" s="160"/>
      <c r="K28" s="160"/>
      <c r="L28" s="160"/>
      <c r="M28" s="160"/>
      <c r="N28" s="161"/>
      <c r="O28" s="162">
        <f>SUM(C28:N28)</f>
        <v>13955.08</v>
      </c>
    </row>
    <row r="29" spans="1:15" s="1" customFormat="1">
      <c r="A29" s="50">
        <v>5</v>
      </c>
      <c r="B29" s="51" t="s">
        <v>63</v>
      </c>
      <c r="C29" s="159">
        <v>6808.8</v>
      </c>
      <c r="D29" s="160">
        <v>7976.8</v>
      </c>
      <c r="E29" s="160"/>
      <c r="F29" s="160"/>
      <c r="G29" s="160"/>
      <c r="H29" s="160"/>
      <c r="I29" s="160"/>
      <c r="J29" s="160"/>
      <c r="K29" s="160"/>
      <c r="L29" s="160"/>
      <c r="M29" s="160"/>
      <c r="N29" s="161"/>
      <c r="O29" s="162">
        <f>SUM(C29:N29)</f>
        <v>14785.6</v>
      </c>
    </row>
    <row r="30" spans="1:15" s="1" customFormat="1">
      <c r="A30" s="50">
        <v>6</v>
      </c>
      <c r="B30" s="51" t="s">
        <v>64</v>
      </c>
      <c r="C30" s="159">
        <v>7616.4</v>
      </c>
      <c r="D30" s="160">
        <v>9714</v>
      </c>
      <c r="E30" s="160"/>
      <c r="F30" s="160"/>
      <c r="G30" s="160"/>
      <c r="H30" s="160"/>
      <c r="I30" s="160"/>
      <c r="J30" s="160"/>
      <c r="K30" s="160"/>
      <c r="L30" s="160"/>
      <c r="M30" s="160"/>
      <c r="N30" s="161"/>
      <c r="O30" s="162">
        <f>SUM(C30:N30)</f>
        <v>17330.400000000001</v>
      </c>
    </row>
    <row r="31" spans="1:15" s="1" customFormat="1">
      <c r="A31" s="50">
        <v>7</v>
      </c>
      <c r="B31" s="51" t="s">
        <v>65</v>
      </c>
      <c r="C31" s="159">
        <v>1891.1</v>
      </c>
      <c r="D31" s="160">
        <v>2215.8000000000002</v>
      </c>
      <c r="E31" s="160"/>
      <c r="F31" s="160"/>
      <c r="G31" s="160"/>
      <c r="H31" s="160"/>
      <c r="I31" s="160"/>
      <c r="J31" s="160"/>
      <c r="K31" s="160"/>
      <c r="L31" s="160"/>
      <c r="M31" s="160"/>
      <c r="N31" s="161"/>
      <c r="O31" s="162">
        <f>SUM(C31:N31)</f>
        <v>4106.8999999999996</v>
      </c>
    </row>
    <row r="32" spans="1:15" s="1" customFormat="1">
      <c r="A32" s="50">
        <v>8</v>
      </c>
      <c r="B32" s="51" t="s">
        <v>66</v>
      </c>
      <c r="C32" s="159">
        <v>29122.1</v>
      </c>
      <c r="D32" s="160">
        <v>34122.6</v>
      </c>
      <c r="E32" s="160"/>
      <c r="F32" s="160"/>
      <c r="G32" s="160"/>
      <c r="H32" s="160"/>
      <c r="I32" s="160"/>
      <c r="J32" s="160"/>
      <c r="K32" s="160"/>
      <c r="L32" s="160"/>
      <c r="M32" s="160"/>
      <c r="N32" s="161"/>
      <c r="O32" s="162">
        <f>SUM(C32:N32)</f>
        <v>63244.7</v>
      </c>
    </row>
    <row r="33" spans="1:15" s="1" customFormat="1">
      <c r="A33" s="153">
        <v>9</v>
      </c>
      <c r="B33" s="154" t="s">
        <v>67</v>
      </c>
      <c r="C33" s="155">
        <v>1067</v>
      </c>
      <c r="D33" s="156">
        <v>0</v>
      </c>
      <c r="E33" s="156"/>
      <c r="F33" s="156"/>
      <c r="G33" s="156"/>
      <c r="H33" s="156"/>
      <c r="I33" s="156"/>
      <c r="J33" s="156"/>
      <c r="K33" s="156"/>
      <c r="L33" s="156"/>
      <c r="M33" s="156"/>
      <c r="N33" s="157"/>
      <c r="O33" s="158">
        <f>SUM(C33:N33)</f>
        <v>1067</v>
      </c>
    </row>
    <row r="34" spans="1:15" s="1" customFormat="1">
      <c r="A34" s="153">
        <v>10</v>
      </c>
      <c r="B34" s="154" t="s">
        <v>68</v>
      </c>
      <c r="C34" s="155">
        <v>534.18000000000006</v>
      </c>
      <c r="D34" s="156">
        <v>580.61000000000013</v>
      </c>
      <c r="E34" s="156"/>
      <c r="F34" s="156"/>
      <c r="G34" s="156"/>
      <c r="H34" s="156"/>
      <c r="I34" s="156"/>
      <c r="J34" s="156"/>
      <c r="K34" s="156"/>
      <c r="L34" s="156"/>
      <c r="M34" s="156"/>
      <c r="N34" s="157"/>
      <c r="O34" s="158">
        <f>SUM(C34:N34)</f>
        <v>1114.7900000000002</v>
      </c>
    </row>
    <row r="35" spans="1:15" s="1" customFormat="1" hidden="1">
      <c r="A35" s="41"/>
      <c r="B35" s="42"/>
      <c r="C35" s="133">
        <v>0</v>
      </c>
      <c r="D35" s="134">
        <v>0</v>
      </c>
      <c r="E35" s="134">
        <v>0</v>
      </c>
      <c r="F35" s="134">
        <v>0</v>
      </c>
      <c r="G35" s="134">
        <v>0</v>
      </c>
      <c r="H35" s="134"/>
      <c r="I35" s="134"/>
      <c r="J35" s="134"/>
      <c r="K35" s="134"/>
      <c r="L35" s="134"/>
      <c r="M35" s="134"/>
      <c r="N35" s="135"/>
      <c r="O35" s="43">
        <f>SUM(C35:N35)</f>
        <v>0</v>
      </c>
    </row>
    <row r="36" spans="1:15" s="1" customFormat="1" ht="1.1499999999999999" customHeight="1" thickBot="1">
      <c r="A36" s="89"/>
      <c r="B36" s="90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91"/>
    </row>
    <row r="37" spans="1:15" s="1" customFormat="1" ht="19.5" thickBot="1">
      <c r="A37" s="66" t="s">
        <v>54</v>
      </c>
      <c r="B37" s="88"/>
      <c r="C37" s="137">
        <f>C10+C16-C24</f>
        <v>75258.019999969329</v>
      </c>
      <c r="D37" s="138">
        <f t="shared" ref="D37:N37" si="3">D10+D16-D24</f>
        <v>90555.269999968834</v>
      </c>
      <c r="E37" s="138">
        <f t="shared" si="3"/>
        <v>0</v>
      </c>
      <c r="F37" s="138">
        <f t="shared" si="3"/>
        <v>0</v>
      </c>
      <c r="G37" s="138">
        <f t="shared" si="3"/>
        <v>0</v>
      </c>
      <c r="H37" s="138">
        <f t="shared" si="3"/>
        <v>0</v>
      </c>
      <c r="I37" s="138">
        <f t="shared" si="3"/>
        <v>0</v>
      </c>
      <c r="J37" s="138">
        <f t="shared" si="3"/>
        <v>0</v>
      </c>
      <c r="K37" s="138">
        <f t="shared" si="3"/>
        <v>0</v>
      </c>
      <c r="L37" s="138">
        <f t="shared" si="3"/>
        <v>0</v>
      </c>
      <c r="M37" s="138">
        <f t="shared" si="3"/>
        <v>0</v>
      </c>
      <c r="N37" s="139">
        <f t="shared" si="3"/>
        <v>0</v>
      </c>
      <c r="O37" s="31">
        <f>N37</f>
        <v>0</v>
      </c>
    </row>
    <row r="38" spans="1:15" s="1" customFormat="1" hidden="1">
      <c r="A38" s="76" t="s">
        <v>35</v>
      </c>
      <c r="B38" s="77"/>
      <c r="C38" s="112">
        <v>75258.019999968819</v>
      </c>
      <c r="D38" s="113">
        <v>90555.269999966957</v>
      </c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30">
        <f>N38</f>
        <v>0</v>
      </c>
    </row>
    <row r="39" spans="1:15" s="1" customFormat="1" hidden="1">
      <c r="A39" s="56" t="s">
        <v>51</v>
      </c>
      <c r="B39" s="57"/>
      <c r="C39" s="115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7"/>
      <c r="O39" s="36">
        <f>N39</f>
        <v>0</v>
      </c>
    </row>
    <row r="40" spans="1:15" s="1" customFormat="1" hidden="1">
      <c r="A40" s="56" t="s">
        <v>49</v>
      </c>
      <c r="B40" s="57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7"/>
      <c r="O40" s="36">
        <f>N40</f>
        <v>0</v>
      </c>
    </row>
    <row r="41" spans="1:15" s="1" customFormat="1" ht="15.75" hidden="1" thickBot="1">
      <c r="A41" s="81" t="s">
        <v>50</v>
      </c>
      <c r="B41" s="82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20"/>
      <c r="O41" s="37">
        <f>N41</f>
        <v>0</v>
      </c>
    </row>
    <row r="42" spans="1:15" s="1" customFormat="1" ht="7.5" customHeight="1" thickBot="1">
      <c r="A42" s="84"/>
      <c r="B42" s="85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86"/>
    </row>
    <row r="43" spans="1:15">
      <c r="A43" s="72" t="s">
        <v>52</v>
      </c>
      <c r="B43" s="83"/>
      <c r="C43" s="140">
        <f>C8</f>
        <v>59208.110000000015</v>
      </c>
      <c r="D43" s="141">
        <f t="shared" ref="D43:O43" si="4">D8</f>
        <v>59210.210000000014</v>
      </c>
      <c r="E43" s="141">
        <f t="shared" si="4"/>
        <v>0</v>
      </c>
      <c r="F43" s="141">
        <f t="shared" si="4"/>
        <v>0</v>
      </c>
      <c r="G43" s="141">
        <f t="shared" si="4"/>
        <v>0</v>
      </c>
      <c r="H43" s="141">
        <f t="shared" si="4"/>
        <v>0</v>
      </c>
      <c r="I43" s="141">
        <f t="shared" si="4"/>
        <v>0</v>
      </c>
      <c r="J43" s="141">
        <f t="shared" si="4"/>
        <v>0</v>
      </c>
      <c r="K43" s="141">
        <f t="shared" si="4"/>
        <v>0</v>
      </c>
      <c r="L43" s="141">
        <f t="shared" si="4"/>
        <v>0</v>
      </c>
      <c r="M43" s="141">
        <f t="shared" si="4"/>
        <v>0</v>
      </c>
      <c r="N43" s="142">
        <f t="shared" si="4"/>
        <v>0</v>
      </c>
      <c r="O43" s="44">
        <f t="shared" si="4"/>
        <v>118418.32000000004</v>
      </c>
    </row>
    <row r="44" spans="1:15">
      <c r="A44" s="74" t="s">
        <v>47</v>
      </c>
      <c r="B44" s="87"/>
      <c r="C44" s="143">
        <v>0</v>
      </c>
      <c r="D44" s="144">
        <v>0</v>
      </c>
      <c r="E44" s="144"/>
      <c r="F44" s="144"/>
      <c r="G44" s="144"/>
      <c r="H44" s="144"/>
      <c r="I44" s="144"/>
      <c r="J44" s="144"/>
      <c r="K44" s="144"/>
      <c r="L44" s="144"/>
      <c r="M44" s="144"/>
      <c r="N44" s="145"/>
      <c r="O44" s="47">
        <f>SUM(C44:N44)</f>
        <v>0</v>
      </c>
    </row>
    <row r="45" spans="1:15">
      <c r="A45" s="74" t="s">
        <v>53</v>
      </c>
      <c r="B45" s="87"/>
      <c r="C45" s="143">
        <f>C17</f>
        <v>95808.62000000001</v>
      </c>
      <c r="D45" s="144">
        <f t="shared" ref="D45:O45" si="5">D17</f>
        <v>80926.039999999994</v>
      </c>
      <c r="E45" s="144">
        <f t="shared" si="5"/>
        <v>0</v>
      </c>
      <c r="F45" s="144">
        <f t="shared" si="5"/>
        <v>0</v>
      </c>
      <c r="G45" s="144">
        <f t="shared" si="5"/>
        <v>0</v>
      </c>
      <c r="H45" s="144">
        <f t="shared" si="5"/>
        <v>0</v>
      </c>
      <c r="I45" s="144">
        <f t="shared" si="5"/>
        <v>0</v>
      </c>
      <c r="J45" s="144">
        <f t="shared" si="5"/>
        <v>0</v>
      </c>
      <c r="K45" s="144">
        <f t="shared" si="5"/>
        <v>0</v>
      </c>
      <c r="L45" s="144">
        <f t="shared" si="5"/>
        <v>0</v>
      </c>
      <c r="M45" s="144">
        <f t="shared" si="5"/>
        <v>0</v>
      </c>
      <c r="N45" s="145">
        <f t="shared" si="5"/>
        <v>0</v>
      </c>
      <c r="O45" s="45">
        <f t="shared" si="5"/>
        <v>176734.66</v>
      </c>
    </row>
    <row r="46" spans="1:15" hidden="1">
      <c r="A46" s="74" t="s">
        <v>45</v>
      </c>
      <c r="B46" s="87"/>
      <c r="C46" s="143">
        <f>IF((C43+C44)&lt;&gt;0,C45/(C43+C44),0)</f>
        <v>1.6181671733821597</v>
      </c>
      <c r="D46" s="144">
        <f t="shared" ref="D46:O46" si="6">IF((D43+D44)&lt;&gt;0,D45/(D43+D44),0)</f>
        <v>1.366758199303802</v>
      </c>
      <c r="E46" s="144">
        <f t="shared" si="6"/>
        <v>0</v>
      </c>
      <c r="F46" s="144">
        <f t="shared" si="6"/>
        <v>0</v>
      </c>
      <c r="G46" s="144">
        <f t="shared" si="6"/>
        <v>0</v>
      </c>
      <c r="H46" s="144">
        <f t="shared" si="6"/>
        <v>0</v>
      </c>
      <c r="I46" s="144">
        <f t="shared" si="6"/>
        <v>0</v>
      </c>
      <c r="J46" s="144">
        <f t="shared" si="6"/>
        <v>0</v>
      </c>
      <c r="K46" s="144">
        <f t="shared" si="6"/>
        <v>0</v>
      </c>
      <c r="L46" s="144">
        <f t="shared" si="6"/>
        <v>0</v>
      </c>
      <c r="M46" s="144">
        <f t="shared" si="6"/>
        <v>0</v>
      </c>
      <c r="N46" s="145">
        <f t="shared" si="6"/>
        <v>0</v>
      </c>
      <c r="O46" s="48">
        <f t="shared" si="6"/>
        <v>1.4924604571319704</v>
      </c>
    </row>
    <row r="47" spans="1:15">
      <c r="A47" s="74" t="s">
        <v>83</v>
      </c>
      <c r="B47" s="87"/>
      <c r="C47" s="143">
        <v>259807.00000000009</v>
      </c>
      <c r="D47" s="144">
        <v>238091.17</v>
      </c>
      <c r="E47" s="144"/>
      <c r="F47" s="144"/>
      <c r="G47" s="144"/>
      <c r="H47" s="144"/>
      <c r="I47" s="144"/>
      <c r="J47" s="144"/>
      <c r="K47" s="144"/>
      <c r="L47" s="144"/>
      <c r="M47" s="144"/>
      <c r="N47" s="145"/>
      <c r="O47" s="45">
        <f>N47</f>
        <v>0</v>
      </c>
    </row>
    <row r="48" spans="1:15" ht="15.75" thickBot="1">
      <c r="A48" s="68" t="s">
        <v>43</v>
      </c>
      <c r="B48" s="92"/>
      <c r="C48" s="124">
        <v>-28269.830000000009</v>
      </c>
      <c r="D48" s="106">
        <v>-26963.389999999996</v>
      </c>
      <c r="E48" s="106"/>
      <c r="F48" s="106"/>
      <c r="G48" s="106"/>
      <c r="H48" s="106"/>
      <c r="I48" s="106"/>
      <c r="J48" s="106"/>
      <c r="K48" s="106"/>
      <c r="L48" s="106"/>
      <c r="M48" s="106"/>
      <c r="N48" s="125"/>
      <c r="O48" s="46">
        <f>N48</f>
        <v>0</v>
      </c>
    </row>
    <row r="49" spans="2:15"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</row>
    <row r="50" spans="2:15">
      <c r="B50" t="s">
        <v>36</v>
      </c>
      <c r="C50" s="146">
        <f>C38-C39-C40-C41-C37</f>
        <v>-5.0931703299283981E-10</v>
      </c>
      <c r="D50" s="146">
        <f t="shared" ref="D50:O50" si="7">D38-D39-D40-D41-D37</f>
        <v>-1.8771970644593239E-9</v>
      </c>
      <c r="E50" s="146">
        <f t="shared" si="7"/>
        <v>0</v>
      </c>
      <c r="F50" s="146">
        <f t="shared" si="7"/>
        <v>0</v>
      </c>
      <c r="G50" s="146">
        <f t="shared" si="7"/>
        <v>0</v>
      </c>
      <c r="H50" s="146">
        <f t="shared" si="7"/>
        <v>0</v>
      </c>
      <c r="I50" s="146">
        <f t="shared" si="7"/>
        <v>0</v>
      </c>
      <c r="J50" s="146">
        <f t="shared" si="7"/>
        <v>0</v>
      </c>
      <c r="K50" s="146">
        <f t="shared" si="7"/>
        <v>0</v>
      </c>
      <c r="L50" s="146">
        <f t="shared" si="7"/>
        <v>0</v>
      </c>
      <c r="M50" s="146">
        <f t="shared" si="7"/>
        <v>0</v>
      </c>
      <c r="N50" s="146">
        <f t="shared" si="7"/>
        <v>0</v>
      </c>
      <c r="O50" s="32">
        <f t="shared" si="7"/>
        <v>0</v>
      </c>
    </row>
    <row r="51" spans="2:15">
      <c r="B51" t="s">
        <v>37</v>
      </c>
      <c r="C51" s="32">
        <f>C37-D10</f>
        <v>5.0931703299283981E-10</v>
      </c>
      <c r="D51" s="32">
        <f t="shared" ref="D51:M51" si="8">D37-E10</f>
        <v>90555.269999968834</v>
      </c>
      <c r="E51" s="32">
        <f t="shared" si="8"/>
        <v>0</v>
      </c>
      <c r="F51" s="32">
        <f t="shared" si="8"/>
        <v>0</v>
      </c>
      <c r="G51" s="32">
        <f t="shared" si="8"/>
        <v>0</v>
      </c>
      <c r="H51" s="32">
        <f t="shared" si="8"/>
        <v>0</v>
      </c>
      <c r="I51" s="32">
        <f t="shared" si="8"/>
        <v>0</v>
      </c>
      <c r="J51" s="32">
        <f t="shared" si="8"/>
        <v>0</v>
      </c>
      <c r="K51" s="32">
        <f t="shared" si="8"/>
        <v>0</v>
      </c>
      <c r="L51" s="32">
        <f t="shared" si="8"/>
        <v>0</v>
      </c>
      <c r="M51" s="32">
        <f t="shared" si="8"/>
        <v>0</v>
      </c>
      <c r="N51" s="32"/>
    </row>
    <row r="52" spans="2:15">
      <c r="B52" t="s">
        <v>38</v>
      </c>
      <c r="C52" s="32">
        <f>C38-D11</f>
        <v>0</v>
      </c>
      <c r="D52" s="32">
        <f>D38-E11</f>
        <v>90555.269999966957</v>
      </c>
      <c r="E52" s="32">
        <f>E38-F11</f>
        <v>0</v>
      </c>
      <c r="F52" s="32">
        <f>F38-G11</f>
        <v>0</v>
      </c>
      <c r="G52" s="32">
        <f>G38-H11</f>
        <v>0</v>
      </c>
      <c r="H52" s="32">
        <f>H38-I11</f>
        <v>0</v>
      </c>
      <c r="I52" s="32">
        <f>I38-J11</f>
        <v>0</v>
      </c>
      <c r="J52" s="32">
        <f>J38-K11</f>
        <v>0</v>
      </c>
      <c r="K52" s="32">
        <f>K38-L11</f>
        <v>0</v>
      </c>
      <c r="L52" s="32">
        <f>L38-M11</f>
        <v>0</v>
      </c>
      <c r="M52" s="32">
        <f>M38-N11</f>
        <v>0</v>
      </c>
      <c r="N52" s="32"/>
    </row>
    <row r="53" spans="2:15">
      <c r="B53" t="s">
        <v>39</v>
      </c>
      <c r="C53" s="32">
        <f>C39-D12</f>
        <v>0</v>
      </c>
      <c r="D53" s="32">
        <f>D39-E12</f>
        <v>0</v>
      </c>
      <c r="E53" s="32">
        <f>E39-F12</f>
        <v>0</v>
      </c>
      <c r="F53" s="32">
        <f>F39-G12</f>
        <v>0</v>
      </c>
      <c r="G53" s="32">
        <f>G39-H12</f>
        <v>0</v>
      </c>
      <c r="H53" s="32">
        <f>H39-I12</f>
        <v>0</v>
      </c>
      <c r="I53" s="32">
        <f>I39-J12</f>
        <v>0</v>
      </c>
      <c r="J53" s="32">
        <f>J39-K12</f>
        <v>0</v>
      </c>
      <c r="K53" s="32">
        <f>K39-L12</f>
        <v>0</v>
      </c>
      <c r="L53" s="32">
        <f>L39-M12</f>
        <v>0</v>
      </c>
      <c r="M53" s="32">
        <f>M39-N12</f>
        <v>0</v>
      </c>
      <c r="N53" s="32"/>
    </row>
    <row r="54" spans="2:15">
      <c r="B54" t="s">
        <v>40</v>
      </c>
      <c r="C54" s="32">
        <f>C40-D13</f>
        <v>0</v>
      </c>
      <c r="D54" s="32">
        <f>D40-E13</f>
        <v>0</v>
      </c>
      <c r="E54" s="32">
        <f>E40-F13</f>
        <v>0</v>
      </c>
      <c r="F54" s="32">
        <f>F40-G13</f>
        <v>0</v>
      </c>
      <c r="G54" s="32">
        <f>G40-H13</f>
        <v>0</v>
      </c>
      <c r="H54" s="32">
        <f>H40-I13</f>
        <v>0</v>
      </c>
      <c r="I54" s="32">
        <f>I40-J13</f>
        <v>0</v>
      </c>
      <c r="J54" s="32">
        <f>J40-K13</f>
        <v>0</v>
      </c>
      <c r="K54" s="32">
        <f>K40-L13</f>
        <v>0</v>
      </c>
      <c r="L54" s="32">
        <f>L40-M13</f>
        <v>0</v>
      </c>
      <c r="M54" s="32">
        <f>M40-N13</f>
        <v>0</v>
      </c>
      <c r="N54" s="32"/>
    </row>
    <row r="55" spans="2:15">
      <c r="B55" t="s">
        <v>41</v>
      </c>
      <c r="C55" s="32">
        <f>C41-D14</f>
        <v>0</v>
      </c>
      <c r="D55" s="32">
        <f>D41-E14</f>
        <v>0</v>
      </c>
      <c r="E55" s="32">
        <f>E41-F14</f>
        <v>0</v>
      </c>
      <c r="F55" s="32">
        <f>F41-G14</f>
        <v>0</v>
      </c>
      <c r="G55" s="32">
        <f>G41-H14</f>
        <v>0</v>
      </c>
      <c r="H55" s="32">
        <f>H41-I14</f>
        <v>0</v>
      </c>
      <c r="I55" s="32">
        <f>I41-J14</f>
        <v>0</v>
      </c>
      <c r="J55" s="32">
        <f>J41-K14</f>
        <v>0</v>
      </c>
      <c r="K55" s="32">
        <f>K41-L14</f>
        <v>0</v>
      </c>
      <c r="L55" s="32">
        <f>L41-M14</f>
        <v>0</v>
      </c>
      <c r="M55" s="32">
        <f>M41-N14</f>
        <v>0</v>
      </c>
      <c r="N55" s="32"/>
    </row>
    <row r="56" spans="2:15">
      <c r="B56" t="s">
        <v>42</v>
      </c>
      <c r="C56" s="32" t="b">
        <f>C8=D8</f>
        <v>0</v>
      </c>
      <c r="D56" s="32" t="b">
        <f t="shared" ref="D56:M56" si="9">D8=E8</f>
        <v>0</v>
      </c>
      <c r="E56" s="32" t="b">
        <f t="shared" si="9"/>
        <v>1</v>
      </c>
      <c r="F56" s="32" t="b">
        <f t="shared" si="9"/>
        <v>1</v>
      </c>
      <c r="G56" s="32" t="b">
        <f t="shared" si="9"/>
        <v>1</v>
      </c>
      <c r="H56" s="32" t="b">
        <f t="shared" si="9"/>
        <v>1</v>
      </c>
      <c r="I56" s="32" t="b">
        <f t="shared" si="9"/>
        <v>1</v>
      </c>
      <c r="J56" s="32" t="b">
        <f t="shared" si="9"/>
        <v>1</v>
      </c>
      <c r="K56" s="32" t="b">
        <f t="shared" si="9"/>
        <v>1</v>
      </c>
      <c r="L56" s="32" t="b">
        <f t="shared" si="9"/>
        <v>1</v>
      </c>
      <c r="M56" s="32" t="b">
        <f t="shared" si="9"/>
        <v>1</v>
      </c>
    </row>
    <row r="57" spans="2:15">
      <c r="B57" t="s">
        <v>46</v>
      </c>
      <c r="D57" s="32">
        <f>C47+D43+D44-D45-D47</f>
        <v>0</v>
      </c>
      <c r="E57" s="32">
        <f t="shared" ref="E57:N57" si="10">D47+E43+E44-E45-E47</f>
        <v>238091.17</v>
      </c>
      <c r="F57" s="32">
        <f t="shared" si="10"/>
        <v>0</v>
      </c>
      <c r="G57" s="32">
        <f t="shared" si="10"/>
        <v>0</v>
      </c>
      <c r="H57" s="32">
        <f t="shared" si="10"/>
        <v>0</v>
      </c>
      <c r="I57" s="32">
        <f t="shared" si="10"/>
        <v>0</v>
      </c>
      <c r="J57" s="32">
        <f t="shared" si="10"/>
        <v>0</v>
      </c>
      <c r="K57" s="32">
        <f t="shared" si="10"/>
        <v>0</v>
      </c>
      <c r="L57" s="32">
        <f t="shared" si="10"/>
        <v>0</v>
      </c>
      <c r="M57" s="32">
        <f t="shared" si="10"/>
        <v>0</v>
      </c>
      <c r="N57" s="32">
        <f t="shared" si="10"/>
        <v>0</v>
      </c>
    </row>
  </sheetData>
  <mergeCells count="32">
    <mergeCell ref="A48:B48"/>
    <mergeCell ref="A38:B38"/>
    <mergeCell ref="A39:B39"/>
    <mergeCell ref="A40:B40"/>
    <mergeCell ref="A41:B41"/>
    <mergeCell ref="A44:B44"/>
    <mergeCell ref="A14:B14"/>
    <mergeCell ref="A43:B43"/>
    <mergeCell ref="A42:O42"/>
    <mergeCell ref="A47:B47"/>
    <mergeCell ref="A37:B37"/>
    <mergeCell ref="A15:O15"/>
    <mergeCell ref="A46:B46"/>
    <mergeCell ref="A45:B45"/>
    <mergeCell ref="A36:O36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4:B24"/>
    <mergeCell ref="A23:O23"/>
    <mergeCell ref="A1:C1"/>
    <mergeCell ref="D1:O1"/>
    <mergeCell ref="A2:O2"/>
    <mergeCell ref="A10:B10"/>
    <mergeCell ref="A16:B16"/>
    <mergeCell ref="A8:B8"/>
  </mergeCells>
  <conditionalFormatting sqref="C46:O46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5:D34"/>
  <sheetViews>
    <sheetView workbookViewId="0">
      <selection activeCell="L21" sqref="L21"/>
    </sheetView>
  </sheetViews>
  <sheetFormatPr defaultRowHeight="15"/>
  <sheetData>
    <row r="25" spans="3:4">
      <c r="C25" t="s">
        <v>73</v>
      </c>
      <c r="D25" t="s">
        <v>85</v>
      </c>
    </row>
    <row r="26" spans="3:4">
      <c r="D26" t="s">
        <v>84</v>
      </c>
    </row>
    <row r="27" spans="3:4">
      <c r="C27" t="s">
        <v>75</v>
      </c>
    </row>
    <row r="28" spans="3:4">
      <c r="C28" t="s">
        <v>74</v>
      </c>
      <c r="D28" t="s">
        <v>86</v>
      </c>
    </row>
    <row r="29" spans="3:4">
      <c r="C29" t="s">
        <v>76</v>
      </c>
      <c r="D29" t="s">
        <v>87</v>
      </c>
    </row>
    <row r="30" spans="3:4">
      <c r="C30" t="s">
        <v>77</v>
      </c>
      <c r="D30" t="s">
        <v>88</v>
      </c>
    </row>
    <row r="31" spans="3:4">
      <c r="C31" t="s">
        <v>78</v>
      </c>
      <c r="D31" t="s">
        <v>89</v>
      </c>
    </row>
    <row r="32" spans="3:4">
      <c r="C32" t="s">
        <v>79</v>
      </c>
      <c r="D32" t="s">
        <v>90</v>
      </c>
    </row>
    <row r="33" spans="3:4">
      <c r="C33" t="s">
        <v>80</v>
      </c>
    </row>
    <row r="34" spans="3:4">
      <c r="C34" t="s">
        <v>81</v>
      </c>
      <c r="D3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">
        <v>13</v>
      </c>
      <c r="B1" s="97"/>
      <c r="C1" s="97"/>
      <c r="D1" s="97"/>
      <c r="E1" s="97"/>
      <c r="F1" s="97"/>
      <c r="G1" s="97"/>
    </row>
    <row r="2" spans="1:7" ht="15.75" thickBot="1">
      <c r="A2" s="98" t="s">
        <v>0</v>
      </c>
      <c r="B2" s="98"/>
      <c r="C2" s="98"/>
      <c r="D2" s="98"/>
      <c r="E2" s="98"/>
      <c r="F2" s="98"/>
      <c r="G2" s="98"/>
    </row>
    <row r="3" spans="1:7">
      <c r="A3" s="99" t="s">
        <v>1</v>
      </c>
      <c r="B3" s="100"/>
      <c r="C3" s="100" t="s">
        <v>2</v>
      </c>
      <c r="D3" s="100"/>
      <c r="E3" s="100"/>
      <c r="F3" s="100" t="s">
        <v>3</v>
      </c>
      <c r="G3" s="103" t="s">
        <v>4</v>
      </c>
    </row>
    <row r="4" spans="1:7" ht="29.25" customHeight="1">
      <c r="A4" s="101"/>
      <c r="B4" s="102"/>
      <c r="C4" s="8" t="s">
        <v>5</v>
      </c>
      <c r="D4" s="8" t="s">
        <v>6</v>
      </c>
      <c r="E4" s="8" t="s">
        <v>7</v>
      </c>
      <c r="F4" s="102"/>
      <c r="G4" s="104"/>
    </row>
    <row r="5" spans="1:7" ht="15.75" thickBot="1">
      <c r="A5" s="93"/>
      <c r="B5" s="94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tr">
        <f>Rep!A1</f>
        <v xml:space="preserve">Отчет ОСМД </v>
      </c>
      <c r="B1" s="97"/>
      <c r="C1" s="97"/>
      <c r="D1" s="97"/>
      <c r="E1" s="97"/>
      <c r="F1" s="97"/>
      <c r="G1" s="97"/>
    </row>
    <row r="2" spans="1:7" ht="15.75" thickBot="1">
      <c r="A2" s="98" t="str">
        <f>Rep!A2</f>
        <v>за период с по</v>
      </c>
      <c r="B2" s="98"/>
      <c r="C2" s="98"/>
      <c r="D2" s="98"/>
      <c r="E2" s="98"/>
      <c r="F2" s="98"/>
      <c r="G2" s="98"/>
    </row>
    <row r="3" spans="1:7" ht="15" customHeight="1">
      <c r="A3" s="99" t="str">
        <f>Rep!A3</f>
        <v>Остаток на начало отчетного периода</v>
      </c>
      <c r="B3" s="100">
        <f>Rep!B3</f>
        <v>0</v>
      </c>
      <c r="C3" s="100" t="str">
        <f>Rep!C3</f>
        <v>Поступление средств
в т.ч.</v>
      </c>
      <c r="D3" s="100">
        <f>Rep!D3</f>
        <v>0</v>
      </c>
      <c r="E3" s="100">
        <f>Rep!E3</f>
        <v>0</v>
      </c>
      <c r="F3" s="100" t="str">
        <f>Rep!F3</f>
        <v>Расходы</v>
      </c>
      <c r="G3" s="103" t="s">
        <v>4</v>
      </c>
    </row>
    <row r="4" spans="1:7" ht="29.25" customHeight="1">
      <c r="A4" s="101">
        <f>Rep!A4</f>
        <v>0</v>
      </c>
      <c r="B4" s="102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2">
        <f>Rep!F4</f>
        <v>0</v>
      </c>
      <c r="G4" s="104"/>
    </row>
    <row r="5" spans="1:7" ht="15.75" thickBot="1">
      <c r="A5" s="93">
        <f>Rep!A5</f>
        <v>0</v>
      </c>
      <c r="B5" s="94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2025-03-02T11:02:29Z</dcterms:modified>
</cp:coreProperties>
</file>