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 defaultThemeVersion="124226"/>
  <bookViews>
    <workbookView xWindow="360" yWindow="30" windowWidth="18195" windowHeight="10050"/>
  </bookViews>
  <sheets>
    <sheet name="Report" sheetId="1" r:id="rId1"/>
    <sheet name="HTML" sheetId="2" state="hidden" r:id="rId2"/>
    <sheet name="Rep" sheetId="3" r:id="rId3"/>
    <sheet name="RepDate" sheetId="4" r:id="rId4"/>
  </sheets>
  <definedNames>
    <definedName name="AfterMinus">Report!$A$32</definedName>
    <definedName name="AfterPlus">Report!$A$21</definedName>
    <definedName name="_xlnm.Print_Titles" localSheetId="0">Report!$3:$3</definedName>
    <definedName name="_xlnm.Print_Area" localSheetId="0">Report!$A$1:$O$45</definedName>
  </definedNames>
  <calcPr calcId="125725" fullCalcOnLoad="1"/>
</workbook>
</file>

<file path=xl/calcChain.xml><?xml version="1.0" encoding="utf-8"?>
<calcChain xmlns="http://schemas.openxmlformats.org/spreadsheetml/2006/main">
  <c r="O31" i="1"/>
  <c r="O29"/>
  <c r="O28"/>
  <c r="O27"/>
  <c r="O26"/>
  <c r="O24"/>
  <c r="O25"/>
  <c r="O20"/>
  <c r="O19"/>
  <c r="O18"/>
  <c r="O30"/>
  <c r="N43"/>
  <c r="M43"/>
  <c r="L43"/>
  <c r="K43"/>
  <c r="J43"/>
  <c r="I43"/>
  <c r="H43"/>
  <c r="G43"/>
  <c r="F43"/>
  <c r="E43"/>
  <c r="D43"/>
  <c r="N54"/>
  <c r="M54"/>
  <c r="L54"/>
  <c r="K54"/>
  <c r="J54"/>
  <c r="I54"/>
  <c r="H54"/>
  <c r="G54"/>
  <c r="F54"/>
  <c r="E54"/>
  <c r="O41"/>
  <c r="O44"/>
  <c r="A1" i="4"/>
  <c r="A2"/>
  <c r="A3"/>
  <c r="B3"/>
  <c r="C3"/>
  <c r="D3"/>
  <c r="E3"/>
  <c r="F3"/>
  <c r="A4"/>
  <c r="B4"/>
  <c r="C4"/>
  <c r="D4"/>
  <c r="E4"/>
  <c r="F4"/>
  <c r="A5"/>
  <c r="B5"/>
  <c r="C5"/>
  <c r="D5"/>
  <c r="E5"/>
  <c r="F5"/>
  <c r="G5"/>
  <c r="F5" i="3"/>
  <c r="G5"/>
  <c r="O8" i="1"/>
  <c r="O40" s="1"/>
  <c r="C10"/>
  <c r="O10" s="1"/>
  <c r="D10"/>
  <c r="E10"/>
  <c r="E34" s="1"/>
  <c r="F10"/>
  <c r="F34" s="1"/>
  <c r="G10"/>
  <c r="H10"/>
  <c r="I10"/>
  <c r="I34" s="1"/>
  <c r="J10"/>
  <c r="K10"/>
  <c r="L10"/>
  <c r="L34" s="1"/>
  <c r="M10"/>
  <c r="M34" s="1"/>
  <c r="N10"/>
  <c r="N34" s="1"/>
  <c r="O11"/>
  <c r="O12"/>
  <c r="O13"/>
  <c r="O14"/>
  <c r="C16"/>
  <c r="D16"/>
  <c r="E16"/>
  <c r="F16"/>
  <c r="G16"/>
  <c r="H16"/>
  <c r="I16"/>
  <c r="J16"/>
  <c r="K16"/>
  <c r="K34"/>
  <c r="K48" s="1"/>
  <c r="L16"/>
  <c r="M16"/>
  <c r="N16"/>
  <c r="O17"/>
  <c r="O42" s="1"/>
  <c r="O21"/>
  <c r="C23"/>
  <c r="D23"/>
  <c r="E23"/>
  <c r="F23"/>
  <c r="G23"/>
  <c r="G34"/>
  <c r="H23"/>
  <c r="I23"/>
  <c r="J23"/>
  <c r="K23"/>
  <c r="L23"/>
  <c r="M23"/>
  <c r="N23"/>
  <c r="O32"/>
  <c r="O35"/>
  <c r="O36"/>
  <c r="O37"/>
  <c r="O38"/>
  <c r="C40"/>
  <c r="D40"/>
  <c r="E40"/>
  <c r="F40"/>
  <c r="G40"/>
  <c r="H40"/>
  <c r="I40"/>
  <c r="J40"/>
  <c r="K40"/>
  <c r="L40"/>
  <c r="M40"/>
  <c r="N40"/>
  <c r="C42"/>
  <c r="C43" s="1"/>
  <c r="D42"/>
  <c r="D54" s="1"/>
  <c r="E42"/>
  <c r="F42"/>
  <c r="G42"/>
  <c r="H42"/>
  <c r="I42"/>
  <c r="J42"/>
  <c r="K42"/>
  <c r="L42"/>
  <c r="M42"/>
  <c r="N42"/>
  <c r="O45"/>
  <c r="C49"/>
  <c r="D49"/>
  <c r="E49"/>
  <c r="F49"/>
  <c r="G49"/>
  <c r="H49"/>
  <c r="I49"/>
  <c r="J49"/>
  <c r="K49"/>
  <c r="L49"/>
  <c r="M49"/>
  <c r="C50"/>
  <c r="D50"/>
  <c r="E50"/>
  <c r="F50"/>
  <c r="G50"/>
  <c r="H50"/>
  <c r="I50"/>
  <c r="J50"/>
  <c r="K50"/>
  <c r="L50"/>
  <c r="M50"/>
  <c r="C51"/>
  <c r="D51"/>
  <c r="E51"/>
  <c r="F51"/>
  <c r="G51"/>
  <c r="H51"/>
  <c r="I51"/>
  <c r="J51"/>
  <c r="K51"/>
  <c r="L51"/>
  <c r="M51"/>
  <c r="C52"/>
  <c r="D52"/>
  <c r="E52"/>
  <c r="F52"/>
  <c r="G52"/>
  <c r="H52"/>
  <c r="I52"/>
  <c r="J52"/>
  <c r="K52"/>
  <c r="L52"/>
  <c r="M52"/>
  <c r="C53"/>
  <c r="D53"/>
  <c r="E53"/>
  <c r="F53"/>
  <c r="G53"/>
  <c r="H53"/>
  <c r="I53"/>
  <c r="J53"/>
  <c r="K53"/>
  <c r="L53"/>
  <c r="M53"/>
  <c r="J34"/>
  <c r="J48" s="1"/>
  <c r="H34"/>
  <c r="J47"/>
  <c r="H48"/>
  <c r="H47"/>
  <c r="G48"/>
  <c r="G47"/>
  <c r="D34" l="1"/>
  <c r="D48" s="1"/>
  <c r="O23"/>
  <c r="O16"/>
  <c r="O43"/>
  <c r="C34"/>
  <c r="M47"/>
  <c r="M48"/>
  <c r="L47"/>
  <c r="L48"/>
  <c r="N47"/>
  <c r="O34"/>
  <c r="F47"/>
  <c r="F48"/>
  <c r="I48"/>
  <c r="I47"/>
  <c r="E48"/>
  <c r="E47"/>
  <c r="O47"/>
  <c r="K47"/>
  <c r="D47" l="1"/>
  <c r="C47"/>
  <c r="C48"/>
</calcChain>
</file>

<file path=xl/comments1.xml><?xml version="1.0" encoding="utf-8"?>
<comments xmlns="http://schemas.openxmlformats.org/spreadsheetml/2006/main">
  <authors>
    <author>Dima</author>
  </authors>
  <commentList>
    <comment ref="D24" authorId="0">
      <text>
        <r>
          <rPr>
            <sz val="10"/>
            <color indexed="81"/>
            <rFont val="Courier"/>
            <family val="3"/>
          </rPr>
          <t>13.02.2025 КП "КВПВ" (КВБО) 1500_x000D_
Сплата за вивезення ТПВ за січень 2025р., згідно договору №43/1 від 10.01.2014</t>
        </r>
      </text>
    </comment>
    <comment ref="D25" authorId="0">
      <text>
        <r>
          <rPr>
            <sz val="10"/>
            <color indexed="81"/>
            <rFont val="Courier"/>
            <family val="3"/>
          </rPr>
          <t>13.02.2025 ПРАТ "ХАРКІВЕНЕРГОЗБУТ" 100_x000D_
Сплата за електричну енергію за січень згідно договору №03-1418 (о/р 1418) від 01.01.2019р.</t>
        </r>
      </text>
    </comment>
    <comment ref="C26" authorId="0">
      <text>
        <r>
          <rPr>
            <sz val="10"/>
            <color indexed="81"/>
            <rFont val="Courier"/>
            <family val="3"/>
          </rPr>
          <t>07.01.2025 Податок на доходи фізичних осіб 1429,24_x000D_
101*ПДФО за грудень 2024 утрим. із зарпл. найман працівників_x000D_
24.01.2025 Податок на доходи фізичних осіб 1552_x000D_
101*ПДФО за січень 2025 р. утрим. із зарпл. найман працівників</t>
        </r>
      </text>
    </comment>
    <comment ref="D26" authorId="0">
      <text>
        <r>
          <rPr>
            <sz val="10"/>
            <color indexed="81"/>
            <rFont val="Courier"/>
            <family val="3"/>
          </rPr>
          <t>24.02.2025 Податок на доходи фізичних осіб 1552_x000D_
101*ПДФО за лютий 2025 утрим. із зарпл. найман працівників</t>
        </r>
      </text>
    </comment>
    <comment ref="C27" authorId="0">
      <text>
        <r>
          <rPr>
            <sz val="10"/>
            <color indexed="81"/>
            <rFont val="Courier"/>
            <family val="3"/>
          </rPr>
          <t>07.01.2025 Єдиний соціальний внесок 1745,96_x000D_
101*ЄСВ 22% за грудень 2024 нарахов. на фонд опл. праці найм працівників_x000D_
24.01.2025 Єдиний соціальний внесок 1896_x000D_
101*ЄСВ 22% за грудень 2024 нарахов. на фонд опл. праці найм працівників</t>
        </r>
      </text>
    </comment>
    <comment ref="D27" authorId="0">
      <text>
        <r>
          <rPr>
            <sz val="10"/>
            <color indexed="81"/>
            <rFont val="Courier"/>
            <family val="3"/>
          </rPr>
          <t>24.02.2025 Єдиний соціальний внесок 1896_x000D_
101*ЄСВ 22% за лютий 2025 нарахов. на фонд опл. праці найм працівників</t>
        </r>
      </text>
    </comment>
    <comment ref="C28" authorId="0">
      <text>
        <r>
          <rPr>
            <sz val="10"/>
            <color indexed="81"/>
            <rFont val="Courier"/>
            <family val="3"/>
          </rPr>
          <t>24.01.2025 Військоввий збір 431_x000D_
101*;101;Військ.збор 5% за січень 2025 утрим із зарпл. найман.працівників</t>
        </r>
      </text>
    </comment>
    <comment ref="D28" authorId="0">
      <text>
        <r>
          <rPr>
            <sz val="10"/>
            <color indexed="81"/>
            <rFont val="Courier"/>
            <family val="3"/>
          </rPr>
          <t>24.02.2025 Військоввий збір 431_x000D_
101*;101;Військ.зб. 5% за лютий 2025  утрим із зарпл. найман.працівників</t>
        </r>
      </text>
    </comment>
    <comment ref="C29" authorId="0">
      <text>
        <r>
          <rPr>
            <sz val="10"/>
            <color indexed="81"/>
            <rFont val="Courier"/>
            <family val="3"/>
          </rPr>
          <t>07.01.2025 Виплата заробітної плати із банку 5050,43_x000D_
Зарах кошт на картку рах 26209001108594 зарплата за грудень 2024 р._x000D_
07.01.2025 Виплата заробітної плати із банку 1585,43_x000D_
Зарплата за грудень 2024 р._x000D_
28.01.2025 Виплата заробітної плати із банку 5050,4_x000D_
Зарах кошт на картку рах 26209001108594 зарплата за Січень  2025 р._x000D_
28.01.2025 Виплата заробітної плати із банку 1585,4_x000D_
Зарах кошт на картку рах 26203503992732 Ільвовська З М іпн1566000303 зарплата за 01.2025 р.</t>
        </r>
      </text>
    </comment>
    <comment ref="D29" authorId="0">
      <text>
        <r>
          <rPr>
            <sz val="10"/>
            <color indexed="81"/>
            <rFont val="Courier"/>
            <family val="3"/>
          </rPr>
          <t>13.02.2025 Виплата заробітної плати із банку 303,5_x000D_
Зарах кошт на картку рах 26209001108594 під звіт за січень 2025 р._x000D_
24.02.2025 Виплата заробітної плати із банку 1585,43_x000D_
Зарплата за лютий 2025 р. ._x000D_
24.02.2025 Виплата заробітної плати із банку 5050,43_x000D_
Зарах кошт на картку рах 26209001108594 зарплата за лютий 2025 р.</t>
        </r>
      </text>
    </comment>
    <comment ref="C30" authorId="0">
      <text>
        <r>
          <rPr>
            <sz val="10"/>
            <color indexed="81"/>
            <rFont val="Courier"/>
            <family val="3"/>
          </rPr>
          <t>07.01.2025 Господарчи витрати 4100_x000D_
Під звіт  на господарчи витрати.Під звіт  на господарчи витрати.</t>
        </r>
      </text>
    </comment>
    <comment ref="C31" authorId="0">
      <text>
        <r>
          <rPr>
            <sz val="10"/>
            <color indexed="81"/>
            <rFont val="Courier"/>
            <family val="3"/>
          </rPr>
          <t>27.01.2025 Банк Грант 80_x000D_
Оплата  послуг РКО(без ПДВ) за СКБ з 01.01.2025 по 31.01.2025 згідно договору №354/від-22  від 11.12.2024_x000D_
27.01.2025 Банк Грант 200_x000D_
Оплата  послуг РКО(без ПДВ) згідно договору №808/від-22 від 11.12.2024_x000D_
05.01.2025 СенсБанк 290_x000D_
Погашення комісії за проведення розрах.зі списання та зарах.гр. коштів за поточними рахунками, за січень 2025р. січень 2025р. зг.Дог.№ 23007513 від 22.02.2018. Без ПДВ._x000D_
07.01.2025 СенсБанк 60_x000D_
Погашення комісії за платежі через СЕП в післяопераційний час за січень 2025р. січень 2025р. зг.Дог.№ 23007513 від 22.02.2018. Без ПДВ.</t>
        </r>
      </text>
    </comment>
    <comment ref="D31" authorId="0">
      <text>
        <r>
          <rPr>
            <sz val="10"/>
            <color indexed="81"/>
            <rFont val="Courier"/>
            <family val="3"/>
          </rPr>
          <t>25.02.2025 Банк Грант 200_x000D_
Оплата  послуг РКО(без ПДВ) згідно договору №808/від-22 від 11.12.2024_x000D_
25.02.2025 Банк Грант 80_x000D_
Оплата  послуг РКО(без ПДВ) за СКБ з 01.02.2025 по 28.02.2025 згідно договору №354/від-22  від 11.12.2024_x000D_
02.02.2025 СенсБанк 290_x000D_
Погашення комісії за проведення розрах.зі списання та зарах.гр. коштів за поточними рахунками, за лютий 2025р. лютий 2025р. зг.Дог.№ 23007513 від 22.02.2018. Без ПДВ.</t>
        </r>
      </text>
    </comment>
  </commentList>
</comments>
</file>

<file path=xl/sharedStrings.xml><?xml version="1.0" encoding="utf-8"?>
<sst xmlns="http://schemas.openxmlformats.org/spreadsheetml/2006/main" count="95" uniqueCount="85">
  <si>
    <t>за период с по</t>
  </si>
  <si>
    <t>Остаток на начало отчетного периода</t>
  </si>
  <si>
    <t>Поступление средств
в т.ч.</t>
  </si>
  <si>
    <t>Расходы</t>
  </si>
  <si>
    <r>
      <t xml:space="preserve">Остаток на конец
</t>
    </r>
    <r>
      <rPr>
        <sz val="9"/>
        <color indexed="8"/>
        <rFont val="Calibri"/>
        <family val="2"/>
        <charset val="204"/>
      </rPr>
      <t>отчетного периода</t>
    </r>
  </si>
  <si>
    <t>Совладельцы</t>
  </si>
  <si>
    <t>УСЗН</t>
  </si>
  <si>
    <t>Прочее</t>
  </si>
  <si>
    <t xml:space="preserve">Информация о расходовании средств </t>
  </si>
  <si>
    <t>Дата</t>
  </si>
  <si>
    <t>Сумма</t>
  </si>
  <si>
    <t>Описание</t>
  </si>
  <si>
    <t>Продавец</t>
  </si>
  <si>
    <t xml:space="preserve">Отчет ОСМД </t>
  </si>
  <si>
    <t>Місяць:</t>
  </si>
  <si>
    <t>Січень</t>
  </si>
  <si>
    <t>Лютий</t>
  </si>
  <si>
    <t>Березень</t>
  </si>
  <si>
    <t>Травень</t>
  </si>
  <si>
    <t>Квітень</t>
  </si>
  <si>
    <t>Червень</t>
  </si>
  <si>
    <t>Липень</t>
  </si>
  <si>
    <t>Серпень</t>
  </si>
  <si>
    <t>Вересень</t>
  </si>
  <si>
    <t>Жовтень</t>
  </si>
  <si>
    <t>Листопад</t>
  </si>
  <si>
    <t>Грудень</t>
  </si>
  <si>
    <t>Рік:</t>
  </si>
  <si>
    <t>Площа</t>
  </si>
  <si>
    <t>Особових рахунків</t>
  </si>
  <si>
    <t>Людей</t>
  </si>
  <si>
    <t>Нараховано</t>
  </si>
  <si>
    <t xml:space="preserve">Внески </t>
  </si>
  <si>
    <t>Витарти:</t>
  </si>
  <si>
    <t>Діючий розмір внеску:</t>
  </si>
  <si>
    <t>в т.ч Кошти на рахунку</t>
  </si>
  <si>
    <t>Залишок на кінець</t>
  </si>
  <si>
    <t>Наступний місяць (залишок)</t>
  </si>
  <si>
    <t>Наступний місяць кошти)</t>
  </si>
  <si>
    <t>Наступний місяць (постачальники)</t>
  </si>
  <si>
    <t>Наступний місяць (зарплата)</t>
  </si>
  <si>
    <t>Наступний місяць податки)</t>
  </si>
  <si>
    <t>Наступний місячб (нараховано)</t>
  </si>
  <si>
    <t xml:space="preserve">       у т.ч. переплата:</t>
  </si>
  <si>
    <t>Надходження:</t>
  </si>
  <si>
    <t>Відсоток оплати:</t>
  </si>
  <si>
    <t>Борг мешканців</t>
  </si>
  <si>
    <t>Цільові внески:</t>
  </si>
  <si>
    <t xml:space="preserve">    Ми винні постачальникам послуг</t>
  </si>
  <si>
    <t xml:space="preserve">    Заборгованість із зарплати</t>
  </si>
  <si>
    <t xml:space="preserve">    Заборгованість по податкам</t>
  </si>
  <si>
    <t xml:space="preserve">     Ми винні постачальникам послуг</t>
  </si>
  <si>
    <t>Нараховано без ЦВ:</t>
  </si>
  <si>
    <t>Сплачено:</t>
  </si>
  <si>
    <t>Залишок на кінець:</t>
  </si>
  <si>
    <t>Залишок на початок:</t>
  </si>
  <si>
    <t>ЖК "Венера"</t>
  </si>
  <si>
    <t>2 місяців 2025 р.</t>
  </si>
  <si>
    <t>Звіт про використання коштів</t>
  </si>
  <si>
    <t>Вивіз сміття</t>
  </si>
  <si>
    <t>Електроенергія</t>
  </si>
  <si>
    <t>ПДФО</t>
  </si>
  <si>
    <t>ЄСВ</t>
  </si>
  <si>
    <t>ВС</t>
  </si>
  <si>
    <t>Зарплата</t>
  </si>
  <si>
    <t>Госп.витрати</t>
  </si>
  <si>
    <t>Комісія банку</t>
  </si>
  <si>
    <t>Банк Грант</t>
  </si>
  <si>
    <t>ТОВ "ІСТЕК УКРАЇНА"</t>
  </si>
  <si>
    <t>ЖИТЛОВИЙ КООПЕРАТИВ "Венера"</t>
  </si>
  <si>
    <t>07.01.2025 Податок на доходи фізичних осіб 1429,24&lt;br&gt;101*ПДФО за грудень 2024 утрим. із зарпл. найман працівників&lt;hr&gt;24.01.2025 Податок на доходи фізичних осіб 1552&lt;br&gt;101*ПДФО за січень 2025 р. утрим. із зарпл. найман працівників</t>
  </si>
  <si>
    <t>07.01.2025 Єдиний соціальний внесок 1745,96&lt;br&gt;101*ЄСВ 22% за грудень 2024 нарахов. на фонд опл. праці найм працівників&lt;hr&gt;24.01.2025 Єдиний соціальний внесок 1896&lt;br&gt;101*ЄСВ 22% за грудень 2024 нарахов. на фонд опл. праці найм працівників</t>
  </si>
  <si>
    <t>24.01.2025 Військоввий збір 431&lt;br&gt;101*;101;Військ.збор 5% за січень 2025 утрим із зарпл. найман.працівників</t>
  </si>
  <si>
    <t>07.01.2025 Виплата заробітної плати із банку 5050,43&lt;br&gt;Зарах кошт на картку рах 26209001108594 зарплата за грудень 2024 р.&lt;hr&gt;07.01.2025 Виплата заробітної плати із банку 1585,43&lt;br&gt;Зарплата за грудень 2024 р.&lt;hr&gt;28.01.2025 Виплата заробітної плати із банку 5050,4&lt;br&gt;Зарах кошт на картку рах 26209001108594 зарплата за Січень  2025 р.&lt;hr&gt;28.01.2025 Виплата заробітної плати із банку 1585,4&lt;br&gt;Зарах кошт на картку рах 26203503992732 Ільвовська З М іпн1566000303 зарплата за 01.2025 р.</t>
  </si>
  <si>
    <t>07.01.2025 Господарчи витрати 4100&lt;br&gt;Під звіт  на господарчи витрати.Під звіт  на господарчи витрати.</t>
  </si>
  <si>
    <t>07.01.2025 Банк Грант 3&lt;hr&gt;07.01.2025 Банк Грант 3&lt;hr&gt;07.01.2025 Банк Грант 3&lt;hr&gt;07.01.2025 Банк Грант 3&lt;hr&gt;07.01.2025 Банк Грант 3&lt;hr&gt;24.01.2025 Банк Грант 3&lt;hr&gt;24.01.2025 Банк Грант 3&lt;hr&gt;24.01.2025 Банк Грант 3&lt;hr&gt;27.01.2025 Банк Грант 80&lt;br&gt;Оплата  послуг РКО(без ПДВ) за СКБ з 01.01.2025 по 31.01.2025 згідно договору №354/від-22  від 11.12.2024&lt;hr&gt;27.01.2025 Банк Грант 200&lt;br&gt;Оплата  послуг РКО(без ПДВ) згідно договору №808/від-22 від 11.12.2024&lt;hr&gt;28.01.2025 Банк Грант 3&lt;hr&gt;28.01.2025 Банк Грант 3&lt;hr&gt;05.01.2025 СенсБанк 290&lt;br&gt;Погашення комісії за проведення розрах.зі списання та зарах.гр. коштів за поточними рахунками, за січень 2025р. січень 2025р. зг.Дог.№ 23007513 від 22.02.2018. Без ПДВ.&lt;hr&gt;07.01.2025 СенсБанк 60&lt;br&gt;Погашення комісії за платежі через СЕП в післяопераційний час за січень 2025р. січень 2025р. зг.Дог.№ 23007513 від 22.02.2018. Без ПДВ.&lt;hr&gt;07.01.2025 СенсБанк 3,5</t>
  </si>
  <si>
    <t>5, 10</t>
  </si>
  <si>
    <t>Борг на 01.01.25: 68473,80</t>
  </si>
  <si>
    <t>13.02.2025 ПРАТ "ХАРКІВЕНЕРГОЗБУТ" 100&lt;br&gt;Сплата за електричну енергію за січень згідно договору №03-1418 (о/р 1418) від 01.01.2019р.</t>
  </si>
  <si>
    <t>13.02.2025 КП "КВПВ" (КВБО) 1500&lt;br&gt;Сплата за вивезення ТПВ за січень 2025р., згідно договору №43/1 від 10.01.2014</t>
  </si>
  <si>
    <t>24.02.2025 Податок на доходи фізичних осіб 1552&lt;br&gt;101*ПДФО за лютий 2025 утрим. із зарпл. найман працівників</t>
  </si>
  <si>
    <t>24.02.2025 Єдиний соціальний внесок 1896&lt;br&gt;101*ЄСВ 22% за лютий 2025 нарахов. на фонд опл. праці найм працівників</t>
  </si>
  <si>
    <t>24.02.2025 Військоввий збір 431&lt;br&gt;101*;101;Військ.зб. 5% за лютий 2025  утрим із зарпл. найман.працівників</t>
  </si>
  <si>
    <t>13.02.2025 Виплата заробітної плати із банку 303,5&lt;br&gt;Зарах кошт на картку рах 26209001108594 під звіт за січень 2025 р.&lt;hr&gt;24.02.2025 Виплата заробітної плати із банку 1585,43&lt;br&gt;Зарплата за лютий 2025 р. .&lt;hr&gt;24.02.2025 Виплата заробітної плати із банку 5050,43&lt;br&gt;Зарах кошт на картку рах 26209001108594 зарплата за лютий 2025 р.</t>
  </si>
  <si>
    <t>13.02.2025 Банк Грант 3&lt;hr&gt;13.02.2025 Банк Грант 3&lt;hr&gt;13.02.2025 Банк Грант 3&lt;hr&gt;24.02.2025 Банк Грант 3&lt;hr&gt;24.02.2025 Банк Грант 3&lt;hr&gt;24.02.2025 Банк Грант 3&lt;hr&gt;24.02.2025 Банк Грант 3&lt;hr&gt;24.02.2025 Банк Грант 3&lt;hr&gt;25.02.2025 Банк Грант 200&lt;br&gt;Оплата  послуг РКО(без ПДВ) згідно договору №808/від-22 від 11.12.2024&lt;hr&gt;25.02.2025 Банк Грант 80&lt;br&gt;Оплата  послуг РКО(без ПДВ) за СКБ з 01.02.2025 по 28.02.2025 згідно договору №354/від-22  від 11.12.2024&lt;hr&gt;02.02.2025 СенсБанк 290&lt;br&gt;Погашення комісії за проведення розрах.зі списання та зарах.гр. коштів за поточними рахунками, за лютий 2025р. лютий 2025р. зг.Дог.№ 23007513 від 22.02.2018. Без ПДВ.</t>
  </si>
</sst>
</file>

<file path=xl/styles.xml><?xml version="1.0" encoding="utf-8"?>
<styleSheet xmlns="http://schemas.openxmlformats.org/spreadsheetml/2006/main">
  <numFmts count="6">
    <numFmt numFmtId="171" formatCode="_-* #,##0.00\ _₽_-;\-* #,##0.00\ _₽_-;_-* &quot;-&quot;??\ _₽_-;_-@_-"/>
    <numFmt numFmtId="173" formatCode="###0.00;\-###0.00;\-;\-"/>
    <numFmt numFmtId="174" formatCode="###0.0;\-###0.0;\-;\-"/>
    <numFmt numFmtId="175" formatCode="###0;\-###0;\-;\-"/>
    <numFmt numFmtId="177" formatCode="dd/mm/yy;@"/>
    <numFmt numFmtId="180" formatCode="0;[Red]\-0;[White]\-"/>
  </numFmts>
  <fonts count="14">
    <font>
      <sz val="11"/>
      <color theme="1"/>
      <name val="Calibri"/>
      <family val="2"/>
      <charset val="204"/>
      <scheme val="minor"/>
    </font>
    <font>
      <sz val="9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1"/>
      <color rgb="FF990000"/>
      <name val="Calibri"/>
      <family val="2"/>
      <charset val="204"/>
      <scheme val="minor"/>
    </font>
    <font>
      <b/>
      <sz val="14"/>
      <color rgb="FF990000"/>
      <name val="Calibri"/>
      <family val="2"/>
      <charset val="204"/>
      <scheme val="minor"/>
    </font>
    <font>
      <sz val="10"/>
      <color rgb="FF990000"/>
      <name val="Calibri"/>
      <family val="2"/>
      <charset val="204"/>
      <scheme val="minor"/>
    </font>
    <font>
      <sz val="11"/>
      <color rgb="FF990000"/>
      <name val="Calibri"/>
      <family val="2"/>
      <charset val="204"/>
      <scheme val="minor"/>
    </font>
    <font>
      <sz val="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0"/>
      <color indexed="81"/>
      <name val="Courier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71" fontId="2" fillId="0" borderId="0" applyFont="0" applyFill="0" applyBorder="0" applyAlignment="0" applyProtection="0"/>
  </cellStyleXfs>
  <cellXfs count="163">
    <xf numFmtId="0" fontId="0" fillId="0" borderId="0" xfId="0"/>
    <xf numFmtId="0" fontId="3" fillId="0" borderId="0" xfId="0" applyFont="1"/>
    <xf numFmtId="173" fontId="2" fillId="0" borderId="1" xfId="1" applyNumberFormat="1" applyFont="1" applyBorder="1"/>
    <xf numFmtId="173" fontId="2" fillId="0" borderId="2" xfId="1" applyNumberFormat="1" applyFont="1" applyBorder="1"/>
    <xf numFmtId="173" fontId="2" fillId="0" borderId="3" xfId="1" applyNumberFormat="1" applyFont="1" applyBorder="1"/>
    <xf numFmtId="175" fontId="2" fillId="0" borderId="1" xfId="1" applyNumberFormat="1" applyFont="1" applyBorder="1"/>
    <xf numFmtId="175" fontId="2" fillId="0" borderId="2" xfId="1" applyNumberFormat="1" applyFont="1" applyBorder="1"/>
    <xf numFmtId="175" fontId="2" fillId="0" borderId="3" xfId="1" applyNumberFormat="1" applyFont="1" applyBorder="1"/>
    <xf numFmtId="0" fontId="0" fillId="0" borderId="2" xfId="0" applyBorder="1" applyAlignment="1">
      <alignment horizontal="center" vertical="center" wrapText="1"/>
    </xf>
    <xf numFmtId="4" fontId="0" fillId="0" borderId="4" xfId="0" applyNumberFormat="1" applyBorder="1" applyAlignment="1"/>
    <xf numFmtId="4" fontId="0" fillId="0" borderId="5" xfId="0" applyNumberFormat="1" applyBorder="1"/>
    <xf numFmtId="0" fontId="0" fillId="0" borderId="0" xfId="0" applyAlignmen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7" fontId="0" fillId="0" borderId="0" xfId="0" applyNumberFormat="1"/>
    <xf numFmtId="4" fontId="0" fillId="0" borderId="0" xfId="0" applyNumberFormat="1"/>
    <xf numFmtId="0" fontId="0" fillId="0" borderId="7" xfId="0" applyBorder="1" applyAlignment="1">
      <alignment horizontal="center"/>
    </xf>
    <xf numFmtId="174" fontId="2" fillId="0" borderId="9" xfId="1" applyNumberFormat="1" applyFont="1" applyBorder="1"/>
    <xf numFmtId="0" fontId="0" fillId="0" borderId="10" xfId="0" applyBorder="1" applyAlignment="1">
      <alignment horizontal="center"/>
    </xf>
    <xf numFmtId="174" fontId="2" fillId="0" borderId="11" xfId="1" applyNumberFormat="1" applyFont="1" applyBorder="1"/>
    <xf numFmtId="173" fontId="2" fillId="0" borderId="12" xfId="1" applyNumberFormat="1" applyFont="1" applyBorder="1"/>
    <xf numFmtId="175" fontId="2" fillId="0" borderId="12" xfId="1" applyNumberFormat="1" applyFont="1" applyBorder="1"/>
    <xf numFmtId="0" fontId="0" fillId="0" borderId="16" xfId="0" applyBorder="1" applyAlignment="1">
      <alignment horizontal="center"/>
    </xf>
    <xf numFmtId="174" fontId="2" fillId="0" borderId="14" xfId="1" applyNumberFormat="1" applyFont="1" applyBorder="1"/>
    <xf numFmtId="0" fontId="0" fillId="0" borderId="17" xfId="0" applyBorder="1" applyAlignment="1">
      <alignment horizontal="center"/>
    </xf>
    <xf numFmtId="174" fontId="2" fillId="0" borderId="18" xfId="1" applyNumberFormat="1" applyFont="1" applyBorder="1"/>
    <xf numFmtId="173" fontId="2" fillId="0" borderId="19" xfId="1" applyNumberFormat="1" applyFont="1" applyBorder="1"/>
    <xf numFmtId="173" fontId="4" fillId="0" borderId="18" xfId="1" applyNumberFormat="1" applyFont="1" applyBorder="1"/>
    <xf numFmtId="173" fontId="3" fillId="0" borderId="3" xfId="1" applyNumberFormat="1" applyFont="1" applyBorder="1"/>
    <xf numFmtId="173" fontId="5" fillId="0" borderId="3" xfId="1" applyNumberFormat="1" applyFont="1" applyBorder="1"/>
    <xf numFmtId="173" fontId="4" fillId="0" borderId="21" xfId="1" applyNumberFormat="1" applyFont="1" applyBorder="1"/>
    <xf numFmtId="173" fontId="0" fillId="0" borderId="0" xfId="0" applyNumberFormat="1"/>
    <xf numFmtId="173" fontId="6" fillId="0" borderId="3" xfId="1" applyNumberFormat="1" applyFont="1" applyBorder="1"/>
    <xf numFmtId="173" fontId="6" fillId="0" borderId="19" xfId="1" applyNumberFormat="1" applyFont="1" applyBorder="1"/>
    <xf numFmtId="173" fontId="7" fillId="0" borderId="18" xfId="1" applyNumberFormat="1" applyFont="1" applyBorder="1"/>
    <xf numFmtId="173" fontId="8" fillId="0" borderId="3" xfId="1" applyNumberFormat="1" applyFont="1" applyBorder="1"/>
    <xf numFmtId="173" fontId="8" fillId="0" borderId="19" xfId="1" applyNumberFormat="1" applyFont="1" applyBorder="1"/>
    <xf numFmtId="0" fontId="0" fillId="0" borderId="31" xfId="0" applyBorder="1" applyAlignment="1">
      <alignment horizontal="left"/>
    </xf>
    <xf numFmtId="0" fontId="0" fillId="0" borderId="32" xfId="0" applyBorder="1" applyAlignment="1">
      <alignment horizontal="left"/>
    </xf>
    <xf numFmtId="173" fontId="2" fillId="0" borderId="34" xfId="1" applyNumberFormat="1" applyFont="1" applyBorder="1"/>
    <xf numFmtId="0" fontId="0" fillId="0" borderId="29" xfId="0" applyBorder="1" applyAlignment="1">
      <alignment horizontal="left"/>
    </xf>
    <xf numFmtId="0" fontId="0" fillId="0" borderId="30" xfId="0" applyBorder="1" applyAlignment="1">
      <alignment horizontal="left"/>
    </xf>
    <xf numFmtId="173" fontId="2" fillId="0" borderId="21" xfId="1" applyNumberFormat="1" applyFont="1" applyBorder="1"/>
    <xf numFmtId="173" fontId="2" fillId="0" borderId="35" xfId="1" applyNumberFormat="1" applyFont="1" applyBorder="1"/>
    <xf numFmtId="173" fontId="2" fillId="0" borderId="36" xfId="1" applyNumberFormat="1" applyFont="1" applyBorder="1"/>
    <xf numFmtId="173" fontId="2" fillId="0" borderId="37" xfId="1" applyNumberFormat="1" applyFont="1" applyBorder="1"/>
    <xf numFmtId="173" fontId="5" fillId="0" borderId="36" xfId="1" applyNumberFormat="1" applyFont="1" applyBorder="1"/>
    <xf numFmtId="9" fontId="2" fillId="0" borderId="36" xfId="1" applyNumberFormat="1" applyFont="1" applyBorder="1"/>
    <xf numFmtId="0" fontId="0" fillId="0" borderId="26" xfId="0" applyBorder="1" applyAlignment="1">
      <alignment horizontal="left"/>
    </xf>
    <xf numFmtId="0" fontId="9" fillId="0" borderId="27" xfId="0" applyFont="1" applyBorder="1" applyAlignment="1">
      <alignment horizontal="left"/>
    </xf>
    <xf numFmtId="0" fontId="9" fillId="0" borderId="28" xfId="0" applyFont="1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center"/>
    </xf>
    <xf numFmtId="0" fontId="9" fillId="0" borderId="27" xfId="0" applyFont="1" applyBorder="1" applyAlignment="1">
      <alignment horizontal="left"/>
    </xf>
    <xf numFmtId="0" fontId="9" fillId="0" borderId="28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10" fillId="2" borderId="43" xfId="0" applyFont="1" applyFill="1" applyBorder="1" applyAlignment="1">
      <alignment horizontal="center"/>
    </xf>
    <xf numFmtId="0" fontId="10" fillId="2" borderId="44" xfId="0" applyFont="1" applyFill="1" applyBorder="1" applyAlignment="1">
      <alignment horizontal="center"/>
    </xf>
    <xf numFmtId="0" fontId="10" fillId="2" borderId="45" xfId="0" applyFont="1" applyFill="1" applyBorder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11" fillId="0" borderId="0" xfId="0" applyFont="1" applyBorder="1" applyAlignment="1">
      <alignment horizontal="center"/>
    </xf>
    <xf numFmtId="0" fontId="4" fillId="0" borderId="24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27" xfId="0" applyFont="1" applyBorder="1" applyAlignment="1">
      <alignment horizontal="left"/>
    </xf>
    <xf numFmtId="0" fontId="0" fillId="0" borderId="28" xfId="0" applyFont="1" applyBorder="1" applyAlignment="1">
      <alignment horizontal="left"/>
    </xf>
    <xf numFmtId="0" fontId="10" fillId="2" borderId="6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9" fillId="0" borderId="26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10" fillId="2" borderId="38" xfId="0" applyFont="1" applyFill="1" applyBorder="1" applyAlignment="1">
      <alignment horizontal="center"/>
    </xf>
    <xf numFmtId="0" fontId="10" fillId="2" borderId="39" xfId="0" applyFont="1" applyFill="1" applyBorder="1" applyAlignment="1">
      <alignment horizontal="center"/>
    </xf>
    <xf numFmtId="0" fontId="10" fillId="2" borderId="40" xfId="0" applyFont="1" applyFill="1" applyBorder="1" applyAlignment="1">
      <alignment horizontal="center"/>
    </xf>
    <xf numFmtId="0" fontId="0" fillId="0" borderId="12" xfId="0" applyFont="1" applyBorder="1" applyAlignment="1">
      <alignment horizontal="left"/>
    </xf>
    <xf numFmtId="0" fontId="4" fillId="0" borderId="30" xfId="0" applyFont="1" applyBorder="1" applyAlignment="1">
      <alignment horizontal="left"/>
    </xf>
    <xf numFmtId="0" fontId="10" fillId="2" borderId="41" xfId="0" applyFont="1" applyFill="1" applyBorder="1" applyAlignment="1">
      <alignment horizontal="center"/>
    </xf>
    <xf numFmtId="0" fontId="10" fillId="2" borderId="42" xfId="0" applyFont="1" applyFill="1" applyBorder="1" applyAlignment="1">
      <alignment horizontal="center"/>
    </xf>
    <xf numFmtId="0" fontId="10" fillId="2" borderId="37" xfId="0" applyFont="1" applyFill="1" applyBorder="1" applyAlignment="1">
      <alignment horizontal="center"/>
    </xf>
    <xf numFmtId="0" fontId="0" fillId="0" borderId="13" xfId="0" applyFont="1" applyBorder="1" applyAlignment="1">
      <alignment horizontal="left"/>
    </xf>
    <xf numFmtId="4" fontId="0" fillId="0" borderId="41" xfId="0" applyNumberFormat="1" applyBorder="1" applyAlignment="1">
      <alignment horizontal="center"/>
    </xf>
    <xf numFmtId="4" fontId="0" fillId="0" borderId="15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7" xfId="0" applyBorder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180" fontId="2" fillId="0" borderId="15" xfId="1" applyNumberFormat="1" applyFont="1" applyBorder="1"/>
    <xf numFmtId="180" fontId="2" fillId="0" borderId="4" xfId="1" applyNumberFormat="1" applyFont="1" applyBorder="1"/>
    <xf numFmtId="180" fontId="2" fillId="0" borderId="13" xfId="1" applyNumberFormat="1" applyFont="1" applyBorder="1"/>
    <xf numFmtId="180" fontId="10" fillId="2" borderId="7" xfId="0" applyNumberFormat="1" applyFont="1" applyFill="1" applyBorder="1" applyAlignment="1">
      <alignment horizontal="center"/>
    </xf>
    <xf numFmtId="180" fontId="4" fillId="0" borderId="14" xfId="1" applyNumberFormat="1" applyFont="1" applyBorder="1"/>
    <xf numFmtId="180" fontId="4" fillId="0" borderId="9" xfId="1" applyNumberFormat="1" applyFont="1" applyBorder="1"/>
    <xf numFmtId="180" fontId="4" fillId="0" borderId="11" xfId="1" applyNumberFormat="1" applyFont="1" applyBorder="1"/>
    <xf numFmtId="180" fontId="3" fillId="0" borderId="1" xfId="1" applyNumberFormat="1" applyFont="1" applyBorder="1"/>
    <xf numFmtId="180" fontId="3" fillId="0" borderId="2" xfId="1" applyNumberFormat="1" applyFont="1" applyBorder="1"/>
    <xf numFmtId="180" fontId="3" fillId="0" borderId="12" xfId="1" applyNumberFormat="1" applyFont="1" applyBorder="1"/>
    <xf numFmtId="180" fontId="6" fillId="0" borderId="1" xfId="1" applyNumberFormat="1" applyFont="1" applyBorder="1"/>
    <xf numFmtId="180" fontId="6" fillId="0" borderId="2" xfId="1" applyNumberFormat="1" applyFont="1" applyBorder="1"/>
    <xf numFmtId="180" fontId="6" fillId="0" borderId="12" xfId="1" applyNumberFormat="1" applyFont="1" applyBorder="1"/>
    <xf numFmtId="180" fontId="6" fillId="0" borderId="15" xfId="1" applyNumberFormat="1" applyFont="1" applyBorder="1"/>
    <xf numFmtId="180" fontId="6" fillId="0" borderId="4" xfId="1" applyNumberFormat="1" applyFont="1" applyBorder="1"/>
    <xf numFmtId="180" fontId="6" fillId="0" borderId="13" xfId="1" applyNumberFormat="1" applyFont="1" applyBorder="1"/>
    <xf numFmtId="180" fontId="10" fillId="2" borderId="39" xfId="0" applyNumberFormat="1" applyFont="1" applyFill="1" applyBorder="1" applyAlignment="1">
      <alignment horizontal="center"/>
    </xf>
    <xf numFmtId="180" fontId="4" fillId="0" borderId="24" xfId="1" applyNumberFormat="1" applyFont="1" applyBorder="1"/>
    <xf numFmtId="180" fontId="4" fillId="0" borderId="25" xfId="1" applyNumberFormat="1" applyFont="1" applyBorder="1"/>
    <xf numFmtId="180" fontId="2" fillId="0" borderId="26" xfId="1" applyNumberFormat="1" applyFont="1" applyBorder="1"/>
    <xf numFmtId="180" fontId="2" fillId="0" borderId="5" xfId="1" applyNumberFormat="1" applyFont="1" applyBorder="1"/>
    <xf numFmtId="180" fontId="2" fillId="0" borderId="31" xfId="1" applyNumberFormat="1" applyFont="1" applyBorder="1"/>
    <xf numFmtId="180" fontId="2" fillId="0" borderId="33" xfId="1" applyNumberFormat="1" applyFont="1" applyBorder="1"/>
    <xf numFmtId="180" fontId="2" fillId="0" borderId="32" xfId="1" applyNumberFormat="1" applyFont="1" applyBorder="1"/>
    <xf numFmtId="180" fontId="10" fillId="2" borderId="44" xfId="0" applyNumberFormat="1" applyFont="1" applyFill="1" applyBorder="1" applyAlignment="1">
      <alignment horizontal="center"/>
    </xf>
    <xf numFmtId="180" fontId="7" fillId="0" borderId="24" xfId="1" applyNumberFormat="1" applyFont="1" applyBorder="1"/>
    <xf numFmtId="180" fontId="7" fillId="0" borderId="9" xfId="1" applyNumberFormat="1" applyFont="1" applyBorder="1"/>
    <xf numFmtId="180" fontId="7" fillId="0" borderId="25" xfId="1" applyNumberFormat="1" applyFont="1" applyBorder="1"/>
    <xf numFmtId="180" fontId="2" fillId="0" borderId="29" xfId="1" applyNumberFormat="1" applyFont="1" applyBorder="1"/>
    <xf numFmtId="180" fontId="2" fillId="0" borderId="22" xfId="1" applyNumberFormat="1" applyFont="1" applyBorder="1"/>
    <xf numFmtId="180" fontId="2" fillId="0" borderId="30" xfId="1" applyNumberFormat="1" applyFont="1" applyBorder="1"/>
    <xf numFmtId="180" fontId="10" fillId="2" borderId="42" xfId="0" applyNumberFormat="1" applyFont="1" applyFill="1" applyBorder="1" applyAlignment="1">
      <alignment horizontal="center"/>
    </xf>
    <xf numFmtId="180" fontId="4" fillId="0" borderId="20" xfId="1" applyNumberFormat="1" applyFont="1" applyBorder="1"/>
    <xf numFmtId="180" fontId="4" fillId="0" borderId="22" xfId="1" applyNumberFormat="1" applyFont="1" applyBorder="1"/>
    <xf numFmtId="180" fontId="4" fillId="0" borderId="23" xfId="1" applyNumberFormat="1" applyFont="1" applyBorder="1"/>
    <xf numFmtId="180" fontId="2" fillId="0" borderId="24" xfId="1" applyNumberFormat="1" applyFont="1" applyBorder="1"/>
    <xf numFmtId="180" fontId="2" fillId="0" borderId="9" xfId="1" applyNumberFormat="1" applyFont="1" applyBorder="1"/>
    <xf numFmtId="180" fontId="2" fillId="0" borderId="25" xfId="1" applyNumberFormat="1" applyFont="1" applyBorder="1"/>
    <xf numFmtId="180" fontId="2" fillId="0" borderId="27" xfId="1" applyNumberFormat="1" applyFont="1" applyBorder="1"/>
    <xf numFmtId="180" fontId="2" fillId="0" borderId="2" xfId="1" applyNumberFormat="1" applyFont="1" applyBorder="1"/>
    <xf numFmtId="180" fontId="2" fillId="0" borderId="28" xfId="1" applyNumberFormat="1" applyFont="1" applyBorder="1"/>
    <xf numFmtId="180" fontId="0" fillId="0" borderId="0" xfId="0" applyNumberFormat="1"/>
    <xf numFmtId="0" fontId="0" fillId="0" borderId="46" xfId="0" applyBorder="1" applyAlignment="1">
      <alignment horizontal="left"/>
    </xf>
    <xf numFmtId="0" fontId="0" fillId="0" borderId="47" xfId="0" applyBorder="1" applyAlignment="1">
      <alignment horizontal="left"/>
    </xf>
    <xf numFmtId="180" fontId="2" fillId="0" borderId="46" xfId="1" applyNumberFormat="1" applyFont="1" applyBorder="1"/>
    <xf numFmtId="180" fontId="2" fillId="0" borderId="48" xfId="1" applyNumberFormat="1" applyFont="1" applyBorder="1"/>
    <xf numFmtId="180" fontId="2" fillId="0" borderId="47" xfId="1" applyNumberFormat="1" applyFont="1" applyBorder="1"/>
    <xf numFmtId="173" fontId="2" fillId="0" borderId="49" xfId="1" applyNumberFormat="1" applyFont="1" applyBorder="1"/>
    <xf numFmtId="0" fontId="9" fillId="0" borderId="46" xfId="0" applyFont="1" applyBorder="1" applyAlignment="1">
      <alignment horizontal="left"/>
    </xf>
    <xf numFmtId="0" fontId="9" fillId="0" borderId="47" xfId="0" applyFont="1" applyBorder="1" applyAlignment="1">
      <alignment horizontal="left"/>
    </xf>
    <xf numFmtId="180" fontId="9" fillId="0" borderId="46" xfId="1" applyNumberFormat="1" applyFont="1" applyBorder="1"/>
    <xf numFmtId="180" fontId="9" fillId="0" borderId="48" xfId="1" applyNumberFormat="1" applyFont="1" applyBorder="1"/>
    <xf numFmtId="180" fontId="9" fillId="0" borderId="47" xfId="1" applyNumberFormat="1" applyFont="1" applyBorder="1"/>
    <xf numFmtId="173" fontId="9" fillId="0" borderId="49" xfId="1" applyNumberFormat="1" applyFont="1" applyBorder="1"/>
    <xf numFmtId="180" fontId="9" fillId="0" borderId="27" xfId="1" applyNumberFormat="1" applyFont="1" applyBorder="1"/>
    <xf numFmtId="180" fontId="9" fillId="0" borderId="2" xfId="1" applyNumberFormat="1" applyFont="1" applyBorder="1"/>
    <xf numFmtId="180" fontId="9" fillId="0" borderId="28" xfId="1" applyNumberFormat="1" applyFont="1" applyBorder="1"/>
    <xf numFmtId="173" fontId="9" fillId="0" borderId="3" xfId="1" applyNumberFormat="1" applyFont="1" applyBorder="1"/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>
    <pageSetUpPr fitToPage="1"/>
  </sheetPr>
  <dimension ref="A1:O54"/>
  <sheetViews>
    <sheetView showGridLines="0" tabSelected="1" workbookViewId="0">
      <selection activeCell="A21" sqref="A21"/>
    </sheetView>
  </sheetViews>
  <sheetFormatPr defaultRowHeight="15"/>
  <cols>
    <col min="1" max="1" width="2" bestFit="1" customWidth="1"/>
    <col min="2" max="2" width="34.28515625" bestFit="1" customWidth="1"/>
    <col min="3" max="4" width="8.5703125" bestFit="1" customWidth="1"/>
    <col min="5" max="5" width="9.7109375" hidden="1" customWidth="1"/>
    <col min="6" max="6" width="8.42578125" hidden="1" customWidth="1"/>
    <col min="7" max="7" width="7.85546875" hidden="1" customWidth="1"/>
    <col min="8" max="8" width="8.7109375" hidden="1" customWidth="1"/>
    <col min="9" max="9" width="7.85546875" hidden="1" customWidth="1"/>
    <col min="10" max="10" width="8.85546875" hidden="1" customWidth="1"/>
    <col min="11" max="11" width="9.7109375" hidden="1" customWidth="1"/>
    <col min="12" max="12" width="9" hidden="1" customWidth="1"/>
    <col min="13" max="13" width="9.5703125" hidden="1" customWidth="1"/>
    <col min="14" max="14" width="8.42578125" hidden="1" customWidth="1"/>
    <col min="15" max="15" width="12" bestFit="1" customWidth="1"/>
  </cols>
  <sheetData>
    <row r="1" spans="1:15" ht="15.75">
      <c r="A1" s="63" t="s">
        <v>56</v>
      </c>
      <c r="B1" s="63"/>
      <c r="C1" s="63"/>
      <c r="D1" s="64" t="s">
        <v>57</v>
      </c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</row>
    <row r="2" spans="1:15" ht="16.5" thickBot="1">
      <c r="A2" s="65" t="s">
        <v>58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</row>
    <row r="3" spans="1:15" ht="15.75" thickBot="1">
      <c r="A3" s="70" t="s">
        <v>14</v>
      </c>
      <c r="B3" s="71"/>
      <c r="C3" s="23" t="s">
        <v>15</v>
      </c>
      <c r="D3" s="55" t="s">
        <v>16</v>
      </c>
      <c r="E3" s="17" t="s">
        <v>17</v>
      </c>
      <c r="F3" s="17" t="s">
        <v>18</v>
      </c>
      <c r="G3" s="17" t="s">
        <v>19</v>
      </c>
      <c r="H3" s="17" t="s">
        <v>20</v>
      </c>
      <c r="I3" s="17" t="s">
        <v>21</v>
      </c>
      <c r="J3" s="17" t="s">
        <v>22</v>
      </c>
      <c r="K3" s="17" t="s">
        <v>23</v>
      </c>
      <c r="L3" s="17" t="s">
        <v>24</v>
      </c>
      <c r="M3" s="17" t="s">
        <v>25</v>
      </c>
      <c r="N3" s="19" t="s">
        <v>26</v>
      </c>
      <c r="O3" s="25" t="s">
        <v>27</v>
      </c>
    </row>
    <row r="4" spans="1:15" ht="15.75" hidden="1" thickBot="1">
      <c r="A4" s="72" t="s">
        <v>28</v>
      </c>
      <c r="B4" s="73"/>
      <c r="C4" s="24">
        <v>2721.25998878479</v>
      </c>
      <c r="D4" s="18">
        <v>2721.25998878479</v>
      </c>
      <c r="E4" s="18"/>
      <c r="F4" s="18"/>
      <c r="G4" s="18"/>
      <c r="H4" s="18"/>
      <c r="I4" s="18"/>
      <c r="J4" s="18"/>
      <c r="K4" s="18"/>
      <c r="L4" s="18"/>
      <c r="M4" s="18"/>
      <c r="N4" s="20"/>
      <c r="O4" s="26"/>
    </row>
    <row r="5" spans="1:15" ht="15.75" hidden="1" thickBot="1">
      <c r="A5" s="74" t="s">
        <v>34</v>
      </c>
      <c r="B5" s="75"/>
      <c r="C5" s="2" t="s">
        <v>76</v>
      </c>
      <c r="D5" s="3" t="s">
        <v>76</v>
      </c>
      <c r="E5" s="3"/>
      <c r="F5" s="3"/>
      <c r="G5" s="3"/>
      <c r="H5" s="3"/>
      <c r="I5" s="3"/>
      <c r="J5" s="3"/>
      <c r="K5" s="3"/>
      <c r="L5" s="3"/>
      <c r="M5" s="3"/>
      <c r="N5" s="21"/>
      <c r="O5" s="4"/>
    </row>
    <row r="6" spans="1:15" ht="15.75" hidden="1" thickBot="1">
      <c r="A6" s="74" t="s">
        <v>29</v>
      </c>
      <c r="B6" s="75"/>
      <c r="C6" s="5">
        <v>60</v>
      </c>
      <c r="D6" s="6">
        <v>60</v>
      </c>
      <c r="E6" s="6"/>
      <c r="F6" s="6"/>
      <c r="G6" s="6"/>
      <c r="H6" s="6"/>
      <c r="I6" s="6"/>
      <c r="J6" s="6"/>
      <c r="K6" s="6"/>
      <c r="L6" s="6"/>
      <c r="M6" s="6"/>
      <c r="N6" s="22"/>
      <c r="O6" s="7"/>
    </row>
    <row r="7" spans="1:15" ht="15.75" hidden="1" thickBot="1">
      <c r="A7" s="74" t="s">
        <v>30</v>
      </c>
      <c r="B7" s="75"/>
      <c r="C7" s="5">
        <v>85</v>
      </c>
      <c r="D7" s="6">
        <v>86</v>
      </c>
      <c r="E7" s="6"/>
      <c r="F7" s="6"/>
      <c r="G7" s="6"/>
      <c r="H7" s="6"/>
      <c r="I7" s="6"/>
      <c r="J7" s="6"/>
      <c r="K7" s="6"/>
      <c r="L7" s="6"/>
      <c r="M7" s="6"/>
      <c r="N7" s="22"/>
      <c r="O7" s="7"/>
    </row>
    <row r="8" spans="1:15" ht="15.75" hidden="1" thickBot="1">
      <c r="A8" s="68" t="s">
        <v>31</v>
      </c>
      <c r="B8" s="69"/>
      <c r="C8" s="105">
        <v>14456.300000000003</v>
      </c>
      <c r="D8" s="106">
        <v>14466.300000000003</v>
      </c>
      <c r="E8" s="106"/>
      <c r="F8" s="106"/>
      <c r="G8" s="106"/>
      <c r="H8" s="106"/>
      <c r="I8" s="106"/>
      <c r="J8" s="106"/>
      <c r="K8" s="106"/>
      <c r="L8" s="106"/>
      <c r="M8" s="106"/>
      <c r="N8" s="107"/>
      <c r="O8" s="27">
        <f>SUM(C8:N8)</f>
        <v>28922.600000000006</v>
      </c>
    </row>
    <row r="9" spans="1:15" s="1" customFormat="1" ht="15" hidden="1" customHeight="1" thickBot="1">
      <c r="A9" s="78"/>
      <c r="B9" s="79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80"/>
    </row>
    <row r="10" spans="1:15" s="1" customFormat="1" ht="19.5" thickBot="1">
      <c r="A10" s="66" t="s">
        <v>55</v>
      </c>
      <c r="B10" s="67"/>
      <c r="C10" s="109">
        <f>C11-C12-C13-C14</f>
        <v>45472.910000000062</v>
      </c>
      <c r="D10" s="110">
        <f t="shared" ref="D10:N10" si="0">D11-D12-D13-D14</f>
        <v>37556.600000000064</v>
      </c>
      <c r="E10" s="110">
        <f t="shared" si="0"/>
        <v>0</v>
      </c>
      <c r="F10" s="110">
        <f t="shared" si="0"/>
        <v>0</v>
      </c>
      <c r="G10" s="110">
        <f t="shared" si="0"/>
        <v>0</v>
      </c>
      <c r="H10" s="110">
        <f t="shared" si="0"/>
        <v>0</v>
      </c>
      <c r="I10" s="110">
        <f t="shared" si="0"/>
        <v>0</v>
      </c>
      <c r="J10" s="110">
        <f t="shared" si="0"/>
        <v>0</v>
      </c>
      <c r="K10" s="110">
        <f t="shared" si="0"/>
        <v>0</v>
      </c>
      <c r="L10" s="110">
        <f t="shared" si="0"/>
        <v>0</v>
      </c>
      <c r="M10" s="110">
        <f t="shared" si="0"/>
        <v>0</v>
      </c>
      <c r="N10" s="111">
        <f t="shared" si="0"/>
        <v>0</v>
      </c>
      <c r="O10" s="28">
        <f>C10</f>
        <v>45472.910000000062</v>
      </c>
    </row>
    <row r="11" spans="1:15" s="1" customFormat="1" hidden="1">
      <c r="A11" s="76" t="s">
        <v>35</v>
      </c>
      <c r="B11" s="77"/>
      <c r="C11" s="112">
        <v>45472.910000000062</v>
      </c>
      <c r="D11" s="113">
        <v>37556.600000000064</v>
      </c>
      <c r="E11" s="113"/>
      <c r="F11" s="113"/>
      <c r="G11" s="113"/>
      <c r="H11" s="113"/>
      <c r="I11" s="113"/>
      <c r="J11" s="113"/>
      <c r="K11" s="113"/>
      <c r="L11" s="113"/>
      <c r="M11" s="113"/>
      <c r="N11" s="114"/>
      <c r="O11" s="29">
        <f>C11</f>
        <v>45472.910000000062</v>
      </c>
    </row>
    <row r="12" spans="1:15" s="1" customFormat="1" hidden="1">
      <c r="A12" s="56" t="s">
        <v>48</v>
      </c>
      <c r="B12" s="57"/>
      <c r="C12" s="115"/>
      <c r="D12" s="116"/>
      <c r="E12" s="116"/>
      <c r="F12" s="116"/>
      <c r="G12" s="116"/>
      <c r="H12" s="116"/>
      <c r="I12" s="116"/>
      <c r="J12" s="116"/>
      <c r="K12" s="116"/>
      <c r="L12" s="116"/>
      <c r="M12" s="116"/>
      <c r="N12" s="117"/>
      <c r="O12" s="33">
        <f>C12</f>
        <v>0</v>
      </c>
    </row>
    <row r="13" spans="1:15" s="1" customFormat="1" hidden="1">
      <c r="A13" s="56" t="s">
        <v>49</v>
      </c>
      <c r="B13" s="57"/>
      <c r="C13" s="115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7"/>
      <c r="O13" s="33">
        <f>C13</f>
        <v>0</v>
      </c>
    </row>
    <row r="14" spans="1:15" s="1" customFormat="1" ht="15.75" hidden="1" thickBot="1">
      <c r="A14" s="81" t="s">
        <v>50</v>
      </c>
      <c r="B14" s="82"/>
      <c r="C14" s="118"/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20"/>
      <c r="O14" s="34">
        <f>C14</f>
        <v>0</v>
      </c>
    </row>
    <row r="15" spans="1:15" s="1" customFormat="1" ht="7.15" hidden="1" customHeight="1" thickBot="1">
      <c r="A15" s="84"/>
      <c r="B15" s="85"/>
      <c r="C15" s="121"/>
      <c r="D15" s="121"/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86"/>
    </row>
    <row r="16" spans="1:15" s="1" customFormat="1" ht="18.75">
      <c r="A16" s="66" t="s">
        <v>44</v>
      </c>
      <c r="B16" s="67"/>
      <c r="C16" s="122">
        <f>SUM(C17:C21)</f>
        <v>37173.050000000003</v>
      </c>
      <c r="D16" s="110">
        <f>SUM(D17:D21)</f>
        <v>44052.020000000004</v>
      </c>
      <c r="E16" s="110">
        <f>SUM(E17:E21)</f>
        <v>0</v>
      </c>
      <c r="F16" s="110">
        <f t="shared" ref="F16:M16" si="1">SUM(F17:F21)</f>
        <v>0</v>
      </c>
      <c r="G16" s="110">
        <f t="shared" si="1"/>
        <v>0</v>
      </c>
      <c r="H16" s="110">
        <f t="shared" si="1"/>
        <v>0</v>
      </c>
      <c r="I16" s="110">
        <f t="shared" si="1"/>
        <v>0</v>
      </c>
      <c r="J16" s="110">
        <f t="shared" si="1"/>
        <v>0</v>
      </c>
      <c r="K16" s="110">
        <f t="shared" si="1"/>
        <v>0</v>
      </c>
      <c r="L16" s="110">
        <f t="shared" si="1"/>
        <v>0</v>
      </c>
      <c r="M16" s="110">
        <f t="shared" si="1"/>
        <v>0</v>
      </c>
      <c r="N16" s="123">
        <f>SUM(N17:N21)</f>
        <v>0</v>
      </c>
      <c r="O16" s="28">
        <f>SUM(C16:N16)</f>
        <v>81225.070000000007</v>
      </c>
    </row>
    <row r="17" spans="1:15">
      <c r="A17" s="147">
        <v>1</v>
      </c>
      <c r="B17" s="148" t="s">
        <v>32</v>
      </c>
      <c r="C17" s="149">
        <v>17100.099999999999</v>
      </c>
      <c r="D17" s="150">
        <v>13948.1</v>
      </c>
      <c r="E17" s="150"/>
      <c r="F17" s="150"/>
      <c r="G17" s="150"/>
      <c r="H17" s="150"/>
      <c r="I17" s="150"/>
      <c r="J17" s="150"/>
      <c r="K17" s="150"/>
      <c r="L17" s="150"/>
      <c r="M17" s="150"/>
      <c r="N17" s="151"/>
      <c r="O17" s="152">
        <f>SUM(C17:N17)</f>
        <v>31048.199999999997</v>
      </c>
    </row>
    <row r="18" spans="1:15">
      <c r="A18" s="52">
        <v>2</v>
      </c>
      <c r="B18" s="53" t="s">
        <v>67</v>
      </c>
      <c r="C18" s="143">
        <v>0.95</v>
      </c>
      <c r="D18" s="144">
        <v>2.34</v>
      </c>
      <c r="E18" s="144"/>
      <c r="F18" s="144"/>
      <c r="G18" s="144"/>
      <c r="H18" s="144"/>
      <c r="I18" s="144"/>
      <c r="J18" s="144"/>
      <c r="K18" s="144"/>
      <c r="L18" s="144"/>
      <c r="M18" s="144"/>
      <c r="N18" s="145"/>
      <c r="O18" s="4">
        <f>SUM(C18:N18)</f>
        <v>3.29</v>
      </c>
    </row>
    <row r="19" spans="1:15">
      <c r="A19" s="52">
        <v>3</v>
      </c>
      <c r="B19" s="53" t="s">
        <v>68</v>
      </c>
      <c r="C19" s="143">
        <v>72</v>
      </c>
      <c r="D19" s="144">
        <v>72</v>
      </c>
      <c r="E19" s="144"/>
      <c r="F19" s="144"/>
      <c r="G19" s="144"/>
      <c r="H19" s="144"/>
      <c r="I19" s="144"/>
      <c r="J19" s="144"/>
      <c r="K19" s="144"/>
      <c r="L19" s="144"/>
      <c r="M19" s="144"/>
      <c r="N19" s="145"/>
      <c r="O19" s="4">
        <f>SUM(C19:N19)</f>
        <v>144</v>
      </c>
    </row>
    <row r="20" spans="1:15" ht="15.75" thickBot="1">
      <c r="A20" s="49">
        <v>4</v>
      </c>
      <c r="B20" s="54" t="s">
        <v>69</v>
      </c>
      <c r="C20" s="124">
        <v>20000</v>
      </c>
      <c r="D20" s="106">
        <v>30029.58</v>
      </c>
      <c r="E20" s="106"/>
      <c r="F20" s="106"/>
      <c r="G20" s="106"/>
      <c r="H20" s="106"/>
      <c r="I20" s="106"/>
      <c r="J20" s="106"/>
      <c r="K20" s="106"/>
      <c r="L20" s="106"/>
      <c r="M20" s="106"/>
      <c r="N20" s="125"/>
      <c r="O20" s="27">
        <f>SUM(C20:N20)</f>
        <v>50029.58</v>
      </c>
    </row>
    <row r="21" spans="1:15" ht="15.75" hidden="1" thickBot="1">
      <c r="A21" s="38"/>
      <c r="B21" s="39"/>
      <c r="C21" s="126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8"/>
      <c r="O21" s="40">
        <f>SUM(C21:N21)</f>
        <v>0</v>
      </c>
    </row>
    <row r="22" spans="1:15" s="1" customFormat="1" ht="7.5" customHeight="1" thickBot="1">
      <c r="A22" s="60"/>
      <c r="B22" s="61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/>
      <c r="O22" s="62"/>
    </row>
    <row r="23" spans="1:15" s="1" customFormat="1" ht="18.75">
      <c r="A23" s="58" t="s">
        <v>33</v>
      </c>
      <c r="B23" s="59"/>
      <c r="C23" s="130">
        <f t="shared" ref="C23:N23" si="2">SUM(C24:C32)</f>
        <v>25089.360000000001</v>
      </c>
      <c r="D23" s="131">
        <f t="shared" si="2"/>
        <v>13012.36</v>
      </c>
      <c r="E23" s="131">
        <f t="shared" si="2"/>
        <v>0</v>
      </c>
      <c r="F23" s="131">
        <f t="shared" si="2"/>
        <v>0</v>
      </c>
      <c r="G23" s="131">
        <f t="shared" si="2"/>
        <v>0</v>
      </c>
      <c r="H23" s="131">
        <f t="shared" si="2"/>
        <v>0</v>
      </c>
      <c r="I23" s="131">
        <f t="shared" si="2"/>
        <v>0</v>
      </c>
      <c r="J23" s="131">
        <f t="shared" si="2"/>
        <v>0</v>
      </c>
      <c r="K23" s="131">
        <f t="shared" si="2"/>
        <v>0</v>
      </c>
      <c r="L23" s="131">
        <f t="shared" si="2"/>
        <v>0</v>
      </c>
      <c r="M23" s="131">
        <f t="shared" si="2"/>
        <v>0</v>
      </c>
      <c r="N23" s="132">
        <f t="shared" si="2"/>
        <v>0</v>
      </c>
      <c r="O23" s="35">
        <f>SUM(C23:N23)</f>
        <v>38101.72</v>
      </c>
    </row>
    <row r="24" spans="1:15" s="1" customFormat="1">
      <c r="A24" s="50">
        <v>1</v>
      </c>
      <c r="B24" s="51" t="s">
        <v>59</v>
      </c>
      <c r="C24" s="159">
        <v>0</v>
      </c>
      <c r="D24" s="160">
        <v>1500</v>
      </c>
      <c r="E24" s="160">
        <v>0</v>
      </c>
      <c r="F24" s="160">
        <v>0</v>
      </c>
      <c r="G24" s="160">
        <v>0</v>
      </c>
      <c r="H24" s="160"/>
      <c r="I24" s="160"/>
      <c r="J24" s="160"/>
      <c r="K24" s="160"/>
      <c r="L24" s="160"/>
      <c r="M24" s="160"/>
      <c r="N24" s="161"/>
      <c r="O24" s="162">
        <f>SUM(C24:N24)</f>
        <v>1500</v>
      </c>
    </row>
    <row r="25" spans="1:15" s="1" customFormat="1">
      <c r="A25" s="50">
        <v>2</v>
      </c>
      <c r="B25" s="51" t="s">
        <v>60</v>
      </c>
      <c r="C25" s="159">
        <v>0</v>
      </c>
      <c r="D25" s="160">
        <v>100</v>
      </c>
      <c r="E25" s="160"/>
      <c r="F25" s="160"/>
      <c r="G25" s="160"/>
      <c r="H25" s="160"/>
      <c r="I25" s="160"/>
      <c r="J25" s="160"/>
      <c r="K25" s="160"/>
      <c r="L25" s="160"/>
      <c r="M25" s="160"/>
      <c r="N25" s="161"/>
      <c r="O25" s="162">
        <f>SUM(C25:N25)</f>
        <v>100</v>
      </c>
    </row>
    <row r="26" spans="1:15" s="1" customFormat="1">
      <c r="A26" s="50">
        <v>3</v>
      </c>
      <c r="B26" s="51" t="s">
        <v>61</v>
      </c>
      <c r="C26" s="159">
        <v>2981.24</v>
      </c>
      <c r="D26" s="160">
        <v>1552</v>
      </c>
      <c r="E26" s="160"/>
      <c r="F26" s="160"/>
      <c r="G26" s="160"/>
      <c r="H26" s="160"/>
      <c r="I26" s="160"/>
      <c r="J26" s="160"/>
      <c r="K26" s="160"/>
      <c r="L26" s="160"/>
      <c r="M26" s="160"/>
      <c r="N26" s="161"/>
      <c r="O26" s="162">
        <f>SUM(C26:N26)</f>
        <v>4533.24</v>
      </c>
    </row>
    <row r="27" spans="1:15" s="1" customFormat="1">
      <c r="A27" s="50">
        <v>4</v>
      </c>
      <c r="B27" s="51" t="s">
        <v>62</v>
      </c>
      <c r="C27" s="159">
        <v>3641.96</v>
      </c>
      <c r="D27" s="160">
        <v>1896</v>
      </c>
      <c r="E27" s="160"/>
      <c r="F27" s="160"/>
      <c r="G27" s="160"/>
      <c r="H27" s="160"/>
      <c r="I27" s="160"/>
      <c r="J27" s="160"/>
      <c r="K27" s="160"/>
      <c r="L27" s="160"/>
      <c r="M27" s="160"/>
      <c r="N27" s="161"/>
      <c r="O27" s="162">
        <f>SUM(C27:N27)</f>
        <v>5537.96</v>
      </c>
    </row>
    <row r="28" spans="1:15" s="1" customFormat="1">
      <c r="A28" s="50">
        <v>5</v>
      </c>
      <c r="B28" s="51" t="s">
        <v>63</v>
      </c>
      <c r="C28" s="159">
        <v>431</v>
      </c>
      <c r="D28" s="160">
        <v>431</v>
      </c>
      <c r="E28" s="160"/>
      <c r="F28" s="160"/>
      <c r="G28" s="160"/>
      <c r="H28" s="160"/>
      <c r="I28" s="160"/>
      <c r="J28" s="160"/>
      <c r="K28" s="160"/>
      <c r="L28" s="160"/>
      <c r="M28" s="160"/>
      <c r="N28" s="161"/>
      <c r="O28" s="162">
        <f>SUM(C28:N28)</f>
        <v>862</v>
      </c>
    </row>
    <row r="29" spans="1:15" s="1" customFormat="1">
      <c r="A29" s="50">
        <v>6</v>
      </c>
      <c r="B29" s="51" t="s">
        <v>64</v>
      </c>
      <c r="C29" s="159">
        <v>13271.66</v>
      </c>
      <c r="D29" s="160">
        <v>6939.3600000000006</v>
      </c>
      <c r="E29" s="160"/>
      <c r="F29" s="160"/>
      <c r="G29" s="160"/>
      <c r="H29" s="160"/>
      <c r="I29" s="160"/>
      <c r="J29" s="160"/>
      <c r="K29" s="160"/>
      <c r="L29" s="160"/>
      <c r="M29" s="160"/>
      <c r="N29" s="161"/>
      <c r="O29" s="162">
        <f>SUM(C29:N29)</f>
        <v>20211.02</v>
      </c>
    </row>
    <row r="30" spans="1:15" s="1" customFormat="1">
      <c r="A30" s="153">
        <v>7</v>
      </c>
      <c r="B30" s="154" t="s">
        <v>65</v>
      </c>
      <c r="C30" s="155">
        <v>4100</v>
      </c>
      <c r="D30" s="156">
        <v>0</v>
      </c>
      <c r="E30" s="156"/>
      <c r="F30" s="156"/>
      <c r="G30" s="156"/>
      <c r="H30" s="156"/>
      <c r="I30" s="156"/>
      <c r="J30" s="156"/>
      <c r="K30" s="156"/>
      <c r="L30" s="156"/>
      <c r="M30" s="156"/>
      <c r="N30" s="157"/>
      <c r="O30" s="158">
        <f>SUM(C30:N30)</f>
        <v>4100</v>
      </c>
    </row>
    <row r="31" spans="1:15" s="1" customFormat="1">
      <c r="A31" s="153">
        <v>8</v>
      </c>
      <c r="B31" s="154" t="s">
        <v>66</v>
      </c>
      <c r="C31" s="155">
        <v>663.5</v>
      </c>
      <c r="D31" s="156">
        <v>594</v>
      </c>
      <c r="E31" s="156"/>
      <c r="F31" s="156"/>
      <c r="G31" s="156"/>
      <c r="H31" s="156"/>
      <c r="I31" s="156"/>
      <c r="J31" s="156"/>
      <c r="K31" s="156"/>
      <c r="L31" s="156"/>
      <c r="M31" s="156"/>
      <c r="N31" s="157"/>
      <c r="O31" s="158">
        <f>SUM(C31:N31)</f>
        <v>1257.5</v>
      </c>
    </row>
    <row r="32" spans="1:15" s="1" customFormat="1" hidden="1">
      <c r="A32" s="41"/>
      <c r="B32" s="42"/>
      <c r="C32" s="133">
        <v>0</v>
      </c>
      <c r="D32" s="134">
        <v>0</v>
      </c>
      <c r="E32" s="134">
        <v>0</v>
      </c>
      <c r="F32" s="134">
        <v>0</v>
      </c>
      <c r="G32" s="134">
        <v>0</v>
      </c>
      <c r="H32" s="134"/>
      <c r="I32" s="134"/>
      <c r="J32" s="134"/>
      <c r="K32" s="134"/>
      <c r="L32" s="134"/>
      <c r="M32" s="134"/>
      <c r="N32" s="135"/>
      <c r="O32" s="43">
        <f>SUM(C32:N32)</f>
        <v>0</v>
      </c>
    </row>
    <row r="33" spans="1:15" s="1" customFormat="1" ht="1.1499999999999999" customHeight="1" thickBot="1">
      <c r="A33" s="89"/>
      <c r="B33" s="90"/>
      <c r="C33" s="136"/>
      <c r="D33" s="13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91"/>
    </row>
    <row r="34" spans="1:15" s="1" customFormat="1" ht="19.5" thickBot="1">
      <c r="A34" s="66" t="s">
        <v>54</v>
      </c>
      <c r="B34" s="88"/>
      <c r="C34" s="137">
        <f>C10+C16-C23</f>
        <v>57556.600000000064</v>
      </c>
      <c r="D34" s="138">
        <f t="shared" ref="D34:N34" si="3">D10+D16-D23</f>
        <v>68596.260000000068</v>
      </c>
      <c r="E34" s="138">
        <f t="shared" si="3"/>
        <v>0</v>
      </c>
      <c r="F34" s="138">
        <f t="shared" si="3"/>
        <v>0</v>
      </c>
      <c r="G34" s="138">
        <f t="shared" si="3"/>
        <v>0</v>
      </c>
      <c r="H34" s="138">
        <f t="shared" si="3"/>
        <v>0</v>
      </c>
      <c r="I34" s="138">
        <f t="shared" si="3"/>
        <v>0</v>
      </c>
      <c r="J34" s="138">
        <f t="shared" si="3"/>
        <v>0</v>
      </c>
      <c r="K34" s="138">
        <f t="shared" si="3"/>
        <v>0</v>
      </c>
      <c r="L34" s="138">
        <f t="shared" si="3"/>
        <v>0</v>
      </c>
      <c r="M34" s="138">
        <f t="shared" si="3"/>
        <v>0</v>
      </c>
      <c r="N34" s="139">
        <f t="shared" si="3"/>
        <v>0</v>
      </c>
      <c r="O34" s="31">
        <f>N34</f>
        <v>0</v>
      </c>
    </row>
    <row r="35" spans="1:15" s="1" customFormat="1" hidden="1">
      <c r="A35" s="76" t="s">
        <v>35</v>
      </c>
      <c r="B35" s="77"/>
      <c r="C35" s="112">
        <v>37556.600000000064</v>
      </c>
      <c r="D35" s="113">
        <v>38566.680000000051</v>
      </c>
      <c r="E35" s="113"/>
      <c r="F35" s="113"/>
      <c r="G35" s="113"/>
      <c r="H35" s="113"/>
      <c r="I35" s="113"/>
      <c r="J35" s="113"/>
      <c r="K35" s="113"/>
      <c r="L35" s="113"/>
      <c r="M35" s="113"/>
      <c r="N35" s="114"/>
      <c r="O35" s="30">
        <f>N35</f>
        <v>0</v>
      </c>
    </row>
    <row r="36" spans="1:15" s="1" customFormat="1" hidden="1">
      <c r="A36" s="56" t="s">
        <v>51</v>
      </c>
      <c r="B36" s="57"/>
      <c r="C36" s="115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7"/>
      <c r="O36" s="36">
        <f>N36</f>
        <v>0</v>
      </c>
    </row>
    <row r="37" spans="1:15" s="1" customFormat="1" hidden="1">
      <c r="A37" s="56" t="s">
        <v>49</v>
      </c>
      <c r="B37" s="57"/>
      <c r="C37" s="115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7"/>
      <c r="O37" s="36">
        <f>N37</f>
        <v>0</v>
      </c>
    </row>
    <row r="38" spans="1:15" s="1" customFormat="1" ht="15.75" hidden="1" thickBot="1">
      <c r="A38" s="81" t="s">
        <v>50</v>
      </c>
      <c r="B38" s="82"/>
      <c r="C38" s="118"/>
      <c r="D38" s="119"/>
      <c r="E38" s="119"/>
      <c r="F38" s="119"/>
      <c r="G38" s="119"/>
      <c r="H38" s="119"/>
      <c r="I38" s="119"/>
      <c r="J38" s="119"/>
      <c r="K38" s="119"/>
      <c r="L38" s="119"/>
      <c r="M38" s="119"/>
      <c r="N38" s="120"/>
      <c r="O38" s="37">
        <f>N38</f>
        <v>0</v>
      </c>
    </row>
    <row r="39" spans="1:15" s="1" customFormat="1" ht="7.5" customHeight="1" thickBot="1">
      <c r="A39" s="84"/>
      <c r="B39" s="85"/>
      <c r="C39" s="121"/>
      <c r="D39" s="121"/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86"/>
    </row>
    <row r="40" spans="1:15">
      <c r="A40" s="72" t="s">
        <v>52</v>
      </c>
      <c r="B40" s="83"/>
      <c r="C40" s="140">
        <f>C8</f>
        <v>14456.300000000003</v>
      </c>
      <c r="D40" s="141">
        <f t="shared" ref="D40:O40" si="4">D8</f>
        <v>14466.300000000003</v>
      </c>
      <c r="E40" s="141">
        <f t="shared" si="4"/>
        <v>0</v>
      </c>
      <c r="F40" s="141">
        <f t="shared" si="4"/>
        <v>0</v>
      </c>
      <c r="G40" s="141">
        <f t="shared" si="4"/>
        <v>0</v>
      </c>
      <c r="H40" s="141">
        <f t="shared" si="4"/>
        <v>0</v>
      </c>
      <c r="I40" s="141">
        <f t="shared" si="4"/>
        <v>0</v>
      </c>
      <c r="J40" s="141">
        <f t="shared" si="4"/>
        <v>0</v>
      </c>
      <c r="K40" s="141">
        <f t="shared" si="4"/>
        <v>0</v>
      </c>
      <c r="L40" s="141">
        <f t="shared" si="4"/>
        <v>0</v>
      </c>
      <c r="M40" s="141">
        <f t="shared" si="4"/>
        <v>0</v>
      </c>
      <c r="N40" s="142">
        <f t="shared" si="4"/>
        <v>0</v>
      </c>
      <c r="O40" s="44">
        <f t="shared" si="4"/>
        <v>28922.600000000006</v>
      </c>
    </row>
    <row r="41" spans="1:15">
      <c r="A41" s="74" t="s">
        <v>47</v>
      </c>
      <c r="B41" s="87"/>
      <c r="C41" s="143">
        <v>0</v>
      </c>
      <c r="D41" s="144">
        <v>0</v>
      </c>
      <c r="E41" s="144"/>
      <c r="F41" s="144"/>
      <c r="G41" s="144"/>
      <c r="H41" s="144"/>
      <c r="I41" s="144"/>
      <c r="J41" s="144"/>
      <c r="K41" s="144"/>
      <c r="L41" s="144"/>
      <c r="M41" s="144"/>
      <c r="N41" s="145"/>
      <c r="O41" s="47">
        <f>SUM(C41:N41)</f>
        <v>0</v>
      </c>
    </row>
    <row r="42" spans="1:15">
      <c r="A42" s="74" t="s">
        <v>53</v>
      </c>
      <c r="B42" s="87"/>
      <c r="C42" s="143">
        <f>C17</f>
        <v>17100.099999999999</v>
      </c>
      <c r="D42" s="144">
        <f t="shared" ref="D42:O42" si="5">D17</f>
        <v>13948.1</v>
      </c>
      <c r="E42" s="144">
        <f t="shared" si="5"/>
        <v>0</v>
      </c>
      <c r="F42" s="144">
        <f t="shared" si="5"/>
        <v>0</v>
      </c>
      <c r="G42" s="144">
        <f t="shared" si="5"/>
        <v>0</v>
      </c>
      <c r="H42" s="144">
        <f t="shared" si="5"/>
        <v>0</v>
      </c>
      <c r="I42" s="144">
        <f t="shared" si="5"/>
        <v>0</v>
      </c>
      <c r="J42" s="144">
        <f t="shared" si="5"/>
        <v>0</v>
      </c>
      <c r="K42" s="144">
        <f t="shared" si="5"/>
        <v>0</v>
      </c>
      <c r="L42" s="144">
        <f t="shared" si="5"/>
        <v>0</v>
      </c>
      <c r="M42" s="144">
        <f t="shared" si="5"/>
        <v>0</v>
      </c>
      <c r="N42" s="145">
        <f t="shared" si="5"/>
        <v>0</v>
      </c>
      <c r="O42" s="45">
        <f t="shared" si="5"/>
        <v>31048.199999999997</v>
      </c>
    </row>
    <row r="43" spans="1:15" hidden="1">
      <c r="A43" s="74" t="s">
        <v>45</v>
      </c>
      <c r="B43" s="87"/>
      <c r="C43" s="143">
        <f>IF((C40+C41)&lt;&gt;0,C42/(C40+C41),0)</f>
        <v>1.1828822036067317</v>
      </c>
      <c r="D43" s="144">
        <f t="shared" ref="D43:O43" si="6">IF((D40+D41)&lt;&gt;0,D42/(D40+D41),0)</f>
        <v>0.96417881559210006</v>
      </c>
      <c r="E43" s="144">
        <f t="shared" si="6"/>
        <v>0</v>
      </c>
      <c r="F43" s="144">
        <f t="shared" si="6"/>
        <v>0</v>
      </c>
      <c r="G43" s="144">
        <f t="shared" si="6"/>
        <v>0</v>
      </c>
      <c r="H43" s="144">
        <f t="shared" si="6"/>
        <v>0</v>
      </c>
      <c r="I43" s="144">
        <f t="shared" si="6"/>
        <v>0</v>
      </c>
      <c r="J43" s="144">
        <f t="shared" si="6"/>
        <v>0</v>
      </c>
      <c r="K43" s="144">
        <f t="shared" si="6"/>
        <v>0</v>
      </c>
      <c r="L43" s="144">
        <f t="shared" si="6"/>
        <v>0</v>
      </c>
      <c r="M43" s="144">
        <f t="shared" si="6"/>
        <v>0</v>
      </c>
      <c r="N43" s="145">
        <f t="shared" si="6"/>
        <v>0</v>
      </c>
      <c r="O43" s="48">
        <f t="shared" si="6"/>
        <v>1.0734927012094346</v>
      </c>
    </row>
    <row r="44" spans="1:15">
      <c r="A44" s="74" t="s">
        <v>77</v>
      </c>
      <c r="B44" s="87"/>
      <c r="C44" s="143">
        <v>65830</v>
      </c>
      <c r="D44" s="144">
        <v>66348.200000000012</v>
      </c>
      <c r="E44" s="144"/>
      <c r="F44" s="144"/>
      <c r="G44" s="144"/>
      <c r="H44" s="144"/>
      <c r="I44" s="144"/>
      <c r="J44" s="144"/>
      <c r="K44" s="144"/>
      <c r="L44" s="144"/>
      <c r="M44" s="144"/>
      <c r="N44" s="145"/>
      <c r="O44" s="45">
        <f>N44</f>
        <v>0</v>
      </c>
    </row>
    <row r="45" spans="1:15" ht="15.75" thickBot="1">
      <c r="A45" s="68" t="s">
        <v>43</v>
      </c>
      <c r="B45" s="92"/>
      <c r="C45" s="124">
        <v>-6541.0499999999993</v>
      </c>
      <c r="D45" s="106">
        <v>-9903.5</v>
      </c>
      <c r="E45" s="106"/>
      <c r="F45" s="106"/>
      <c r="G45" s="106"/>
      <c r="H45" s="106"/>
      <c r="I45" s="106"/>
      <c r="J45" s="106"/>
      <c r="K45" s="106"/>
      <c r="L45" s="106"/>
      <c r="M45" s="106"/>
      <c r="N45" s="125"/>
      <c r="O45" s="46">
        <f>N45</f>
        <v>0</v>
      </c>
    </row>
    <row r="46" spans="1:15">
      <c r="C46" s="146"/>
      <c r="D46" s="146"/>
      <c r="E46" s="146"/>
      <c r="F46" s="146"/>
      <c r="G46" s="146"/>
      <c r="H46" s="146"/>
      <c r="I46" s="146"/>
      <c r="J46" s="146"/>
      <c r="K46" s="146"/>
      <c r="L46" s="146"/>
      <c r="M46" s="146"/>
      <c r="N46" s="146"/>
    </row>
    <row r="47" spans="1:15">
      <c r="B47" t="s">
        <v>36</v>
      </c>
      <c r="C47" s="146">
        <f>C35-C36-C37-C38-C34</f>
        <v>-20000</v>
      </c>
      <c r="D47" s="146">
        <f t="shared" ref="D47:O47" si="7">D35-D36-D37-D38-D34</f>
        <v>-30029.580000000016</v>
      </c>
      <c r="E47" s="146">
        <f t="shared" si="7"/>
        <v>0</v>
      </c>
      <c r="F47" s="146">
        <f t="shared" si="7"/>
        <v>0</v>
      </c>
      <c r="G47" s="146">
        <f t="shared" si="7"/>
        <v>0</v>
      </c>
      <c r="H47" s="146">
        <f t="shared" si="7"/>
        <v>0</v>
      </c>
      <c r="I47" s="146">
        <f t="shared" si="7"/>
        <v>0</v>
      </c>
      <c r="J47" s="146">
        <f t="shared" si="7"/>
        <v>0</v>
      </c>
      <c r="K47" s="146">
        <f t="shared" si="7"/>
        <v>0</v>
      </c>
      <c r="L47" s="146">
        <f t="shared" si="7"/>
        <v>0</v>
      </c>
      <c r="M47" s="146">
        <f t="shared" si="7"/>
        <v>0</v>
      </c>
      <c r="N47" s="146">
        <f t="shared" si="7"/>
        <v>0</v>
      </c>
      <c r="O47" s="32">
        <f t="shared" si="7"/>
        <v>0</v>
      </c>
    </row>
    <row r="48" spans="1:15">
      <c r="B48" t="s">
        <v>37</v>
      </c>
      <c r="C48" s="32">
        <f>C34-D10</f>
        <v>20000</v>
      </c>
      <c r="D48" s="32">
        <f t="shared" ref="D48:M48" si="8">D34-E10</f>
        <v>68596.260000000068</v>
      </c>
      <c r="E48" s="32">
        <f t="shared" si="8"/>
        <v>0</v>
      </c>
      <c r="F48" s="32">
        <f t="shared" si="8"/>
        <v>0</v>
      </c>
      <c r="G48" s="32">
        <f t="shared" si="8"/>
        <v>0</v>
      </c>
      <c r="H48" s="32">
        <f t="shared" si="8"/>
        <v>0</v>
      </c>
      <c r="I48" s="32">
        <f t="shared" si="8"/>
        <v>0</v>
      </c>
      <c r="J48" s="32">
        <f t="shared" si="8"/>
        <v>0</v>
      </c>
      <c r="K48" s="32">
        <f t="shared" si="8"/>
        <v>0</v>
      </c>
      <c r="L48" s="32">
        <f t="shared" si="8"/>
        <v>0</v>
      </c>
      <c r="M48" s="32">
        <f t="shared" si="8"/>
        <v>0</v>
      </c>
      <c r="N48" s="32"/>
    </row>
    <row r="49" spans="2:14">
      <c r="B49" t="s">
        <v>38</v>
      </c>
      <c r="C49" s="32">
        <f>C35-D11</f>
        <v>0</v>
      </c>
      <c r="D49" s="32">
        <f>D35-E11</f>
        <v>38566.680000000051</v>
      </c>
      <c r="E49" s="32">
        <f>E35-F11</f>
        <v>0</v>
      </c>
      <c r="F49" s="32">
        <f>F35-G11</f>
        <v>0</v>
      </c>
      <c r="G49" s="32">
        <f>G35-H11</f>
        <v>0</v>
      </c>
      <c r="H49" s="32">
        <f>H35-I11</f>
        <v>0</v>
      </c>
      <c r="I49" s="32">
        <f>I35-J11</f>
        <v>0</v>
      </c>
      <c r="J49" s="32">
        <f>J35-K11</f>
        <v>0</v>
      </c>
      <c r="K49" s="32">
        <f>K35-L11</f>
        <v>0</v>
      </c>
      <c r="L49" s="32">
        <f>L35-M11</f>
        <v>0</v>
      </c>
      <c r="M49" s="32">
        <f>M35-N11</f>
        <v>0</v>
      </c>
      <c r="N49" s="32"/>
    </row>
    <row r="50" spans="2:14">
      <c r="B50" t="s">
        <v>39</v>
      </c>
      <c r="C50" s="32">
        <f>C36-D12</f>
        <v>0</v>
      </c>
      <c r="D50" s="32">
        <f>D36-E12</f>
        <v>0</v>
      </c>
      <c r="E50" s="32">
        <f>E36-F12</f>
        <v>0</v>
      </c>
      <c r="F50" s="32">
        <f>F36-G12</f>
        <v>0</v>
      </c>
      <c r="G50" s="32">
        <f>G36-H12</f>
        <v>0</v>
      </c>
      <c r="H50" s="32">
        <f>H36-I12</f>
        <v>0</v>
      </c>
      <c r="I50" s="32">
        <f>I36-J12</f>
        <v>0</v>
      </c>
      <c r="J50" s="32">
        <f>J36-K12</f>
        <v>0</v>
      </c>
      <c r="K50" s="32">
        <f>K36-L12</f>
        <v>0</v>
      </c>
      <c r="L50" s="32">
        <f>L36-M12</f>
        <v>0</v>
      </c>
      <c r="M50" s="32">
        <f>M36-N12</f>
        <v>0</v>
      </c>
      <c r="N50" s="32"/>
    </row>
    <row r="51" spans="2:14">
      <c r="B51" t="s">
        <v>40</v>
      </c>
      <c r="C51" s="32">
        <f>C37-D13</f>
        <v>0</v>
      </c>
      <c r="D51" s="32">
        <f>D37-E13</f>
        <v>0</v>
      </c>
      <c r="E51" s="32">
        <f>E37-F13</f>
        <v>0</v>
      </c>
      <c r="F51" s="32">
        <f>F37-G13</f>
        <v>0</v>
      </c>
      <c r="G51" s="32">
        <f>G37-H13</f>
        <v>0</v>
      </c>
      <c r="H51" s="32">
        <f>H37-I13</f>
        <v>0</v>
      </c>
      <c r="I51" s="32">
        <f>I37-J13</f>
        <v>0</v>
      </c>
      <c r="J51" s="32">
        <f>J37-K13</f>
        <v>0</v>
      </c>
      <c r="K51" s="32">
        <f>K37-L13</f>
        <v>0</v>
      </c>
      <c r="L51" s="32">
        <f>L37-M13</f>
        <v>0</v>
      </c>
      <c r="M51" s="32">
        <f>M37-N13</f>
        <v>0</v>
      </c>
      <c r="N51" s="32"/>
    </row>
    <row r="52" spans="2:14">
      <c r="B52" t="s">
        <v>41</v>
      </c>
      <c r="C52" s="32">
        <f>C38-D14</f>
        <v>0</v>
      </c>
      <c r="D52" s="32">
        <f>D38-E14</f>
        <v>0</v>
      </c>
      <c r="E52" s="32">
        <f>E38-F14</f>
        <v>0</v>
      </c>
      <c r="F52" s="32">
        <f>F38-G14</f>
        <v>0</v>
      </c>
      <c r="G52" s="32">
        <f>G38-H14</f>
        <v>0</v>
      </c>
      <c r="H52" s="32">
        <f>H38-I14</f>
        <v>0</v>
      </c>
      <c r="I52" s="32">
        <f>I38-J14</f>
        <v>0</v>
      </c>
      <c r="J52" s="32">
        <f>J38-K14</f>
        <v>0</v>
      </c>
      <c r="K52" s="32">
        <f>K38-L14</f>
        <v>0</v>
      </c>
      <c r="L52" s="32">
        <f>L38-M14</f>
        <v>0</v>
      </c>
      <c r="M52" s="32">
        <f>M38-N14</f>
        <v>0</v>
      </c>
      <c r="N52" s="32"/>
    </row>
    <row r="53" spans="2:14">
      <c r="B53" t="s">
        <v>42</v>
      </c>
      <c r="C53" s="32" t="b">
        <f>C8=D8</f>
        <v>0</v>
      </c>
      <c r="D53" s="32" t="b">
        <f t="shared" ref="D53:M53" si="9">D8=E8</f>
        <v>0</v>
      </c>
      <c r="E53" s="32" t="b">
        <f t="shared" si="9"/>
        <v>1</v>
      </c>
      <c r="F53" s="32" t="b">
        <f t="shared" si="9"/>
        <v>1</v>
      </c>
      <c r="G53" s="32" t="b">
        <f t="shared" si="9"/>
        <v>1</v>
      </c>
      <c r="H53" s="32" t="b">
        <f t="shared" si="9"/>
        <v>1</v>
      </c>
      <c r="I53" s="32" t="b">
        <f t="shared" si="9"/>
        <v>1</v>
      </c>
      <c r="J53" s="32" t="b">
        <f t="shared" si="9"/>
        <v>1</v>
      </c>
      <c r="K53" s="32" t="b">
        <f t="shared" si="9"/>
        <v>1</v>
      </c>
      <c r="L53" s="32" t="b">
        <f t="shared" si="9"/>
        <v>1</v>
      </c>
      <c r="M53" s="32" t="b">
        <f t="shared" si="9"/>
        <v>1</v>
      </c>
    </row>
    <row r="54" spans="2:14">
      <c r="B54" t="s">
        <v>46</v>
      </c>
      <c r="D54" s="32">
        <f>C44+D40+D41-D42-D44</f>
        <v>0</v>
      </c>
      <c r="E54" s="32">
        <f t="shared" ref="E54:N54" si="10">D44+E40+E41-E42-E44</f>
        <v>66348.200000000012</v>
      </c>
      <c r="F54" s="32">
        <f t="shared" si="10"/>
        <v>0</v>
      </c>
      <c r="G54" s="32">
        <f t="shared" si="10"/>
        <v>0</v>
      </c>
      <c r="H54" s="32">
        <f t="shared" si="10"/>
        <v>0</v>
      </c>
      <c r="I54" s="32">
        <f t="shared" si="10"/>
        <v>0</v>
      </c>
      <c r="J54" s="32">
        <f t="shared" si="10"/>
        <v>0</v>
      </c>
      <c r="K54" s="32">
        <f t="shared" si="10"/>
        <v>0</v>
      </c>
      <c r="L54" s="32">
        <f t="shared" si="10"/>
        <v>0</v>
      </c>
      <c r="M54" s="32">
        <f t="shared" si="10"/>
        <v>0</v>
      </c>
      <c r="N54" s="32">
        <f t="shared" si="10"/>
        <v>0</v>
      </c>
    </row>
  </sheetData>
  <mergeCells count="32">
    <mergeCell ref="A45:B45"/>
    <mergeCell ref="A35:B35"/>
    <mergeCell ref="A36:B36"/>
    <mergeCell ref="A37:B37"/>
    <mergeCell ref="A38:B38"/>
    <mergeCell ref="A41:B41"/>
    <mergeCell ref="A14:B14"/>
    <mergeCell ref="A40:B40"/>
    <mergeCell ref="A39:O39"/>
    <mergeCell ref="A44:B44"/>
    <mergeCell ref="A34:B34"/>
    <mergeCell ref="A15:O15"/>
    <mergeCell ref="A43:B43"/>
    <mergeCell ref="A42:B42"/>
    <mergeCell ref="A33:O33"/>
    <mergeCell ref="A3:B3"/>
    <mergeCell ref="A4:B4"/>
    <mergeCell ref="A5:B5"/>
    <mergeCell ref="A6:B6"/>
    <mergeCell ref="A7:B7"/>
    <mergeCell ref="A11:B11"/>
    <mergeCell ref="A9:O9"/>
    <mergeCell ref="A12:B12"/>
    <mergeCell ref="A13:B13"/>
    <mergeCell ref="A23:B23"/>
    <mergeCell ref="A22:O22"/>
    <mergeCell ref="A1:C1"/>
    <mergeCell ref="D1:O1"/>
    <mergeCell ref="A2:O2"/>
    <mergeCell ref="A10:B10"/>
    <mergeCell ref="A16:B16"/>
    <mergeCell ref="A8:B8"/>
  </mergeCells>
  <conditionalFormatting sqref="C43:O43">
    <cfRule type="iconSet" priority="2">
      <iconSet iconSet="3Symbols2">
        <cfvo type="percent" val="0"/>
        <cfvo type="num" val="0.5"/>
        <cfvo type="num" val="0.9"/>
      </iconSet>
    </cfRule>
  </conditionalFormatting>
  <pageMargins left="0.19685039370078741" right="0.19685039370078741" top="0.19685039370078741" bottom="0.19685039370078741" header="0.31496062992125984" footer="0.31496062992125984"/>
  <pageSetup paperSize="9" scale="9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C24:D31"/>
  <sheetViews>
    <sheetView workbookViewId="0">
      <selection activeCell="L21" sqref="L21"/>
    </sheetView>
  </sheetViews>
  <sheetFormatPr defaultRowHeight="15"/>
  <sheetData>
    <row r="24" spans="3:4">
      <c r="D24" t="s">
        <v>79</v>
      </c>
    </row>
    <row r="25" spans="3:4">
      <c r="D25" t="s">
        <v>78</v>
      </c>
    </row>
    <row r="26" spans="3:4">
      <c r="C26" t="s">
        <v>70</v>
      </c>
      <c r="D26" t="s">
        <v>80</v>
      </c>
    </row>
    <row r="27" spans="3:4">
      <c r="C27" t="s">
        <v>71</v>
      </c>
      <c r="D27" t="s">
        <v>81</v>
      </c>
    </row>
    <row r="28" spans="3:4">
      <c r="C28" t="s">
        <v>72</v>
      </c>
      <c r="D28" t="s">
        <v>82</v>
      </c>
    </row>
    <row r="29" spans="3:4">
      <c r="C29" t="s">
        <v>73</v>
      </c>
      <c r="D29" t="s">
        <v>83</v>
      </c>
    </row>
    <row r="30" spans="3:4">
      <c r="C30" t="s">
        <v>74</v>
      </c>
    </row>
    <row r="31" spans="3:4">
      <c r="C31" t="s">
        <v>75</v>
      </c>
      <c r="D31" t="s">
        <v>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F12" sqref="F12"/>
    </sheetView>
  </sheetViews>
  <sheetFormatPr defaultRowHeight="15"/>
  <cols>
    <col min="1" max="1" width="8.140625" bestFit="1" customWidth="1"/>
    <col min="2" max="2" width="9" bestFit="1" customWidth="1"/>
    <col min="3" max="7" width="15.5703125" customWidth="1"/>
  </cols>
  <sheetData>
    <row r="1" spans="1:7" ht="26.25">
      <c r="A1" s="97" t="s">
        <v>13</v>
      </c>
      <c r="B1" s="97"/>
      <c r="C1" s="97"/>
      <c r="D1" s="97"/>
      <c r="E1" s="97"/>
      <c r="F1" s="97"/>
      <c r="G1" s="97"/>
    </row>
    <row r="2" spans="1:7" ht="15.75" thickBot="1">
      <c r="A2" s="98" t="s">
        <v>0</v>
      </c>
      <c r="B2" s="98"/>
      <c r="C2" s="98"/>
      <c r="D2" s="98"/>
      <c r="E2" s="98"/>
      <c r="F2" s="98"/>
      <c r="G2" s="98"/>
    </row>
    <row r="3" spans="1:7">
      <c r="A3" s="99" t="s">
        <v>1</v>
      </c>
      <c r="B3" s="100"/>
      <c r="C3" s="100" t="s">
        <v>2</v>
      </c>
      <c r="D3" s="100"/>
      <c r="E3" s="100"/>
      <c r="F3" s="100" t="s">
        <v>3</v>
      </c>
      <c r="G3" s="103" t="s">
        <v>4</v>
      </c>
    </row>
    <row r="4" spans="1:7" ht="29.25" customHeight="1">
      <c r="A4" s="101"/>
      <c r="B4" s="102"/>
      <c r="C4" s="8" t="s">
        <v>5</v>
      </c>
      <c r="D4" s="8" t="s">
        <v>6</v>
      </c>
      <c r="E4" s="8" t="s">
        <v>7</v>
      </c>
      <c r="F4" s="102"/>
      <c r="G4" s="104"/>
    </row>
    <row r="5" spans="1:7" ht="15.75" thickBot="1">
      <c r="A5" s="93"/>
      <c r="B5" s="94"/>
      <c r="C5" s="9"/>
      <c r="D5" s="9"/>
      <c r="E5" s="9"/>
      <c r="F5" s="9">
        <f>SUM(B:B)</f>
        <v>0</v>
      </c>
      <c r="G5" s="10">
        <f>A5+C5+D5+E5-F5</f>
        <v>0</v>
      </c>
    </row>
    <row r="6" spans="1:7">
      <c r="A6" s="11"/>
      <c r="B6" s="11"/>
      <c r="C6" s="11"/>
      <c r="D6" s="11"/>
      <c r="E6" s="11"/>
      <c r="F6" s="11"/>
    </row>
    <row r="7" spans="1:7" ht="19.5" thickBot="1">
      <c r="A7" s="95" t="s">
        <v>8</v>
      </c>
      <c r="B7" s="95"/>
      <c r="C7" s="95"/>
      <c r="D7" s="95"/>
      <c r="E7" s="95"/>
      <c r="F7" s="95"/>
      <c r="G7" s="95"/>
    </row>
    <row r="8" spans="1:7" ht="15.75" thickBot="1">
      <c r="A8" s="12" t="s">
        <v>9</v>
      </c>
      <c r="B8" s="13" t="s">
        <v>10</v>
      </c>
      <c r="C8" s="96" t="s">
        <v>11</v>
      </c>
      <c r="D8" s="96"/>
      <c r="E8" s="96"/>
      <c r="F8" s="96"/>
      <c r="G8" s="14" t="s">
        <v>12</v>
      </c>
    </row>
  </sheetData>
  <sheetCalcPr fullCalcOnLoad="1"/>
  <mergeCells count="9">
    <mergeCell ref="A5:B5"/>
    <mergeCell ref="A7:G7"/>
    <mergeCell ref="C8:F8"/>
    <mergeCell ref="A1:G1"/>
    <mergeCell ref="A2:G2"/>
    <mergeCell ref="A3:B4"/>
    <mergeCell ref="C3:E3"/>
    <mergeCell ref="F3:F4"/>
    <mergeCell ref="G3:G4"/>
  </mergeCells>
  <pageMargins left="0.61" right="0.19" top="0.28000000000000003" bottom="0.3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F5" sqref="F5"/>
    </sheetView>
  </sheetViews>
  <sheetFormatPr defaultRowHeight="15"/>
  <cols>
    <col min="1" max="1" width="8.140625" bestFit="1" customWidth="1"/>
    <col min="2" max="2" width="9" bestFit="1" customWidth="1"/>
    <col min="3" max="7" width="15.5703125" customWidth="1"/>
  </cols>
  <sheetData>
    <row r="1" spans="1:7" ht="26.25">
      <c r="A1" s="97" t="str">
        <f>Rep!A1</f>
        <v xml:space="preserve">Отчет ОСМД </v>
      </c>
      <c r="B1" s="97"/>
      <c r="C1" s="97"/>
      <c r="D1" s="97"/>
      <c r="E1" s="97"/>
      <c r="F1" s="97"/>
      <c r="G1" s="97"/>
    </row>
    <row r="2" spans="1:7" ht="15.75" thickBot="1">
      <c r="A2" s="98" t="str">
        <f>Rep!A2</f>
        <v>за период с по</v>
      </c>
      <c r="B2" s="98"/>
      <c r="C2" s="98"/>
      <c r="D2" s="98"/>
      <c r="E2" s="98"/>
      <c r="F2" s="98"/>
      <c r="G2" s="98"/>
    </row>
    <row r="3" spans="1:7" ht="15" customHeight="1">
      <c r="A3" s="99" t="str">
        <f>Rep!A3</f>
        <v>Остаток на начало отчетного периода</v>
      </c>
      <c r="B3" s="100">
        <f>Rep!B3</f>
        <v>0</v>
      </c>
      <c r="C3" s="100" t="str">
        <f>Rep!C3</f>
        <v>Поступление средств
в т.ч.</v>
      </c>
      <c r="D3" s="100">
        <f>Rep!D3</f>
        <v>0</v>
      </c>
      <c r="E3" s="100">
        <f>Rep!E3</f>
        <v>0</v>
      </c>
      <c r="F3" s="100" t="str">
        <f>Rep!F3</f>
        <v>Расходы</v>
      </c>
      <c r="G3" s="103" t="s">
        <v>4</v>
      </c>
    </row>
    <row r="4" spans="1:7" ht="29.25" customHeight="1">
      <c r="A4" s="101">
        <f>Rep!A4</f>
        <v>0</v>
      </c>
      <c r="B4" s="102">
        <f>Rep!B4</f>
        <v>0</v>
      </c>
      <c r="C4" s="8" t="str">
        <f>Rep!C4</f>
        <v>Совладельцы</v>
      </c>
      <c r="D4" s="8" t="str">
        <f>Rep!D4</f>
        <v>УСЗН</v>
      </c>
      <c r="E4" s="8" t="str">
        <f>Rep!E4</f>
        <v>Прочее</v>
      </c>
      <c r="F4" s="102">
        <f>Rep!F4</f>
        <v>0</v>
      </c>
      <c r="G4" s="104"/>
    </row>
    <row r="5" spans="1:7" ht="15.75" thickBot="1">
      <c r="A5" s="93">
        <f>Rep!A5</f>
        <v>0</v>
      </c>
      <c r="B5" s="94">
        <f>Rep!B5</f>
        <v>0</v>
      </c>
      <c r="C5" s="9">
        <f>Rep!C5</f>
        <v>0</v>
      </c>
      <c r="D5" s="9">
        <f>Rep!D5</f>
        <v>0</v>
      </c>
      <c r="E5" s="9">
        <f>Rep!E5</f>
        <v>0</v>
      </c>
      <c r="F5" s="9">
        <f>Rep!F5</f>
        <v>0</v>
      </c>
      <c r="G5" s="10">
        <f>Rep!G5</f>
        <v>0</v>
      </c>
    </row>
    <row r="6" spans="1:7">
      <c r="A6" s="11"/>
      <c r="B6" s="11"/>
      <c r="C6" s="11"/>
      <c r="D6" s="11"/>
      <c r="E6" s="11"/>
      <c r="F6" s="11"/>
    </row>
    <row r="7" spans="1:7" ht="19.5" thickBot="1">
      <c r="A7" s="95" t="s">
        <v>8</v>
      </c>
      <c r="B7" s="95"/>
      <c r="C7" s="95"/>
      <c r="D7" s="95"/>
      <c r="E7" s="95"/>
      <c r="F7" s="95"/>
      <c r="G7" s="95"/>
    </row>
    <row r="8" spans="1:7" ht="15.75" thickBot="1">
      <c r="A8" s="12" t="s">
        <v>9</v>
      </c>
      <c r="B8" s="13" t="s">
        <v>10</v>
      </c>
      <c r="C8" s="96" t="s">
        <v>11</v>
      </c>
      <c r="D8" s="96"/>
      <c r="E8" s="96"/>
      <c r="F8" s="96"/>
      <c r="G8" s="14" t="s">
        <v>12</v>
      </c>
    </row>
    <row r="9" spans="1:7">
      <c r="A9" s="15"/>
      <c r="B9" s="16"/>
    </row>
  </sheetData>
  <mergeCells count="9">
    <mergeCell ref="A5:B5"/>
    <mergeCell ref="A7:G7"/>
    <mergeCell ref="C8:F8"/>
    <mergeCell ref="A1:G1"/>
    <mergeCell ref="A2:G2"/>
    <mergeCell ref="A3:B4"/>
    <mergeCell ref="C3:E3"/>
    <mergeCell ref="F3:F4"/>
    <mergeCell ref="G3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Report</vt:lpstr>
      <vt:lpstr>HTML</vt:lpstr>
      <vt:lpstr>Rep</vt:lpstr>
      <vt:lpstr>RepDate</vt:lpstr>
      <vt:lpstr>AfterMinus</vt:lpstr>
      <vt:lpstr>AfterPlus</vt:lpstr>
      <vt:lpstr>Report!Заголовки_для_печати</vt:lpstr>
      <vt:lpstr>Report!Область_печати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</dc:creator>
  <cp:lastModifiedBy>Dima</cp:lastModifiedBy>
  <cp:lastPrinted>2025-02-20T07:29:08Z</cp:lastPrinted>
  <dcterms:created xsi:type="dcterms:W3CDTF">2019-08-12T11:34:53Z</dcterms:created>
  <dcterms:modified xsi:type="dcterms:W3CDTF">2025-03-02T11:04:09Z</dcterms:modified>
</cp:coreProperties>
</file>