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Report!$A$33</definedName>
    <definedName name="AfterPlus">Report!$A$22</definedName>
    <definedName name="_xlnm.Print_Titles" localSheetId="0">Report!$3:$3</definedName>
    <definedName name="_xlnm.Print_Area" localSheetId="0">Report!$A$1:$O$46</definedName>
  </definedNames>
  <calcPr calcId="125725" fullCalcOnLoad="1"/>
</workbook>
</file>

<file path=xl/calcChain.xml><?xml version="1.0" encoding="utf-8"?>
<calcChain xmlns="http://schemas.openxmlformats.org/spreadsheetml/2006/main">
  <c r="O32" i="1"/>
  <c r="O31"/>
  <c r="O30"/>
  <c r="O29"/>
  <c r="O28"/>
  <c r="O25"/>
  <c r="O27"/>
  <c r="O26"/>
  <c r="O20"/>
  <c r="O21"/>
  <c r="O19"/>
  <c r="O18"/>
  <c r="N44"/>
  <c r="M44"/>
  <c r="L44"/>
  <c r="K44"/>
  <c r="J44"/>
  <c r="I44"/>
  <c r="H44"/>
  <c r="G44"/>
  <c r="F44"/>
  <c r="E44"/>
  <c r="D44"/>
  <c r="N55"/>
  <c r="M55"/>
  <c r="L55"/>
  <c r="K55"/>
  <c r="J55"/>
  <c r="I55"/>
  <c r="H55"/>
  <c r="G55"/>
  <c r="F55"/>
  <c r="E55"/>
  <c r="D55"/>
  <c r="O42"/>
  <c r="O45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41" s="1"/>
  <c r="C10"/>
  <c r="D10"/>
  <c r="E10"/>
  <c r="E35" s="1"/>
  <c r="F10"/>
  <c r="F35" s="1"/>
  <c r="G10"/>
  <c r="H10"/>
  <c r="I10"/>
  <c r="I35" s="1"/>
  <c r="J10"/>
  <c r="K10"/>
  <c r="L10"/>
  <c r="L35" s="1"/>
  <c r="M10"/>
  <c r="M35" s="1"/>
  <c r="N10"/>
  <c r="N35" s="1"/>
  <c r="O11"/>
  <c r="O12"/>
  <c r="O13"/>
  <c r="O14"/>
  <c r="C16"/>
  <c r="D16"/>
  <c r="E16"/>
  <c r="F16"/>
  <c r="G16"/>
  <c r="H16"/>
  <c r="I16"/>
  <c r="J16"/>
  <c r="K16"/>
  <c r="K35"/>
  <c r="K48" s="1"/>
  <c r="L16"/>
  <c r="M16"/>
  <c r="N16"/>
  <c r="O17"/>
  <c r="O43" s="1"/>
  <c r="O22"/>
  <c r="C24"/>
  <c r="D24"/>
  <c r="D35" s="1"/>
  <c r="D49" s="1"/>
  <c r="E24"/>
  <c r="F24"/>
  <c r="G24"/>
  <c r="G35"/>
  <c r="H24"/>
  <c r="I24"/>
  <c r="J24"/>
  <c r="K24"/>
  <c r="L24"/>
  <c r="M24"/>
  <c r="N24"/>
  <c r="O33"/>
  <c r="O36"/>
  <c r="O37"/>
  <c r="O38"/>
  <c r="O39"/>
  <c r="C41"/>
  <c r="D41"/>
  <c r="E41"/>
  <c r="F41"/>
  <c r="G41"/>
  <c r="H41"/>
  <c r="I41"/>
  <c r="J41"/>
  <c r="K41"/>
  <c r="L41"/>
  <c r="M41"/>
  <c r="N41"/>
  <c r="C43"/>
  <c r="C44" s="1"/>
  <c r="D43"/>
  <c r="E43"/>
  <c r="F43"/>
  <c r="G43"/>
  <c r="H43"/>
  <c r="I43"/>
  <c r="J43"/>
  <c r="K43"/>
  <c r="L43"/>
  <c r="M43"/>
  <c r="N43"/>
  <c r="O46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C53"/>
  <c r="D53"/>
  <c r="E53"/>
  <c r="F53"/>
  <c r="G53"/>
  <c r="H53"/>
  <c r="I53"/>
  <c r="J53"/>
  <c r="K53"/>
  <c r="L53"/>
  <c r="M53"/>
  <c r="C54"/>
  <c r="D54"/>
  <c r="E54"/>
  <c r="F54"/>
  <c r="G54"/>
  <c r="H54"/>
  <c r="I54"/>
  <c r="J54"/>
  <c r="K54"/>
  <c r="L54"/>
  <c r="M54"/>
  <c r="J35"/>
  <c r="J49" s="1"/>
  <c r="H35"/>
  <c r="H48" s="1"/>
  <c r="J48"/>
  <c r="H49"/>
  <c r="G49"/>
  <c r="G48"/>
  <c r="O24" l="1"/>
  <c r="O16"/>
  <c r="O44"/>
  <c r="C35"/>
  <c r="C49" s="1"/>
  <c r="L48"/>
  <c r="L49"/>
  <c r="O35"/>
  <c r="O48" s="1"/>
  <c r="N48"/>
  <c r="M48"/>
  <c r="M49"/>
  <c r="E49"/>
  <c r="E48"/>
  <c r="F48"/>
  <c r="F49"/>
  <c r="I49"/>
  <c r="I48"/>
  <c r="D48"/>
  <c r="O10"/>
  <c r="K49"/>
  <c r="C48" l="1"/>
</calcChain>
</file>

<file path=xl/comments1.xml><?xml version="1.0" encoding="utf-8"?>
<comments xmlns="http://schemas.openxmlformats.org/spreadsheetml/2006/main">
  <authors>
    <author>Dima</author>
  </authors>
  <commentList>
    <comment ref="C25" authorId="0">
      <text>
        <r>
          <rPr>
            <sz val="10"/>
            <color indexed="81"/>
            <rFont val="Courier"/>
            <family val="3"/>
          </rPr>
          <t>30.01.2025 КП "КВПВ" (КВБО) 1641,5_x000D_
Вивіз ТПВ Договір №217/1 від 25.07.2023р. У сумі 1367.92 грн., ПДВ - 20 % 273.58 грн.</t>
        </r>
      </text>
    </comment>
    <comment ref="D25" authorId="0">
      <text>
        <r>
          <rPr>
            <sz val="10"/>
            <color indexed="81"/>
            <rFont val="Courier"/>
            <family val="3"/>
          </rPr>
          <t>10.02.2025 КП "КВПВ" (КВБО) 2000_x000D_
Вивіз ТПВ за січень 2025 р. Договір №217/1 від 25.07.2023р. У сумі 1666.67 грн., ПДВ - 20 % 333.33 грн.</t>
        </r>
      </text>
    </comment>
    <comment ref="D26" authorId="0">
      <text>
        <r>
          <rPr>
            <sz val="10"/>
            <color indexed="81"/>
            <rFont val="Courier"/>
            <family val="3"/>
          </rPr>
          <t>10.02.2025 ПРАТ "ХАРКІВЕНЕРГОЗБУТ" 4500_x000D_
Електроенергія за січень 2025 р. Договір №1263 від 12.11.2008 р. У сумі 3750.00 грн., ПДВ - 20 % 750.00 грн._x000D_
28.02.2025 ПРАТ "ХАРКІВЕНЕРГОЗБУТ" 4600_x000D_
Електроенергіяза лютий 2025 Договір №1263 від 12.11.2008 р. У сумі 3833.33 грн., ПДВ - 20 % 766.67 грн.</t>
        </r>
      </text>
    </comment>
    <comment ref="D27" authorId="0">
      <text>
        <r>
          <rPr>
            <sz val="10"/>
            <color indexed="81"/>
            <rFont val="Courier"/>
            <family val="3"/>
          </rPr>
          <t>10.02.2025 ЛИФТТРАНССЕРВИС 5900_x000D_
ТО ліфтів за січень 2025 р. Договір: №3 від 01.01.2011 р. Без ПДВ._x000D_
28.02.2025 ЛИФТТРАНССЕРВИС 8000_x000D_
ТО ліфтів за лютий  2025 р. Договір: №3 від 01.01.2011 р. Без ПДВ._x000D_
28.02.2025 ЛИФТТРАНССЕРВИС 12000_x000D_
ТО ліфтів за лютий 2025 р. Договір: №3 від 01.01.2011 р. Без ПДВ.</t>
        </r>
      </text>
    </comment>
    <comment ref="D28" authorId="0">
      <text>
        <r>
          <rPr>
            <sz val="10"/>
            <color indexed="81"/>
            <rFont val="Courier"/>
            <family val="3"/>
          </rPr>
          <t>10.02.2025 Податок на доходи фізичних осіб 3276_x000D_
23008300, ПДФО за січень 2025 р._x000D_
28.02.2025 Податок на доходи фізичних осіб 4896_x000D_
23008300, ПДФО за лютий 2025 р.</t>
        </r>
      </text>
    </comment>
    <comment ref="D29" authorId="0">
      <text>
        <r>
          <rPr>
            <sz val="10"/>
            <color indexed="81"/>
            <rFont val="Courier"/>
            <family val="3"/>
          </rPr>
          <t>10.02.2025 Єдиний соціальний внесок 4004_x000D_
23008300, ЄСВ засічень 2025 р._x000D_
28.02.2025 Єдиний соціальний внесок 5984_x000D_
23008300, ЄСВ за  лютий 2025 р.</t>
        </r>
      </text>
    </comment>
    <comment ref="D30" authorId="0">
      <text>
        <r>
          <rPr>
            <sz val="10"/>
            <color indexed="81"/>
            <rFont val="Courier"/>
            <family val="3"/>
          </rPr>
          <t>10.02.2025 Військоввий збір 910_x000D_
23008300, Військовий збір за січень 2025 р._x000D_
28.02.2025 Військоввий збір 1360_x000D_
23008300, Військовий збір за лютий  2025 р.</t>
        </r>
      </text>
    </comment>
    <comment ref="D31" authorId="0">
      <text>
        <r>
          <rPr>
            <sz val="10"/>
            <color indexed="81"/>
            <rFont val="Courier"/>
            <family val="3"/>
          </rPr>
          <t>10.02.2025 Виплата заробітної плати із банку 14014_x000D_
Зарплата за січень 2025_x000D_
10.02.2025 Виплата заробітної плати із банку 504_x000D_
Зарплата за грудень 2024_x000D_
28.02.2025 Виплата заробітної плати із банку 14014_x000D_
Зарплата за лютий 2025 р.</t>
        </r>
      </text>
    </comment>
    <comment ref="C32" authorId="0">
      <text>
        <r>
          <rPr>
            <sz val="10"/>
            <color indexed="81"/>
            <rFont val="Courier"/>
            <family val="3"/>
          </rPr>
          <t>01.01.2025 АТ КБ "Приватбанк" 350_x000D_
Комісія за обслуговування рахунку за грудень  2024 р. згідно договору банківського рахунку від 20.02.2024, без ПДВ.</t>
        </r>
      </text>
    </comment>
    <comment ref="D32" authorId="0">
      <text>
        <r>
          <rPr>
            <sz val="10"/>
            <color indexed="81"/>
            <rFont val="Courier"/>
            <family val="3"/>
          </rPr>
          <t>01.02.2025 АТ КБ "Приватбанк" 350_x000D_
Комісія за обслуговування рахунку за січень  2025 р. згідно договору банківського рахунку від 20.02.2024, без ПДВ._x000D_
10.02.2025 АТ КБ "Приватбанк" 35,04_x000D_
Сплата комісії за касове обслуговування за січень 2025_x000D_
28.02.2025 АТ КБ "Приватбанк" 35,04_x000D_
Сплата комісії за касове обслуговування за лютий 2025 р.</t>
        </r>
      </text>
    </comment>
  </commentList>
</comments>
</file>

<file path=xl/sharedStrings.xml><?xml version="1.0" encoding="utf-8"?>
<sst xmlns="http://schemas.openxmlformats.org/spreadsheetml/2006/main" count="93" uniqueCount="83">
  <si>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</si>
  <si>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</si>
  <si>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</si>
  <si>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</si>
  <si>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</si>
  <si>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</si>
  <si>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</si>
  <si>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</si>
  <si>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</si>
  <si>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</si>
  <si>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</si>
  <si>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</si>
  <si>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</si>
  <si>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</si>
  <si>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</si>
  <si>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</si>
  <si>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</si>
  <si>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</si>
  <si>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</si>
  <si>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</si>
  <si>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</si>
  <si>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</si>
  <si>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</si>
  <si>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</si>
  <si>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</si>
  <si>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</si>
  <si>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</si>
  <si>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</si>
  <si>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</si>
  <si>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</si>
  <si>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</si>
  <si>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</si>
  <si>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</si>
  <si>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</si>
  <si>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</si>
  <si>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</si>
  <si>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</si>
  <si>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</si>
  <si>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</si>
  <si>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</si>
  <si>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</si>
  <si>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</si>
  <si>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</si>
  <si>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</si>
  <si>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</si>
  <si>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</si>
  <si>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</si>
  <si>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</si>
  <si>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</si>
  <si>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</si>
  <si>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</si>
  <si>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</si>
  <si>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</si>
  <si>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</si>
  <si>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</si>
  <si>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</si>
  <si>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"Прибой"</t>
  </si>
  <si>
    <t>2 місяців 2025 р.</t>
  </si>
  <si>
    <t>Звіт про використання коштів</t>
  </si>
  <si>
    <t>Вивіз сміття</t>
  </si>
  <si>
    <t>Електроенергія</t>
  </si>
  <si>
    <t>Тех.обслуговування ліфтів</t>
  </si>
  <si>
    <t>ПДФО</t>
  </si>
  <si>
    <t>ЄСВ</t>
  </si>
  <si>
    <t>ВС</t>
  </si>
  <si>
    <t>Зарплата</t>
  </si>
  <si>
    <t>Комісія банку</t>
  </si>
  <si>
    <t>ТОВ "МАКСНЕТ"</t>
  </si>
  <si>
    <t>ХАРКIВСЬКА ФIЛIЯ АТ "УКРТЕЛЕКОМ"</t>
  </si>
  <si>
    <t>КОСТЮКЕВИЧ О.М. ФОП</t>
  </si>
  <si>
    <t>30.01.2025 КП "КВПВ" (КВБО) 1641,5&lt;br&gt;Вивіз ТПВ Договір №217/1 від 25.07.2023р. У сумі 1367.92 грн., ПДВ - 20 % 273.58 грн.</t>
  </si>
  <si>
    <t>01.01.2025 АТ КБ "Приватбанк" 350&lt;br&gt;Комісія за обслуговування рахунку за грудень  2024 р. згідно договору банківського рахунку від 20.02.2024, без ПДВ.&lt;hr&gt;30.01.2025 АТ КБ "Приватбанк" 3</t>
  </si>
  <si>
    <t>4,071, 0, 16,98, 1</t>
  </si>
  <si>
    <t>Борг на 01.01.25: 401774,38</t>
  </si>
  <si>
    <t>Воля (Телесвіт)</t>
  </si>
  <si>
    <t>10.02.2025 ПРАТ "ХАРКІВЕНЕРГОЗБУТ" 4500&lt;br&gt;Електроенергія за січень 2025 р. Договір №1263 від 12.11.2008 р. У сумі 3750.00 грн., ПДВ - 20 % 750.00 грн.&lt;hr&gt;28.02.2025 ПРАТ "ХАРКІВЕНЕРГОЗБУТ" 4600&lt;br&gt;Електроенергіяза лютий 2025 Договір №1263 від 12.11.2008 р. У сумі 3833.33 грн., ПДВ - 20 % 766.67 грн.</t>
  </si>
  <si>
    <t>10.02.2025 ЛИФТТРАНССЕРВИС 5900&lt;br&gt;ТО ліфтів за січень 2025 р. Договір: №3 від 01.01.2011 р. Без ПДВ.&lt;hr&gt;28.02.2025 ЛИФТТРАНССЕРВИС 8000&lt;br&gt;ТО ліфтів за лютий  2025 р. Договір: №3 від 01.01.2011 р. Без ПДВ.&lt;hr&gt;28.02.2025 ЛИФТТРАНССЕРВИС 12000&lt;br&gt;ТО ліфтів за лютий 2025 р. Договір: №3 від 01.01.2011 р. Без ПДВ.</t>
  </si>
  <si>
    <t>10.02.2025 КП "КВПВ" (КВБО) 2000&lt;br&gt;Вивіз ТПВ за січень 2025 р. Договір №217/1 від 25.07.2023р. У сумі 1666.67 грн., ПДВ - 20 % 333.33 грн.</t>
  </si>
  <si>
    <t>10.02.2025 Податок на доходи фізичних осіб 3276&lt;br&gt;23008300, ПДФО за січень 2025 р.&lt;hr&gt;28.02.2025 Податок на доходи фізичних осіб 4896&lt;br&gt;23008300, ПДФО за лютий 2025 р.</t>
  </si>
  <si>
    <t>10.02.2025 Єдиний соціальний внесок 4004&lt;br&gt;23008300, ЄСВ засічень 2025 р.&lt;hr&gt;28.02.2025 Єдиний соціальний внесок 5984&lt;br&gt;23008300, ЄСВ за  лютий 2025 р.</t>
  </si>
  <si>
    <t>10.02.2025 Військоввий збір 910&lt;br&gt;23008300, Військовий збір за січень 2025 р.&lt;hr&gt;28.02.2025 Військоввий збір 1360&lt;br&gt;23008300, Військовий збір за лютий  2025 р.</t>
  </si>
  <si>
    <t>10.02.2025 Виплата заробітної плати із банку 14014&lt;br&gt;Зарплата за січень 2025&lt;hr&gt;10.02.2025 Виплата заробітної плати із банку 504&lt;br&gt;Зарплата за грудень 2024&lt;hr&gt;28.02.2025 Виплата заробітної плати із банку 14014&lt;br&gt;Зарплата за лютий 2025 р.</t>
  </si>
  <si>
    <t>01.02.2025 АТ КБ "Приватбанк" 350&lt;br&gt;Комісія за обслуговування рахунку за січень  2025 р. згідно договору банківського рахунку від 20.02.2024, без ПДВ.&lt;hr&gt;10.02.2025 АТ КБ "Приватбанк" 1,26&lt;hr&gt;10.02.2025 АТ КБ "Приватбанк" 35,04&lt;br&gt;Сплата комісії за касове обслуговування за січень 2025&lt;hr&gt;10.02.2025 АТ КБ "Приватбанк" 3&lt;hr&gt;10.02.2025 АТ КБ "Приватбанк" 3&lt;hr&gt;10.02.2025 АТ КБ "Приватбанк" 3&lt;hr&gt;10.02.2025 АТ КБ "Приватбанк" 3&lt;hr&gt;10.02.2025 АТ КБ "Приватбанк" 3&lt;hr&gt;10.02.2025 АТ КБ "Приватбанк" 3&lt;hr&gt;28.02.2025 АТ КБ "Приватбанк" 3&lt;hr&gt;28.02.2025 АТ КБ "Приватбанк" 3&lt;hr&gt;28.02.2025 АТ КБ "Приватбанк" 3&lt;hr&gt;28.02.2025 АТ КБ "Приватбанк" 35,04&lt;br&gt;Сплата комісії за касове обслуговування за лютий 2025 р.&lt;hr&gt;28.02.2025 АТ КБ "Приватбанк" 3&lt;hr&gt;28.02.2025 АТ КБ "Приватбанк" 3&lt;hr&gt;28.02.2025 АТ КБ "Приватбанк" 3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</si>
</sst>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0" fontId="0" fillId="0" borderId="7" xfId="0" applyBorder="1" applyAlignment="1">
      <alignment horizontal="center"/>
    </xf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55"/>
  <sheetViews>
    <sheetView showGridLines="0" tabSelected="1" workbookViewId="0">
      <selection activeCell="A21" sqref="A21"/>
    </sheetView>
  </sheetViews>
  <sheetFormatPr defaultRowHeight="15"/>
  <cols>
    <col min="1" max="1" width="2" bestFit="1" customWidth="1"/>
    <col min="2" max="2" width="35.28515625" bestFit="1" customWidth="1"/>
    <col min="3" max="3" width="8.42578125" bestFit="1" customWidth="1"/>
    <col min="4" max="4" width="8.5703125" bestFit="1" customWidth="1"/>
    <col min="5" max="5" width="9.7109375" hidden="1" customWidth="1"/>
    <col min="6" max="6" width="8.42578125" hidden="1" customWidth="1"/>
    <col min="7" max="7" width="7.85546875" hidden="1" customWidth="1"/>
    <col min="8" max="8" width="8.7109375" hidden="1" customWidth="1"/>
    <col min="9" max="9" width="7.85546875" hidden="1" customWidth="1"/>
    <col min="10" max="10" width="8.85546875" hidden="1" customWidth="1"/>
    <col min="11" max="11" width="9.7109375" hidden="1" customWidth="1"/>
    <col min="12" max="12" width="9" hidden="1" customWidth="1"/>
    <col min="13" max="13" width="9.5703125" hidden="1" customWidth="1"/>
    <col min="14" max="14" width="8.42578125" hidden="1" customWidth="1"/>
    <col min="15" max="15" width="12" bestFit="1" customWidth="1"/>
  </cols>
  <sheetData>
    <row r="1" spans="1:15" ht="15.75">
      <c r="A1" s="63" t="s">
        <v>56</v>
      </c>
      <c r="B1" s="63"/>
      <c r="C1" s="63"/>
      <c r="D1" s="64" t="s">
        <v>57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16.5" thickBot="1">
      <c r="A2" s="65" t="s">
        <v>58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15.75" thickBot="1">
      <c r="A3" s="70" t="s">
        <v>14</v>
      </c>
      <c r="B3" s="71"/>
      <c r="C3" s="23" t="s">
        <v>15</v>
      </c>
      <c r="D3" s="55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 t="s">
        <v>21</v>
      </c>
      <c r="J3" s="17" t="s">
        <v>22</v>
      </c>
      <c r="K3" s="17" t="s">
        <v>23</v>
      </c>
      <c r="L3" s="17" t="s">
        <v>24</v>
      </c>
      <c r="M3" s="17" t="s">
        <v>25</v>
      </c>
      <c r="N3" s="19" t="s">
        <v>26</v>
      </c>
      <c r="O3" s="25" t="s">
        <v>27</v>
      </c>
    </row>
    <row r="4" spans="1:15" ht="15.75" hidden="1" thickBot="1">
      <c r="A4" s="72" t="s">
        <v>28</v>
      </c>
      <c r="B4" s="73"/>
      <c r="C4" s="24">
        <v>8228.4099884033203</v>
      </c>
      <c r="D4" s="18">
        <v>8228.4099884033203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 ht="15.75" hidden="1" thickBot="1">
      <c r="A5" s="74" t="s">
        <v>34</v>
      </c>
      <c r="B5" s="75"/>
      <c r="C5" s="2" t="s">
        <v>72</v>
      </c>
      <c r="D5" s="3" t="s">
        <v>72</v>
      </c>
      <c r="E5" s="3"/>
      <c r="F5" s="3"/>
      <c r="G5" s="3"/>
      <c r="H5" s="3"/>
      <c r="I5" s="3"/>
      <c r="J5" s="3"/>
      <c r="K5" s="3"/>
      <c r="L5" s="3"/>
      <c r="M5" s="3"/>
      <c r="N5" s="21"/>
      <c r="O5" s="4"/>
    </row>
    <row r="6" spans="1:15" ht="15.75" hidden="1" thickBot="1">
      <c r="A6" s="74" t="s">
        <v>29</v>
      </c>
      <c r="B6" s="75"/>
      <c r="C6" s="5">
        <v>144</v>
      </c>
      <c r="D6" s="6">
        <v>144</v>
      </c>
      <c r="E6" s="6"/>
      <c r="F6" s="6"/>
      <c r="G6" s="6"/>
      <c r="H6" s="6"/>
      <c r="I6" s="6"/>
      <c r="J6" s="6"/>
      <c r="K6" s="6"/>
      <c r="L6" s="6"/>
      <c r="M6" s="6"/>
      <c r="N6" s="22"/>
      <c r="O6" s="7"/>
    </row>
    <row r="7" spans="1:15" ht="15.75" hidden="1" thickBot="1">
      <c r="A7" s="74" t="s">
        <v>30</v>
      </c>
      <c r="B7" s="75"/>
      <c r="C7" s="5">
        <v>242</v>
      </c>
      <c r="D7" s="6">
        <v>242</v>
      </c>
      <c r="E7" s="6"/>
      <c r="F7" s="6"/>
      <c r="G7" s="6"/>
      <c r="H7" s="6"/>
      <c r="I7" s="6"/>
      <c r="J7" s="6"/>
      <c r="K7" s="6"/>
      <c r="L7" s="6"/>
      <c r="M7" s="6"/>
      <c r="N7" s="22"/>
      <c r="O7" s="7"/>
    </row>
    <row r="8" spans="1:15" ht="15.75" hidden="1" thickBot="1">
      <c r="A8" s="68" t="s">
        <v>31</v>
      </c>
      <c r="B8" s="69"/>
      <c r="C8" s="105">
        <v>38593.880199999898</v>
      </c>
      <c r="D8" s="106">
        <v>38594.88019999989</v>
      </c>
      <c r="E8" s="106"/>
      <c r="F8" s="106"/>
      <c r="G8" s="106"/>
      <c r="H8" s="106"/>
      <c r="I8" s="106"/>
      <c r="J8" s="106"/>
      <c r="K8" s="106"/>
      <c r="L8" s="106"/>
      <c r="M8" s="106"/>
      <c r="N8" s="107"/>
      <c r="O8" s="27">
        <f>SUM(C8:N8)</f>
        <v>77188.760399999795</v>
      </c>
    </row>
    <row r="9" spans="1:15" s="1" customFormat="1" ht="15" hidden="1" customHeight="1" thickBot="1">
      <c r="A9" s="78"/>
      <c r="B9" s="79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80"/>
    </row>
    <row r="10" spans="1:15" s="1" customFormat="1" ht="19.5" thickBot="1">
      <c r="A10" s="66" t="s">
        <v>55</v>
      </c>
      <c r="B10" s="67"/>
      <c r="C10" s="109">
        <f>C11-C12-C13-C14</f>
        <v>3306.8000001590699</v>
      </c>
      <c r="D10" s="110">
        <f t="shared" ref="D10:N10" si="0">D11-D12-D13-D14</f>
        <v>44319.570000162348</v>
      </c>
      <c r="E10" s="110">
        <f t="shared" si="0"/>
        <v>0</v>
      </c>
      <c r="F10" s="110">
        <f t="shared" si="0"/>
        <v>0</v>
      </c>
      <c r="G10" s="110">
        <f t="shared" si="0"/>
        <v>0</v>
      </c>
      <c r="H10" s="110">
        <f t="shared" si="0"/>
        <v>0</v>
      </c>
      <c r="I10" s="110">
        <f t="shared" si="0"/>
        <v>0</v>
      </c>
      <c r="J10" s="110">
        <f t="shared" si="0"/>
        <v>0</v>
      </c>
      <c r="K10" s="110">
        <f t="shared" si="0"/>
        <v>0</v>
      </c>
      <c r="L10" s="110">
        <f t="shared" si="0"/>
        <v>0</v>
      </c>
      <c r="M10" s="110">
        <f t="shared" si="0"/>
        <v>0</v>
      </c>
      <c r="N10" s="111">
        <f t="shared" si="0"/>
        <v>0</v>
      </c>
      <c r="O10" s="28">
        <f>C10</f>
        <v>3306.8000001590699</v>
      </c>
    </row>
    <row r="11" spans="1:15" s="1" customFormat="1" hidden="1">
      <c r="A11" s="76" t="s">
        <v>35</v>
      </c>
      <c r="B11" s="77"/>
      <c r="C11" s="112">
        <v>3306.8000001590699</v>
      </c>
      <c r="D11" s="113">
        <v>44319.570000162348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4"/>
      <c r="O11" s="29">
        <f>C11</f>
        <v>3306.8000001590699</v>
      </c>
    </row>
    <row r="12" spans="1:15" s="1" customFormat="1" hidden="1">
      <c r="A12" s="56" t="s">
        <v>48</v>
      </c>
      <c r="B12" s="57"/>
      <c r="C12" s="115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7"/>
      <c r="O12" s="33">
        <f>C12</f>
        <v>0</v>
      </c>
    </row>
    <row r="13" spans="1:15" s="1" customFormat="1" hidden="1">
      <c r="A13" s="56" t="s">
        <v>49</v>
      </c>
      <c r="B13" s="57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7"/>
      <c r="O13" s="33">
        <f>C13</f>
        <v>0</v>
      </c>
    </row>
    <row r="14" spans="1:15" s="1" customFormat="1" ht="15.75" hidden="1" thickBot="1">
      <c r="A14" s="81" t="s">
        <v>50</v>
      </c>
      <c r="B14" s="82"/>
      <c r="C14" s="118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20"/>
      <c r="O14" s="34">
        <f>C14</f>
        <v>0</v>
      </c>
    </row>
    <row r="15" spans="1:15" s="1" customFormat="1" ht="7.15" hidden="1" customHeight="1" thickBot="1">
      <c r="A15" s="84"/>
      <c r="B15" s="85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86"/>
    </row>
    <row r="16" spans="1:15" s="1" customFormat="1" ht="18.75">
      <c r="A16" s="66" t="s">
        <v>44</v>
      </c>
      <c r="B16" s="67"/>
      <c r="C16" s="122">
        <f>SUM(C17:C22)</f>
        <v>43007.27</v>
      </c>
      <c r="D16" s="110">
        <f>SUM(D17:D22)</f>
        <v>55201.369999999995</v>
      </c>
      <c r="E16" s="110">
        <f>SUM(E17:E22)</f>
        <v>0</v>
      </c>
      <c r="F16" s="110">
        <f t="shared" ref="F16:M16" si="1">SUM(F17:F22)</f>
        <v>0</v>
      </c>
      <c r="G16" s="110">
        <f t="shared" si="1"/>
        <v>0</v>
      </c>
      <c r="H16" s="110">
        <f t="shared" si="1"/>
        <v>0</v>
      </c>
      <c r="I16" s="110">
        <f t="shared" si="1"/>
        <v>0</v>
      </c>
      <c r="J16" s="110">
        <f t="shared" si="1"/>
        <v>0</v>
      </c>
      <c r="K16" s="110">
        <f t="shared" si="1"/>
        <v>0</v>
      </c>
      <c r="L16" s="110">
        <f t="shared" si="1"/>
        <v>0</v>
      </c>
      <c r="M16" s="110">
        <f t="shared" si="1"/>
        <v>0</v>
      </c>
      <c r="N16" s="123">
        <f>SUM(N17:N22)</f>
        <v>0</v>
      </c>
      <c r="O16" s="28">
        <f>SUM(C16:N16)</f>
        <v>98208.639999999985</v>
      </c>
    </row>
    <row r="17" spans="1:15">
      <c r="A17" s="147">
        <v>1</v>
      </c>
      <c r="B17" s="148" t="s">
        <v>32</v>
      </c>
      <c r="C17" s="149">
        <v>36773.269999999997</v>
      </c>
      <c r="D17" s="150">
        <v>52831.369999999995</v>
      </c>
      <c r="E17" s="150"/>
      <c r="F17" s="150"/>
      <c r="G17" s="150"/>
      <c r="H17" s="150"/>
      <c r="I17" s="150"/>
      <c r="J17" s="150"/>
      <c r="K17" s="150"/>
      <c r="L17" s="150"/>
      <c r="M17" s="150"/>
      <c r="N17" s="151"/>
      <c r="O17" s="152">
        <f>SUM(C17:N17)</f>
        <v>89604.639999999985</v>
      </c>
    </row>
    <row r="18" spans="1:15">
      <c r="A18" s="147">
        <v>2</v>
      </c>
      <c r="B18" s="148" t="s">
        <v>67</v>
      </c>
      <c r="C18" s="149">
        <v>1584</v>
      </c>
      <c r="D18" s="150">
        <v>0</v>
      </c>
      <c r="E18" s="150"/>
      <c r="F18" s="150"/>
      <c r="G18" s="150"/>
      <c r="H18" s="150"/>
      <c r="I18" s="150"/>
      <c r="J18" s="150"/>
      <c r="K18" s="150"/>
      <c r="L18" s="150"/>
      <c r="M18" s="150"/>
      <c r="N18" s="151"/>
      <c r="O18" s="152">
        <f>SUM(C18:N18)</f>
        <v>1584</v>
      </c>
    </row>
    <row r="19" spans="1:15">
      <c r="A19" s="147">
        <v>3</v>
      </c>
      <c r="B19" s="148" t="s">
        <v>68</v>
      </c>
      <c r="C19" s="149">
        <v>600</v>
      </c>
      <c r="D19" s="150">
        <v>0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1"/>
      <c r="O19" s="152">
        <f>SUM(C19:N19)</f>
        <v>600</v>
      </c>
    </row>
    <row r="20" spans="1:15">
      <c r="A20" s="52">
        <v>4</v>
      </c>
      <c r="B20" s="53" t="s">
        <v>69</v>
      </c>
      <c r="C20" s="143">
        <v>4050</v>
      </c>
      <c r="D20" s="144">
        <v>450</v>
      </c>
      <c r="E20" s="144"/>
      <c r="F20" s="144"/>
      <c r="G20" s="144"/>
      <c r="H20" s="144"/>
      <c r="I20" s="144"/>
      <c r="J20" s="144"/>
      <c r="K20" s="144"/>
      <c r="L20" s="144"/>
      <c r="M20" s="144"/>
      <c r="N20" s="145"/>
      <c r="O20" s="4">
        <f>SUM(C20:N20)</f>
        <v>4500</v>
      </c>
    </row>
    <row r="21" spans="1:15" ht="15.75" thickBot="1">
      <c r="A21" s="49">
        <v>5</v>
      </c>
      <c r="B21" s="54" t="s">
        <v>74</v>
      </c>
      <c r="C21" s="124"/>
      <c r="D21" s="106">
        <v>1920</v>
      </c>
      <c r="E21" s="106"/>
      <c r="F21" s="106"/>
      <c r="G21" s="106"/>
      <c r="H21" s="106"/>
      <c r="I21" s="106"/>
      <c r="J21" s="106"/>
      <c r="K21" s="106"/>
      <c r="L21" s="106"/>
      <c r="M21" s="106"/>
      <c r="N21" s="125"/>
      <c r="O21" s="27">
        <f>SUM(C21:N21)</f>
        <v>1920</v>
      </c>
    </row>
    <row r="22" spans="1:15" ht="15.75" hidden="1" thickBot="1">
      <c r="A22" s="38"/>
      <c r="B22" s="39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  <c r="O22" s="40">
        <f>SUM(C22:N22)</f>
        <v>0</v>
      </c>
    </row>
    <row r="23" spans="1:15" s="1" customFormat="1" ht="7.5" customHeight="1" thickBot="1">
      <c r="A23" s="60"/>
      <c r="B23" s="61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62"/>
    </row>
    <row r="24" spans="1:15" s="1" customFormat="1" ht="18.75">
      <c r="A24" s="58" t="s">
        <v>33</v>
      </c>
      <c r="B24" s="59"/>
      <c r="C24" s="130">
        <f t="shared" ref="C24:N24" si="2">SUM(C25:C33)</f>
        <v>1994.5</v>
      </c>
      <c r="D24" s="131">
        <f t="shared" si="2"/>
        <v>86419.34</v>
      </c>
      <c r="E24" s="131">
        <f t="shared" si="2"/>
        <v>0</v>
      </c>
      <c r="F24" s="131">
        <f t="shared" si="2"/>
        <v>0</v>
      </c>
      <c r="G24" s="131">
        <f t="shared" si="2"/>
        <v>0</v>
      </c>
      <c r="H24" s="131">
        <f t="shared" si="2"/>
        <v>0</v>
      </c>
      <c r="I24" s="131">
        <f t="shared" si="2"/>
        <v>0</v>
      </c>
      <c r="J24" s="131">
        <f t="shared" si="2"/>
        <v>0</v>
      </c>
      <c r="K24" s="131">
        <f t="shared" si="2"/>
        <v>0</v>
      </c>
      <c r="L24" s="131">
        <f t="shared" si="2"/>
        <v>0</v>
      </c>
      <c r="M24" s="131">
        <f t="shared" si="2"/>
        <v>0</v>
      </c>
      <c r="N24" s="132">
        <f t="shared" si="2"/>
        <v>0</v>
      </c>
      <c r="O24" s="35">
        <f>SUM(C24:N24)</f>
        <v>88413.84</v>
      </c>
    </row>
    <row r="25" spans="1:15" s="1" customFormat="1">
      <c r="A25" s="50">
        <v>1</v>
      </c>
      <c r="B25" s="51" t="s">
        <v>59</v>
      </c>
      <c r="C25" s="159">
        <v>1641.5</v>
      </c>
      <c r="D25" s="160">
        <v>2000</v>
      </c>
      <c r="E25" s="160">
        <v>0</v>
      </c>
      <c r="F25" s="160">
        <v>0</v>
      </c>
      <c r="G25" s="160">
        <v>0</v>
      </c>
      <c r="H25" s="160"/>
      <c r="I25" s="160"/>
      <c r="J25" s="160"/>
      <c r="K25" s="160"/>
      <c r="L25" s="160"/>
      <c r="M25" s="160"/>
      <c r="N25" s="161"/>
      <c r="O25" s="162">
        <f>SUM(C25:N25)</f>
        <v>3641.5</v>
      </c>
    </row>
    <row r="26" spans="1:15" s="1" customFormat="1">
      <c r="A26" s="153">
        <v>2</v>
      </c>
      <c r="B26" s="154" t="s">
        <v>60</v>
      </c>
      <c r="C26" s="155">
        <v>0</v>
      </c>
      <c r="D26" s="156">
        <v>9100</v>
      </c>
      <c r="E26" s="156"/>
      <c r="F26" s="156"/>
      <c r="G26" s="156"/>
      <c r="H26" s="156"/>
      <c r="I26" s="156"/>
      <c r="J26" s="156"/>
      <c r="K26" s="156"/>
      <c r="L26" s="156"/>
      <c r="M26" s="156"/>
      <c r="N26" s="157"/>
      <c r="O26" s="158">
        <f>SUM(C26:N26)</f>
        <v>9100</v>
      </c>
    </row>
    <row r="27" spans="1:15" s="1" customFormat="1">
      <c r="A27" s="153">
        <v>3</v>
      </c>
      <c r="B27" s="154" t="s">
        <v>61</v>
      </c>
      <c r="C27" s="155">
        <v>0</v>
      </c>
      <c r="D27" s="156">
        <v>25900</v>
      </c>
      <c r="E27" s="156"/>
      <c r="F27" s="156"/>
      <c r="G27" s="156"/>
      <c r="H27" s="156"/>
      <c r="I27" s="156"/>
      <c r="J27" s="156"/>
      <c r="K27" s="156"/>
      <c r="L27" s="156"/>
      <c r="M27" s="156"/>
      <c r="N27" s="157"/>
      <c r="O27" s="158">
        <f>SUM(C27:N27)</f>
        <v>25900</v>
      </c>
    </row>
    <row r="28" spans="1:15" s="1" customFormat="1">
      <c r="A28" s="153">
        <v>4</v>
      </c>
      <c r="B28" s="154" t="s">
        <v>62</v>
      </c>
      <c r="C28" s="155">
        <v>0</v>
      </c>
      <c r="D28" s="156">
        <v>8172</v>
      </c>
      <c r="E28" s="156"/>
      <c r="F28" s="156"/>
      <c r="G28" s="156"/>
      <c r="H28" s="156"/>
      <c r="I28" s="156"/>
      <c r="J28" s="156"/>
      <c r="K28" s="156"/>
      <c r="L28" s="156"/>
      <c r="M28" s="156"/>
      <c r="N28" s="157"/>
      <c r="O28" s="158">
        <f>SUM(C28:N28)</f>
        <v>8172</v>
      </c>
    </row>
    <row r="29" spans="1:15" s="1" customFormat="1">
      <c r="A29" s="153">
        <v>5</v>
      </c>
      <c r="B29" s="154" t="s">
        <v>63</v>
      </c>
      <c r="C29" s="155">
        <v>0</v>
      </c>
      <c r="D29" s="156">
        <v>9988</v>
      </c>
      <c r="E29" s="156"/>
      <c r="F29" s="156"/>
      <c r="G29" s="156"/>
      <c r="H29" s="156"/>
      <c r="I29" s="156"/>
      <c r="J29" s="156"/>
      <c r="K29" s="156"/>
      <c r="L29" s="156"/>
      <c r="M29" s="156"/>
      <c r="N29" s="157"/>
      <c r="O29" s="158">
        <f>SUM(C29:N29)</f>
        <v>9988</v>
      </c>
    </row>
    <row r="30" spans="1:15" s="1" customFormat="1">
      <c r="A30" s="153">
        <v>6</v>
      </c>
      <c r="B30" s="154" t="s">
        <v>64</v>
      </c>
      <c r="C30" s="155">
        <v>0</v>
      </c>
      <c r="D30" s="156">
        <v>2270</v>
      </c>
      <c r="E30" s="156"/>
      <c r="F30" s="156"/>
      <c r="G30" s="156"/>
      <c r="H30" s="156"/>
      <c r="I30" s="156"/>
      <c r="J30" s="156"/>
      <c r="K30" s="156"/>
      <c r="L30" s="156"/>
      <c r="M30" s="156"/>
      <c r="N30" s="157"/>
      <c r="O30" s="158">
        <f>SUM(C30:N30)</f>
        <v>2270</v>
      </c>
    </row>
    <row r="31" spans="1:15" s="1" customFormat="1">
      <c r="A31" s="50">
        <v>7</v>
      </c>
      <c r="B31" s="51" t="s">
        <v>65</v>
      </c>
      <c r="C31" s="159">
        <v>0</v>
      </c>
      <c r="D31" s="160">
        <v>28532</v>
      </c>
      <c r="E31" s="160"/>
      <c r="F31" s="160"/>
      <c r="G31" s="160"/>
      <c r="H31" s="160"/>
      <c r="I31" s="160"/>
      <c r="J31" s="160"/>
      <c r="K31" s="160"/>
      <c r="L31" s="160"/>
      <c r="M31" s="160"/>
      <c r="N31" s="161"/>
      <c r="O31" s="162">
        <f>SUM(C31:N31)</f>
        <v>28532</v>
      </c>
    </row>
    <row r="32" spans="1:15" s="1" customFormat="1">
      <c r="A32" s="153">
        <v>8</v>
      </c>
      <c r="B32" s="154" t="s">
        <v>66</v>
      </c>
      <c r="C32" s="155">
        <v>353</v>
      </c>
      <c r="D32" s="156">
        <v>457.34000000000003</v>
      </c>
      <c r="E32" s="156"/>
      <c r="F32" s="156"/>
      <c r="G32" s="156"/>
      <c r="H32" s="156"/>
      <c r="I32" s="156"/>
      <c r="J32" s="156"/>
      <c r="K32" s="156"/>
      <c r="L32" s="156"/>
      <c r="M32" s="156"/>
      <c r="N32" s="157"/>
      <c r="O32" s="158">
        <f>SUM(C32:N32)</f>
        <v>810.34</v>
      </c>
    </row>
    <row r="33" spans="1:15" s="1" customFormat="1" hidden="1">
      <c r="A33" s="41"/>
      <c r="B33" s="42"/>
      <c r="C33" s="133">
        <v>0</v>
      </c>
      <c r="D33" s="134">
        <v>0</v>
      </c>
      <c r="E33" s="134">
        <v>0</v>
      </c>
      <c r="F33" s="134">
        <v>0</v>
      </c>
      <c r="G33" s="134">
        <v>0</v>
      </c>
      <c r="H33" s="134"/>
      <c r="I33" s="134"/>
      <c r="J33" s="134"/>
      <c r="K33" s="134"/>
      <c r="L33" s="134"/>
      <c r="M33" s="134"/>
      <c r="N33" s="135"/>
      <c r="O33" s="43">
        <f>SUM(C33:N33)</f>
        <v>0</v>
      </c>
    </row>
    <row r="34" spans="1:15" s="1" customFormat="1" ht="1.1499999999999999" customHeight="1" thickBot="1">
      <c r="A34" s="89"/>
      <c r="B34" s="90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91"/>
    </row>
    <row r="35" spans="1:15" s="1" customFormat="1" ht="19.5" thickBot="1">
      <c r="A35" s="66" t="s">
        <v>54</v>
      </c>
      <c r="B35" s="88"/>
      <c r="C35" s="137">
        <f>C10+C16-C24</f>
        <v>44319.570000159067</v>
      </c>
      <c r="D35" s="138">
        <f t="shared" ref="D35:N35" si="3">D10+D16-D24</f>
        <v>13101.600000162347</v>
      </c>
      <c r="E35" s="138">
        <f t="shared" si="3"/>
        <v>0</v>
      </c>
      <c r="F35" s="138">
        <f t="shared" si="3"/>
        <v>0</v>
      </c>
      <c r="G35" s="138">
        <f t="shared" si="3"/>
        <v>0</v>
      </c>
      <c r="H35" s="138">
        <f t="shared" si="3"/>
        <v>0</v>
      </c>
      <c r="I35" s="138">
        <f t="shared" si="3"/>
        <v>0</v>
      </c>
      <c r="J35" s="138">
        <f t="shared" si="3"/>
        <v>0</v>
      </c>
      <c r="K35" s="138">
        <f t="shared" si="3"/>
        <v>0</v>
      </c>
      <c r="L35" s="138">
        <f t="shared" si="3"/>
        <v>0</v>
      </c>
      <c r="M35" s="138">
        <f t="shared" si="3"/>
        <v>0</v>
      </c>
      <c r="N35" s="139">
        <f t="shared" si="3"/>
        <v>0</v>
      </c>
      <c r="O35" s="31">
        <f>N35</f>
        <v>0</v>
      </c>
    </row>
    <row r="36" spans="1:15" s="1" customFormat="1" hidden="1">
      <c r="A36" s="76" t="s">
        <v>35</v>
      </c>
      <c r="B36" s="77"/>
      <c r="C36" s="112">
        <v>44319.570000162348</v>
      </c>
      <c r="D36" s="113">
        <v>13101.600000145845</v>
      </c>
      <c r="E36" s="113"/>
      <c r="F36" s="113"/>
      <c r="G36" s="113"/>
      <c r="H36" s="113"/>
      <c r="I36" s="113"/>
      <c r="J36" s="113"/>
      <c r="K36" s="113"/>
      <c r="L36" s="113"/>
      <c r="M36" s="113"/>
      <c r="N36" s="114"/>
      <c r="O36" s="30">
        <f>N36</f>
        <v>0</v>
      </c>
    </row>
    <row r="37" spans="1:15" s="1" customFormat="1" hidden="1">
      <c r="A37" s="56" t="s">
        <v>51</v>
      </c>
      <c r="B37" s="57"/>
      <c r="C37" s="115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7"/>
      <c r="O37" s="36">
        <f>N37</f>
        <v>0</v>
      </c>
    </row>
    <row r="38" spans="1:15" s="1" customFormat="1" hidden="1">
      <c r="A38" s="56" t="s">
        <v>49</v>
      </c>
      <c r="B38" s="57"/>
      <c r="C38" s="115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7"/>
      <c r="O38" s="36">
        <f>N38</f>
        <v>0</v>
      </c>
    </row>
    <row r="39" spans="1:15" s="1" customFormat="1" ht="15.75" hidden="1" thickBot="1">
      <c r="A39" s="81" t="s">
        <v>50</v>
      </c>
      <c r="B39" s="82"/>
      <c r="C39" s="118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20"/>
      <c r="O39" s="37">
        <f>N39</f>
        <v>0</v>
      </c>
    </row>
    <row r="40" spans="1:15" s="1" customFormat="1" ht="7.5" customHeight="1" thickBot="1">
      <c r="A40" s="84"/>
      <c r="B40" s="85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86"/>
    </row>
    <row r="41" spans="1:15">
      <c r="A41" s="72" t="s">
        <v>52</v>
      </c>
      <c r="B41" s="83"/>
      <c r="C41" s="140">
        <f>C8</f>
        <v>38593.880199999898</v>
      </c>
      <c r="D41" s="141">
        <f t="shared" ref="D41:O41" si="4">D8</f>
        <v>38594.88019999989</v>
      </c>
      <c r="E41" s="141">
        <f t="shared" si="4"/>
        <v>0</v>
      </c>
      <c r="F41" s="141">
        <f t="shared" si="4"/>
        <v>0</v>
      </c>
      <c r="G41" s="141">
        <f t="shared" si="4"/>
        <v>0</v>
      </c>
      <c r="H41" s="141">
        <f t="shared" si="4"/>
        <v>0</v>
      </c>
      <c r="I41" s="141">
        <f t="shared" si="4"/>
        <v>0</v>
      </c>
      <c r="J41" s="141">
        <f t="shared" si="4"/>
        <v>0</v>
      </c>
      <c r="K41" s="141">
        <f t="shared" si="4"/>
        <v>0</v>
      </c>
      <c r="L41" s="141">
        <f t="shared" si="4"/>
        <v>0</v>
      </c>
      <c r="M41" s="141">
        <f t="shared" si="4"/>
        <v>0</v>
      </c>
      <c r="N41" s="142">
        <f t="shared" si="4"/>
        <v>0</v>
      </c>
      <c r="O41" s="44">
        <f t="shared" si="4"/>
        <v>77188.760399999795</v>
      </c>
    </row>
    <row r="42" spans="1:15">
      <c r="A42" s="74" t="s">
        <v>47</v>
      </c>
      <c r="B42" s="87"/>
      <c r="C42" s="143">
        <v>0</v>
      </c>
      <c r="D42" s="144">
        <v>0</v>
      </c>
      <c r="E42" s="144"/>
      <c r="F42" s="144"/>
      <c r="G42" s="144"/>
      <c r="H42" s="144"/>
      <c r="I42" s="144"/>
      <c r="J42" s="144"/>
      <c r="K42" s="144"/>
      <c r="L42" s="144"/>
      <c r="M42" s="144"/>
      <c r="N42" s="145"/>
      <c r="O42" s="47">
        <f>SUM(C42:N42)</f>
        <v>0</v>
      </c>
    </row>
    <row r="43" spans="1:15">
      <c r="A43" s="74" t="s">
        <v>53</v>
      </c>
      <c r="B43" s="87"/>
      <c r="C43" s="143">
        <f>C17</f>
        <v>36773.269999999997</v>
      </c>
      <c r="D43" s="144">
        <f t="shared" ref="D43:O43" si="5">D17</f>
        <v>52831.369999999995</v>
      </c>
      <c r="E43" s="144">
        <f t="shared" si="5"/>
        <v>0</v>
      </c>
      <c r="F43" s="144">
        <f t="shared" si="5"/>
        <v>0</v>
      </c>
      <c r="G43" s="144">
        <f t="shared" si="5"/>
        <v>0</v>
      </c>
      <c r="H43" s="144">
        <f t="shared" si="5"/>
        <v>0</v>
      </c>
      <c r="I43" s="144">
        <f t="shared" si="5"/>
        <v>0</v>
      </c>
      <c r="J43" s="144">
        <f t="shared" si="5"/>
        <v>0</v>
      </c>
      <c r="K43" s="144">
        <f t="shared" si="5"/>
        <v>0</v>
      </c>
      <c r="L43" s="144">
        <f t="shared" si="5"/>
        <v>0</v>
      </c>
      <c r="M43" s="144">
        <f t="shared" si="5"/>
        <v>0</v>
      </c>
      <c r="N43" s="145">
        <f t="shared" si="5"/>
        <v>0</v>
      </c>
      <c r="O43" s="45">
        <f t="shared" si="5"/>
        <v>89604.639999999985</v>
      </c>
    </row>
    <row r="44" spans="1:15" hidden="1">
      <c r="A44" s="74" t="s">
        <v>45</v>
      </c>
      <c r="B44" s="87"/>
      <c r="C44" s="143">
        <f>IF((C41+C42)&lt;&gt;0,C43/(C41+C42),0)</f>
        <v>0.95282645355778695</v>
      </c>
      <c r="D44" s="144">
        <f t="shared" ref="D44:O44" si="6">IF((D41+D42)&lt;&gt;0,D43/(D41+D42),0)</f>
        <v>1.3688699051849926</v>
      </c>
      <c r="E44" s="144">
        <f t="shared" si="6"/>
        <v>0</v>
      </c>
      <c r="F44" s="144">
        <f t="shared" si="6"/>
        <v>0</v>
      </c>
      <c r="G44" s="144">
        <f t="shared" si="6"/>
        <v>0</v>
      </c>
      <c r="H44" s="144">
        <f t="shared" si="6"/>
        <v>0</v>
      </c>
      <c r="I44" s="144">
        <f t="shared" si="6"/>
        <v>0</v>
      </c>
      <c r="J44" s="144">
        <f t="shared" si="6"/>
        <v>0</v>
      </c>
      <c r="K44" s="144">
        <f t="shared" si="6"/>
        <v>0</v>
      </c>
      <c r="L44" s="144">
        <f t="shared" si="6"/>
        <v>0</v>
      </c>
      <c r="M44" s="144">
        <f t="shared" si="6"/>
        <v>0</v>
      </c>
      <c r="N44" s="145">
        <f t="shared" si="6"/>
        <v>0</v>
      </c>
      <c r="O44" s="48">
        <f t="shared" si="6"/>
        <v>1.1608508743456933</v>
      </c>
    </row>
    <row r="45" spans="1:15">
      <c r="A45" s="74" t="s">
        <v>73</v>
      </c>
      <c r="B45" s="87"/>
      <c r="C45" s="143">
        <v>403594.99250000098</v>
      </c>
      <c r="D45" s="144">
        <v>389358.50269999984</v>
      </c>
      <c r="E45" s="144"/>
      <c r="F45" s="144"/>
      <c r="G45" s="144"/>
      <c r="H45" s="144"/>
      <c r="I45" s="144"/>
      <c r="J45" s="144"/>
      <c r="K45" s="144"/>
      <c r="L45" s="144"/>
      <c r="M45" s="144"/>
      <c r="N45" s="145"/>
      <c r="O45" s="45">
        <f>N45</f>
        <v>0</v>
      </c>
    </row>
    <row r="46" spans="1:15" ht="15.75" thickBot="1">
      <c r="A46" s="68" t="s">
        <v>43</v>
      </c>
      <c r="B46" s="92"/>
      <c r="C46" s="124">
        <v>-29577.780600000027</v>
      </c>
      <c r="D46" s="106">
        <v>-27326.260650000026</v>
      </c>
      <c r="E46" s="106"/>
      <c r="F46" s="106"/>
      <c r="G46" s="106"/>
      <c r="H46" s="106"/>
      <c r="I46" s="106"/>
      <c r="J46" s="106"/>
      <c r="K46" s="106"/>
      <c r="L46" s="106"/>
      <c r="M46" s="106"/>
      <c r="N46" s="125"/>
      <c r="O46" s="46">
        <f>N46</f>
        <v>0</v>
      </c>
    </row>
    <row r="47" spans="1:15"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</row>
    <row r="48" spans="1:15">
      <c r="B48" t="s">
        <v>36</v>
      </c>
      <c r="C48" s="146">
        <f>C36-C37-C38-C39-C35</f>
        <v>3.2814568839967251E-9</v>
      </c>
      <c r="D48" s="146">
        <f t="shared" ref="D48:O48" si="7">D36-D37-D38-D39-D35</f>
        <v>-1.650187186896801E-8</v>
      </c>
      <c r="E48" s="146">
        <f t="shared" si="7"/>
        <v>0</v>
      </c>
      <c r="F48" s="146">
        <f t="shared" si="7"/>
        <v>0</v>
      </c>
      <c r="G48" s="146">
        <f t="shared" si="7"/>
        <v>0</v>
      </c>
      <c r="H48" s="146">
        <f t="shared" si="7"/>
        <v>0</v>
      </c>
      <c r="I48" s="146">
        <f t="shared" si="7"/>
        <v>0</v>
      </c>
      <c r="J48" s="146">
        <f t="shared" si="7"/>
        <v>0</v>
      </c>
      <c r="K48" s="146">
        <f t="shared" si="7"/>
        <v>0</v>
      </c>
      <c r="L48" s="146">
        <f t="shared" si="7"/>
        <v>0</v>
      </c>
      <c r="M48" s="146">
        <f t="shared" si="7"/>
        <v>0</v>
      </c>
      <c r="N48" s="146">
        <f t="shared" si="7"/>
        <v>0</v>
      </c>
      <c r="O48" s="32">
        <f t="shared" si="7"/>
        <v>0</v>
      </c>
    </row>
    <row r="49" spans="2:14">
      <c r="B49" t="s">
        <v>37</v>
      </c>
      <c r="C49" s="32">
        <f>C35-D10</f>
        <v>-3.2814568839967251E-9</v>
      </c>
      <c r="D49" s="32">
        <f t="shared" ref="D49:M49" si="8">D35-E10</f>
        <v>13101.600000162347</v>
      </c>
      <c r="E49" s="32">
        <f t="shared" si="8"/>
        <v>0</v>
      </c>
      <c r="F49" s="32">
        <f t="shared" si="8"/>
        <v>0</v>
      </c>
      <c r="G49" s="32">
        <f t="shared" si="8"/>
        <v>0</v>
      </c>
      <c r="H49" s="32">
        <f t="shared" si="8"/>
        <v>0</v>
      </c>
      <c r="I49" s="32">
        <f t="shared" si="8"/>
        <v>0</v>
      </c>
      <c r="J49" s="32">
        <f t="shared" si="8"/>
        <v>0</v>
      </c>
      <c r="K49" s="32">
        <f t="shared" si="8"/>
        <v>0</v>
      </c>
      <c r="L49" s="32">
        <f t="shared" si="8"/>
        <v>0</v>
      </c>
      <c r="M49" s="32">
        <f t="shared" si="8"/>
        <v>0</v>
      </c>
      <c r="N49" s="32"/>
    </row>
    <row r="50" spans="2:14">
      <c r="B50" t="s">
        <v>38</v>
      </c>
      <c r="C50" s="32">
        <f>C36-D11</f>
        <v>0</v>
      </c>
      <c r="D50" s="32">
        <f>D36-E11</f>
        <v>13101.600000145845</v>
      </c>
      <c r="E50" s="32">
        <f>E36-F11</f>
        <v>0</v>
      </c>
      <c r="F50" s="32">
        <f>F36-G11</f>
        <v>0</v>
      </c>
      <c r="G50" s="32">
        <f>G36-H11</f>
        <v>0</v>
      </c>
      <c r="H50" s="32">
        <f>H36-I11</f>
        <v>0</v>
      </c>
      <c r="I50" s="32">
        <f>I36-J11</f>
        <v>0</v>
      </c>
      <c r="J50" s="32">
        <f>J36-K11</f>
        <v>0</v>
      </c>
      <c r="K50" s="32">
        <f>K36-L11</f>
        <v>0</v>
      </c>
      <c r="L50" s="32">
        <f>L36-M11</f>
        <v>0</v>
      </c>
      <c r="M50" s="32">
        <f>M36-N11</f>
        <v>0</v>
      </c>
      <c r="N50" s="32"/>
    </row>
    <row r="51" spans="2:14">
      <c r="B51" t="s">
        <v>39</v>
      </c>
      <c r="C51" s="32">
        <f>C37-D12</f>
        <v>0</v>
      </c>
      <c r="D51" s="32">
        <f>D37-E12</f>
        <v>0</v>
      </c>
      <c r="E51" s="32">
        <f>E37-F12</f>
        <v>0</v>
      </c>
      <c r="F51" s="32">
        <f>F37-G12</f>
        <v>0</v>
      </c>
      <c r="G51" s="32">
        <f>G37-H12</f>
        <v>0</v>
      </c>
      <c r="H51" s="32">
        <f>H37-I12</f>
        <v>0</v>
      </c>
      <c r="I51" s="32">
        <f>I37-J12</f>
        <v>0</v>
      </c>
      <c r="J51" s="32">
        <f>J37-K12</f>
        <v>0</v>
      </c>
      <c r="K51" s="32">
        <f>K37-L12</f>
        <v>0</v>
      </c>
      <c r="L51" s="32">
        <f>L37-M12</f>
        <v>0</v>
      </c>
      <c r="M51" s="32">
        <f>M37-N12</f>
        <v>0</v>
      </c>
      <c r="N51" s="32"/>
    </row>
    <row r="52" spans="2:14">
      <c r="B52" t="s">
        <v>40</v>
      </c>
      <c r="C52" s="32">
        <f>C38-D13</f>
        <v>0</v>
      </c>
      <c r="D52" s="32">
        <f>D38-E13</f>
        <v>0</v>
      </c>
      <c r="E52" s="32">
        <f>E38-F13</f>
        <v>0</v>
      </c>
      <c r="F52" s="32">
        <f>F38-G13</f>
        <v>0</v>
      </c>
      <c r="G52" s="32">
        <f>G38-H13</f>
        <v>0</v>
      </c>
      <c r="H52" s="32">
        <f>H38-I13</f>
        <v>0</v>
      </c>
      <c r="I52" s="32">
        <f>I38-J13</f>
        <v>0</v>
      </c>
      <c r="J52" s="32">
        <f>J38-K13</f>
        <v>0</v>
      </c>
      <c r="K52" s="32">
        <f>K38-L13</f>
        <v>0</v>
      </c>
      <c r="L52" s="32">
        <f>L38-M13</f>
        <v>0</v>
      </c>
      <c r="M52" s="32">
        <f>M38-N13</f>
        <v>0</v>
      </c>
      <c r="N52" s="32"/>
    </row>
    <row r="53" spans="2:14">
      <c r="B53" t="s">
        <v>41</v>
      </c>
      <c r="C53" s="32">
        <f>C39-D14</f>
        <v>0</v>
      </c>
      <c r="D53" s="32">
        <f>D39-E14</f>
        <v>0</v>
      </c>
      <c r="E53" s="32">
        <f>E39-F14</f>
        <v>0</v>
      </c>
      <c r="F53" s="32">
        <f>F39-G14</f>
        <v>0</v>
      </c>
      <c r="G53" s="32">
        <f>G39-H14</f>
        <v>0</v>
      </c>
      <c r="H53" s="32">
        <f>H39-I14</f>
        <v>0</v>
      </c>
      <c r="I53" s="32">
        <f>I39-J14</f>
        <v>0</v>
      </c>
      <c r="J53" s="32">
        <f>J39-K14</f>
        <v>0</v>
      </c>
      <c r="K53" s="32">
        <f>K39-L14</f>
        <v>0</v>
      </c>
      <c r="L53" s="32">
        <f>L39-M14</f>
        <v>0</v>
      </c>
      <c r="M53" s="32">
        <f>M39-N14</f>
        <v>0</v>
      </c>
      <c r="N53" s="32"/>
    </row>
    <row r="54" spans="2:14">
      <c r="B54" t="s">
        <v>42</v>
      </c>
      <c r="C54" s="32" t="b">
        <f>C8=D8</f>
        <v>0</v>
      </c>
      <c r="D54" s="32" t="b">
        <f t="shared" ref="D54:M54" si="9">D8=E8</f>
        <v>0</v>
      </c>
      <c r="E54" s="32" t="b">
        <f t="shared" si="9"/>
        <v>1</v>
      </c>
      <c r="F54" s="32" t="b">
        <f t="shared" si="9"/>
        <v>1</v>
      </c>
      <c r="G54" s="32" t="b">
        <f t="shared" si="9"/>
        <v>1</v>
      </c>
      <c r="H54" s="32" t="b">
        <f t="shared" si="9"/>
        <v>1</v>
      </c>
      <c r="I54" s="32" t="b">
        <f t="shared" si="9"/>
        <v>1</v>
      </c>
      <c r="J54" s="32" t="b">
        <f t="shared" si="9"/>
        <v>1</v>
      </c>
      <c r="K54" s="32" t="b">
        <f t="shared" si="9"/>
        <v>1</v>
      </c>
      <c r="L54" s="32" t="b">
        <f t="shared" si="9"/>
        <v>1</v>
      </c>
      <c r="M54" s="32" t="b">
        <f t="shared" si="9"/>
        <v>1</v>
      </c>
    </row>
    <row r="55" spans="2:14">
      <c r="B55" t="s">
        <v>46</v>
      </c>
      <c r="D55" s="32">
        <f>C45+D41+D42-D43-D45</f>
        <v>1.0477378964424133E-9</v>
      </c>
      <c r="E55" s="32">
        <f t="shared" ref="E55:N55" si="10">D45+E41+E42-E43-E45</f>
        <v>389358.50269999984</v>
      </c>
      <c r="F55" s="32">
        <f t="shared" si="10"/>
        <v>0</v>
      </c>
      <c r="G55" s="32">
        <f t="shared" si="10"/>
        <v>0</v>
      </c>
      <c r="H55" s="32">
        <f t="shared" si="10"/>
        <v>0</v>
      </c>
      <c r="I55" s="32">
        <f t="shared" si="10"/>
        <v>0</v>
      </c>
      <c r="J55" s="32">
        <f t="shared" si="10"/>
        <v>0</v>
      </c>
      <c r="K55" s="32">
        <f t="shared" si="10"/>
        <v>0</v>
      </c>
      <c r="L55" s="32">
        <f t="shared" si="10"/>
        <v>0</v>
      </c>
      <c r="M55" s="32">
        <f t="shared" si="10"/>
        <v>0</v>
      </c>
      <c r="N55" s="32">
        <f t="shared" si="10"/>
        <v>0</v>
      </c>
    </row>
  </sheetData>
  <mergeCells count="32">
    <mergeCell ref="A46:B46"/>
    <mergeCell ref="A36:B36"/>
    <mergeCell ref="A37:B37"/>
    <mergeCell ref="A38:B38"/>
    <mergeCell ref="A39:B39"/>
    <mergeCell ref="A42:B42"/>
    <mergeCell ref="A14:B14"/>
    <mergeCell ref="A41:B41"/>
    <mergeCell ref="A40:O40"/>
    <mergeCell ref="A45:B45"/>
    <mergeCell ref="A35:B35"/>
    <mergeCell ref="A15:O15"/>
    <mergeCell ref="A44:B44"/>
    <mergeCell ref="A43:B43"/>
    <mergeCell ref="A34:O34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4:B24"/>
    <mergeCell ref="A23:O23"/>
    <mergeCell ref="A1:C1"/>
    <mergeCell ref="D1:O1"/>
    <mergeCell ref="A2:O2"/>
    <mergeCell ref="A10:B10"/>
    <mergeCell ref="A16:B16"/>
    <mergeCell ref="A8:B8"/>
  </mergeCells>
  <conditionalFormatting sqref="C44:O44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5:D32"/>
  <sheetViews>
    <sheetView workbookViewId="0">
      <selection activeCell="L21" sqref="L21"/>
    </sheetView>
  </sheetViews>
  <sheetFormatPr defaultRowHeight="15"/>
  <sheetData>
    <row r="25" spans="3:4">
      <c r="C25" t="s">
        <v>70</v>
      </c>
      <c r="D25" t="s">
        <v>77</v>
      </c>
    </row>
    <row r="26" spans="3:4">
      <c r="D26" t="s">
        <v>75</v>
      </c>
    </row>
    <row r="27" spans="3:4">
      <c r="D27" t="s">
        <v>76</v>
      </c>
    </row>
    <row r="28" spans="3:4">
      <c r="D28" t="s">
        <v>78</v>
      </c>
    </row>
    <row r="29" spans="3:4">
      <c r="D29" t="s">
        <v>79</v>
      </c>
    </row>
    <row r="30" spans="3:4">
      <c r="D30" t="s">
        <v>80</v>
      </c>
    </row>
    <row r="31" spans="3:4">
      <c r="D31" t="s">
        <v>81</v>
      </c>
    </row>
    <row r="32" spans="3:4">
      <c r="C32" t="s">
        <v>71</v>
      </c>
      <c r="D32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7" t="s">
        <v>13</v>
      </c>
      <c r="B1" s="97"/>
      <c r="C1" s="97"/>
      <c r="D1" s="97"/>
      <c r="E1" s="97"/>
      <c r="F1" s="97"/>
      <c r="G1" s="97"/>
    </row>
    <row r="2" spans="1:7" ht="15.75" thickBot="1">
      <c r="A2" s="98" t="s">
        <v>0</v>
      </c>
      <c r="B2" s="98"/>
      <c r="C2" s="98"/>
      <c r="D2" s="98"/>
      <c r="E2" s="98"/>
      <c r="F2" s="98"/>
      <c r="G2" s="98"/>
    </row>
    <row r="3" spans="1:7">
      <c r="A3" s="99" t="s">
        <v>1</v>
      </c>
      <c r="B3" s="100"/>
      <c r="C3" s="100" t="s">
        <v>2</v>
      </c>
      <c r="D3" s="100"/>
      <c r="E3" s="100"/>
      <c r="F3" s="100" t="s">
        <v>3</v>
      </c>
      <c r="G3" s="103" t="s">
        <v>4</v>
      </c>
    </row>
    <row r="4" spans="1:7" ht="29.25" customHeight="1">
      <c r="A4" s="101"/>
      <c r="B4" s="102"/>
      <c r="C4" s="8" t="s">
        <v>5</v>
      </c>
      <c r="D4" s="8" t="s">
        <v>6</v>
      </c>
      <c r="E4" s="8" t="s">
        <v>7</v>
      </c>
      <c r="F4" s="102"/>
      <c r="G4" s="104"/>
    </row>
    <row r="5" spans="1:7" ht="15.75" thickBot="1">
      <c r="A5" s="93"/>
      <c r="B5" s="94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5" t="s">
        <v>8</v>
      </c>
      <c r="B7" s="95"/>
      <c r="C7" s="95"/>
      <c r="D7" s="95"/>
      <c r="E7" s="95"/>
      <c r="F7" s="95"/>
      <c r="G7" s="95"/>
    </row>
    <row r="8" spans="1:7" ht="15.75" thickBot="1">
      <c r="A8" s="12" t="s">
        <v>9</v>
      </c>
      <c r="B8" s="13" t="s">
        <v>10</v>
      </c>
      <c r="C8" s="96" t="s">
        <v>11</v>
      </c>
      <c r="D8" s="96"/>
      <c r="E8" s="96"/>
      <c r="F8" s="96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7" t="str">
        <f>Rep!A1</f>
        <v xml:space="preserve">Отчет ОСМД </v>
      </c>
      <c r="B1" s="97"/>
      <c r="C1" s="97"/>
      <c r="D1" s="97"/>
      <c r="E1" s="97"/>
      <c r="F1" s="97"/>
      <c r="G1" s="97"/>
    </row>
    <row r="2" spans="1:7" ht="15.75" thickBot="1">
      <c r="A2" s="98" t="str">
        <f>Rep!A2</f>
        <v>за период с по</v>
      </c>
      <c r="B2" s="98"/>
      <c r="C2" s="98"/>
      <c r="D2" s="98"/>
      <c r="E2" s="98"/>
      <c r="F2" s="98"/>
      <c r="G2" s="98"/>
    </row>
    <row r="3" spans="1:7" ht="15" customHeight="1">
      <c r="A3" s="99" t="str">
        <f>Rep!A3</f>
        <v>Остаток на начало отчетного периода</v>
      </c>
      <c r="B3" s="100">
        <f>Rep!B3</f>
        <v>0</v>
      </c>
      <c r="C3" s="100" t="str">
        <f>Rep!C3</f>
        <v>Поступление средств
в т.ч.</v>
      </c>
      <c r="D3" s="100">
        <f>Rep!D3</f>
        <v>0</v>
      </c>
      <c r="E3" s="100">
        <f>Rep!E3</f>
        <v>0</v>
      </c>
      <c r="F3" s="100" t="str">
        <f>Rep!F3</f>
        <v>Расходы</v>
      </c>
      <c r="G3" s="103" t="s">
        <v>4</v>
      </c>
    </row>
    <row r="4" spans="1:7" ht="29.25" customHeight="1">
      <c r="A4" s="101">
        <f>Rep!A4</f>
        <v>0</v>
      </c>
      <c r="B4" s="102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2">
        <f>Rep!F4</f>
        <v>0</v>
      </c>
      <c r="G4" s="104"/>
    </row>
    <row r="5" spans="1:7" ht="15.75" thickBot="1">
      <c r="A5" s="93">
        <f>Rep!A5</f>
        <v>0</v>
      </c>
      <c r="B5" s="94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5" t="s">
        <v>8</v>
      </c>
      <c r="B7" s="95"/>
      <c r="C7" s="95"/>
      <c r="D7" s="95"/>
      <c r="E7" s="95"/>
      <c r="F7" s="95"/>
      <c r="G7" s="95"/>
    </row>
    <row r="8" spans="1:7" ht="15.75" thickBot="1">
      <c r="A8" s="12" t="s">
        <v>9</v>
      </c>
      <c r="B8" s="13" t="s">
        <v>10</v>
      </c>
      <c r="C8" s="96" t="s">
        <v>11</v>
      </c>
      <c r="D8" s="96"/>
      <c r="E8" s="96"/>
      <c r="F8" s="96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2025-03-02T11:04:20Z</dcterms:modified>
</cp:coreProperties>
</file>