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360" yWindow="30" windowWidth="18195" windowHeight="10050"/>
  </bookViews>
  <sheets>
    <sheet name="Report" sheetId="1" r:id="rId1"/>
    <sheet name="HTML" sheetId="2" state="hidden" r:id="rId2"/>
    <sheet name="Rep" sheetId="3" r:id="rId3"/>
    <sheet name="RepDate" sheetId="4" r:id="rId4"/>
  </sheets>
  <definedNames>
    <definedName name="AfterMinus">Report!$A$34</definedName>
    <definedName name="AfterPlus">Report!$A$23</definedName>
    <definedName name="_xlnm.Print_Titles" localSheetId="0">Report!$3:$3</definedName>
    <definedName name="_xlnm.Print_Area" localSheetId="0">Report!$A$1:$O$47</definedName>
  </definedNames>
  <calcPr calcId="125725" fullCalcOnLoad="1"/>
</workbook>
</file>

<file path=xl/calcChain.xml><?xml version="1.0" encoding="utf-8"?>
<calcChain xmlns="http://schemas.openxmlformats.org/spreadsheetml/2006/main">
  <c r="O33" i="1"/>
  <c r="O32"/>
  <c r="O31"/>
  <c r="O30"/>
  <c r="O29"/>
  <c r="O28"/>
  <c r="O27"/>
  <c r="O26"/>
  <c r="O22"/>
  <c r="O21"/>
  <c r="O20"/>
  <c r="O19"/>
  <c r="O18"/>
  <c r="N45"/>
  <c r="M45"/>
  <c r="L45"/>
  <c r="K45"/>
  <c r="J45"/>
  <c r="I45"/>
  <c r="H45"/>
  <c r="G45"/>
  <c r="F45"/>
  <c r="E45"/>
  <c r="N56"/>
  <c r="M56"/>
  <c r="L56"/>
  <c r="K56"/>
  <c r="J56"/>
  <c r="I56"/>
  <c r="H56"/>
  <c r="G56"/>
  <c r="F56"/>
  <c r="E56"/>
  <c r="O43"/>
  <c r="O46"/>
  <c r="A1" i="4"/>
  <c r="A2"/>
  <c r="A3"/>
  <c r="B3"/>
  <c r="C3"/>
  <c r="D3"/>
  <c r="E3"/>
  <c r="F3"/>
  <c r="A4"/>
  <c r="B4"/>
  <c r="C4"/>
  <c r="D4"/>
  <c r="E4"/>
  <c r="F4"/>
  <c r="A5"/>
  <c r="B5"/>
  <c r="C5"/>
  <c r="D5"/>
  <c r="E5"/>
  <c r="F5"/>
  <c r="G5"/>
  <c r="F5" i="3"/>
  <c r="G5"/>
  <c r="O8" i="1"/>
  <c r="O42" s="1"/>
  <c r="C10"/>
  <c r="O10" s="1"/>
  <c r="D10"/>
  <c r="E10"/>
  <c r="E36" s="1"/>
  <c r="F10"/>
  <c r="F36" s="1"/>
  <c r="G10"/>
  <c r="H10"/>
  <c r="I10"/>
  <c r="I36" s="1"/>
  <c r="J10"/>
  <c r="K10"/>
  <c r="L10"/>
  <c r="L36" s="1"/>
  <c r="M10"/>
  <c r="M36" s="1"/>
  <c r="N10"/>
  <c r="N36"/>
  <c r="N49" s="1"/>
  <c r="O11"/>
  <c r="O12"/>
  <c r="O13"/>
  <c r="O14"/>
  <c r="C16"/>
  <c r="D16"/>
  <c r="E16"/>
  <c r="F16"/>
  <c r="G16"/>
  <c r="H16"/>
  <c r="I16"/>
  <c r="J16"/>
  <c r="K16"/>
  <c r="K36"/>
  <c r="K49" s="1"/>
  <c r="L16"/>
  <c r="M16"/>
  <c r="N16"/>
  <c r="O17"/>
  <c r="O44" s="1"/>
  <c r="O23"/>
  <c r="C25"/>
  <c r="D25"/>
  <c r="E25"/>
  <c r="F25"/>
  <c r="G25"/>
  <c r="G36"/>
  <c r="H25"/>
  <c r="I25"/>
  <c r="J25"/>
  <c r="K25"/>
  <c r="L25"/>
  <c r="M25"/>
  <c r="N25"/>
  <c r="O34"/>
  <c r="O37"/>
  <c r="O38"/>
  <c r="O39"/>
  <c r="O40"/>
  <c r="C42"/>
  <c r="D42"/>
  <c r="D45" s="1"/>
  <c r="E42"/>
  <c r="F42"/>
  <c r="G42"/>
  <c r="H42"/>
  <c r="I42"/>
  <c r="J42"/>
  <c r="K42"/>
  <c r="L42"/>
  <c r="M42"/>
  <c r="N42"/>
  <c r="C44"/>
  <c r="C45" s="1"/>
  <c r="D44"/>
  <c r="E44"/>
  <c r="F44"/>
  <c r="G44"/>
  <c r="H44"/>
  <c r="I44"/>
  <c r="J44"/>
  <c r="K44"/>
  <c r="L44"/>
  <c r="M44"/>
  <c r="N44"/>
  <c r="O47"/>
  <c r="C51"/>
  <c r="D51"/>
  <c r="E51"/>
  <c r="F51"/>
  <c r="G51"/>
  <c r="H51"/>
  <c r="I51"/>
  <c r="J51"/>
  <c r="K51"/>
  <c r="L51"/>
  <c r="M51"/>
  <c r="C52"/>
  <c r="D52"/>
  <c r="E52"/>
  <c r="F52"/>
  <c r="G52"/>
  <c r="H52"/>
  <c r="I52"/>
  <c r="J52"/>
  <c r="K52"/>
  <c r="L52"/>
  <c r="M52"/>
  <c r="C53"/>
  <c r="D53"/>
  <c r="E53"/>
  <c r="F53"/>
  <c r="G53"/>
  <c r="H53"/>
  <c r="I53"/>
  <c r="J53"/>
  <c r="K53"/>
  <c r="L53"/>
  <c r="M53"/>
  <c r="C54"/>
  <c r="D54"/>
  <c r="E54"/>
  <c r="F54"/>
  <c r="G54"/>
  <c r="H54"/>
  <c r="I54"/>
  <c r="J54"/>
  <c r="K54"/>
  <c r="L54"/>
  <c r="M54"/>
  <c r="C55"/>
  <c r="D55"/>
  <c r="E55"/>
  <c r="F55"/>
  <c r="G55"/>
  <c r="H55"/>
  <c r="I55"/>
  <c r="J55"/>
  <c r="K55"/>
  <c r="L55"/>
  <c r="M55"/>
  <c r="J36"/>
  <c r="J50" s="1"/>
  <c r="H36"/>
  <c r="H50" s="1"/>
  <c r="J49"/>
  <c r="G50"/>
  <c r="G49"/>
  <c r="D36" l="1"/>
  <c r="D50" s="1"/>
  <c r="O25"/>
  <c r="O45"/>
  <c r="O16"/>
  <c r="D56"/>
  <c r="M50"/>
  <c r="M49"/>
  <c r="L49"/>
  <c r="L50"/>
  <c r="E50"/>
  <c r="E49"/>
  <c r="F50"/>
  <c r="F49"/>
  <c r="I50"/>
  <c r="I49"/>
  <c r="C36"/>
  <c r="H49"/>
  <c r="O36"/>
  <c r="O49" s="1"/>
  <c r="K50"/>
  <c r="D49" l="1"/>
  <c r="C49"/>
  <c r="C50"/>
</calcChain>
</file>

<file path=xl/comments1.xml><?xml version="1.0" encoding="utf-8"?>
<comments xmlns="http://schemas.openxmlformats.org/spreadsheetml/2006/main">
  <authors>
    <author>Dima</author>
  </authors>
  <commentList>
    <comment ref="C26" authorId="0">
      <text>
        <r>
          <rPr>
            <sz val="10"/>
            <color indexed="81"/>
            <rFont val="Courier"/>
            <family val="3"/>
          </rPr>
          <t>31.01.2025 ОСББ"Велобудівник" 5957,5_x000D_
Видача коштів З/пл за січень 2025р по довіреності</t>
        </r>
      </text>
    </comment>
    <comment ref="D26" authorId="0">
      <text>
        <r>
          <rPr>
            <sz val="10"/>
            <color indexed="81"/>
            <rFont val="Courier"/>
            <family val="3"/>
          </rPr>
          <t>27.02.2025 ОСББ"Велобудівник" 5957,5_x000D_
Видача коштів З/пл за лютий 2025р</t>
        </r>
      </text>
    </comment>
    <comment ref="C27" authorId="0">
      <text>
        <r>
          <rPr>
            <sz val="10"/>
            <color indexed="81"/>
            <rFont val="Courier"/>
            <family val="3"/>
          </rPr>
          <t>14.01.2025 АБ "УКРГАЗБАНК" 23370,21_x000D_
Погашення тіла та відсотків по кредиту зг.кредитного договору N 2253/2021/ХаркОД-МСБ-НВКЛ вiд 10/12/2021</t>
        </r>
      </text>
    </comment>
    <comment ref="D27" authorId="0">
      <text>
        <r>
          <rPr>
            <sz val="10"/>
            <color indexed="81"/>
            <rFont val="Courier"/>
            <family val="3"/>
          </rPr>
          <t>14.02.2025 АБ "УКРГАЗБАНК" 15900,63_x000D_
Погашення тіла та відсотків по кредиту зг.кредитного договору N 2253/2021/ХаркОД-МСБ-НВКЛ вiд 10/12/2021_x000D_
27.02.2025 АБ "УКРГАЗБАНК" 7400_x000D_
Погашення тіла та відсотків по кредиту зг. кредитного договору №2253/2021/ХаркОД-МСБ-НВКЛ від 10/12/2021</t>
        </r>
      </text>
    </comment>
    <comment ref="C28" authorId="0">
      <text>
        <r>
          <rPr>
            <sz val="10"/>
            <color indexed="81"/>
            <rFont val="Courier"/>
            <family val="3"/>
          </rPr>
          <t>10.01.2025 ПРАТ "ХАРКІВЕНЕРГОЗБУТ" 1900_x000D_
ЗА ЕЛ.ЕНЕРГ ДОГ 1-2525С від 01.01.2019. ПДВ 20% - 316,67 грн.</t>
        </r>
      </text>
    </comment>
    <comment ref="D28" authorId="0">
      <text>
        <r>
          <rPr>
            <sz val="10"/>
            <color indexed="81"/>
            <rFont val="Courier"/>
            <family val="3"/>
          </rPr>
          <t>09.02.2025 ПРАТ "ХАРКІВЕНЕРГОЗБУТ" 1950_x000D_
За елекричну енергію Договыр №1-2525С (о/р 2525)</t>
        </r>
      </text>
    </comment>
    <comment ref="C29" authorId="0">
      <text>
        <r>
          <rPr>
            <sz val="10"/>
            <color indexed="81"/>
            <rFont val="Courier"/>
            <family val="3"/>
          </rPr>
          <t>30.01.2025 Податок на доходи фізичних осіб 1519,1_x000D_
КВС&lt;101&gt;ДІЗ&lt;Податок на доходи фізичних осіб із зарплати за січень 2025 року&gt;</t>
        </r>
      </text>
    </comment>
    <comment ref="D29" authorId="0">
      <text>
        <r>
          <rPr>
            <sz val="10"/>
            <color indexed="81"/>
            <rFont val="Courier"/>
            <family val="3"/>
          </rPr>
          <t>26.02.2025 Податок на доходи фізичних осіб 1519,1_x000D_
КВС&lt;101&gt;ДІЗ&lt;Податок на доходи фізичних осіб із зарплати за лютий 2025 року&gt;</t>
        </r>
      </text>
    </comment>
    <comment ref="C30" authorId="0">
      <text>
        <r>
          <rPr>
            <sz val="10"/>
            <color indexed="81"/>
            <rFont val="Courier"/>
            <family val="3"/>
          </rPr>
          <t>30.01.2025 Єдиний соціальний внесок 3663_x000D_
КВС&lt;101&gt;ДІЗ&lt;Єдиний внесок зарплата за січень 2025 року&gt;</t>
        </r>
      </text>
    </comment>
    <comment ref="D30" authorId="0">
      <text>
        <r>
          <rPr>
            <sz val="10"/>
            <color indexed="81"/>
            <rFont val="Courier"/>
            <family val="3"/>
          </rPr>
          <t>26.02.2025 Єдиний соціальний внесок 3663_x000D_
КВС&lt;101&gt;ДІЗ&lt;Єдиний внесок зарплата за лютий 2025 року&gt;</t>
        </r>
      </text>
    </comment>
    <comment ref="C31" authorId="0">
      <text>
        <r>
          <rPr>
            <sz val="10"/>
            <color indexed="81"/>
            <rFont val="Courier"/>
            <family val="3"/>
          </rPr>
          <t>30.01.2025 Військоввий збір 573,4_x000D_
КВС&lt;101&gt;ДІЗ&lt;Військовий збір із зарплати за січень 2025 року&gt;</t>
        </r>
      </text>
    </comment>
    <comment ref="D31" authorId="0">
      <text>
        <r>
          <rPr>
            <sz val="10"/>
            <color indexed="81"/>
            <rFont val="Courier"/>
            <family val="3"/>
          </rPr>
          <t>26.02.2025 Військоввий збір 573,4_x000D_
КВС&lt;101&gt;ДІЗ&lt;Військовий збір із зарплати за лютий 2025 року&gt;</t>
        </r>
      </text>
    </comment>
    <comment ref="C32" authorId="0">
      <text>
        <r>
          <rPr>
            <sz val="10"/>
            <color indexed="81"/>
            <rFont val="Courier"/>
            <family val="3"/>
          </rPr>
          <t>30.01.2025 Виплата заробітної плати із банку 3417,14_x000D_
Зар.кошт на карт рах 26200011558306 Дудникова А.Ю. іпн 3130206623 З-ТА ЗА 01.25</t>
        </r>
      </text>
    </comment>
    <comment ref="D32" authorId="0">
      <text>
        <r>
          <rPr>
            <sz val="10"/>
            <color indexed="81"/>
            <rFont val="Courier"/>
            <family val="3"/>
          </rPr>
          <t>26.02.2025 Виплата заробітної плати із банку 3417,14_x000D_
Зар.кошт на карт рах 26200011558306 Дудникова А.Ю. іпн 3130206623 З-ТА ЗА 02.25</t>
        </r>
      </text>
    </comment>
    <comment ref="C33" authorId="0">
      <text>
        <r>
          <rPr>
            <sz val="10"/>
            <color indexed="81"/>
            <rFont val="Courier"/>
            <family val="3"/>
          </rPr>
          <t>08.01.2025 Банк Грант 50_x000D_
Сплата за РКО (без ПДВ)  за надання довідки зг. дог.№754/ОТД-22 від02.12.2016_x000D_
09.01.2025 Банк Грант 14_x000D_
Оплата  послуг РКО(без ПДВ) згідно договору №754/ОТД-22 від 02.12.2016_x000D_
24.01.2025 Банк Грант 50_x000D_
Оплата  послуг РКО(без ПДВ) згідно договору №754/ОТД-22 від 02.12.2016_x000D_
27.01.2025 Банк Грант 80_x000D_
Оплата  послуг РКО(без ПДВ) за СКБ з 01.01.2025 по 31.01.2025 згідно договору №284/від-22  від 31.05.2023_x000D_
31.01.2025 АБ "УКРГАЗБАНК" 150_x000D_
Абонплата за розрахункове обслуговування по рахунку № 26004924864438.980 за перiод з 01/01/2025 по 31/01/2025 зг. Договору банк. рахунку № 2019/КД/277-0019 від 19/04/2019 , без ПДВ_x000D_
31.01.2025 АБ "УКРГАЗБАНК" 41,7_x000D_
Плата за касове обслуговування згiдно тарифiв до Договору банк. рахунку № 2019/КД/277-0019 від 19/04/2019 р. (без ПДВ)</t>
        </r>
      </text>
    </comment>
    <comment ref="D33" authorId="0">
      <text>
        <r>
          <rPr>
            <sz val="10"/>
            <color indexed="81"/>
            <rFont val="Courier"/>
            <family val="3"/>
          </rPr>
          <t>14.02.2025 Банк Грант 27,5_x000D_
Оплата  послуг РКО(без ПДВ) згідно договору №754/ОТД-22 від 02.12.2016_x000D_
22.02.2025 Банк Грант 19_x000D_
Оплата  послуг РКО(без ПДВ) згідно договору №754/ОТД-22 від 02.12.2016_x000D_
27.02.2025 Банк Грант 80_x000D_
Оплата  послуг РКО(без ПДВ) за СКБ з 01.02.2025 по 28.02.2025 згідно договору №284/від-22  від 31.05.2023_x000D_
27.02.2025 АБ "УКРГАЗБАНК" 41,7_x000D_
Плата за касове обслуговування згiдно тарифiв до Договору банк. рахунку № 2019/КД/277-0019 від 19/04/2019 р. (без ПДВ)_x000D_
28.02.2025 АБ "УКРГАЗБАНК" 150_x000D_
Абонплата за розрахункове обслуговування по рахунку № 26004924864438.980 за перiод з 01/02/2025 по 28/02/2025 зг. Договору банк. рахунку № 2019/КД/277-0019 від 19/04/2019 , без ПДВ</t>
        </r>
      </text>
    </comment>
  </commentList>
</comments>
</file>

<file path=xl/sharedStrings.xml><?xml version="1.0" encoding="utf-8"?>
<sst xmlns="http://schemas.openxmlformats.org/spreadsheetml/2006/main" count="100" uniqueCount="90">
  <si>
    <t>за период с по</t>
  </si>
  <si>
    <t>Остаток на начало отчетного периода</t>
  </si>
  <si>
    <t>Поступление средств
в т.ч.</t>
  </si>
  <si>
    <t>Расходы</t>
  </si>
  <si>
    <r>
      <t xml:space="preserve">Остаток на конец
</t>
    </r>
    <r>
      <rPr>
        <sz val="9"/>
        <color indexed="8"/>
        <rFont val="Calibri"/>
        <family val="2"/>
        <charset val="204"/>
      </rPr>
      <t>отчетного периода</t>
    </r>
  </si>
  <si>
    <t>Совладельцы</t>
  </si>
  <si>
    <t>УСЗН</t>
  </si>
  <si>
    <t>Прочее</t>
  </si>
  <si>
    <t xml:space="preserve">Информация о расходовании средств </t>
  </si>
  <si>
    <t>Дата</t>
  </si>
  <si>
    <t>Сумма</t>
  </si>
  <si>
    <t>Описание</t>
  </si>
  <si>
    <t>Продавец</t>
  </si>
  <si>
    <t xml:space="preserve">Отчет ОСМД </t>
  </si>
  <si>
    <t>Місяць:</t>
  </si>
  <si>
    <t>Січень</t>
  </si>
  <si>
    <t>Лютий</t>
  </si>
  <si>
    <t>Березень</t>
  </si>
  <si>
    <t>Травень</t>
  </si>
  <si>
    <t>Квітень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</si>
  <si>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</si>
  <si>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</si>
  <si>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</si>
  <si>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</si>
  <si>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</si>
  <si>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</si>
  <si>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</si>
  <si>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Рік:</t>
  </si>
  <si>
    <t>Площа</t>
  </si>
  <si>
    <t>Особових рахунків</t>
  </si>
  <si>
    <t>Людей</t>
  </si>
  <si>
    <t>Нараховано</t>
  </si>
  <si>
    <t xml:space="preserve">Внески </t>
  </si>
  <si>
    <t>Витарти:</t>
  </si>
  <si>
    <t>Діючий розмір внеску:</t>
  </si>
  <si>
    <t>в т.ч Кошти на рахунку</t>
  </si>
  <si>
    <t>Залишок на кінець</t>
  </si>
  <si>
    <t>Наступний місяць (залишок)</t>
  </si>
  <si>
    <t>Наступний місяць кошти)</t>
  </si>
  <si>
    <t>Наступний місяць (постачальники)</t>
  </si>
  <si>
    <t>Наступний місяць (зарплата)</t>
  </si>
  <si>
    <t>Наступний місяць податки)</t>
  </si>
  <si>
    <t>Наступний місячб (нараховано)</t>
  </si>
  <si>
    <t xml:space="preserve">       у т.ч. переплата:</t>
  </si>
  <si>
    <t>Надходження:</t>
  </si>
  <si>
    <t>Відсоток оплати:</t>
  </si>
  <si>
    <t>Борг мешканців</t>
  </si>
  <si>
    <t>Цільові внески:</t>
  </si>
  <si>
    <t xml:space="preserve">    Ми винні постачальникам послуг</t>
  </si>
  <si>
    <t xml:space="preserve">    Заборгованість із зарплати</t>
  </si>
  <si>
    <t xml:space="preserve">    Заборгованість по податкам</t>
  </si>
  <si>
    <t xml:space="preserve">     Ми винні постачальникам послуг</t>
  </si>
  <si>
    <t>Нараховано без ЦВ:</t>
  </si>
  <si>
    <t>Сплачено:</t>
  </si>
  <si>
    <t>Залишок на кінець:</t>
  </si>
  <si>
    <t>Залишок на початок:</t>
  </si>
  <si>
    <t>ОСББ "Велобудівник"</t>
  </si>
  <si>
    <t>2 місяців 2025 р.</t>
  </si>
  <si>
    <t>Звіт про використання коштів</t>
  </si>
  <si>
    <t>Знято готівку до каси</t>
  </si>
  <si>
    <t>Погашение кредита</t>
  </si>
  <si>
    <t>Електроенергія</t>
  </si>
  <si>
    <t>ПДФО</t>
  </si>
  <si>
    <t>ЄСВ</t>
  </si>
  <si>
    <t>ВС</t>
  </si>
  <si>
    <t>Зарплата</t>
  </si>
  <si>
    <t>Комісія банку</t>
  </si>
  <si>
    <t>Воля (Телесвіт)</t>
  </si>
  <si>
    <t>Банк Грант</t>
  </si>
  <si>
    <t>ТОВ "Водомат"</t>
  </si>
  <si>
    <t>ТОВ "НОВОБОКС"</t>
  </si>
  <si>
    <t>ОСББ"Велобудівник"</t>
  </si>
  <si>
    <t>31.01.2025 ОСББ"Велобудівник" 5957,5&lt;br&gt;Видача коштів З/пл за січень 2025р по довіреності</t>
  </si>
  <si>
    <t>14.01.2025 АБ "УКРГАЗБАНК" 23370,21&lt;br&gt;Погашення тіла та відсотків по кредиту зг.кредитного договору N 2253/2021/ХаркОД-МСБ-НВКЛ вiд 10/12/2021</t>
  </si>
  <si>
    <t>10.01.2025 ПРАТ "ХАРКІВЕНЕРГОЗБУТ" 1900&lt;br&gt;ЗА ЕЛ.ЕНЕРГ ДОГ 1-2525С від 01.01.2019. ПДВ 20% - 316,67 грн.</t>
  </si>
  <si>
    <t>30.01.2025 Податок на доходи фізичних осіб 1519,1&lt;br&gt;КВС&lt;101&gt;ДІЗ&lt;Податок на доходи фізичних осіб із зарплати за січень 2025 року&gt;</t>
  </si>
  <si>
    <t>30.01.2025 Єдиний соціальний внесок 3663&lt;br&gt;КВС&lt;101&gt;ДІЗ&lt;Єдиний внесок зарплата за січень 2025 року&gt;</t>
  </si>
  <si>
    <t>30.01.2025 Військоввий збір 573,4&lt;br&gt;КВС&lt;101&gt;ДІЗ&lt;Військовий збір із зарплати за січень 2025 року&gt;</t>
  </si>
  <si>
    <t>30.01.2025 Виплата заробітної плати із банку 3417,14&lt;br&gt;Зар.кошт на карт рах 26200011558306 Дудникова А.Ю. іпн 3130206623 З-ТА ЗА 01.25</t>
  </si>
  <si>
    <t>08.01.2025 Банк Грант 50&lt;br&gt;Сплата за РКО (без ПДВ)  за надання довідки зг. дог.№754/ОТД-22 від02.12.2016&lt;hr&gt;09.01.2025 Банк Грант 14&lt;br&gt;Оплата  послуг РКО(без ПДВ) згідно договору №754/ОТД-22 від 02.12.2016&lt;hr&gt;24.01.2025 Банк Грант 50&lt;br&gt;Оплата  послуг РКО(без ПДВ) згідно договору №754/ОТД-22 від 02.12.2016&lt;hr&gt;27.01.2025 Банк Грант 80&lt;br&gt;Оплата  послуг РКО(без ПДВ) за СКБ з 01.01.2025 по 31.01.2025 згідно договору №284/від-22  від 31.05.2023&lt;hr&gt;10.01.2025 АБ "УКРГАЗБАНК" 2&lt;hr&gt;30.01.2025 АБ "УКРГАЗБАНК" 2&lt;hr&gt;30.01.2025 АБ "УКРГАЗБАНК" 2&lt;hr&gt;30.01.2025 АБ "УКРГАЗБАНК" 2&lt;hr&gt;30.01.2025 АБ "УКРГАЗБАНК" 2&lt;hr&gt;31.01.2025 АБ "УКРГАЗБАНК" 150&lt;br&gt;Абонплата за розрахункове обслуговування по рахунку № 26004924864438.980 за перiод з 01/01/2025 по 31/01/2025 зг. Договору банк. рахунку № 2019/КД/277-0019 від 19/04/2019 , без ПДВ&lt;hr&gt;31.01.2025 АБ "УКРГАЗБАНК" 41,7&lt;br&gt;Плата за касове обслуговування згiдно тарифiв до Договору банк. рахунку № 2019/КД/277-0019 від 19/04/2019 р. (без ПДВ)</t>
  </si>
  <si>
    <t>6,9, 11</t>
  </si>
  <si>
    <t>Борг на 01.01.25: -71905,09</t>
  </si>
  <si>
    <t>27.02.2025 ОСББ"Велобудівник" 5957,5&lt;br&gt;Видача коштів З/пл за лютий 2025р</t>
  </si>
  <si>
    <t>14.02.2025 АБ "УКРГАЗБАНК" 15900,63&lt;br&gt;Погашення тіла та відсотків по кредиту зг.кредитного договору N 2253/2021/ХаркОД-МСБ-НВКЛ вiд 10/12/2021&lt;hr&gt;27.02.2025 АБ "УКРГАЗБАНК" 7400&lt;br&gt;Погашення тіла та відсотків по кредиту зг. кредитного договору №2253/2021/ХаркОД-МСБ-НВКЛ від 10/12/2021</t>
  </si>
  <si>
    <t>09.02.2025 ПРАТ "ХАРКІВЕНЕРГОЗБУТ" 1950&lt;br&gt;За елекричну енергію Договыр №1-2525С (о/р 2525)</t>
  </si>
  <si>
    <t>26.02.2025 Податок на доходи фізичних осіб 1519,1&lt;br&gt;КВС&lt;101&gt;ДІЗ&lt;Податок на доходи фізичних осіб із зарплати за лютий 2025 року&gt;</t>
  </si>
  <si>
    <t>26.02.2025 Єдиний соціальний внесок 3663&lt;br&gt;КВС&lt;101&gt;ДІЗ&lt;Єдиний внесок зарплата за лютий 2025 року&gt;</t>
  </si>
  <si>
    <t>26.02.2025 Військоввий збір 573,4&lt;br&gt;КВС&lt;101&gt;ДІЗ&lt;Військовий збір із зарплати за лютий 2025 року&gt;</t>
  </si>
  <si>
    <t>26.02.2025 Виплата заробітної плати із банку 3417,14&lt;br&gt;Зар.кошт на карт рах 26200011558306 Дудникова А.Ю. іпн 3130206623 З-ТА ЗА 02.25</t>
  </si>
  <si>
    <t>14.02.2025 Банк Грант 27,5&lt;br&gt;Оплата  послуг РКО(без ПДВ) згідно договору №754/ОТД-22 від 02.12.2016&lt;hr&gt;22.02.2025 Банк Грант 19&lt;br&gt;Оплата  послуг РКО(без ПДВ) згідно договору №754/ОТД-22 від 02.12.2016&lt;hr&gt;27.02.2025 Банк Грант 80&lt;br&gt;Оплата  послуг РКО(без ПДВ) за СКБ з 01.02.2025 по 28.02.2025 згідно договору №284/від-22  від 31.05.2023&lt;hr&gt;09.02.2025 АБ "УКРГАЗБАНК" 2&lt;hr&gt;26.02.2025 АБ "УКРГАЗБАНК" 2&lt;hr&gt;26.02.2025 АБ "УКРГАЗБАНК" 2&lt;hr&gt;26.02.2025 АБ "УКРГАЗБАНК" 2&lt;hr&gt;26.02.2025 АБ "УКРГАЗБАНК" 2&lt;hr&gt;27.02.2025 АБ "УКРГАЗБАНК" 41,7&lt;br&gt;Плата за касове обслуговування згiдно тарифiв до Договору банк. рахунку № 2019/КД/277-0019 від 19/04/2019 р. (без ПДВ)&lt;hr&gt;28.02.2025 АБ "УКРГАЗБАНК" 150&lt;br&gt;Абонплата за розрахункове обслуговування по рахунку № 26004924864438.980 за перiод з 01/02/2025 по 28/02/2025 зг. Договору банк. рахунку № 2019/КД/277-0019 від 19/04/2019 , без ПДВ</t>
  </si>
</sst>
</file>

<file path=xl/styles.xml><?xml version="1.0" encoding="utf-8"?>
<styleSheet xmlns="http://schemas.openxmlformats.org/spreadsheetml/2006/main">
  <numFmts count="6">
    <numFmt numFmtId="171" formatCode="_-* #,##0.00\ _₽_-;\-* #,##0.00\ _₽_-;_-* &quot;-&quot;??\ _₽_-;_-@_-"/>
    <numFmt numFmtId="173" formatCode="###0.00;\-###0.00;\-;\-"/>
    <numFmt numFmtId="174" formatCode="###0.0;\-###0.0;\-;\-"/>
    <numFmt numFmtId="175" formatCode="###0;\-###0;\-;\-"/>
    <numFmt numFmtId="177" formatCode="dd/mm/yy;@"/>
    <numFmt numFmtId="180" formatCode="0;[Red]\-0;[White]\-"/>
  </numFmts>
  <fonts count="14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990000"/>
      <name val="Calibri"/>
      <family val="2"/>
      <charset val="204"/>
      <scheme val="minor"/>
    </font>
    <font>
      <b/>
      <sz val="14"/>
      <color rgb="FF990000"/>
      <name val="Calibri"/>
      <family val="2"/>
      <charset val="204"/>
      <scheme val="minor"/>
    </font>
    <font>
      <sz val="10"/>
      <color rgb="FF990000"/>
      <name val="Calibri"/>
      <family val="2"/>
      <charset val="204"/>
      <scheme val="minor"/>
    </font>
    <font>
      <sz val="11"/>
      <color rgb="FF990000"/>
      <name val="Calibri"/>
      <family val="2"/>
      <charset val="204"/>
      <scheme val="minor"/>
    </font>
    <font>
      <sz val="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0"/>
      <color indexed="8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71" fontId="2" fillId="0" borderId="0" applyFont="0" applyFill="0" applyBorder="0" applyAlignment="0" applyProtection="0"/>
  </cellStyleXfs>
  <cellXfs count="163">
    <xf numFmtId="0" fontId="0" fillId="0" borderId="0" xfId="0"/>
    <xf numFmtId="0" fontId="3" fillId="0" borderId="0" xfId="0" applyFont="1"/>
    <xf numFmtId="173" fontId="2" fillId="0" borderId="1" xfId="1" applyNumberFormat="1" applyFont="1" applyBorder="1"/>
    <xf numFmtId="173" fontId="2" fillId="0" borderId="2" xfId="1" applyNumberFormat="1" applyFont="1" applyBorder="1"/>
    <xf numFmtId="173" fontId="2" fillId="0" borderId="3" xfId="1" applyNumberFormat="1" applyFont="1" applyBorder="1"/>
    <xf numFmtId="175" fontId="2" fillId="0" borderId="1" xfId="1" applyNumberFormat="1" applyFont="1" applyBorder="1"/>
    <xf numFmtId="175" fontId="2" fillId="0" borderId="2" xfId="1" applyNumberFormat="1" applyFont="1" applyBorder="1"/>
    <xf numFmtId="175" fontId="2" fillId="0" borderId="3" xfId="1" applyNumberFormat="1" applyFont="1" applyBorder="1"/>
    <xf numFmtId="0" fontId="0" fillId="0" borderId="2" xfId="0" applyBorder="1" applyAlignment="1">
      <alignment horizontal="center" vertical="center" wrapText="1"/>
    </xf>
    <xf numFmtId="4" fontId="0" fillId="0" borderId="4" xfId="0" applyNumberFormat="1" applyBorder="1" applyAlignment="1"/>
    <xf numFmtId="4" fontId="0" fillId="0" borderId="5" xfId="0" applyNumberFormat="1" applyBorder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7" fontId="0" fillId="0" borderId="0" xfId="0" applyNumberFormat="1"/>
    <xf numFmtId="4" fontId="0" fillId="0" borderId="0" xfId="0" applyNumberFormat="1"/>
    <xf numFmtId="0" fontId="0" fillId="0" borderId="7" xfId="0" applyBorder="1" applyAlignment="1">
      <alignment horizontal="center"/>
    </xf>
    <xf numFmtId="174" fontId="2" fillId="0" borderId="9" xfId="1" applyNumberFormat="1" applyFont="1" applyBorder="1"/>
    <xf numFmtId="0" fontId="0" fillId="0" borderId="10" xfId="0" applyBorder="1" applyAlignment="1">
      <alignment horizontal="center"/>
    </xf>
    <xf numFmtId="174" fontId="2" fillId="0" borderId="11" xfId="1" applyNumberFormat="1" applyFont="1" applyBorder="1"/>
    <xf numFmtId="173" fontId="2" fillId="0" borderId="12" xfId="1" applyNumberFormat="1" applyFont="1" applyBorder="1"/>
    <xf numFmtId="175" fontId="2" fillId="0" borderId="12" xfId="1" applyNumberFormat="1" applyFont="1" applyBorder="1"/>
    <xf numFmtId="0" fontId="0" fillId="0" borderId="16" xfId="0" applyBorder="1" applyAlignment="1">
      <alignment horizontal="center"/>
    </xf>
    <xf numFmtId="174" fontId="2" fillId="0" borderId="14" xfId="1" applyNumberFormat="1" applyFont="1" applyBorder="1"/>
    <xf numFmtId="0" fontId="0" fillId="0" borderId="17" xfId="0" applyBorder="1" applyAlignment="1">
      <alignment horizontal="center"/>
    </xf>
    <xf numFmtId="174" fontId="2" fillId="0" borderId="18" xfId="1" applyNumberFormat="1" applyFont="1" applyBorder="1"/>
    <xf numFmtId="173" fontId="2" fillId="0" borderId="19" xfId="1" applyNumberFormat="1" applyFont="1" applyBorder="1"/>
    <xf numFmtId="173" fontId="4" fillId="0" borderId="18" xfId="1" applyNumberFormat="1" applyFont="1" applyBorder="1"/>
    <xf numFmtId="173" fontId="3" fillId="0" borderId="3" xfId="1" applyNumberFormat="1" applyFont="1" applyBorder="1"/>
    <xf numFmtId="173" fontId="5" fillId="0" borderId="3" xfId="1" applyNumberFormat="1" applyFont="1" applyBorder="1"/>
    <xf numFmtId="173" fontId="4" fillId="0" borderId="21" xfId="1" applyNumberFormat="1" applyFont="1" applyBorder="1"/>
    <xf numFmtId="173" fontId="0" fillId="0" borderId="0" xfId="0" applyNumberFormat="1"/>
    <xf numFmtId="173" fontId="6" fillId="0" borderId="3" xfId="1" applyNumberFormat="1" applyFont="1" applyBorder="1"/>
    <xf numFmtId="173" fontId="6" fillId="0" borderId="19" xfId="1" applyNumberFormat="1" applyFont="1" applyBorder="1"/>
    <xf numFmtId="173" fontId="7" fillId="0" borderId="18" xfId="1" applyNumberFormat="1" applyFont="1" applyBorder="1"/>
    <xf numFmtId="173" fontId="8" fillId="0" borderId="3" xfId="1" applyNumberFormat="1" applyFont="1" applyBorder="1"/>
    <xf numFmtId="173" fontId="8" fillId="0" borderId="19" xfId="1" applyNumberFormat="1" applyFont="1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173" fontId="2" fillId="0" borderId="34" xfId="1" applyNumberFormat="1" applyFon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73" fontId="2" fillId="0" borderId="21" xfId="1" applyNumberFormat="1" applyFont="1" applyBorder="1"/>
    <xf numFmtId="173" fontId="2" fillId="0" borderId="35" xfId="1" applyNumberFormat="1" applyFont="1" applyBorder="1"/>
    <xf numFmtId="173" fontId="2" fillId="0" borderId="36" xfId="1" applyNumberFormat="1" applyFont="1" applyBorder="1"/>
    <xf numFmtId="173" fontId="2" fillId="0" borderId="37" xfId="1" applyNumberFormat="1" applyFont="1" applyBorder="1"/>
    <xf numFmtId="173" fontId="5" fillId="0" borderId="36" xfId="1" applyNumberFormat="1" applyFont="1" applyBorder="1"/>
    <xf numFmtId="9" fontId="2" fillId="0" borderId="36" xfId="1" applyNumberFormat="1" applyFont="1" applyBorder="1"/>
    <xf numFmtId="0" fontId="0" fillId="0" borderId="26" xfId="0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10" fillId="2" borderId="43" xfId="0" applyFont="1" applyFill="1" applyBorder="1" applyAlignment="1">
      <alignment horizontal="center"/>
    </xf>
    <xf numFmtId="0" fontId="10" fillId="2" borderId="44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9" fillId="0" borderId="26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0" fillId="2" borderId="38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10" fillId="2" borderId="41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2" borderId="37" xfId="0" applyFont="1" applyFill="1" applyBorder="1" applyAlignment="1">
      <alignment horizontal="center"/>
    </xf>
    <xf numFmtId="0" fontId="0" fillId="0" borderId="13" xfId="0" applyFont="1" applyBorder="1" applyAlignment="1">
      <alignment horizontal="left"/>
    </xf>
    <xf numFmtId="4" fontId="0" fillId="0" borderId="41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80" fontId="2" fillId="0" borderId="15" xfId="1" applyNumberFormat="1" applyFont="1" applyBorder="1"/>
    <xf numFmtId="180" fontId="2" fillId="0" borderId="4" xfId="1" applyNumberFormat="1" applyFont="1" applyBorder="1"/>
    <xf numFmtId="180" fontId="2" fillId="0" borderId="13" xfId="1" applyNumberFormat="1" applyFont="1" applyBorder="1"/>
    <xf numFmtId="180" fontId="10" fillId="2" borderId="7" xfId="0" applyNumberFormat="1" applyFont="1" applyFill="1" applyBorder="1" applyAlignment="1">
      <alignment horizontal="center"/>
    </xf>
    <xf numFmtId="180" fontId="4" fillId="0" borderId="14" xfId="1" applyNumberFormat="1" applyFont="1" applyBorder="1"/>
    <xf numFmtId="180" fontId="4" fillId="0" borderId="9" xfId="1" applyNumberFormat="1" applyFont="1" applyBorder="1"/>
    <xf numFmtId="180" fontId="4" fillId="0" borderId="11" xfId="1" applyNumberFormat="1" applyFont="1" applyBorder="1"/>
    <xf numFmtId="180" fontId="3" fillId="0" borderId="1" xfId="1" applyNumberFormat="1" applyFont="1" applyBorder="1"/>
    <xf numFmtId="180" fontId="3" fillId="0" borderId="2" xfId="1" applyNumberFormat="1" applyFont="1" applyBorder="1"/>
    <xf numFmtId="180" fontId="3" fillId="0" borderId="12" xfId="1" applyNumberFormat="1" applyFont="1" applyBorder="1"/>
    <xf numFmtId="180" fontId="6" fillId="0" borderId="1" xfId="1" applyNumberFormat="1" applyFont="1" applyBorder="1"/>
    <xf numFmtId="180" fontId="6" fillId="0" borderId="2" xfId="1" applyNumberFormat="1" applyFont="1" applyBorder="1"/>
    <xf numFmtId="180" fontId="6" fillId="0" borderId="12" xfId="1" applyNumberFormat="1" applyFont="1" applyBorder="1"/>
    <xf numFmtId="180" fontId="6" fillId="0" borderId="15" xfId="1" applyNumberFormat="1" applyFont="1" applyBorder="1"/>
    <xf numFmtId="180" fontId="6" fillId="0" borderId="4" xfId="1" applyNumberFormat="1" applyFont="1" applyBorder="1"/>
    <xf numFmtId="180" fontId="6" fillId="0" borderId="13" xfId="1" applyNumberFormat="1" applyFont="1" applyBorder="1"/>
    <xf numFmtId="180" fontId="10" fillId="2" borderId="39" xfId="0" applyNumberFormat="1" applyFont="1" applyFill="1" applyBorder="1" applyAlignment="1">
      <alignment horizontal="center"/>
    </xf>
    <xf numFmtId="180" fontId="4" fillId="0" borderId="24" xfId="1" applyNumberFormat="1" applyFont="1" applyBorder="1"/>
    <xf numFmtId="180" fontId="4" fillId="0" borderId="25" xfId="1" applyNumberFormat="1" applyFont="1" applyBorder="1"/>
    <xf numFmtId="180" fontId="2" fillId="0" borderId="26" xfId="1" applyNumberFormat="1" applyFont="1" applyBorder="1"/>
    <xf numFmtId="180" fontId="2" fillId="0" borderId="5" xfId="1" applyNumberFormat="1" applyFont="1" applyBorder="1"/>
    <xf numFmtId="180" fontId="2" fillId="0" borderId="31" xfId="1" applyNumberFormat="1" applyFont="1" applyBorder="1"/>
    <xf numFmtId="180" fontId="2" fillId="0" borderId="33" xfId="1" applyNumberFormat="1" applyFont="1" applyBorder="1"/>
    <xf numFmtId="180" fontId="2" fillId="0" borderId="32" xfId="1" applyNumberFormat="1" applyFont="1" applyBorder="1"/>
    <xf numFmtId="180" fontId="10" fillId="2" borderId="44" xfId="0" applyNumberFormat="1" applyFont="1" applyFill="1" applyBorder="1" applyAlignment="1">
      <alignment horizontal="center"/>
    </xf>
    <xf numFmtId="180" fontId="7" fillId="0" borderId="24" xfId="1" applyNumberFormat="1" applyFont="1" applyBorder="1"/>
    <xf numFmtId="180" fontId="7" fillId="0" borderId="9" xfId="1" applyNumberFormat="1" applyFont="1" applyBorder="1"/>
    <xf numFmtId="180" fontId="7" fillId="0" borderId="25" xfId="1" applyNumberFormat="1" applyFont="1" applyBorder="1"/>
    <xf numFmtId="180" fontId="2" fillId="0" borderId="29" xfId="1" applyNumberFormat="1" applyFont="1" applyBorder="1"/>
    <xf numFmtId="180" fontId="2" fillId="0" borderId="22" xfId="1" applyNumberFormat="1" applyFont="1" applyBorder="1"/>
    <xf numFmtId="180" fontId="2" fillId="0" borderId="30" xfId="1" applyNumberFormat="1" applyFont="1" applyBorder="1"/>
    <xf numFmtId="180" fontId="10" fillId="2" borderId="42" xfId="0" applyNumberFormat="1" applyFont="1" applyFill="1" applyBorder="1" applyAlignment="1">
      <alignment horizontal="center"/>
    </xf>
    <xf numFmtId="180" fontId="4" fillId="0" borderId="20" xfId="1" applyNumberFormat="1" applyFont="1" applyBorder="1"/>
    <xf numFmtId="180" fontId="4" fillId="0" borderId="22" xfId="1" applyNumberFormat="1" applyFont="1" applyBorder="1"/>
    <xf numFmtId="180" fontId="4" fillId="0" borderId="23" xfId="1" applyNumberFormat="1" applyFont="1" applyBorder="1"/>
    <xf numFmtId="180" fontId="2" fillId="0" borderId="24" xfId="1" applyNumberFormat="1" applyFont="1" applyBorder="1"/>
    <xf numFmtId="180" fontId="2" fillId="0" borderId="9" xfId="1" applyNumberFormat="1" applyFont="1" applyBorder="1"/>
    <xf numFmtId="180" fontId="2" fillId="0" borderId="25" xfId="1" applyNumberFormat="1" applyFont="1" applyBorder="1"/>
    <xf numFmtId="180" fontId="2" fillId="0" borderId="27" xfId="1" applyNumberFormat="1" applyFont="1" applyBorder="1"/>
    <xf numFmtId="180" fontId="2" fillId="0" borderId="2" xfId="1" applyNumberFormat="1" applyFont="1" applyBorder="1"/>
    <xf numFmtId="180" fontId="2" fillId="0" borderId="28" xfId="1" applyNumberFormat="1" applyFont="1" applyBorder="1"/>
    <xf numFmtId="180" fontId="0" fillId="0" borderId="0" xfId="0" applyNumberFormat="1"/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180" fontId="2" fillId="0" borderId="46" xfId="1" applyNumberFormat="1" applyFont="1" applyBorder="1"/>
    <xf numFmtId="180" fontId="2" fillId="0" borderId="48" xfId="1" applyNumberFormat="1" applyFont="1" applyBorder="1"/>
    <xf numFmtId="180" fontId="2" fillId="0" borderId="47" xfId="1" applyNumberFormat="1" applyFont="1" applyBorder="1"/>
    <xf numFmtId="173" fontId="2" fillId="0" borderId="49" xfId="1" applyNumberFormat="1" applyFont="1" applyBorder="1"/>
    <xf numFmtId="0" fontId="9" fillId="0" borderId="46" xfId="0" applyFont="1" applyBorder="1" applyAlignment="1">
      <alignment horizontal="left"/>
    </xf>
    <xf numFmtId="0" fontId="9" fillId="0" borderId="47" xfId="0" applyFont="1" applyBorder="1" applyAlignment="1">
      <alignment horizontal="left"/>
    </xf>
    <xf numFmtId="180" fontId="9" fillId="0" borderId="46" xfId="1" applyNumberFormat="1" applyFont="1" applyBorder="1"/>
    <xf numFmtId="180" fontId="9" fillId="0" borderId="48" xfId="1" applyNumberFormat="1" applyFont="1" applyBorder="1"/>
    <xf numFmtId="180" fontId="9" fillId="0" borderId="47" xfId="1" applyNumberFormat="1" applyFont="1" applyBorder="1"/>
    <xf numFmtId="173" fontId="9" fillId="0" borderId="49" xfId="1" applyNumberFormat="1" applyFont="1" applyBorder="1"/>
    <xf numFmtId="180" fontId="9" fillId="0" borderId="27" xfId="1" applyNumberFormat="1" applyFont="1" applyBorder="1"/>
    <xf numFmtId="180" fontId="9" fillId="0" borderId="2" xfId="1" applyNumberFormat="1" applyFont="1" applyBorder="1"/>
    <xf numFmtId="180" fontId="9" fillId="0" borderId="28" xfId="1" applyNumberFormat="1" applyFont="1" applyBorder="1"/>
    <xf numFmtId="173" fontId="9" fillId="0" borderId="3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O56"/>
  <sheetViews>
    <sheetView showGridLines="0" tabSelected="1" workbookViewId="0">
      <selection activeCell="A21" sqref="A21"/>
    </sheetView>
  </sheetViews>
  <sheetFormatPr defaultRowHeight="15"/>
  <cols>
    <col min="1" max="1" width="2" bestFit="1" customWidth="1"/>
    <col min="2" max="2" width="33.140625" bestFit="1" customWidth="1"/>
    <col min="3" max="4" width="11.28515625" bestFit="1" customWidth="1"/>
    <col min="5" max="5" width="9.7109375" hidden="1" customWidth="1"/>
    <col min="6" max="6" width="8.42578125" hidden="1" customWidth="1"/>
    <col min="7" max="7" width="7.85546875" hidden="1" customWidth="1"/>
    <col min="8" max="8" width="8.7109375" hidden="1" customWidth="1"/>
    <col min="9" max="9" width="7.85546875" hidden="1" customWidth="1"/>
    <col min="10" max="10" width="8.85546875" hidden="1" customWidth="1"/>
    <col min="11" max="11" width="9.7109375" hidden="1" customWidth="1"/>
    <col min="12" max="12" width="9" hidden="1" customWidth="1"/>
    <col min="13" max="13" width="9.5703125" hidden="1" customWidth="1"/>
    <col min="14" max="14" width="8.42578125" hidden="1" customWidth="1"/>
    <col min="15" max="15" width="15" bestFit="1" customWidth="1"/>
  </cols>
  <sheetData>
    <row r="1" spans="1:15" ht="15.75">
      <c r="A1" s="63" t="s">
        <v>56</v>
      </c>
      <c r="B1" s="63"/>
      <c r="C1" s="63"/>
      <c r="D1" s="64" t="s">
        <v>57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16.5" thickBot="1">
      <c r="A2" s="65" t="s">
        <v>58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15.75" thickBot="1">
      <c r="A3" s="70" t="s">
        <v>14</v>
      </c>
      <c r="B3" s="71"/>
      <c r="C3" s="23" t="s">
        <v>15</v>
      </c>
      <c r="D3" s="55" t="s">
        <v>16</v>
      </c>
      <c r="E3" s="17" t="s">
        <v>17</v>
      </c>
      <c r="F3" s="17" t="s">
        <v>18</v>
      </c>
      <c r="G3" s="17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7" t="s">
        <v>25</v>
      </c>
      <c r="N3" s="19" t="s">
        <v>26</v>
      </c>
      <c r="O3" s="25" t="s">
        <v>27</v>
      </c>
    </row>
    <row r="4" spans="1:15" ht="15.75" hidden="1" thickBot="1">
      <c r="A4" s="72" t="s">
        <v>28</v>
      </c>
      <c r="B4" s="73"/>
      <c r="C4" s="24">
        <v>2653.2000007629395</v>
      </c>
      <c r="D4" s="18">
        <v>2653.2000007629395</v>
      </c>
      <c r="E4" s="18"/>
      <c r="F4" s="18"/>
      <c r="G4" s="18"/>
      <c r="H4" s="18"/>
      <c r="I4" s="18"/>
      <c r="J4" s="18"/>
      <c r="K4" s="18"/>
      <c r="L4" s="18"/>
      <c r="M4" s="18"/>
      <c r="N4" s="20"/>
      <c r="O4" s="26"/>
    </row>
    <row r="5" spans="1:15" ht="15.75" hidden="1" thickBot="1">
      <c r="A5" s="74" t="s">
        <v>34</v>
      </c>
      <c r="B5" s="75"/>
      <c r="C5" s="2" t="s">
        <v>80</v>
      </c>
      <c r="D5" s="3" t="s">
        <v>80</v>
      </c>
      <c r="E5" s="3"/>
      <c r="F5" s="3"/>
      <c r="G5" s="3"/>
      <c r="H5" s="3"/>
      <c r="I5" s="3"/>
      <c r="J5" s="3"/>
      <c r="K5" s="3"/>
      <c r="L5" s="3"/>
      <c r="M5" s="3"/>
      <c r="N5" s="21"/>
      <c r="O5" s="4"/>
    </row>
    <row r="6" spans="1:15" ht="15.75" hidden="1" thickBot="1">
      <c r="A6" s="74" t="s">
        <v>29</v>
      </c>
      <c r="B6" s="75"/>
      <c r="C6" s="5">
        <v>60</v>
      </c>
      <c r="D6" s="6">
        <v>60</v>
      </c>
      <c r="E6" s="6"/>
      <c r="F6" s="6"/>
      <c r="G6" s="6"/>
      <c r="H6" s="6"/>
      <c r="I6" s="6"/>
      <c r="J6" s="6"/>
      <c r="K6" s="6"/>
      <c r="L6" s="6"/>
      <c r="M6" s="6"/>
      <c r="N6" s="22"/>
      <c r="O6" s="7"/>
    </row>
    <row r="7" spans="1:15" ht="15.75" hidden="1" thickBot="1">
      <c r="A7" s="74" t="s">
        <v>30</v>
      </c>
      <c r="B7" s="75"/>
      <c r="C7" s="5">
        <v>95</v>
      </c>
      <c r="D7" s="6">
        <v>95</v>
      </c>
      <c r="E7" s="6"/>
      <c r="F7" s="6"/>
      <c r="G7" s="6"/>
      <c r="H7" s="6"/>
      <c r="I7" s="6"/>
      <c r="J7" s="6"/>
      <c r="K7" s="6"/>
      <c r="L7" s="6"/>
      <c r="M7" s="6"/>
      <c r="N7" s="22"/>
      <c r="O7" s="7"/>
    </row>
    <row r="8" spans="1:15" ht="15.75" hidden="1" thickBot="1">
      <c r="A8" s="68" t="s">
        <v>31</v>
      </c>
      <c r="B8" s="69"/>
      <c r="C8" s="105">
        <v>40528.659999999989</v>
      </c>
      <c r="D8" s="106">
        <v>47492.28</v>
      </c>
      <c r="E8" s="106"/>
      <c r="F8" s="106"/>
      <c r="G8" s="106"/>
      <c r="H8" s="106"/>
      <c r="I8" s="106"/>
      <c r="J8" s="106"/>
      <c r="K8" s="106"/>
      <c r="L8" s="106"/>
      <c r="M8" s="106"/>
      <c r="N8" s="107"/>
      <c r="O8" s="27">
        <f>SUM(C8:N8)</f>
        <v>88020.939999999988</v>
      </c>
    </row>
    <row r="9" spans="1:15" s="1" customFormat="1" ht="15" hidden="1" customHeight="1" thickBot="1">
      <c r="A9" s="78"/>
      <c r="B9" s="79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80"/>
    </row>
    <row r="10" spans="1:15" s="1" customFormat="1" ht="19.5" thickBot="1">
      <c r="A10" s="66" t="s">
        <v>55</v>
      </c>
      <c r="B10" s="67"/>
      <c r="C10" s="109">
        <f>C11-C12-C13-C14</f>
        <v>1967288.6100000171</v>
      </c>
      <c r="D10" s="110">
        <f t="shared" ref="D10:N10" si="0">D11-D12-D13-D14</f>
        <v>1955264.950000017</v>
      </c>
      <c r="E10" s="110">
        <f t="shared" si="0"/>
        <v>0</v>
      </c>
      <c r="F10" s="110">
        <f t="shared" si="0"/>
        <v>0</v>
      </c>
      <c r="G10" s="110">
        <f t="shared" si="0"/>
        <v>0</v>
      </c>
      <c r="H10" s="110">
        <f t="shared" si="0"/>
        <v>0</v>
      </c>
      <c r="I10" s="110">
        <f t="shared" si="0"/>
        <v>0</v>
      </c>
      <c r="J10" s="110">
        <f t="shared" si="0"/>
        <v>0</v>
      </c>
      <c r="K10" s="110">
        <f t="shared" si="0"/>
        <v>0</v>
      </c>
      <c r="L10" s="110">
        <f t="shared" si="0"/>
        <v>0</v>
      </c>
      <c r="M10" s="110">
        <f t="shared" si="0"/>
        <v>0</v>
      </c>
      <c r="N10" s="111">
        <f t="shared" si="0"/>
        <v>0</v>
      </c>
      <c r="O10" s="28">
        <f>C10</f>
        <v>1967288.6100000171</v>
      </c>
    </row>
    <row r="11" spans="1:15" s="1" customFormat="1" hidden="1">
      <c r="A11" s="76" t="s">
        <v>35</v>
      </c>
      <c r="B11" s="77"/>
      <c r="C11" s="112">
        <v>1967288.6100000171</v>
      </c>
      <c r="D11" s="113">
        <v>1955264.950000017</v>
      </c>
      <c r="E11" s="113"/>
      <c r="F11" s="113"/>
      <c r="G11" s="113"/>
      <c r="H11" s="113"/>
      <c r="I11" s="113"/>
      <c r="J11" s="113"/>
      <c r="K11" s="113"/>
      <c r="L11" s="113"/>
      <c r="M11" s="113"/>
      <c r="N11" s="114"/>
      <c r="O11" s="29">
        <f>C11</f>
        <v>1967288.6100000171</v>
      </c>
    </row>
    <row r="12" spans="1:15" s="1" customFormat="1" hidden="1">
      <c r="A12" s="56" t="s">
        <v>48</v>
      </c>
      <c r="B12" s="57"/>
      <c r="C12" s="115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7"/>
      <c r="O12" s="33">
        <f>C12</f>
        <v>0</v>
      </c>
    </row>
    <row r="13" spans="1:15" s="1" customFormat="1" hidden="1">
      <c r="A13" s="56" t="s">
        <v>49</v>
      </c>
      <c r="B13" s="57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7"/>
      <c r="O13" s="33">
        <f>C13</f>
        <v>0</v>
      </c>
    </row>
    <row r="14" spans="1:15" s="1" customFormat="1" ht="15.75" hidden="1" thickBot="1">
      <c r="A14" s="81" t="s">
        <v>50</v>
      </c>
      <c r="B14" s="82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34">
        <f>C14</f>
        <v>0</v>
      </c>
    </row>
    <row r="15" spans="1:15" s="1" customFormat="1" ht="7.15" hidden="1" customHeight="1" thickBot="1">
      <c r="A15" s="84"/>
      <c r="B15" s="85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86"/>
    </row>
    <row r="16" spans="1:15" s="1" customFormat="1" ht="18.75">
      <c r="A16" s="66" t="s">
        <v>44</v>
      </c>
      <c r="B16" s="67"/>
      <c r="C16" s="122">
        <f>SUM(C17:C23)</f>
        <v>41572.39</v>
      </c>
      <c r="D16" s="110">
        <f>SUM(D17:D23)</f>
        <v>45446.81</v>
      </c>
      <c r="E16" s="110">
        <f>SUM(E17:E23)</f>
        <v>0</v>
      </c>
      <c r="F16" s="110">
        <f t="shared" ref="F16:M16" si="1">SUM(F17:F23)</f>
        <v>0</v>
      </c>
      <c r="G16" s="110">
        <f t="shared" si="1"/>
        <v>0</v>
      </c>
      <c r="H16" s="110">
        <f t="shared" si="1"/>
        <v>0</v>
      </c>
      <c r="I16" s="110">
        <f t="shared" si="1"/>
        <v>0</v>
      </c>
      <c r="J16" s="110">
        <f t="shared" si="1"/>
        <v>0</v>
      </c>
      <c r="K16" s="110">
        <f t="shared" si="1"/>
        <v>0</v>
      </c>
      <c r="L16" s="110">
        <f t="shared" si="1"/>
        <v>0</v>
      </c>
      <c r="M16" s="110">
        <f t="shared" si="1"/>
        <v>0</v>
      </c>
      <c r="N16" s="123">
        <f>SUM(N17:N23)</f>
        <v>0</v>
      </c>
      <c r="O16" s="28">
        <f>SUM(C16:N16)</f>
        <v>87019.199999999997</v>
      </c>
    </row>
    <row r="17" spans="1:15">
      <c r="A17" s="147">
        <v>1</v>
      </c>
      <c r="B17" s="148" t="s">
        <v>32</v>
      </c>
      <c r="C17" s="149">
        <v>26868.400000000001</v>
      </c>
      <c r="D17" s="150">
        <v>34765.219999999994</v>
      </c>
      <c r="E17" s="150"/>
      <c r="F17" s="150"/>
      <c r="G17" s="150"/>
      <c r="H17" s="150"/>
      <c r="I17" s="150"/>
      <c r="J17" s="150"/>
      <c r="K17" s="150"/>
      <c r="L17" s="150"/>
      <c r="M17" s="150"/>
      <c r="N17" s="151"/>
      <c r="O17" s="152">
        <f>SUM(C17:N17)</f>
        <v>61633.619999999995</v>
      </c>
    </row>
    <row r="18" spans="1:15">
      <c r="A18" s="147">
        <v>2</v>
      </c>
      <c r="B18" s="148" t="s">
        <v>67</v>
      </c>
      <c r="C18" s="149">
        <v>492</v>
      </c>
      <c r="D18" s="150">
        <v>0</v>
      </c>
      <c r="E18" s="150"/>
      <c r="F18" s="150"/>
      <c r="G18" s="150"/>
      <c r="H18" s="150"/>
      <c r="I18" s="150"/>
      <c r="J18" s="150"/>
      <c r="K18" s="150"/>
      <c r="L18" s="150"/>
      <c r="M18" s="150"/>
      <c r="N18" s="151"/>
      <c r="O18" s="152">
        <f>SUM(C18:N18)</f>
        <v>492</v>
      </c>
    </row>
    <row r="19" spans="1:15">
      <c r="A19" s="52">
        <v>3</v>
      </c>
      <c r="B19" s="53" t="s">
        <v>68</v>
      </c>
      <c r="C19" s="143">
        <v>0.31</v>
      </c>
      <c r="D19" s="144">
        <v>0.15</v>
      </c>
      <c r="E19" s="144"/>
      <c r="F19" s="144"/>
      <c r="G19" s="144"/>
      <c r="H19" s="144"/>
      <c r="I19" s="144"/>
      <c r="J19" s="144"/>
      <c r="K19" s="144"/>
      <c r="L19" s="144"/>
      <c r="M19" s="144"/>
      <c r="N19" s="145"/>
      <c r="O19" s="4">
        <f>SUM(C19:N19)</f>
        <v>0.45999999999999996</v>
      </c>
    </row>
    <row r="20" spans="1:15">
      <c r="A20" s="52">
        <v>4</v>
      </c>
      <c r="B20" s="53" t="s">
        <v>69</v>
      </c>
      <c r="C20" s="143">
        <v>1011.68</v>
      </c>
      <c r="D20" s="144">
        <v>981.44</v>
      </c>
      <c r="E20" s="144"/>
      <c r="F20" s="144"/>
      <c r="G20" s="144"/>
      <c r="H20" s="144"/>
      <c r="I20" s="144"/>
      <c r="J20" s="144"/>
      <c r="K20" s="144"/>
      <c r="L20" s="144"/>
      <c r="M20" s="144"/>
      <c r="N20" s="145"/>
      <c r="O20" s="4">
        <f>SUM(C20:N20)</f>
        <v>1993.12</v>
      </c>
    </row>
    <row r="21" spans="1:15">
      <c r="A21" s="52">
        <v>5</v>
      </c>
      <c r="B21" s="53" t="s">
        <v>70</v>
      </c>
      <c r="C21" s="143">
        <v>400</v>
      </c>
      <c r="D21" s="144">
        <v>400</v>
      </c>
      <c r="E21" s="144"/>
      <c r="F21" s="144"/>
      <c r="G21" s="144"/>
      <c r="H21" s="144"/>
      <c r="I21" s="144"/>
      <c r="J21" s="144"/>
      <c r="K21" s="144"/>
      <c r="L21" s="144"/>
      <c r="M21" s="144"/>
      <c r="N21" s="145"/>
      <c r="O21" s="4">
        <f>SUM(C21:N21)</f>
        <v>800</v>
      </c>
    </row>
    <row r="22" spans="1:15" ht="15.75" thickBot="1">
      <c r="A22" s="49">
        <v>6</v>
      </c>
      <c r="B22" s="54" t="s">
        <v>71</v>
      </c>
      <c r="C22" s="124">
        <v>12800</v>
      </c>
      <c r="D22" s="106">
        <v>9300</v>
      </c>
      <c r="E22" s="106"/>
      <c r="F22" s="106"/>
      <c r="G22" s="106"/>
      <c r="H22" s="106"/>
      <c r="I22" s="106"/>
      <c r="J22" s="106"/>
      <c r="K22" s="106"/>
      <c r="L22" s="106"/>
      <c r="M22" s="106"/>
      <c r="N22" s="125"/>
      <c r="O22" s="27">
        <f>SUM(C22:N22)</f>
        <v>22100</v>
      </c>
    </row>
    <row r="23" spans="1:15" ht="15.75" hidden="1" thickBot="1">
      <c r="A23" s="38"/>
      <c r="B23" s="39"/>
      <c r="C23" s="126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8"/>
      <c r="O23" s="40">
        <f>SUM(C23:N23)</f>
        <v>0</v>
      </c>
    </row>
    <row r="24" spans="1:15" s="1" customFormat="1" ht="7.5" customHeight="1" thickBot="1">
      <c r="A24" s="60"/>
      <c r="B24" s="61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62"/>
    </row>
    <row r="25" spans="1:15" s="1" customFormat="1" ht="18.75">
      <c r="A25" s="58" t="s">
        <v>33</v>
      </c>
      <c r="B25" s="59"/>
      <c r="C25" s="130">
        <f t="shared" ref="C25:N25" si="2">SUM(C26:C34)</f>
        <v>40796.049999999996</v>
      </c>
      <c r="D25" s="131">
        <f t="shared" si="2"/>
        <v>40708.969999999994</v>
      </c>
      <c r="E25" s="131">
        <f t="shared" si="2"/>
        <v>0</v>
      </c>
      <c r="F25" s="131">
        <f t="shared" si="2"/>
        <v>0</v>
      </c>
      <c r="G25" s="131">
        <f t="shared" si="2"/>
        <v>0</v>
      </c>
      <c r="H25" s="131">
        <f t="shared" si="2"/>
        <v>0</v>
      </c>
      <c r="I25" s="131">
        <f t="shared" si="2"/>
        <v>0</v>
      </c>
      <c r="J25" s="131">
        <f t="shared" si="2"/>
        <v>0</v>
      </c>
      <c r="K25" s="131">
        <f t="shared" si="2"/>
        <v>0</v>
      </c>
      <c r="L25" s="131">
        <f t="shared" si="2"/>
        <v>0</v>
      </c>
      <c r="M25" s="131">
        <f t="shared" si="2"/>
        <v>0</v>
      </c>
      <c r="N25" s="132">
        <f t="shared" si="2"/>
        <v>0</v>
      </c>
      <c r="O25" s="35">
        <f>SUM(C25:N25)</f>
        <v>81505.01999999999</v>
      </c>
    </row>
    <row r="26" spans="1:15" s="1" customFormat="1">
      <c r="A26" s="50">
        <v>1</v>
      </c>
      <c r="B26" s="51" t="s">
        <v>59</v>
      </c>
      <c r="C26" s="159">
        <v>5957.5</v>
      </c>
      <c r="D26" s="160">
        <v>5957.5</v>
      </c>
      <c r="E26" s="160">
        <v>0</v>
      </c>
      <c r="F26" s="160">
        <v>0</v>
      </c>
      <c r="G26" s="160">
        <v>0</v>
      </c>
      <c r="H26" s="160"/>
      <c r="I26" s="160"/>
      <c r="J26" s="160"/>
      <c r="K26" s="160"/>
      <c r="L26" s="160"/>
      <c r="M26" s="160"/>
      <c r="N26" s="161"/>
      <c r="O26" s="162">
        <f>SUM(C26:N26)</f>
        <v>11915</v>
      </c>
    </row>
    <row r="27" spans="1:15" s="1" customFormat="1">
      <c r="A27" s="50">
        <v>2</v>
      </c>
      <c r="B27" s="51" t="s">
        <v>60</v>
      </c>
      <c r="C27" s="159">
        <v>23370.21</v>
      </c>
      <c r="D27" s="160">
        <v>23300.629999999997</v>
      </c>
      <c r="E27" s="160"/>
      <c r="F27" s="160"/>
      <c r="G27" s="160"/>
      <c r="H27" s="160"/>
      <c r="I27" s="160"/>
      <c r="J27" s="160"/>
      <c r="K27" s="160"/>
      <c r="L27" s="160"/>
      <c r="M27" s="160"/>
      <c r="N27" s="161"/>
      <c r="O27" s="162">
        <f>SUM(C27:N27)</f>
        <v>46670.84</v>
      </c>
    </row>
    <row r="28" spans="1:15" s="1" customFormat="1">
      <c r="A28" s="50">
        <v>3</v>
      </c>
      <c r="B28" s="51" t="s">
        <v>61</v>
      </c>
      <c r="C28" s="159">
        <v>1900</v>
      </c>
      <c r="D28" s="160">
        <v>1950</v>
      </c>
      <c r="E28" s="160"/>
      <c r="F28" s="160"/>
      <c r="G28" s="160"/>
      <c r="H28" s="160"/>
      <c r="I28" s="160"/>
      <c r="J28" s="160"/>
      <c r="K28" s="160"/>
      <c r="L28" s="160"/>
      <c r="M28" s="160"/>
      <c r="N28" s="161"/>
      <c r="O28" s="162">
        <f>SUM(C28:N28)</f>
        <v>3850</v>
      </c>
    </row>
    <row r="29" spans="1:15" s="1" customFormat="1">
      <c r="A29" s="50">
        <v>4</v>
      </c>
      <c r="B29" s="51" t="s">
        <v>62</v>
      </c>
      <c r="C29" s="159">
        <v>1519.1</v>
      </c>
      <c r="D29" s="160">
        <v>1519.1</v>
      </c>
      <c r="E29" s="160"/>
      <c r="F29" s="160"/>
      <c r="G29" s="160"/>
      <c r="H29" s="160"/>
      <c r="I29" s="160"/>
      <c r="J29" s="160"/>
      <c r="K29" s="160"/>
      <c r="L29" s="160"/>
      <c r="M29" s="160"/>
      <c r="N29" s="161"/>
      <c r="O29" s="162">
        <f>SUM(C29:N29)</f>
        <v>3038.2</v>
      </c>
    </row>
    <row r="30" spans="1:15" s="1" customFormat="1">
      <c r="A30" s="50">
        <v>5</v>
      </c>
      <c r="B30" s="51" t="s">
        <v>63</v>
      </c>
      <c r="C30" s="159">
        <v>3663</v>
      </c>
      <c r="D30" s="160">
        <v>3663</v>
      </c>
      <c r="E30" s="160"/>
      <c r="F30" s="160"/>
      <c r="G30" s="160"/>
      <c r="H30" s="160"/>
      <c r="I30" s="160"/>
      <c r="J30" s="160"/>
      <c r="K30" s="160"/>
      <c r="L30" s="160"/>
      <c r="M30" s="160"/>
      <c r="N30" s="161"/>
      <c r="O30" s="162">
        <f>SUM(C30:N30)</f>
        <v>7326</v>
      </c>
    </row>
    <row r="31" spans="1:15" s="1" customFormat="1">
      <c r="A31" s="50">
        <v>6</v>
      </c>
      <c r="B31" s="51" t="s">
        <v>64</v>
      </c>
      <c r="C31" s="159">
        <v>573.4</v>
      </c>
      <c r="D31" s="160">
        <v>573.4</v>
      </c>
      <c r="E31" s="160"/>
      <c r="F31" s="160"/>
      <c r="G31" s="160"/>
      <c r="H31" s="160"/>
      <c r="I31" s="160"/>
      <c r="J31" s="160"/>
      <c r="K31" s="160"/>
      <c r="L31" s="160"/>
      <c r="M31" s="160"/>
      <c r="N31" s="161"/>
      <c r="O31" s="162">
        <f>SUM(C31:N31)</f>
        <v>1146.8</v>
      </c>
    </row>
    <row r="32" spans="1:15" s="1" customFormat="1">
      <c r="A32" s="50">
        <v>7</v>
      </c>
      <c r="B32" s="51" t="s">
        <v>65</v>
      </c>
      <c r="C32" s="159">
        <v>3417.14</v>
      </c>
      <c r="D32" s="160">
        <v>3417.14</v>
      </c>
      <c r="E32" s="160"/>
      <c r="F32" s="160"/>
      <c r="G32" s="160"/>
      <c r="H32" s="160"/>
      <c r="I32" s="160"/>
      <c r="J32" s="160"/>
      <c r="K32" s="160"/>
      <c r="L32" s="160"/>
      <c r="M32" s="160"/>
      <c r="N32" s="161"/>
      <c r="O32" s="162">
        <f>SUM(C32:N32)</f>
        <v>6834.28</v>
      </c>
    </row>
    <row r="33" spans="1:15" s="1" customFormat="1">
      <c r="A33" s="153">
        <v>8</v>
      </c>
      <c r="B33" s="154" t="s">
        <v>66</v>
      </c>
      <c r="C33" s="155">
        <v>395.7</v>
      </c>
      <c r="D33" s="156">
        <v>328.2</v>
      </c>
      <c r="E33" s="156"/>
      <c r="F33" s="156"/>
      <c r="G33" s="156"/>
      <c r="H33" s="156"/>
      <c r="I33" s="156"/>
      <c r="J33" s="156"/>
      <c r="K33" s="156"/>
      <c r="L33" s="156"/>
      <c r="M33" s="156"/>
      <c r="N33" s="157"/>
      <c r="O33" s="158">
        <f>SUM(C33:N33)</f>
        <v>723.9</v>
      </c>
    </row>
    <row r="34" spans="1:15" s="1" customFormat="1" hidden="1">
      <c r="A34" s="41"/>
      <c r="B34" s="42"/>
      <c r="C34" s="133">
        <v>0</v>
      </c>
      <c r="D34" s="134">
        <v>0</v>
      </c>
      <c r="E34" s="134">
        <v>0</v>
      </c>
      <c r="F34" s="134">
        <v>0</v>
      </c>
      <c r="G34" s="134">
        <v>0</v>
      </c>
      <c r="H34" s="134"/>
      <c r="I34" s="134"/>
      <c r="J34" s="134"/>
      <c r="K34" s="134"/>
      <c r="L34" s="134"/>
      <c r="M34" s="134"/>
      <c r="N34" s="135"/>
      <c r="O34" s="43">
        <f>SUM(C34:N34)</f>
        <v>0</v>
      </c>
    </row>
    <row r="35" spans="1:15" s="1" customFormat="1" ht="1.1499999999999999" customHeight="1" thickBot="1">
      <c r="A35" s="89"/>
      <c r="B35" s="90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91"/>
    </row>
    <row r="36" spans="1:15" s="1" customFormat="1" ht="19.5" thickBot="1">
      <c r="A36" s="66" t="s">
        <v>54</v>
      </c>
      <c r="B36" s="88"/>
      <c r="C36" s="137">
        <f>C10+C16-C25</f>
        <v>1968064.950000017</v>
      </c>
      <c r="D36" s="138">
        <f t="shared" ref="D36:N36" si="3">D10+D16-D25</f>
        <v>1960002.790000017</v>
      </c>
      <c r="E36" s="138">
        <f t="shared" si="3"/>
        <v>0</v>
      </c>
      <c r="F36" s="138">
        <f t="shared" si="3"/>
        <v>0</v>
      </c>
      <c r="G36" s="138">
        <f t="shared" si="3"/>
        <v>0</v>
      </c>
      <c r="H36" s="138">
        <f t="shared" si="3"/>
        <v>0</v>
      </c>
      <c r="I36" s="138">
        <f t="shared" si="3"/>
        <v>0</v>
      </c>
      <c r="J36" s="138">
        <f t="shared" si="3"/>
        <v>0</v>
      </c>
      <c r="K36" s="138">
        <f t="shared" si="3"/>
        <v>0</v>
      </c>
      <c r="L36" s="138">
        <f t="shared" si="3"/>
        <v>0</v>
      </c>
      <c r="M36" s="138">
        <f t="shared" si="3"/>
        <v>0</v>
      </c>
      <c r="N36" s="139">
        <f t="shared" si="3"/>
        <v>0</v>
      </c>
      <c r="O36" s="31">
        <f>N36</f>
        <v>0</v>
      </c>
    </row>
    <row r="37" spans="1:15" s="1" customFormat="1" hidden="1">
      <c r="A37" s="76" t="s">
        <v>35</v>
      </c>
      <c r="B37" s="77"/>
      <c r="C37" s="112">
        <v>1955264.950000017</v>
      </c>
      <c r="D37" s="113">
        <v>1950702.7900000177</v>
      </c>
      <c r="E37" s="113"/>
      <c r="F37" s="113"/>
      <c r="G37" s="113"/>
      <c r="H37" s="113"/>
      <c r="I37" s="113"/>
      <c r="J37" s="113"/>
      <c r="K37" s="113"/>
      <c r="L37" s="113"/>
      <c r="M37" s="113"/>
      <c r="N37" s="114"/>
      <c r="O37" s="30">
        <f>N37</f>
        <v>0</v>
      </c>
    </row>
    <row r="38" spans="1:15" s="1" customFormat="1" hidden="1">
      <c r="A38" s="56" t="s">
        <v>51</v>
      </c>
      <c r="B38" s="57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7"/>
      <c r="O38" s="36">
        <f>N38</f>
        <v>0</v>
      </c>
    </row>
    <row r="39" spans="1:15" s="1" customFormat="1" hidden="1">
      <c r="A39" s="56" t="s">
        <v>49</v>
      </c>
      <c r="B39" s="57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7"/>
      <c r="O39" s="36">
        <f>N39</f>
        <v>0</v>
      </c>
    </row>
    <row r="40" spans="1:15" s="1" customFormat="1" ht="15.75" hidden="1" thickBot="1">
      <c r="A40" s="81" t="s">
        <v>50</v>
      </c>
      <c r="B40" s="82"/>
      <c r="C40" s="118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20"/>
      <c r="O40" s="37">
        <f>N40</f>
        <v>0</v>
      </c>
    </row>
    <row r="41" spans="1:15" s="1" customFormat="1" ht="7.5" customHeight="1" thickBot="1">
      <c r="A41" s="84"/>
      <c r="B41" s="85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86"/>
    </row>
    <row r="42" spans="1:15">
      <c r="A42" s="72" t="s">
        <v>52</v>
      </c>
      <c r="B42" s="83"/>
      <c r="C42" s="140">
        <f>C8</f>
        <v>40528.659999999989</v>
      </c>
      <c r="D42" s="141">
        <f t="shared" ref="D42:O42" si="4">D8</f>
        <v>47492.28</v>
      </c>
      <c r="E42" s="141">
        <f t="shared" si="4"/>
        <v>0</v>
      </c>
      <c r="F42" s="141">
        <f t="shared" si="4"/>
        <v>0</v>
      </c>
      <c r="G42" s="141">
        <f t="shared" si="4"/>
        <v>0</v>
      </c>
      <c r="H42" s="141">
        <f t="shared" si="4"/>
        <v>0</v>
      </c>
      <c r="I42" s="141">
        <f t="shared" si="4"/>
        <v>0</v>
      </c>
      <c r="J42" s="141">
        <f t="shared" si="4"/>
        <v>0</v>
      </c>
      <c r="K42" s="141">
        <f t="shared" si="4"/>
        <v>0</v>
      </c>
      <c r="L42" s="141">
        <f t="shared" si="4"/>
        <v>0</v>
      </c>
      <c r="M42" s="141">
        <f t="shared" si="4"/>
        <v>0</v>
      </c>
      <c r="N42" s="142">
        <f t="shared" si="4"/>
        <v>0</v>
      </c>
      <c r="O42" s="44">
        <f t="shared" si="4"/>
        <v>88020.939999999988</v>
      </c>
    </row>
    <row r="43" spans="1:15">
      <c r="A43" s="74" t="s">
        <v>47</v>
      </c>
      <c r="B43" s="87"/>
      <c r="C43" s="143">
        <v>0</v>
      </c>
      <c r="D43" s="144">
        <v>0</v>
      </c>
      <c r="E43" s="144"/>
      <c r="F43" s="144"/>
      <c r="G43" s="144"/>
      <c r="H43" s="144"/>
      <c r="I43" s="144"/>
      <c r="J43" s="144"/>
      <c r="K43" s="144"/>
      <c r="L43" s="144"/>
      <c r="M43" s="144"/>
      <c r="N43" s="145"/>
      <c r="O43" s="47">
        <f>SUM(C43:N43)</f>
        <v>0</v>
      </c>
    </row>
    <row r="44" spans="1:15">
      <c r="A44" s="74" t="s">
        <v>53</v>
      </c>
      <c r="B44" s="87"/>
      <c r="C44" s="143">
        <f>C17</f>
        <v>26868.400000000001</v>
      </c>
      <c r="D44" s="144">
        <f t="shared" ref="D44:O44" si="5">D17</f>
        <v>34765.219999999994</v>
      </c>
      <c r="E44" s="144">
        <f t="shared" si="5"/>
        <v>0</v>
      </c>
      <c r="F44" s="144">
        <f t="shared" si="5"/>
        <v>0</v>
      </c>
      <c r="G44" s="144">
        <f t="shared" si="5"/>
        <v>0</v>
      </c>
      <c r="H44" s="144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5">
        <f t="shared" si="5"/>
        <v>0</v>
      </c>
      <c r="O44" s="45">
        <f t="shared" si="5"/>
        <v>61633.619999999995</v>
      </c>
    </row>
    <row r="45" spans="1:15" hidden="1">
      <c r="A45" s="74" t="s">
        <v>45</v>
      </c>
      <c r="B45" s="87"/>
      <c r="C45" s="143">
        <f>IF((C42+C43)&lt;&gt;0,C44/(C42+C43),0)</f>
        <v>0.66294814583062966</v>
      </c>
      <c r="D45" s="144">
        <f t="shared" ref="D45:O45" si="6">IF((D42+D43)&lt;&gt;0,D44/(D42+D43),0)</f>
        <v>0.73201834066505111</v>
      </c>
      <c r="E45" s="144">
        <f t="shared" si="6"/>
        <v>0</v>
      </c>
      <c r="F45" s="144">
        <f t="shared" si="6"/>
        <v>0</v>
      </c>
      <c r="G45" s="144">
        <f t="shared" si="6"/>
        <v>0</v>
      </c>
      <c r="H45" s="144">
        <f t="shared" si="6"/>
        <v>0</v>
      </c>
      <c r="I45" s="144">
        <f t="shared" si="6"/>
        <v>0</v>
      </c>
      <c r="J45" s="144">
        <f t="shared" si="6"/>
        <v>0</v>
      </c>
      <c r="K45" s="144">
        <f t="shared" si="6"/>
        <v>0</v>
      </c>
      <c r="L45" s="144">
        <f t="shared" si="6"/>
        <v>0</v>
      </c>
      <c r="M45" s="144">
        <f t="shared" si="6"/>
        <v>0</v>
      </c>
      <c r="N45" s="145">
        <f t="shared" si="6"/>
        <v>0</v>
      </c>
      <c r="O45" s="48">
        <f t="shared" si="6"/>
        <v>0.70021542601112874</v>
      </c>
    </row>
    <row r="46" spans="1:15">
      <c r="A46" s="74" t="s">
        <v>81</v>
      </c>
      <c r="B46" s="87"/>
      <c r="C46" s="143">
        <v>-58575.960000000021</v>
      </c>
      <c r="D46" s="144">
        <v>-75034.10000000002</v>
      </c>
      <c r="E46" s="144"/>
      <c r="F46" s="144"/>
      <c r="G46" s="144"/>
      <c r="H46" s="144"/>
      <c r="I46" s="144"/>
      <c r="J46" s="144"/>
      <c r="K46" s="144"/>
      <c r="L46" s="144"/>
      <c r="M46" s="144"/>
      <c r="N46" s="145"/>
      <c r="O46" s="45">
        <f>N46</f>
        <v>0</v>
      </c>
    </row>
    <row r="47" spans="1:15" ht="15.75" thickBot="1">
      <c r="A47" s="68" t="s">
        <v>43</v>
      </c>
      <c r="B47" s="92"/>
      <c r="C47" s="124">
        <v>-274016.28000000003</v>
      </c>
      <c r="D47" s="106">
        <v>-281693.93000000005</v>
      </c>
      <c r="E47" s="106"/>
      <c r="F47" s="106"/>
      <c r="G47" s="106"/>
      <c r="H47" s="106"/>
      <c r="I47" s="106"/>
      <c r="J47" s="106"/>
      <c r="K47" s="106"/>
      <c r="L47" s="106"/>
      <c r="M47" s="106"/>
      <c r="N47" s="125"/>
      <c r="O47" s="46">
        <f>N47</f>
        <v>0</v>
      </c>
    </row>
    <row r="48" spans="1:15"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</row>
    <row r="49" spans="2:15">
      <c r="B49" t="s">
        <v>36</v>
      </c>
      <c r="C49" s="146">
        <f>C37-C38-C39-C40-C36</f>
        <v>-12800</v>
      </c>
      <c r="D49" s="146">
        <f t="shared" ref="D49:O49" si="7">D37-D38-D39-D40-D36</f>
        <v>-9299.9999999993015</v>
      </c>
      <c r="E49" s="146">
        <f t="shared" si="7"/>
        <v>0</v>
      </c>
      <c r="F49" s="146">
        <f t="shared" si="7"/>
        <v>0</v>
      </c>
      <c r="G49" s="146">
        <f t="shared" si="7"/>
        <v>0</v>
      </c>
      <c r="H49" s="146">
        <f t="shared" si="7"/>
        <v>0</v>
      </c>
      <c r="I49" s="146">
        <f t="shared" si="7"/>
        <v>0</v>
      </c>
      <c r="J49" s="146">
        <f t="shared" si="7"/>
        <v>0</v>
      </c>
      <c r="K49" s="146">
        <f t="shared" si="7"/>
        <v>0</v>
      </c>
      <c r="L49" s="146">
        <f t="shared" si="7"/>
        <v>0</v>
      </c>
      <c r="M49" s="146">
        <f t="shared" si="7"/>
        <v>0</v>
      </c>
      <c r="N49" s="146">
        <f t="shared" si="7"/>
        <v>0</v>
      </c>
      <c r="O49" s="32">
        <f t="shared" si="7"/>
        <v>0</v>
      </c>
    </row>
    <row r="50" spans="2:15">
      <c r="B50" t="s">
        <v>37</v>
      </c>
      <c r="C50" s="32">
        <f>C36-D10</f>
        <v>12800</v>
      </c>
      <c r="D50" s="32">
        <f t="shared" ref="D50:M50" si="8">D36-E10</f>
        <v>1960002.790000017</v>
      </c>
      <c r="E50" s="32">
        <f t="shared" si="8"/>
        <v>0</v>
      </c>
      <c r="F50" s="32">
        <f t="shared" si="8"/>
        <v>0</v>
      </c>
      <c r="G50" s="32">
        <f t="shared" si="8"/>
        <v>0</v>
      </c>
      <c r="H50" s="32">
        <f t="shared" si="8"/>
        <v>0</v>
      </c>
      <c r="I50" s="32">
        <f t="shared" si="8"/>
        <v>0</v>
      </c>
      <c r="J50" s="32">
        <f t="shared" si="8"/>
        <v>0</v>
      </c>
      <c r="K50" s="32">
        <f t="shared" si="8"/>
        <v>0</v>
      </c>
      <c r="L50" s="32">
        <f t="shared" si="8"/>
        <v>0</v>
      </c>
      <c r="M50" s="32">
        <f t="shared" si="8"/>
        <v>0</v>
      </c>
      <c r="N50" s="32"/>
    </row>
    <row r="51" spans="2:15">
      <c r="B51" t="s">
        <v>38</v>
      </c>
      <c r="C51" s="32">
        <f>C37-D11</f>
        <v>0</v>
      </c>
      <c r="D51" s="32">
        <f>D37-E11</f>
        <v>1950702.7900000177</v>
      </c>
      <c r="E51" s="32">
        <f>E37-F11</f>
        <v>0</v>
      </c>
      <c r="F51" s="32">
        <f>F37-G11</f>
        <v>0</v>
      </c>
      <c r="G51" s="32">
        <f>G37-H11</f>
        <v>0</v>
      </c>
      <c r="H51" s="32">
        <f>H37-I11</f>
        <v>0</v>
      </c>
      <c r="I51" s="32">
        <f>I37-J11</f>
        <v>0</v>
      </c>
      <c r="J51" s="32">
        <f>J37-K11</f>
        <v>0</v>
      </c>
      <c r="K51" s="32">
        <f>K37-L11</f>
        <v>0</v>
      </c>
      <c r="L51" s="32">
        <f>L37-M11</f>
        <v>0</v>
      </c>
      <c r="M51" s="32">
        <f>M37-N11</f>
        <v>0</v>
      </c>
      <c r="N51" s="32"/>
    </row>
    <row r="52" spans="2:15">
      <c r="B52" t="s">
        <v>39</v>
      </c>
      <c r="C52" s="32">
        <f>C38-D12</f>
        <v>0</v>
      </c>
      <c r="D52" s="32">
        <f>D38-E12</f>
        <v>0</v>
      </c>
      <c r="E52" s="32">
        <f>E38-F12</f>
        <v>0</v>
      </c>
      <c r="F52" s="32">
        <f>F38-G12</f>
        <v>0</v>
      </c>
      <c r="G52" s="32">
        <f>G38-H12</f>
        <v>0</v>
      </c>
      <c r="H52" s="32">
        <f>H38-I12</f>
        <v>0</v>
      </c>
      <c r="I52" s="32">
        <f>I38-J12</f>
        <v>0</v>
      </c>
      <c r="J52" s="32">
        <f>J38-K12</f>
        <v>0</v>
      </c>
      <c r="K52" s="32">
        <f>K38-L12</f>
        <v>0</v>
      </c>
      <c r="L52" s="32">
        <f>L38-M12</f>
        <v>0</v>
      </c>
      <c r="M52" s="32">
        <f>M38-N12</f>
        <v>0</v>
      </c>
      <c r="N52" s="32"/>
    </row>
    <row r="53" spans="2:15">
      <c r="B53" t="s">
        <v>40</v>
      </c>
      <c r="C53" s="32">
        <f>C39-D13</f>
        <v>0</v>
      </c>
      <c r="D53" s="32">
        <f>D39-E13</f>
        <v>0</v>
      </c>
      <c r="E53" s="32">
        <f>E39-F13</f>
        <v>0</v>
      </c>
      <c r="F53" s="32">
        <f>F39-G13</f>
        <v>0</v>
      </c>
      <c r="G53" s="32">
        <f>G39-H13</f>
        <v>0</v>
      </c>
      <c r="H53" s="32">
        <f>H39-I13</f>
        <v>0</v>
      </c>
      <c r="I53" s="32">
        <f>I39-J13</f>
        <v>0</v>
      </c>
      <c r="J53" s="32">
        <f>J39-K13</f>
        <v>0</v>
      </c>
      <c r="K53" s="32">
        <f>K39-L13</f>
        <v>0</v>
      </c>
      <c r="L53" s="32">
        <f>L39-M13</f>
        <v>0</v>
      </c>
      <c r="M53" s="32">
        <f>M39-N13</f>
        <v>0</v>
      </c>
      <c r="N53" s="32"/>
    </row>
    <row r="54" spans="2:15">
      <c r="B54" t="s">
        <v>41</v>
      </c>
      <c r="C54" s="32">
        <f>C40-D14</f>
        <v>0</v>
      </c>
      <c r="D54" s="32">
        <f>D40-E14</f>
        <v>0</v>
      </c>
      <c r="E54" s="32">
        <f>E40-F14</f>
        <v>0</v>
      </c>
      <c r="F54" s="32">
        <f>F40-G14</f>
        <v>0</v>
      </c>
      <c r="G54" s="32">
        <f>G40-H14</f>
        <v>0</v>
      </c>
      <c r="H54" s="32">
        <f>H40-I14</f>
        <v>0</v>
      </c>
      <c r="I54" s="32">
        <f>I40-J14</f>
        <v>0</v>
      </c>
      <c r="J54" s="32">
        <f>J40-K14</f>
        <v>0</v>
      </c>
      <c r="K54" s="32">
        <f>K40-L14</f>
        <v>0</v>
      </c>
      <c r="L54" s="32">
        <f>L40-M14</f>
        <v>0</v>
      </c>
      <c r="M54" s="32">
        <f>M40-N14</f>
        <v>0</v>
      </c>
      <c r="N54" s="32"/>
    </row>
    <row r="55" spans="2:15">
      <c r="B55" t="s">
        <v>42</v>
      </c>
      <c r="C55" s="32" t="b">
        <f>C8=D8</f>
        <v>0</v>
      </c>
      <c r="D55" s="32" t="b">
        <f t="shared" ref="D55:M55" si="9">D8=E8</f>
        <v>0</v>
      </c>
      <c r="E55" s="32" t="b">
        <f t="shared" si="9"/>
        <v>1</v>
      </c>
      <c r="F55" s="32" t="b">
        <f t="shared" si="9"/>
        <v>1</v>
      </c>
      <c r="G55" s="32" t="b">
        <f t="shared" si="9"/>
        <v>1</v>
      </c>
      <c r="H55" s="32" t="b">
        <f t="shared" si="9"/>
        <v>1</v>
      </c>
      <c r="I55" s="32" t="b">
        <f t="shared" si="9"/>
        <v>1</v>
      </c>
      <c r="J55" s="32" t="b">
        <f t="shared" si="9"/>
        <v>1</v>
      </c>
      <c r="K55" s="32" t="b">
        <f t="shared" si="9"/>
        <v>1</v>
      </c>
      <c r="L55" s="32" t="b">
        <f t="shared" si="9"/>
        <v>1</v>
      </c>
      <c r="M55" s="32" t="b">
        <f t="shared" si="9"/>
        <v>1</v>
      </c>
    </row>
    <row r="56" spans="2:15">
      <c r="B56" t="s">
        <v>46</v>
      </c>
      <c r="D56" s="32">
        <f>C46+D42+D43-D44-D46</f>
        <v>29185.200000000004</v>
      </c>
      <c r="E56" s="32">
        <f t="shared" ref="E56:N56" si="10">D46+E42+E43-E44-E46</f>
        <v>-75034.10000000002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0</v>
      </c>
      <c r="L56" s="32">
        <f t="shared" si="10"/>
        <v>0</v>
      </c>
      <c r="M56" s="32">
        <f t="shared" si="10"/>
        <v>0</v>
      </c>
      <c r="N56" s="32">
        <f t="shared" si="10"/>
        <v>0</v>
      </c>
    </row>
  </sheetData>
  <mergeCells count="32">
    <mergeCell ref="A47:B47"/>
    <mergeCell ref="A37:B37"/>
    <mergeCell ref="A38:B38"/>
    <mergeCell ref="A39:B39"/>
    <mergeCell ref="A40:B40"/>
    <mergeCell ref="A43:B43"/>
    <mergeCell ref="A14:B14"/>
    <mergeCell ref="A42:B42"/>
    <mergeCell ref="A41:O41"/>
    <mergeCell ref="A46:B46"/>
    <mergeCell ref="A36:B36"/>
    <mergeCell ref="A15:O15"/>
    <mergeCell ref="A45:B45"/>
    <mergeCell ref="A44:B44"/>
    <mergeCell ref="A35:O35"/>
    <mergeCell ref="A3:B3"/>
    <mergeCell ref="A4:B4"/>
    <mergeCell ref="A5:B5"/>
    <mergeCell ref="A6:B6"/>
    <mergeCell ref="A7:B7"/>
    <mergeCell ref="A11:B11"/>
    <mergeCell ref="A9:O9"/>
    <mergeCell ref="A12:B12"/>
    <mergeCell ref="A13:B13"/>
    <mergeCell ref="A25:B25"/>
    <mergeCell ref="A24:O24"/>
    <mergeCell ref="A1:C1"/>
    <mergeCell ref="D1:O1"/>
    <mergeCell ref="A2:O2"/>
    <mergeCell ref="A10:B10"/>
    <mergeCell ref="A16:B16"/>
    <mergeCell ref="A8:B8"/>
  </mergeCells>
  <conditionalFormatting sqref="C45:O45">
    <cfRule type="iconSet" priority="2">
      <iconSet iconSet="3Symbols2">
        <cfvo type="percent" val="0"/>
        <cfvo type="num" val="0.5"/>
        <cfvo type="num" val="0.9"/>
      </iconSet>
    </cfRule>
  </conditionalFormatting>
  <pageMargins left="0.19685039370078741" right="0.19685039370078741" top="0.19685039370078741" bottom="0.19685039370078741" header="0.31496062992125984" footer="0.31496062992125984"/>
  <pageSetup paperSize="9" scale="9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C26:D33"/>
  <sheetViews>
    <sheetView workbookViewId="0">
      <selection activeCell="L21" sqref="L21"/>
    </sheetView>
  </sheetViews>
  <sheetFormatPr defaultRowHeight="15"/>
  <sheetData>
    <row r="26" spans="3:4">
      <c r="C26" t="s">
        <v>72</v>
      </c>
      <c r="D26" t="s">
        <v>82</v>
      </c>
    </row>
    <row r="27" spans="3:4">
      <c r="C27" t="s">
        <v>73</v>
      </c>
      <c r="D27" t="s">
        <v>83</v>
      </c>
    </row>
    <row r="28" spans="3:4">
      <c r="C28" t="s">
        <v>74</v>
      </c>
      <c r="D28" t="s">
        <v>84</v>
      </c>
    </row>
    <row r="29" spans="3:4">
      <c r="C29" t="s">
        <v>75</v>
      </c>
      <c r="D29" t="s">
        <v>85</v>
      </c>
    </row>
    <row r="30" spans="3:4">
      <c r="C30" t="s">
        <v>76</v>
      </c>
      <c r="D30" t="s">
        <v>86</v>
      </c>
    </row>
    <row r="31" spans="3:4">
      <c r="C31" t="s">
        <v>77</v>
      </c>
      <c r="D31" t="s">
        <v>87</v>
      </c>
    </row>
    <row r="32" spans="3:4">
      <c r="C32" t="s">
        <v>78</v>
      </c>
      <c r="D32" t="s">
        <v>88</v>
      </c>
    </row>
    <row r="33" spans="3:4">
      <c r="C33" t="s">
        <v>79</v>
      </c>
      <c r="D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2" sqref="F12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7" t="s">
        <v>13</v>
      </c>
      <c r="B1" s="97"/>
      <c r="C1" s="97"/>
      <c r="D1" s="97"/>
      <c r="E1" s="97"/>
      <c r="F1" s="97"/>
      <c r="G1" s="97"/>
    </row>
    <row r="2" spans="1:7" ht="15.75" thickBot="1">
      <c r="A2" s="98" t="s">
        <v>0</v>
      </c>
      <c r="B2" s="98"/>
      <c r="C2" s="98"/>
      <c r="D2" s="98"/>
      <c r="E2" s="98"/>
      <c r="F2" s="98"/>
      <c r="G2" s="98"/>
    </row>
    <row r="3" spans="1:7">
      <c r="A3" s="99" t="s">
        <v>1</v>
      </c>
      <c r="B3" s="100"/>
      <c r="C3" s="100" t="s">
        <v>2</v>
      </c>
      <c r="D3" s="100"/>
      <c r="E3" s="100"/>
      <c r="F3" s="100" t="s">
        <v>3</v>
      </c>
      <c r="G3" s="103" t="s">
        <v>4</v>
      </c>
    </row>
    <row r="4" spans="1:7" ht="29.25" customHeight="1">
      <c r="A4" s="101"/>
      <c r="B4" s="102"/>
      <c r="C4" s="8" t="s">
        <v>5</v>
      </c>
      <c r="D4" s="8" t="s">
        <v>6</v>
      </c>
      <c r="E4" s="8" t="s">
        <v>7</v>
      </c>
      <c r="F4" s="102"/>
      <c r="G4" s="104"/>
    </row>
    <row r="5" spans="1:7" ht="15.75" thickBot="1">
      <c r="A5" s="93"/>
      <c r="B5" s="94"/>
      <c r="C5" s="9"/>
      <c r="D5" s="9"/>
      <c r="E5" s="9"/>
      <c r="F5" s="9">
        <f>SUM(B:B)</f>
        <v>0</v>
      </c>
      <c r="G5" s="10">
        <f>A5+C5+D5+E5-F5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5" t="s">
        <v>8</v>
      </c>
      <c r="B7" s="95"/>
      <c r="C7" s="95"/>
      <c r="D7" s="95"/>
      <c r="E7" s="95"/>
      <c r="F7" s="95"/>
      <c r="G7" s="95"/>
    </row>
    <row r="8" spans="1:7" ht="15.75" thickBot="1">
      <c r="A8" s="12" t="s">
        <v>9</v>
      </c>
      <c r="B8" s="13" t="s">
        <v>10</v>
      </c>
      <c r="C8" s="96" t="s">
        <v>11</v>
      </c>
      <c r="D8" s="96"/>
      <c r="E8" s="96"/>
      <c r="F8" s="96"/>
      <c r="G8" s="14" t="s">
        <v>12</v>
      </c>
    </row>
  </sheetData>
  <sheetCalcPr fullCalcOnLoad="1"/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61" right="0.19" top="0.28000000000000003" bottom="0.3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7" t="str">
        <f>Rep!A1</f>
        <v xml:space="preserve">Отчет ОСМД </v>
      </c>
      <c r="B1" s="97"/>
      <c r="C1" s="97"/>
      <c r="D1" s="97"/>
      <c r="E1" s="97"/>
      <c r="F1" s="97"/>
      <c r="G1" s="97"/>
    </row>
    <row r="2" spans="1:7" ht="15.75" thickBot="1">
      <c r="A2" s="98" t="str">
        <f>Rep!A2</f>
        <v>за период с по</v>
      </c>
      <c r="B2" s="98"/>
      <c r="C2" s="98"/>
      <c r="D2" s="98"/>
      <c r="E2" s="98"/>
      <c r="F2" s="98"/>
      <c r="G2" s="98"/>
    </row>
    <row r="3" spans="1:7" ht="15" customHeight="1">
      <c r="A3" s="99" t="str">
        <f>Rep!A3</f>
        <v>Остаток на начало отчетного периода</v>
      </c>
      <c r="B3" s="100">
        <f>Rep!B3</f>
        <v>0</v>
      </c>
      <c r="C3" s="100" t="str">
        <f>Rep!C3</f>
        <v>Поступление средств
в т.ч.</v>
      </c>
      <c r="D3" s="100">
        <f>Rep!D3</f>
        <v>0</v>
      </c>
      <c r="E3" s="100">
        <f>Rep!E3</f>
        <v>0</v>
      </c>
      <c r="F3" s="100" t="str">
        <f>Rep!F3</f>
        <v>Расходы</v>
      </c>
      <c r="G3" s="103" t="s">
        <v>4</v>
      </c>
    </row>
    <row r="4" spans="1:7" ht="29.25" customHeight="1">
      <c r="A4" s="101">
        <f>Rep!A4</f>
        <v>0</v>
      </c>
      <c r="B4" s="102">
        <f>Rep!B4</f>
        <v>0</v>
      </c>
      <c r="C4" s="8" t="str">
        <f>Rep!C4</f>
        <v>Совладельцы</v>
      </c>
      <c r="D4" s="8" t="str">
        <f>Rep!D4</f>
        <v>УСЗН</v>
      </c>
      <c r="E4" s="8" t="str">
        <f>Rep!E4</f>
        <v>Прочее</v>
      </c>
      <c r="F4" s="102">
        <f>Rep!F4</f>
        <v>0</v>
      </c>
      <c r="G4" s="104"/>
    </row>
    <row r="5" spans="1:7" ht="15.75" thickBot="1">
      <c r="A5" s="93">
        <f>Rep!A5</f>
        <v>0</v>
      </c>
      <c r="B5" s="94">
        <f>Rep!B5</f>
        <v>0</v>
      </c>
      <c r="C5" s="9">
        <f>Rep!C5</f>
        <v>0</v>
      </c>
      <c r="D5" s="9">
        <f>Rep!D5</f>
        <v>0</v>
      </c>
      <c r="E5" s="9">
        <f>Rep!E5</f>
        <v>0</v>
      </c>
      <c r="F5" s="9">
        <f>Rep!F5</f>
        <v>0</v>
      </c>
      <c r="G5" s="10">
        <f>Rep!G5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5" t="s">
        <v>8</v>
      </c>
      <c r="B7" s="95"/>
      <c r="C7" s="95"/>
      <c r="D7" s="95"/>
      <c r="E7" s="95"/>
      <c r="F7" s="95"/>
      <c r="G7" s="95"/>
    </row>
    <row r="8" spans="1:7" ht="15.75" thickBot="1">
      <c r="A8" s="12" t="s">
        <v>9</v>
      </c>
      <c r="B8" s="13" t="s">
        <v>10</v>
      </c>
      <c r="C8" s="96" t="s">
        <v>11</v>
      </c>
      <c r="D8" s="96"/>
      <c r="E8" s="96"/>
      <c r="F8" s="96"/>
      <c r="G8" s="14" t="s">
        <v>12</v>
      </c>
    </row>
    <row r="9" spans="1:7">
      <c r="A9" s="15"/>
      <c r="B9" s="16"/>
    </row>
  </sheetData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Report</vt:lpstr>
      <vt:lpstr>HTML</vt:lpstr>
      <vt:lpstr>Rep</vt:lpstr>
      <vt:lpstr>RepDate</vt:lpstr>
      <vt:lpstr>AfterMinus</vt:lpstr>
      <vt:lpstr>AfterPlus</vt:lpstr>
      <vt:lpstr>Report!Заголовки_для_печати</vt:lpstr>
      <vt:lpstr>Report!Область_печати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cp:lastPrinted>2025-02-20T07:29:08Z</cp:lastPrinted>
  <dcterms:created xsi:type="dcterms:W3CDTF">2019-08-12T11:34:53Z</dcterms:created>
  <dcterms:modified xsi:type="dcterms:W3CDTF">2025-03-02T11:02:43Z</dcterms:modified>
</cp:coreProperties>
</file>