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митрий\Documents\"/>
    </mc:Choice>
  </mc:AlternateContent>
  <xr:revisionPtr revIDLastSave="0" documentId="8_{90ACCD18-059D-4E3D-BC59-65298A32426E}" xr6:coauthVersionLast="45" xr6:coauthVersionMax="45" xr10:uidLastSave="{00000000-0000-0000-0000-000000000000}"/>
  <bookViews>
    <workbookView xWindow="-108" yWindow="-108" windowWidth="23256" windowHeight="12576" activeTab="3" xr2:uid="{57F5550B-729C-4D13-A0CA-931CBEFA6FC0}"/>
  </bookViews>
  <sheets>
    <sheet name="Лист1" sheetId="1" r:id="rId1"/>
    <sheet name="Предметы" sheetId="2" r:id="rId2"/>
    <sheet name="БД_Предметы" sheetId="7" r:id="rId3"/>
    <sheet name="2017" sheetId="3" r:id="rId4"/>
    <sheet name="2019" sheetId="4" r:id="rId5"/>
  </sheets>
  <definedNames>
    <definedName name="_xlnm._FilterDatabase" localSheetId="1" hidden="1">Предметы!$F$1:$F$64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6" i="3" l="1"/>
  <c r="I78" i="3"/>
  <c r="J76" i="3"/>
  <c r="H74" i="3"/>
  <c r="I74" i="3"/>
  <c r="J74" i="3"/>
  <c r="K74" i="3"/>
  <c r="F74" i="3"/>
  <c r="G74" i="3"/>
  <c r="E74" i="3"/>
  <c r="R42" i="3"/>
  <c r="S42" i="3"/>
  <c r="U42" i="3" s="1"/>
  <c r="T42" i="3"/>
  <c r="R43" i="3"/>
  <c r="S43" i="3"/>
  <c r="T43" i="3"/>
  <c r="R44" i="3"/>
  <c r="S44" i="3"/>
  <c r="T44" i="3"/>
  <c r="R45" i="3"/>
  <c r="S45" i="3"/>
  <c r="T45" i="3"/>
  <c r="R46" i="3"/>
  <c r="S46" i="3"/>
  <c r="T46" i="3"/>
  <c r="R47" i="3"/>
  <c r="S47" i="3"/>
  <c r="T47" i="3"/>
  <c r="R48" i="3"/>
  <c r="S48" i="3"/>
  <c r="T48" i="3"/>
  <c r="R49" i="3"/>
  <c r="S49" i="3"/>
  <c r="T49" i="3"/>
  <c r="R50" i="3"/>
  <c r="S50" i="3"/>
  <c r="T50" i="3"/>
  <c r="R51" i="3"/>
  <c r="S51" i="3"/>
  <c r="T51" i="3"/>
  <c r="R52" i="3"/>
  <c r="S52" i="3"/>
  <c r="T52" i="3"/>
  <c r="R53" i="3"/>
  <c r="S53" i="3"/>
  <c r="T53" i="3"/>
  <c r="R54" i="3"/>
  <c r="S54" i="3"/>
  <c r="T54" i="3"/>
  <c r="R55" i="3"/>
  <c r="S55" i="3"/>
  <c r="T55" i="3"/>
  <c r="R56" i="3"/>
  <c r="S56" i="3"/>
  <c r="T56" i="3"/>
  <c r="R57" i="3"/>
  <c r="S57" i="3"/>
  <c r="T57" i="3"/>
  <c r="R58" i="3"/>
  <c r="S58" i="3"/>
  <c r="T58" i="3"/>
  <c r="R59" i="3"/>
  <c r="S59" i="3"/>
  <c r="T59" i="3"/>
  <c r="R60" i="3"/>
  <c r="S60" i="3"/>
  <c r="T60" i="3"/>
  <c r="R61" i="3"/>
  <c r="S61" i="3"/>
  <c r="T61" i="3"/>
  <c r="R62" i="3"/>
  <c r="S62" i="3"/>
  <c r="T62" i="3"/>
  <c r="R63" i="3"/>
  <c r="S63" i="3"/>
  <c r="T63" i="3"/>
  <c r="R64" i="3"/>
  <c r="S64" i="3"/>
  <c r="T64" i="3"/>
  <c r="R65" i="3"/>
  <c r="S65" i="3"/>
  <c r="T65" i="3"/>
  <c r="R66" i="3"/>
  <c r="S66" i="3"/>
  <c r="T66" i="3"/>
  <c r="R67" i="3"/>
  <c r="S67" i="3"/>
  <c r="T67" i="3"/>
  <c r="R68" i="3"/>
  <c r="S68" i="3"/>
  <c r="T68" i="3"/>
  <c r="R69" i="3"/>
  <c r="S69" i="3"/>
  <c r="T69" i="3"/>
  <c r="R70" i="3"/>
  <c r="S70" i="3"/>
  <c r="T70" i="3"/>
  <c r="R71" i="3"/>
  <c r="S71" i="3"/>
  <c r="T71" i="3"/>
  <c r="T41" i="3"/>
  <c r="S41" i="3"/>
  <c r="R41" i="3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S5" i="4"/>
  <c r="T5" i="4"/>
  <c r="R5" i="4"/>
  <c r="O7" i="4"/>
  <c r="O6" i="4"/>
  <c r="M6" i="4"/>
  <c r="M5" i="4"/>
  <c r="T2" i="3"/>
  <c r="S2" i="3"/>
  <c r="O2" i="3"/>
  <c r="O45" i="3" s="1"/>
  <c r="N2" i="3"/>
  <c r="N55" i="3" s="1"/>
  <c r="R2" i="3"/>
  <c r="M2" i="3"/>
  <c r="M42" i="3" s="1"/>
  <c r="N42" i="3"/>
  <c r="M43" i="3"/>
  <c r="P43" i="3" s="1"/>
  <c r="N43" i="3"/>
  <c r="O43" i="3"/>
  <c r="M44" i="3"/>
  <c r="N44" i="3"/>
  <c r="O44" i="3"/>
  <c r="M45" i="3"/>
  <c r="N45" i="3"/>
  <c r="O46" i="3"/>
  <c r="N47" i="3"/>
  <c r="M48" i="3"/>
  <c r="N48" i="3"/>
  <c r="O48" i="3"/>
  <c r="M49" i="3"/>
  <c r="P49" i="3" s="1"/>
  <c r="N49" i="3"/>
  <c r="O49" i="3"/>
  <c r="M50" i="3"/>
  <c r="N50" i="3"/>
  <c r="O50" i="3"/>
  <c r="M51" i="3"/>
  <c r="P51" i="3" s="1"/>
  <c r="N51" i="3"/>
  <c r="O51" i="3"/>
  <c r="M52" i="3"/>
  <c r="N52" i="3"/>
  <c r="O52" i="3"/>
  <c r="M53" i="3"/>
  <c r="P53" i="3" s="1"/>
  <c r="N53" i="3"/>
  <c r="O53" i="3"/>
  <c r="M54" i="3"/>
  <c r="N54" i="3"/>
  <c r="O54" i="3"/>
  <c r="O55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P61" i="3" s="1"/>
  <c r="N61" i="3"/>
  <c r="O61" i="3"/>
  <c r="M62" i="3"/>
  <c r="N62" i="3"/>
  <c r="O62" i="3"/>
  <c r="M63" i="3"/>
  <c r="N63" i="3"/>
  <c r="O63" i="3"/>
  <c r="N64" i="3"/>
  <c r="O64" i="3"/>
  <c r="N65" i="3"/>
  <c r="O65" i="3"/>
  <c r="N66" i="3"/>
  <c r="O66" i="3"/>
  <c r="M67" i="3"/>
  <c r="N67" i="3"/>
  <c r="O67" i="3"/>
  <c r="M68" i="3"/>
  <c r="P68" i="3" s="1"/>
  <c r="N68" i="3"/>
  <c r="O68" i="3"/>
  <c r="M69" i="3"/>
  <c r="N69" i="3"/>
  <c r="O69" i="3"/>
  <c r="N70" i="3"/>
  <c r="M71" i="3"/>
  <c r="N71" i="3"/>
  <c r="O41" i="3"/>
  <c r="N41" i="3"/>
  <c r="M41" i="3"/>
  <c r="P41" i="3" s="1"/>
  <c r="T3" i="3"/>
  <c r="T6" i="3" s="1"/>
  <c r="S3" i="3"/>
  <c r="R3" i="3"/>
  <c r="O3" i="3"/>
  <c r="N3" i="3"/>
  <c r="M3" i="3"/>
  <c r="N6" i="4"/>
  <c r="M7" i="4"/>
  <c r="N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N5" i="4"/>
  <c r="O5" i="4"/>
  <c r="S2" i="4"/>
  <c r="T2" i="4"/>
  <c r="N2" i="4"/>
  <c r="O2" i="4"/>
  <c r="R2" i="4"/>
  <c r="M2" i="4"/>
  <c r="T3" i="4"/>
  <c r="S3" i="4"/>
  <c r="R3" i="4"/>
  <c r="M3" i="4"/>
  <c r="N3" i="4"/>
  <c r="O3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5" i="4"/>
  <c r="M7" i="3"/>
  <c r="N7" i="3"/>
  <c r="R7" i="3"/>
  <c r="N8" i="3"/>
  <c r="R8" i="3"/>
  <c r="N9" i="3"/>
  <c r="R9" i="3"/>
  <c r="M10" i="3"/>
  <c r="N10" i="3"/>
  <c r="O10" i="3"/>
  <c r="R10" i="3"/>
  <c r="R12" i="3"/>
  <c r="S12" i="3"/>
  <c r="M13" i="3"/>
  <c r="N13" i="3"/>
  <c r="O13" i="3"/>
  <c r="M14" i="3"/>
  <c r="N14" i="3"/>
  <c r="R14" i="3"/>
  <c r="N15" i="3"/>
  <c r="R15" i="3"/>
  <c r="S15" i="3"/>
  <c r="N16" i="3"/>
  <c r="R16" i="3"/>
  <c r="S16" i="3"/>
  <c r="M17" i="3"/>
  <c r="N17" i="3"/>
  <c r="O17" i="3"/>
  <c r="R17" i="3"/>
  <c r="N19" i="3"/>
  <c r="M20" i="3"/>
  <c r="N20" i="3"/>
  <c r="R20" i="3"/>
  <c r="M21" i="3"/>
  <c r="N21" i="3"/>
  <c r="O21" i="3"/>
  <c r="R21" i="3"/>
  <c r="N22" i="3"/>
  <c r="R22" i="3"/>
  <c r="S22" i="3"/>
  <c r="M23" i="3"/>
  <c r="N23" i="3"/>
  <c r="R23" i="3"/>
  <c r="N24" i="3"/>
  <c r="R24" i="3"/>
  <c r="S24" i="3"/>
  <c r="N25" i="3"/>
  <c r="R25" i="3"/>
  <c r="S25" i="3"/>
  <c r="M26" i="3"/>
  <c r="N26" i="3"/>
  <c r="O26" i="3"/>
  <c r="R26" i="3"/>
  <c r="R27" i="3"/>
  <c r="S27" i="3"/>
  <c r="R28" i="3"/>
  <c r="S28" i="3"/>
  <c r="M29" i="3"/>
  <c r="N29" i="3"/>
  <c r="R29" i="3"/>
  <c r="N30" i="3"/>
  <c r="R30" i="3"/>
  <c r="S30" i="3"/>
  <c r="M31" i="3"/>
  <c r="N31" i="3"/>
  <c r="O31" i="3"/>
  <c r="R31" i="3"/>
  <c r="M32" i="3"/>
  <c r="R32" i="3"/>
  <c r="S32" i="3"/>
  <c r="M33" i="3"/>
  <c r="N33" i="3"/>
  <c r="O33" i="3"/>
  <c r="M34" i="3"/>
  <c r="N34" i="3"/>
  <c r="O34" i="3"/>
  <c r="M35" i="3"/>
  <c r="N35" i="3"/>
  <c r="O35" i="3"/>
  <c r="R35" i="3"/>
  <c r="M36" i="3"/>
  <c r="N36" i="3"/>
  <c r="O36" i="3"/>
  <c r="R36" i="3"/>
  <c r="R37" i="3"/>
  <c r="S37" i="3"/>
  <c r="R38" i="3"/>
  <c r="S38" i="3"/>
  <c r="M39" i="3"/>
  <c r="N39" i="3"/>
  <c r="R39" i="3"/>
  <c r="L22" i="3"/>
  <c r="M22" i="3" s="1"/>
  <c r="L23" i="3"/>
  <c r="O23" i="3" s="1"/>
  <c r="L24" i="3"/>
  <c r="O24" i="3" s="1"/>
  <c r="L25" i="3"/>
  <c r="O25" i="3" s="1"/>
  <c r="L26" i="3"/>
  <c r="S26" i="3" s="1"/>
  <c r="L27" i="3"/>
  <c r="L28" i="3"/>
  <c r="T28" i="3" s="1"/>
  <c r="L29" i="3"/>
  <c r="O29" i="3" s="1"/>
  <c r="L30" i="3"/>
  <c r="M30" i="3" s="1"/>
  <c r="L31" i="3"/>
  <c r="S31" i="3" s="1"/>
  <c r="L32" i="3"/>
  <c r="L33" i="3"/>
  <c r="R33" i="3" s="1"/>
  <c r="L34" i="3"/>
  <c r="R34" i="3" s="1"/>
  <c r="L35" i="3"/>
  <c r="S35" i="3" s="1"/>
  <c r="L36" i="3"/>
  <c r="T36" i="3" s="1"/>
  <c r="L37" i="3"/>
  <c r="M37" i="3" s="1"/>
  <c r="L38" i="3"/>
  <c r="M38" i="3" s="1"/>
  <c r="L39" i="3"/>
  <c r="O39" i="3" s="1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5" i="3"/>
  <c r="O5" i="3" s="1"/>
  <c r="L6" i="3"/>
  <c r="S6" i="3" s="1"/>
  <c r="L7" i="3"/>
  <c r="O7" i="3" s="1"/>
  <c r="L8" i="3"/>
  <c r="O8" i="3" s="1"/>
  <c r="L9" i="3"/>
  <c r="O9" i="3" s="1"/>
  <c r="L10" i="3"/>
  <c r="S10" i="3" s="1"/>
  <c r="L11" i="3"/>
  <c r="S11" i="3" s="1"/>
  <c r="L12" i="3"/>
  <c r="L13" i="3"/>
  <c r="R13" i="3" s="1"/>
  <c r="L14" i="3"/>
  <c r="O14" i="3" s="1"/>
  <c r="L15" i="3"/>
  <c r="M15" i="3" s="1"/>
  <c r="L16" i="3"/>
  <c r="O16" i="3" s="1"/>
  <c r="L17" i="3"/>
  <c r="S17" i="3" s="1"/>
  <c r="L18" i="3"/>
  <c r="R18" i="3" s="1"/>
  <c r="L19" i="3"/>
  <c r="S19" i="3" s="1"/>
  <c r="L20" i="3"/>
  <c r="L21" i="3"/>
  <c r="S21" i="3" s="1"/>
  <c r="H2" i="2"/>
  <c r="D25" i="2"/>
  <c r="F25" i="2" s="1"/>
  <c r="H25" i="2" s="1"/>
  <c r="D2" i="2"/>
  <c r="F2" i="2" s="1"/>
  <c r="D3" i="2"/>
  <c r="F3" i="2" s="1"/>
  <c r="H3" i="2" s="1"/>
  <c r="D4" i="2"/>
  <c r="F4" i="2" s="1"/>
  <c r="H4" i="2" s="1"/>
  <c r="D5" i="2"/>
  <c r="F5" i="2" s="1"/>
  <c r="H5" i="2" s="1"/>
  <c r="D6" i="2"/>
  <c r="F6" i="2" s="1"/>
  <c r="H6" i="2" s="1"/>
  <c r="D7" i="2"/>
  <c r="F7" i="2" s="1"/>
  <c r="H7" i="2" s="1"/>
  <c r="D8" i="2"/>
  <c r="F8" i="2" s="1"/>
  <c r="H8" i="2" s="1"/>
  <c r="D9" i="2"/>
  <c r="F9" i="2" s="1"/>
  <c r="H9" i="2" s="1"/>
  <c r="D10" i="2"/>
  <c r="F10" i="2" s="1"/>
  <c r="H10" i="2" s="1"/>
  <c r="D11" i="2"/>
  <c r="F11" i="2" s="1"/>
  <c r="H11" i="2" s="1"/>
  <c r="D12" i="2"/>
  <c r="F12" i="2" s="1"/>
  <c r="H12" i="2" s="1"/>
  <c r="D13" i="2"/>
  <c r="F13" i="2" s="1"/>
  <c r="H13" i="2" s="1"/>
  <c r="D14" i="2"/>
  <c r="F14" i="2" s="1"/>
  <c r="H14" i="2" s="1"/>
  <c r="D15" i="2"/>
  <c r="F15" i="2" s="1"/>
  <c r="H15" i="2" s="1"/>
  <c r="D16" i="2"/>
  <c r="F16" i="2" s="1"/>
  <c r="H16" i="2" s="1"/>
  <c r="D17" i="2"/>
  <c r="F17" i="2"/>
  <c r="H17" i="2" s="1"/>
  <c r="D18" i="2"/>
  <c r="F18" i="2" s="1"/>
  <c r="H18" i="2" s="1"/>
  <c r="D19" i="2"/>
  <c r="F19" i="2" s="1"/>
  <c r="H19" i="2" s="1"/>
  <c r="D20" i="2"/>
  <c r="F20" i="2" s="1"/>
  <c r="H20" i="2" s="1"/>
  <c r="D21" i="2"/>
  <c r="F21" i="2" s="1"/>
  <c r="H21" i="2" s="1"/>
  <c r="D22" i="2"/>
  <c r="F22" i="2" s="1"/>
  <c r="H22" i="2" s="1"/>
  <c r="D23" i="2"/>
  <c r="F23" i="2" s="1"/>
  <c r="H23" i="2" s="1"/>
  <c r="D24" i="2"/>
  <c r="F24" i="2" s="1"/>
  <c r="H24" i="2" s="1"/>
  <c r="D26" i="2"/>
  <c r="F26" i="2" s="1"/>
  <c r="H26" i="2" s="1"/>
  <c r="D27" i="2"/>
  <c r="F27" i="2" s="1"/>
  <c r="H27" i="2" s="1"/>
  <c r="D28" i="2"/>
  <c r="F28" i="2" s="1"/>
  <c r="H28" i="2" s="1"/>
  <c r="D29" i="2"/>
  <c r="F29" i="2" s="1"/>
  <c r="H29" i="2" s="1"/>
  <c r="D30" i="2"/>
  <c r="F30" i="2" s="1"/>
  <c r="H30" i="2" s="1"/>
  <c r="D31" i="2"/>
  <c r="F31" i="2" s="1"/>
  <c r="H31" i="2" s="1"/>
  <c r="D32" i="2"/>
  <c r="F32" i="2" s="1"/>
  <c r="H32" i="2" s="1"/>
  <c r="D33" i="2"/>
  <c r="F33" i="2"/>
  <c r="H33" i="2" s="1"/>
  <c r="D34" i="2"/>
  <c r="F34" i="2" s="1"/>
  <c r="H34" i="2" s="1"/>
  <c r="D35" i="2"/>
  <c r="F35" i="2" s="1"/>
  <c r="H35" i="2" s="1"/>
  <c r="D36" i="2"/>
  <c r="F36" i="2" s="1"/>
  <c r="H36" i="2" s="1"/>
  <c r="D37" i="2"/>
  <c r="F37" i="2" s="1"/>
  <c r="H37" i="2" s="1"/>
  <c r="D38" i="2"/>
  <c r="F38" i="2" s="1"/>
  <c r="H38" i="2" s="1"/>
  <c r="D39" i="2"/>
  <c r="F39" i="2" s="1"/>
  <c r="H39" i="2" s="1"/>
  <c r="D40" i="2"/>
  <c r="F40" i="2" s="1"/>
  <c r="H40" i="2" s="1"/>
  <c r="D41" i="2"/>
  <c r="F41" i="2" s="1"/>
  <c r="H41" i="2" s="1"/>
  <c r="D42" i="2"/>
  <c r="F42" i="2" s="1"/>
  <c r="H42" i="2" s="1"/>
  <c r="D43" i="2"/>
  <c r="F43" i="2" s="1"/>
  <c r="H43" i="2" s="1"/>
  <c r="D44" i="2"/>
  <c r="F44" i="2" s="1"/>
  <c r="H44" i="2" s="1"/>
  <c r="D45" i="2"/>
  <c r="F45" i="2" s="1"/>
  <c r="H45" i="2" s="1"/>
  <c r="D46" i="2"/>
  <c r="F46" i="2" s="1"/>
  <c r="H46" i="2" s="1"/>
  <c r="D47" i="2"/>
  <c r="F47" i="2" s="1"/>
  <c r="H47" i="2" s="1"/>
  <c r="D48" i="2"/>
  <c r="F48" i="2" s="1"/>
  <c r="H48" i="2" s="1"/>
  <c r="D49" i="2"/>
  <c r="F49" i="2" s="1"/>
  <c r="H49" i="2" s="1"/>
  <c r="D50" i="2"/>
  <c r="F50" i="2" s="1"/>
  <c r="H50" i="2" s="1"/>
  <c r="D51" i="2"/>
  <c r="F51" i="2" s="1"/>
  <c r="H51" i="2" s="1"/>
  <c r="D52" i="2"/>
  <c r="F52" i="2" s="1"/>
  <c r="H52" i="2" s="1"/>
  <c r="D53" i="2"/>
  <c r="F53" i="2" s="1"/>
  <c r="H53" i="2" s="1"/>
  <c r="D54" i="2"/>
  <c r="F54" i="2" s="1"/>
  <c r="H54" i="2" s="1"/>
  <c r="D55" i="2"/>
  <c r="F55" i="2" s="1"/>
  <c r="H55" i="2" s="1"/>
  <c r="D56" i="2"/>
  <c r="F56" i="2" s="1"/>
  <c r="H56" i="2" s="1"/>
  <c r="D57" i="2"/>
  <c r="F57" i="2" s="1"/>
  <c r="H57" i="2" s="1"/>
  <c r="D58" i="2"/>
  <c r="F58" i="2" s="1"/>
  <c r="H58" i="2" s="1"/>
  <c r="D59" i="2"/>
  <c r="F59" i="2" s="1"/>
  <c r="H59" i="2" s="1"/>
  <c r="D60" i="2"/>
  <c r="F60" i="2" s="1"/>
  <c r="H60" i="2" s="1"/>
  <c r="D61" i="2"/>
  <c r="F61" i="2" s="1"/>
  <c r="H61" i="2" s="1"/>
  <c r="D62" i="2"/>
  <c r="F62" i="2" s="1"/>
  <c r="H62" i="2" s="1"/>
  <c r="D63" i="2"/>
  <c r="F63" i="2" s="1"/>
  <c r="H63" i="2" s="1"/>
  <c r="D64" i="2"/>
  <c r="F64" i="2" s="1"/>
  <c r="H64" i="2" s="1"/>
  <c r="R6" i="3"/>
  <c r="O6" i="3"/>
  <c r="N6" i="3"/>
  <c r="M6" i="3"/>
  <c r="T5" i="3"/>
  <c r="S5" i="3"/>
  <c r="R5" i="3"/>
  <c r="N5" i="3"/>
  <c r="T4" i="3"/>
  <c r="S4" i="3"/>
  <c r="R4" i="3"/>
  <c r="O4" i="3"/>
  <c r="N4" i="3"/>
  <c r="M4" i="3"/>
  <c r="Q3" i="3"/>
  <c r="L3" i="3"/>
  <c r="Q3" i="4"/>
  <c r="L3" i="4"/>
  <c r="S4" i="4"/>
  <c r="T4" i="4"/>
  <c r="R4" i="4"/>
  <c r="N4" i="4"/>
  <c r="O4" i="4"/>
  <c r="M4" i="4"/>
  <c r="D1" i="2"/>
  <c r="F1" i="2" s="1"/>
  <c r="H1" i="2" s="1"/>
  <c r="A1" i="2"/>
  <c r="U5" i="4" l="1"/>
  <c r="U64" i="3"/>
  <c r="U70" i="3"/>
  <c r="U56" i="3"/>
  <c r="U55" i="3"/>
  <c r="U54" i="3"/>
  <c r="U71" i="3"/>
  <c r="U68" i="3"/>
  <c r="U69" i="3"/>
  <c r="U60" i="3"/>
  <c r="U46" i="3"/>
  <c r="U58" i="3"/>
  <c r="U50" i="3"/>
  <c r="U44" i="3"/>
  <c r="U43" i="3"/>
  <c r="U41" i="3"/>
  <c r="U62" i="3"/>
  <c r="U51" i="3"/>
  <c r="U47" i="3"/>
  <c r="U65" i="3"/>
  <c r="U45" i="3"/>
  <c r="U57" i="3"/>
  <c r="U53" i="3"/>
  <c r="U52" i="3"/>
  <c r="P60" i="3"/>
  <c r="P52" i="3"/>
  <c r="O70" i="3"/>
  <c r="P57" i="3"/>
  <c r="P48" i="3"/>
  <c r="P45" i="3"/>
  <c r="O71" i="3"/>
  <c r="P67" i="3"/>
  <c r="P58" i="3"/>
  <c r="N46" i="3"/>
  <c r="O42" i="3"/>
  <c r="P54" i="3"/>
  <c r="P71" i="3"/>
  <c r="P62" i="3"/>
  <c r="P59" i="3"/>
  <c r="P50" i="3"/>
  <c r="O47" i="3"/>
  <c r="P42" i="3"/>
  <c r="P63" i="3"/>
  <c r="P69" i="3"/>
  <c r="P44" i="3"/>
  <c r="U63" i="3"/>
  <c r="U66" i="3"/>
  <c r="U59" i="3"/>
  <c r="U61" i="3"/>
  <c r="U49" i="3"/>
  <c r="M64" i="3"/>
  <c r="P64" i="3" s="1"/>
  <c r="M46" i="3"/>
  <c r="M55" i="3"/>
  <c r="P55" i="3" s="1"/>
  <c r="M47" i="3"/>
  <c r="P47" i="3" s="1"/>
  <c r="M65" i="3"/>
  <c r="P65" i="3" s="1"/>
  <c r="M56" i="3"/>
  <c r="P56" i="3" s="1"/>
  <c r="M70" i="3"/>
  <c r="P70" i="3" s="1"/>
  <c r="M66" i="3"/>
  <c r="P66" i="3" s="1"/>
  <c r="T20" i="3"/>
  <c r="T12" i="3"/>
  <c r="T27" i="3"/>
  <c r="N32" i="3"/>
  <c r="U8" i="4"/>
  <c r="U18" i="4"/>
  <c r="U12" i="4"/>
  <c r="U11" i="4"/>
  <c r="U9" i="4"/>
  <c r="U6" i="4"/>
  <c r="U15" i="4"/>
  <c r="U7" i="4"/>
  <c r="U13" i="4"/>
  <c r="U17" i="4"/>
  <c r="U14" i="4"/>
  <c r="U10" i="4"/>
  <c r="U16" i="4"/>
  <c r="P9" i="4"/>
  <c r="P12" i="4"/>
  <c r="P8" i="4"/>
  <c r="P6" i="4"/>
  <c r="P13" i="4"/>
  <c r="P18" i="4"/>
  <c r="P5" i="4"/>
  <c r="P17" i="4"/>
  <c r="P16" i="4"/>
  <c r="P14" i="4"/>
  <c r="P15" i="4"/>
  <c r="P11" i="4"/>
  <c r="M24" i="3"/>
  <c r="P24" i="3" s="1"/>
  <c r="O18" i="3"/>
  <c r="M16" i="3"/>
  <c r="P16" i="3" s="1"/>
  <c r="P13" i="3"/>
  <c r="P36" i="3"/>
  <c r="P21" i="3"/>
  <c r="S20" i="3"/>
  <c r="M8" i="3"/>
  <c r="P8" i="3" s="1"/>
  <c r="S36" i="3"/>
  <c r="U36" i="3" s="1"/>
  <c r="U28" i="3"/>
  <c r="U12" i="3"/>
  <c r="U27" i="3"/>
  <c r="T21" i="3"/>
  <c r="U21" i="3" s="1"/>
  <c r="T13" i="3"/>
  <c r="R11" i="3"/>
  <c r="T38" i="3"/>
  <c r="U38" i="3" s="1"/>
  <c r="P33" i="3"/>
  <c r="T30" i="3"/>
  <c r="U30" i="3" s="1"/>
  <c r="S29" i="3"/>
  <c r="O27" i="3"/>
  <c r="M25" i="3"/>
  <c r="P25" i="3" s="1"/>
  <c r="T22" i="3"/>
  <c r="U22" i="3" s="1"/>
  <c r="O19" i="3"/>
  <c r="N18" i="3"/>
  <c r="P17" i="3"/>
  <c r="T14" i="3"/>
  <c r="S13" i="3"/>
  <c r="U13" i="3" s="1"/>
  <c r="O11" i="3"/>
  <c r="M9" i="3"/>
  <c r="P9" i="3" s="1"/>
  <c r="T39" i="3"/>
  <c r="P34" i="3"/>
  <c r="T31" i="3"/>
  <c r="U31" i="3" s="1"/>
  <c r="O28" i="3"/>
  <c r="N27" i="3"/>
  <c r="P26" i="3"/>
  <c r="T23" i="3"/>
  <c r="O20" i="3"/>
  <c r="P20" i="3" s="1"/>
  <c r="M18" i="3"/>
  <c r="T15" i="3"/>
  <c r="U15" i="3" s="1"/>
  <c r="S14" i="3"/>
  <c r="O12" i="3"/>
  <c r="N11" i="3"/>
  <c r="P10" i="3"/>
  <c r="T7" i="3"/>
  <c r="T37" i="3"/>
  <c r="U37" i="3" s="1"/>
  <c r="T29" i="3"/>
  <c r="U5" i="3"/>
  <c r="S39" i="3"/>
  <c r="O37" i="3"/>
  <c r="P35" i="3"/>
  <c r="T32" i="3"/>
  <c r="U32" i="3" s="1"/>
  <c r="N28" i="3"/>
  <c r="M27" i="3"/>
  <c r="T24" i="3"/>
  <c r="U24" i="3" s="1"/>
  <c r="S23" i="3"/>
  <c r="U23" i="3" s="1"/>
  <c r="M19" i="3"/>
  <c r="T16" i="3"/>
  <c r="U16" i="3" s="1"/>
  <c r="N12" i="3"/>
  <c r="M11" i="3"/>
  <c r="P11" i="3" s="1"/>
  <c r="T8" i="3"/>
  <c r="S7" i="3"/>
  <c r="U7" i="3" s="1"/>
  <c r="M5" i="3"/>
  <c r="P5" i="3" s="1"/>
  <c r="O38" i="3"/>
  <c r="N37" i="3"/>
  <c r="P37" i="3" s="1"/>
  <c r="T33" i="3"/>
  <c r="O30" i="3"/>
  <c r="P30" i="3" s="1"/>
  <c r="M28" i="3"/>
  <c r="T25" i="3"/>
  <c r="U25" i="3" s="1"/>
  <c r="O22" i="3"/>
  <c r="P22" i="3" s="1"/>
  <c r="T17" i="3"/>
  <c r="U17" i="3" s="1"/>
  <c r="M12" i="3"/>
  <c r="T9" i="3"/>
  <c r="S8" i="3"/>
  <c r="R19" i="3"/>
  <c r="N38" i="3"/>
  <c r="T34" i="3"/>
  <c r="S33" i="3"/>
  <c r="P29" i="3"/>
  <c r="T26" i="3"/>
  <c r="U26" i="3" s="1"/>
  <c r="T18" i="3"/>
  <c r="O15" i="3"/>
  <c r="P15" i="3" s="1"/>
  <c r="T10" i="3"/>
  <c r="U10" i="3" s="1"/>
  <c r="S9" i="3"/>
  <c r="T35" i="3"/>
  <c r="U35" i="3" s="1"/>
  <c r="S34" i="3"/>
  <c r="O32" i="3"/>
  <c r="P32" i="3" s="1"/>
  <c r="T19" i="3"/>
  <c r="S18" i="3"/>
  <c r="P14" i="3"/>
  <c r="T11" i="3"/>
  <c r="P39" i="3"/>
  <c r="P31" i="3"/>
  <c r="P23" i="3"/>
  <c r="P7" i="3"/>
  <c r="P6" i="3"/>
  <c r="U6" i="3"/>
  <c r="U48" i="3" l="1"/>
  <c r="U67" i="3"/>
  <c r="P46" i="3"/>
  <c r="U39" i="3"/>
  <c r="U34" i="3"/>
  <c r="U20" i="3"/>
  <c r="P38" i="3"/>
  <c r="P28" i="3"/>
  <c r="P27" i="3"/>
  <c r="P12" i="3"/>
  <c r="P10" i="4"/>
  <c r="P7" i="4"/>
  <c r="U9" i="3"/>
  <c r="U8" i="3"/>
  <c r="U33" i="3"/>
  <c r="U14" i="3"/>
  <c r="U18" i="3"/>
  <c r="P19" i="3"/>
  <c r="U29" i="3"/>
  <c r="U19" i="3"/>
  <c r="P18" i="3"/>
  <c r="U11" i="3"/>
</calcChain>
</file>

<file path=xl/sharedStrings.xml><?xml version="1.0" encoding="utf-8"?>
<sst xmlns="http://schemas.openxmlformats.org/spreadsheetml/2006/main" count="607" uniqueCount="195">
  <si>
    <t>№</t>
  </si>
  <si>
    <t>Индекс</t>
  </si>
  <si>
    <t>Наименование</t>
  </si>
  <si>
    <t>Семестр 1</t>
  </si>
  <si>
    <t>Контроль</t>
  </si>
  <si>
    <t>Академических часов</t>
  </si>
  <si>
    <t>Лек</t>
  </si>
  <si>
    <t>Лаб</t>
  </si>
  <si>
    <t>Пр</t>
  </si>
  <si>
    <t>ДИСЦИПЛИНЫ И РАССРЕД. ПРАКТИКИ</t>
  </si>
  <si>
    <t>1</t>
  </si>
  <si>
    <t>Б1.О.01</t>
  </si>
  <si>
    <t>Физическая культура и спорт</t>
  </si>
  <si>
    <t>За</t>
  </si>
  <si>
    <t>2</t>
  </si>
  <si>
    <t>Б1.О.02</t>
  </si>
  <si>
    <t>Иностранный язык</t>
  </si>
  <si>
    <t>3</t>
  </si>
  <si>
    <t>Б1.О.05</t>
  </si>
  <si>
    <t>История (история России, всеобщая история)</t>
  </si>
  <si>
    <t>Экз</t>
  </si>
  <si>
    <t>4</t>
  </si>
  <si>
    <t>Б1.О.06</t>
  </si>
  <si>
    <t>Правоведение</t>
  </si>
  <si>
    <t>5</t>
  </si>
  <si>
    <t>Б1.О.07</t>
  </si>
  <si>
    <t>Экономика</t>
  </si>
  <si>
    <t>6</t>
  </si>
  <si>
    <t>Б1.О.08</t>
  </si>
  <si>
    <t>Информатика</t>
  </si>
  <si>
    <t>7</t>
  </si>
  <si>
    <t>Б1.О.10</t>
  </si>
  <si>
    <t>Физика</t>
  </si>
  <si>
    <t>Экз За</t>
  </si>
  <si>
    <t>8</t>
  </si>
  <si>
    <t>Б1.О.11</t>
  </si>
  <si>
    <t>Линейная алгебра и аналитическая геометрия</t>
  </si>
  <si>
    <t>9</t>
  </si>
  <si>
    <t>Б1.О.12</t>
  </si>
  <si>
    <t>Математический анализ</t>
  </si>
  <si>
    <t>10</t>
  </si>
  <si>
    <t>Б1.О.14</t>
  </si>
  <si>
    <t>Дискретная математика</t>
  </si>
  <si>
    <t>11</t>
  </si>
  <si>
    <t>Б1.О.15</t>
  </si>
  <si>
    <t>Введение в профессиональную деятельность</t>
  </si>
  <si>
    <t>12</t>
  </si>
  <si>
    <t>Б1.О.18</t>
  </si>
  <si>
    <t xml:space="preserve">Архитектура информационных систем </t>
  </si>
  <si>
    <t>13</t>
  </si>
  <si>
    <t>Б1.О.27</t>
  </si>
  <si>
    <t>Технологии программирования</t>
  </si>
  <si>
    <t>Семестр 5</t>
  </si>
  <si>
    <t>Часов</t>
  </si>
  <si>
    <t>Ауд</t>
  </si>
  <si>
    <t>Б1.Б.1</t>
  </si>
  <si>
    <t>История</t>
  </si>
  <si>
    <t>Б1.Б.3</t>
  </si>
  <si>
    <t>Б1.Б.5</t>
  </si>
  <si>
    <t>Б1.Б.6</t>
  </si>
  <si>
    <t>Б1.Б.7</t>
  </si>
  <si>
    <t>Алгебра и геометрия</t>
  </si>
  <si>
    <t>Б1.Б.10</t>
  </si>
  <si>
    <t>Б1.Б.11</t>
  </si>
  <si>
    <t>Б1.Б.12</t>
  </si>
  <si>
    <t>Б1.Б.13</t>
  </si>
  <si>
    <t>Экология</t>
  </si>
  <si>
    <t>Б1.Б.15</t>
  </si>
  <si>
    <t>Б1.Б.16</t>
  </si>
  <si>
    <t>Русский язык и культура речи</t>
  </si>
  <si>
    <t>Б1.Б.17</t>
  </si>
  <si>
    <t>За Реф</t>
  </si>
  <si>
    <t>Б1.Б.20</t>
  </si>
  <si>
    <t>Организация ЭВМ и систем</t>
  </si>
  <si>
    <t>14</t>
  </si>
  <si>
    <t>Б1.В.ОД.1</t>
  </si>
  <si>
    <t>Прикладное программирование аппаратного обеспечения</t>
  </si>
  <si>
    <t>15</t>
  </si>
  <si>
    <t>Б1.В.ОД.2</t>
  </si>
  <si>
    <t>Математическая логика, теория автоматов и алгоритмов</t>
  </si>
  <si>
    <t>16</t>
  </si>
  <si>
    <t>Физическая культура и спорт (элективная дисциплина)</t>
  </si>
  <si>
    <t>Б1.Б.2</t>
  </si>
  <si>
    <t>Философия</t>
  </si>
  <si>
    <t>Б1.Б.4</t>
  </si>
  <si>
    <t>Б1.Б.8</t>
  </si>
  <si>
    <t>Дифференциальные уравнения</t>
  </si>
  <si>
    <t>Б1.Б.9</t>
  </si>
  <si>
    <t>Теория вероятностей, математическая статистика и случайные процессы</t>
  </si>
  <si>
    <t>Б1.Б.14</t>
  </si>
  <si>
    <t>Безопасность жизнедеятельности</t>
  </si>
  <si>
    <t>Б1.Б.18</t>
  </si>
  <si>
    <t>Основы системной инженерии информационных процессов, технологий и систем</t>
  </si>
  <si>
    <t>Б1.Б.19</t>
  </si>
  <si>
    <t>Теория информационных процессов и систем</t>
  </si>
  <si>
    <t>Б1.Б.21</t>
  </si>
  <si>
    <t>Операционные системы</t>
  </si>
  <si>
    <t>Б1.Б.22</t>
  </si>
  <si>
    <t>Сетевые технологии</t>
  </si>
  <si>
    <t>Б1.Б.23</t>
  </si>
  <si>
    <t>Информационные системы и базы данных</t>
  </si>
  <si>
    <t>Б1.Б.25</t>
  </si>
  <si>
    <t>Основы информационной безопасности</t>
  </si>
  <si>
    <t>Б1.Б.26</t>
  </si>
  <si>
    <t>Информационное право</t>
  </si>
  <si>
    <t>17</t>
  </si>
  <si>
    <t>18</t>
  </si>
  <si>
    <t>19</t>
  </si>
  <si>
    <t>Б1.В.ОД.3</t>
  </si>
  <si>
    <t>Общая математическая теория больших систем</t>
  </si>
  <si>
    <t>Б1.В.ОД.4</t>
  </si>
  <si>
    <t>Теория управления</t>
  </si>
  <si>
    <t>Б1.В.ОД.6</t>
  </si>
  <si>
    <t>Методы и системы поддержки принятия решений</t>
  </si>
  <si>
    <t>Б1.В.ОД.7</t>
  </si>
  <si>
    <t>Математическое и программное обеспечение информационно-поисковых систем</t>
  </si>
  <si>
    <t>Б1.В.ОД.8</t>
  </si>
  <si>
    <t>Компьютерная графика и геометрическое моделирование</t>
  </si>
  <si>
    <t>Б1.В.ОД.9</t>
  </si>
  <si>
    <t>Информационные сети и сети передачи данных</t>
  </si>
  <si>
    <t>Б1.В.ОД.10</t>
  </si>
  <si>
    <t>Функциональное программное обеспечение информационных систем</t>
  </si>
  <si>
    <t>Экз КР</t>
  </si>
  <si>
    <t>Б1.В.ОД.13</t>
  </si>
  <si>
    <t>Аппаратно-программное обеспечение систем реального времени</t>
  </si>
  <si>
    <t>Б1.В.ОД.14</t>
  </si>
  <si>
    <t>Исполнительные механизмы систем управления</t>
  </si>
  <si>
    <t>Б1.В.ОД.16</t>
  </si>
  <si>
    <t>Ремонт и обслуживание технических средств информационных систем</t>
  </si>
  <si>
    <t>Б1.В.ДВ.1.1</t>
  </si>
  <si>
    <t>Безопасность жизнедеятельности 2</t>
  </si>
  <si>
    <t>Б1.В.ДВ.1.2</t>
  </si>
  <si>
    <t>Инженерно-техническая лексика русского языка</t>
  </si>
  <si>
    <t>Б1.В.ДВ.1.3</t>
  </si>
  <si>
    <t>Психология (инклюзивный курс)</t>
  </si>
  <si>
    <t>Б1.В.ДВ.4.1</t>
  </si>
  <si>
    <t>Веб-графика и дизайн</t>
  </si>
  <si>
    <t>Б1.В.ДВ.4.2</t>
  </si>
  <si>
    <t>Нейронные сети и нейрокомпьютеры</t>
  </si>
  <si>
    <t>Б1.В.ДВ.4.3</t>
  </si>
  <si>
    <t>Основы информационного противоборства</t>
  </si>
  <si>
    <t>Б1.В.ДВ.5.1</t>
  </si>
  <si>
    <t>Инновационные методы проектирования встраиваемых систем управления</t>
  </si>
  <si>
    <t>Б1.В.ДВ.5.2</t>
  </si>
  <si>
    <t>Дистанционный мониторинг элементов информационных систем</t>
  </si>
  <si>
    <t>20</t>
  </si>
  <si>
    <t>Б1.В.ДВ.5.3</t>
  </si>
  <si>
    <t>Анализ и мониторинг социальных сетей</t>
  </si>
  <si>
    <t>21</t>
  </si>
  <si>
    <t>Б1.В.ДВ.6.1</t>
  </si>
  <si>
    <t>Высоконагруженные информационные системы</t>
  </si>
  <si>
    <t>22</t>
  </si>
  <si>
    <t>Б1.В.ДВ.6.2</t>
  </si>
  <si>
    <t>Управление большими базами данных</t>
  </si>
  <si>
    <t>23</t>
  </si>
  <si>
    <t>Б1.В.ДВ.6.3</t>
  </si>
  <si>
    <t>Прогнозная аналитика в безопасности</t>
  </si>
  <si>
    <t>24</t>
  </si>
  <si>
    <t>Б1.В.ДВ.7.1</t>
  </si>
  <si>
    <t>Логическое программирование</t>
  </si>
  <si>
    <t>25</t>
  </si>
  <si>
    <t>Б1.В.ДВ.7.2</t>
  </si>
  <si>
    <t>Языки инженерии знаний</t>
  </si>
  <si>
    <t>26</t>
  </si>
  <si>
    <t>Б1.В.ДВ.7.3</t>
  </si>
  <si>
    <t>Основы безопасности прикладных информационных технологий и систем</t>
  </si>
  <si>
    <t>27</t>
  </si>
  <si>
    <t>Б1.В.ДВ.8.1</t>
  </si>
  <si>
    <t>Оптимизация и построение трансляторов</t>
  </si>
  <si>
    <t>28</t>
  </si>
  <si>
    <t>Б1.В.ДВ.8.2</t>
  </si>
  <si>
    <t>Разработка эффективных алгоритмов</t>
  </si>
  <si>
    <t>29</t>
  </si>
  <si>
    <t>Б1.В.ДВ.8.3</t>
  </si>
  <si>
    <t>Основы создания безопасного программного обеспечения</t>
  </si>
  <si>
    <t>30</t>
  </si>
  <si>
    <t>Б1.В.ДВ.12.1</t>
  </si>
  <si>
    <t>Аппаратные и программные средства мобильных информационных систем</t>
  </si>
  <si>
    <t>31</t>
  </si>
  <si>
    <t>Б1.В.ДВ.12.2</t>
  </si>
  <si>
    <t>Беспроводные компьютерные сети</t>
  </si>
  <si>
    <t>Семестр 6</t>
  </si>
  <si>
    <t>За КР</t>
  </si>
  <si>
    <t>Семестр 2</t>
  </si>
  <si>
    <t>Б1.В.ДВ.03.08</t>
  </si>
  <si>
    <t>Общая физическая подготовка</t>
  </si>
  <si>
    <t>Б2.О.01(У)</t>
  </si>
  <si>
    <t>Ознакомительная практика</t>
  </si>
  <si>
    <t>ЗаО</t>
  </si>
  <si>
    <t>Группа</t>
  </si>
  <si>
    <t>Предмет</t>
  </si>
  <si>
    <t>общее для Сем1</t>
  </si>
  <si>
    <t>Общее для сем2</t>
  </si>
  <si>
    <t>SubjectId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</si>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</sst>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"/>
  </numFmts>
  <fonts count="20" x14ac:knownFonts="1">
    <font>
      <sz val="11"/>
      <color theme="1"/>
      <name val="Calibri"/>
      <family val="2"/>
      <charset val="204"/>
      <scheme val="minor"/>
    </font>
    <font>
      <sz val="9"/>
      <color indexed="8"/>
      <name val="Tahoma"/>
      <charset val="252"/>
    </font>
    <font>
      <sz val="9"/>
      <color indexed="8"/>
      <name val="Arial"/>
      <charset val="252"/>
    </font>
    <font>
      <sz val="8"/>
      <color indexed="8"/>
      <name val="Arial"/>
      <charset val="252"/>
    </font>
    <font>
      <b/>
      <sz val="9"/>
      <color indexed="8"/>
      <name val="Tahoma"/>
      <charset val="252"/>
    </font>
    <font>
      <b/>
      <sz val="10"/>
      <color indexed="8"/>
      <name val="Tahoma"/>
      <charset val="252"/>
    </font>
    <font>
      <sz val="8"/>
      <color indexed="8"/>
      <name val="Tahoma"/>
      <charset val="252"/>
    </font>
    <font>
      <b/>
      <sz val="10"/>
      <color indexed="8"/>
      <name val="Arial"/>
      <charset val="252"/>
    </font>
    <font>
      <sz val="10"/>
      <color indexed="8"/>
      <name val="Arial"/>
      <charset val="252"/>
    </font>
    <font>
      <i/>
      <sz val="9"/>
      <color indexed="8"/>
      <name val="Tahoma"/>
      <charset val="252"/>
    </font>
    <font>
      <sz val="11"/>
      <name val="Calibri"/>
      <family val="2"/>
      <charset val="204"/>
      <scheme val="minor"/>
    </font>
    <font>
      <sz val="9"/>
      <color indexed="8"/>
      <name val="Tahoma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9"/>
      <color indexed="8"/>
      <name val="Tahoma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color indexed="8"/>
      <name val="Tahoma"/>
      <family val="2"/>
      <charset val="204"/>
    </font>
    <font>
      <b/>
      <sz val="8"/>
      <color indexed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6">
    <xf numFmtId="0" fontId="0" fillId="0" borderId="0" xfId="0"/>
    <xf numFmtId="49" fontId="4" fillId="0" borderId="1" xfId="1" applyNumberFormat="1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left" vertical="center" wrapText="1"/>
    </xf>
    <xf numFmtId="49" fontId="5" fillId="0" borderId="4" xfId="1" applyNumberFormat="1" applyFont="1" applyBorder="1" applyAlignment="1">
      <alignment horizontal="left" vertical="center" wrapText="1"/>
    </xf>
    <xf numFmtId="49" fontId="2" fillId="0" borderId="5" xfId="1" applyNumberFormat="1" applyFont="1" applyBorder="1" applyAlignment="1" applyProtection="1">
      <alignment horizontal="center" vertical="center" wrapText="1"/>
      <protection locked="0"/>
    </xf>
    <xf numFmtId="49" fontId="2" fillId="0" borderId="6" xfId="1" applyNumberFormat="1" applyFont="1" applyBorder="1" applyAlignment="1" applyProtection="1">
      <alignment horizontal="center" vertical="center" wrapText="1"/>
      <protection locked="0"/>
    </xf>
    <xf numFmtId="49" fontId="2" fillId="0" borderId="7" xfId="1" applyNumberFormat="1" applyFont="1" applyBorder="1" applyAlignment="1" applyProtection="1">
      <alignment horizontal="center" vertical="center" wrapText="1"/>
      <protection locked="0"/>
    </xf>
    <xf numFmtId="49" fontId="2" fillId="0" borderId="5" xfId="1" applyNumberFormat="1" applyFont="1" applyBorder="1" applyAlignment="1" applyProtection="1">
      <alignment horizontal="center" vertical="center"/>
      <protection locked="0"/>
    </xf>
    <xf numFmtId="49" fontId="2" fillId="0" borderId="6" xfId="1" applyNumberFormat="1" applyFont="1" applyBorder="1" applyAlignment="1" applyProtection="1">
      <alignment horizontal="center" vertical="center"/>
      <protection locked="0"/>
    </xf>
    <xf numFmtId="49" fontId="2" fillId="0" borderId="7" xfId="1" applyNumberFormat="1" applyFont="1" applyBorder="1" applyAlignment="1" applyProtection="1">
      <alignment horizontal="center" vertical="center"/>
      <protection locked="0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49" fontId="2" fillId="0" borderId="3" xfId="1" applyNumberFormat="1" applyFont="1" applyBorder="1" applyAlignment="1" applyProtection="1">
      <alignment horizontal="center" vertical="center"/>
      <protection locked="0"/>
    </xf>
    <xf numFmtId="49" fontId="2" fillId="0" borderId="4" xfId="1" applyNumberFormat="1" applyFont="1" applyBorder="1" applyAlignment="1" applyProtection="1">
      <alignment horizontal="center" vertical="center"/>
      <protection locked="0"/>
    </xf>
    <xf numFmtId="49" fontId="3" fillId="0" borderId="5" xfId="1" applyNumberFormat="1" applyFont="1" applyBorder="1" applyAlignment="1" applyProtection="1">
      <alignment horizontal="center" vertical="center"/>
      <protection locked="0"/>
    </xf>
    <xf numFmtId="49" fontId="3" fillId="0" borderId="6" xfId="1" applyNumberFormat="1" applyFont="1" applyBorder="1" applyAlignment="1" applyProtection="1">
      <alignment horizontal="center" vertical="center"/>
      <protection locked="0"/>
    </xf>
    <xf numFmtId="49" fontId="3" fillId="0" borderId="7" xfId="1" applyNumberFormat="1" applyFont="1" applyBorder="1" applyAlignment="1" applyProtection="1">
      <alignment horizontal="center" vertical="center"/>
      <protection locked="0"/>
    </xf>
    <xf numFmtId="49" fontId="2" fillId="0" borderId="8" xfId="1" applyNumberFormat="1" applyFont="1" applyBorder="1" applyAlignment="1" applyProtection="1">
      <alignment horizontal="left" vertical="center"/>
      <protection locked="0"/>
    </xf>
    <xf numFmtId="49" fontId="2" fillId="0" borderId="9" xfId="1" applyNumberFormat="1" applyFont="1" applyBorder="1" applyAlignment="1" applyProtection="1">
      <alignment horizontal="left" vertical="center"/>
      <protection locked="0"/>
    </xf>
    <xf numFmtId="49" fontId="2" fillId="0" borderId="10" xfId="1" applyNumberFormat="1" applyFont="1" applyBorder="1" applyAlignment="1" applyProtection="1">
      <alignment horizontal="left" vertical="center"/>
      <protection locked="0"/>
    </xf>
    <xf numFmtId="49" fontId="2" fillId="0" borderId="11" xfId="1" applyNumberFormat="1" applyFont="1" applyBorder="1" applyAlignment="1" applyProtection="1">
      <alignment horizontal="left" vertical="center"/>
      <protection locked="0"/>
    </xf>
    <xf numFmtId="49" fontId="2" fillId="0" borderId="12" xfId="1" applyNumberFormat="1" applyFont="1" applyBorder="1" applyAlignment="1" applyProtection="1">
      <alignment horizontal="left" vertical="center"/>
      <protection locked="0"/>
    </xf>
    <xf numFmtId="49" fontId="2" fillId="0" borderId="13" xfId="1" applyNumberFormat="1" applyFont="1" applyBorder="1" applyAlignment="1" applyProtection="1">
      <alignment horizontal="left" vertical="center"/>
      <protection locked="0"/>
    </xf>
    <xf numFmtId="49" fontId="2" fillId="0" borderId="5" xfId="1" applyNumberFormat="1" applyFont="1" applyBorder="1" applyAlignment="1" applyProtection="1">
      <alignment horizontal="left" vertical="center"/>
      <protection locked="0"/>
    </xf>
    <xf numFmtId="49" fontId="2" fillId="0" borderId="6" xfId="1" applyNumberFormat="1" applyFont="1" applyBorder="1" applyAlignment="1" applyProtection="1">
      <alignment horizontal="left" vertical="center"/>
      <protection locked="0"/>
    </xf>
    <xf numFmtId="49" fontId="2" fillId="0" borderId="7" xfId="1" applyNumberFormat="1" applyFont="1" applyBorder="1" applyAlignment="1" applyProtection="1">
      <alignment horizontal="left" vertical="center"/>
      <protection locked="0"/>
    </xf>
    <xf numFmtId="49" fontId="1" fillId="0" borderId="2" xfId="1" applyNumberFormat="1" applyBorder="1" applyAlignment="1">
      <alignment horizontal="left" vertical="center" wrapText="1"/>
    </xf>
    <xf numFmtId="49" fontId="1" fillId="0" borderId="4" xfId="1" applyNumberFormat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left" vertical="center"/>
    </xf>
    <xf numFmtId="0" fontId="1" fillId="0" borderId="1" xfId="2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 wrapText="1"/>
    </xf>
    <xf numFmtId="164" fontId="7" fillId="0" borderId="1" xfId="2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left" vertical="center" wrapText="1"/>
    </xf>
    <xf numFmtId="0" fontId="2" fillId="0" borderId="5" xfId="2" applyFont="1" applyBorder="1" applyAlignment="1" applyProtection="1">
      <alignment horizontal="center" vertical="center"/>
      <protection locked="0"/>
    </xf>
    <xf numFmtId="0" fontId="2" fillId="0" borderId="6" xfId="2" applyFont="1" applyBorder="1" applyAlignment="1" applyProtection="1">
      <alignment horizontal="center" vertical="center"/>
      <protection locked="0"/>
    </xf>
    <xf numFmtId="0" fontId="2" fillId="0" borderId="7" xfId="2" applyFont="1" applyBorder="1" applyAlignment="1" applyProtection="1">
      <alignment horizontal="center" vertic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0" fontId="3" fillId="0" borderId="5" xfId="2" applyFont="1" applyBorder="1" applyAlignment="1" applyProtection="1">
      <alignment horizontal="center" vertical="center"/>
      <protection locked="0"/>
    </xf>
    <xf numFmtId="0" fontId="3" fillId="0" borderId="6" xfId="2" applyFont="1" applyBorder="1" applyAlignment="1" applyProtection="1">
      <alignment horizontal="center" vertical="center"/>
      <protection locked="0"/>
    </xf>
    <xf numFmtId="0" fontId="3" fillId="0" borderId="7" xfId="2" applyFont="1" applyBorder="1" applyAlignment="1" applyProtection="1">
      <alignment horizontal="center" vertical="center"/>
      <protection locked="0"/>
    </xf>
    <xf numFmtId="0" fontId="2" fillId="0" borderId="8" xfId="2" applyFont="1" applyBorder="1" applyAlignment="1" applyProtection="1">
      <alignment horizontal="left" vertical="center"/>
      <protection locked="0"/>
    </xf>
    <xf numFmtId="0" fontId="2" fillId="0" borderId="9" xfId="2" applyFont="1" applyBorder="1" applyAlignment="1" applyProtection="1">
      <alignment horizontal="left" vertical="center"/>
      <protection locked="0"/>
    </xf>
    <xf numFmtId="0" fontId="2" fillId="0" borderId="10" xfId="2" applyFont="1" applyBorder="1" applyAlignment="1" applyProtection="1">
      <alignment horizontal="left" vertical="center"/>
      <protection locked="0"/>
    </xf>
    <xf numFmtId="0" fontId="2" fillId="0" borderId="11" xfId="2" applyFont="1" applyBorder="1" applyAlignment="1" applyProtection="1">
      <alignment horizontal="left" vertical="center"/>
      <protection locked="0"/>
    </xf>
    <xf numFmtId="0" fontId="2" fillId="0" borderId="12" xfId="2" applyFont="1" applyBorder="1" applyAlignment="1" applyProtection="1">
      <alignment horizontal="left" vertical="center"/>
      <protection locked="0"/>
    </xf>
    <xf numFmtId="0" fontId="2" fillId="0" borderId="13" xfId="2" applyFont="1" applyBorder="1" applyAlignment="1" applyProtection="1">
      <alignment horizontal="left" vertical="center"/>
      <protection locked="0"/>
    </xf>
    <xf numFmtId="0" fontId="2" fillId="0" borderId="5" xfId="2" applyFont="1" applyBorder="1" applyAlignment="1" applyProtection="1">
      <alignment horizontal="left" vertical="center"/>
      <protection locked="0"/>
    </xf>
    <xf numFmtId="0" fontId="2" fillId="0" borderId="6" xfId="2" applyFont="1" applyBorder="1" applyAlignment="1" applyProtection="1">
      <alignment horizontal="left" vertical="center"/>
      <protection locked="0"/>
    </xf>
    <xf numFmtId="0" fontId="2" fillId="0" borderId="7" xfId="2" applyFont="1" applyBorder="1" applyAlignment="1" applyProtection="1">
      <alignment horizontal="left" vertical="center"/>
      <protection locked="0"/>
    </xf>
    <xf numFmtId="0" fontId="2" fillId="0" borderId="5" xfId="2" applyFont="1" applyBorder="1" applyAlignment="1" applyProtection="1">
      <alignment horizontal="center" vertical="center" wrapText="1"/>
      <protection locked="0"/>
    </xf>
    <xf numFmtId="0" fontId="2" fillId="0" borderId="7" xfId="2" applyFont="1" applyBorder="1" applyAlignment="1" applyProtection="1">
      <alignment horizontal="center" vertical="center" wrapText="1"/>
      <protection locked="0"/>
    </xf>
    <xf numFmtId="0" fontId="2" fillId="0" borderId="6" xfId="2" applyFont="1" applyBorder="1" applyAlignment="1" applyProtection="1">
      <alignment horizontal="center" vertical="center" wrapText="1"/>
      <protection locked="0"/>
    </xf>
    <xf numFmtId="0" fontId="1" fillId="0" borderId="2" xfId="2" applyBorder="1" applyAlignment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49" fontId="1" fillId="0" borderId="4" xfId="1" applyNumberFormat="1" applyBorder="1" applyAlignment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10" fillId="0" borderId="0" xfId="0" applyFont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center" vertical="center" wrapText="1"/>
    </xf>
    <xf numFmtId="164" fontId="15" fillId="0" borderId="1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left" vertical="center"/>
    </xf>
    <xf numFmtId="0" fontId="12" fillId="0" borderId="1" xfId="2" applyFont="1" applyBorder="1" applyAlignment="1" applyProtection="1">
      <alignment horizontal="left" vertical="center"/>
      <protection locked="0"/>
    </xf>
    <xf numFmtId="0" fontId="12" fillId="0" borderId="1" xfId="2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 wrapText="1"/>
    </xf>
    <xf numFmtId="49" fontId="11" fillId="0" borderId="1" xfId="1" applyNumberFormat="1" applyFont="1" applyBorder="1" applyAlignment="1">
      <alignment horizontal="center" vertical="center"/>
    </xf>
    <xf numFmtId="49" fontId="17" fillId="0" borderId="1" xfId="1" applyNumberFormat="1" applyFont="1" applyBorder="1" applyAlignment="1">
      <alignment horizontal="left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5" fillId="0" borderId="1" xfId="1" applyNumberFormat="1" applyFont="1" applyBorder="1" applyAlignment="1">
      <alignment horizontal="center" vertical="center"/>
    </xf>
    <xf numFmtId="49" fontId="18" fillId="0" borderId="1" xfId="1" applyNumberFormat="1" applyFont="1" applyBorder="1" applyAlignment="1">
      <alignment horizontal="left" vertical="center"/>
    </xf>
    <xf numFmtId="49" fontId="19" fillId="0" borderId="1" xfId="1" applyNumberFormat="1" applyFont="1" applyBorder="1" applyAlignment="1">
      <alignment horizontal="left" vertical="center"/>
    </xf>
    <xf numFmtId="49" fontId="12" fillId="0" borderId="1" xfId="1" applyNumberFormat="1" applyFont="1" applyBorder="1" applyAlignment="1" applyProtection="1">
      <alignment horizontal="center" vertical="center"/>
      <protection locked="0"/>
    </xf>
    <xf numFmtId="49" fontId="12" fillId="0" borderId="1" xfId="1" applyNumberFormat="1" applyFont="1" applyBorder="1" applyAlignment="1" applyProtection="1">
      <alignment horizontal="left" vertical="center"/>
      <protection locked="0"/>
    </xf>
    <xf numFmtId="49" fontId="12" fillId="0" borderId="1" xfId="1" applyNumberFormat="1" applyFont="1" applyBorder="1" applyAlignment="1" applyProtection="1">
      <alignment horizontal="center" vertical="center" wrapText="1"/>
      <protection locked="0"/>
    </xf>
    <xf numFmtId="49" fontId="11" fillId="0" borderId="1" xfId="1" applyNumberFormat="1" applyFont="1" applyBorder="1" applyAlignment="1">
      <alignment horizontal="left" vertical="center" wrapText="1"/>
    </xf>
    <xf numFmtId="49" fontId="16" fillId="0" borderId="1" xfId="1" applyNumberFormat="1" applyFont="1" applyBorder="1" applyAlignment="1">
      <alignment horizontal="left" vertical="center" wrapText="1"/>
    </xf>
    <xf numFmtId="49" fontId="14" fillId="0" borderId="1" xfId="1" applyNumberFormat="1" applyFont="1" applyBorder="1" applyAlignment="1">
      <alignment horizontal="left" vertical="center" wrapText="1"/>
    </xf>
    <xf numFmtId="49" fontId="0" fillId="0" borderId="0" xfId="0" applyNumberFormat="1"/>
    <xf numFmtId="49" fontId="12" fillId="0" borderId="6" xfId="1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</cellXfs>
  <cellStyles count="3">
    <cellStyle name="Обычный" xfId="0" builtinId="0"/>
    <cellStyle name="Обычный_sheetCourse1" xfId="1" xr:uid="{AB7024E8-427D-46B2-AA24-2671E3FC49DE}"/>
    <cellStyle name="Обычный_sheetCourse3" xfId="2" xr:uid="{82A7BE3A-12E2-4408-9C18-514B7371C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FFB3-35FB-434B-84AC-18FAC02D171E}">
  <dimension ref="A1:AE29"/>
  <sheetViews>
    <sheetView topLeftCell="L1" workbookViewId="0">
      <selection activeCell="Q2" sqref="Q2:AE21"/>
    </sheetView>
  </sheetViews>
  <sheetFormatPr defaultRowHeight="14.4" x14ac:dyDescent="0.3"/>
  <sheetData>
    <row r="1" spans="1:31" x14ac:dyDescent="0.3">
      <c r="E1">
        <v>2019</v>
      </c>
      <c r="T1">
        <v>2017</v>
      </c>
    </row>
    <row r="2" spans="1:31" x14ac:dyDescent="0.3">
      <c r="A2" s="14" t="s">
        <v>0</v>
      </c>
      <c r="B2" s="29" t="s">
        <v>1</v>
      </c>
      <c r="C2" s="23" t="s">
        <v>2</v>
      </c>
      <c r="D2" s="24"/>
      <c r="E2" s="17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9"/>
      <c r="Q2" s="43" t="s">
        <v>0</v>
      </c>
      <c r="R2" s="58" t="s">
        <v>1</v>
      </c>
      <c r="S2" s="52" t="s">
        <v>2</v>
      </c>
      <c r="T2" s="53"/>
      <c r="U2" s="46" t="s">
        <v>52</v>
      </c>
      <c r="V2" s="47"/>
      <c r="W2" s="47"/>
      <c r="X2" s="47"/>
      <c r="Y2" s="47"/>
      <c r="Z2" s="47"/>
      <c r="AA2" s="47"/>
      <c r="AB2" s="47"/>
      <c r="AC2" s="47"/>
      <c r="AD2" s="47"/>
      <c r="AE2" s="48"/>
    </row>
    <row r="3" spans="1:31" x14ac:dyDescent="0.3">
      <c r="A3" s="15"/>
      <c r="B3" s="30"/>
      <c r="C3" s="25"/>
      <c r="D3" s="26"/>
      <c r="E3" s="20" t="s">
        <v>4</v>
      </c>
      <c r="F3" s="17" t="s">
        <v>5</v>
      </c>
      <c r="G3" s="18"/>
      <c r="H3" s="18"/>
      <c r="I3" s="18"/>
      <c r="J3" s="18"/>
      <c r="K3" s="18"/>
      <c r="L3" s="18"/>
      <c r="M3" s="19"/>
      <c r="N3" s="14"/>
      <c r="O3" s="14"/>
      <c r="Q3" s="44"/>
      <c r="R3" s="59"/>
      <c r="S3" s="54"/>
      <c r="T3" s="55"/>
      <c r="U3" s="49" t="s">
        <v>4</v>
      </c>
      <c r="V3" s="46" t="s">
        <v>53</v>
      </c>
      <c r="W3" s="47"/>
      <c r="X3" s="47"/>
      <c r="Y3" s="47"/>
      <c r="Z3" s="47"/>
      <c r="AA3" s="47"/>
      <c r="AB3" s="47"/>
      <c r="AC3" s="48"/>
      <c r="AD3" s="43"/>
      <c r="AE3" s="43"/>
    </row>
    <row r="4" spans="1:31" x14ac:dyDescent="0.3">
      <c r="A4" s="15"/>
      <c r="B4" s="30"/>
      <c r="C4" s="25"/>
      <c r="D4" s="26"/>
      <c r="E4" s="21"/>
      <c r="F4" s="14"/>
      <c r="G4" s="11"/>
      <c r="H4" s="11" t="s">
        <v>6</v>
      </c>
      <c r="I4" s="11" t="s">
        <v>7</v>
      </c>
      <c r="J4" s="11" t="s">
        <v>8</v>
      </c>
      <c r="K4" s="11"/>
      <c r="L4" s="11"/>
      <c r="M4" s="11"/>
      <c r="N4" s="15"/>
      <c r="O4" s="15"/>
      <c r="Q4" s="44"/>
      <c r="R4" s="59"/>
      <c r="S4" s="54"/>
      <c r="T4" s="55"/>
      <c r="U4" s="50"/>
      <c r="V4" s="43"/>
      <c r="W4" s="46" t="s">
        <v>54</v>
      </c>
      <c r="X4" s="47"/>
      <c r="Y4" s="47"/>
      <c r="Z4" s="47"/>
      <c r="AA4" s="48"/>
      <c r="AB4" s="61"/>
      <c r="AC4" s="61"/>
      <c r="AD4" s="44"/>
      <c r="AE4" s="44"/>
    </row>
    <row r="5" spans="1:31" x14ac:dyDescent="0.3">
      <c r="A5" s="15"/>
      <c r="B5" s="30"/>
      <c r="C5" s="25"/>
      <c r="D5" s="26"/>
      <c r="E5" s="21"/>
      <c r="F5" s="15"/>
      <c r="G5" s="12"/>
      <c r="H5" s="12"/>
      <c r="I5" s="12"/>
      <c r="J5" s="12"/>
      <c r="K5" s="12"/>
      <c r="L5" s="12"/>
      <c r="M5" s="12"/>
      <c r="N5" s="15"/>
      <c r="O5" s="15"/>
      <c r="Q5" s="44"/>
      <c r="R5" s="59"/>
      <c r="S5" s="54"/>
      <c r="T5" s="55"/>
      <c r="U5" s="50"/>
      <c r="V5" s="44"/>
      <c r="W5" s="43"/>
      <c r="X5" s="61" t="s">
        <v>6</v>
      </c>
      <c r="Y5" s="61" t="s">
        <v>7</v>
      </c>
      <c r="Z5" s="61" t="s">
        <v>8</v>
      </c>
      <c r="AA5" s="61"/>
      <c r="AB5" s="63"/>
      <c r="AC5" s="63"/>
      <c r="AD5" s="44"/>
      <c r="AE5" s="44"/>
    </row>
    <row r="6" spans="1:31" x14ac:dyDescent="0.3">
      <c r="A6" s="16"/>
      <c r="B6" s="31"/>
      <c r="C6" s="27"/>
      <c r="D6" s="28"/>
      <c r="E6" s="22"/>
      <c r="F6" s="16"/>
      <c r="G6" s="13"/>
      <c r="H6" s="13"/>
      <c r="I6" s="13"/>
      <c r="J6" s="13"/>
      <c r="K6" s="13"/>
      <c r="L6" s="13"/>
      <c r="M6" s="13"/>
      <c r="N6" s="16"/>
      <c r="O6" s="16"/>
      <c r="Q6" s="45"/>
      <c r="R6" s="60"/>
      <c r="S6" s="56"/>
      <c r="T6" s="57"/>
      <c r="U6" s="51"/>
      <c r="V6" s="45"/>
      <c r="W6" s="45"/>
      <c r="X6" s="62"/>
      <c r="Y6" s="62"/>
      <c r="Z6" s="62"/>
      <c r="AA6" s="62"/>
      <c r="AB6" s="62"/>
      <c r="AC6" s="62"/>
      <c r="AD6" s="45"/>
      <c r="AE6" s="45"/>
    </row>
    <row r="7" spans="1:31" x14ac:dyDescent="0.3">
      <c r="A7" s="8" t="s">
        <v>9</v>
      </c>
      <c r="B7" s="9"/>
      <c r="C7" s="9"/>
      <c r="D7" s="10"/>
      <c r="E7" s="2"/>
      <c r="F7" s="1"/>
      <c r="G7" s="1"/>
      <c r="H7" s="1">
        <v>160</v>
      </c>
      <c r="I7" s="1">
        <v>16</v>
      </c>
      <c r="J7" s="1">
        <v>270</v>
      </c>
      <c r="K7" s="1"/>
      <c r="L7" s="1"/>
      <c r="M7" s="1"/>
      <c r="N7" s="1"/>
      <c r="O7" s="3"/>
      <c r="Q7" s="34" t="s">
        <v>10</v>
      </c>
      <c r="R7" s="35" t="s">
        <v>108</v>
      </c>
      <c r="S7" s="64" t="s">
        <v>109</v>
      </c>
      <c r="T7" s="65"/>
      <c r="U7" s="37" t="s">
        <v>13</v>
      </c>
      <c r="V7" s="38"/>
      <c r="W7" s="39"/>
      <c r="X7" s="39">
        <v>24</v>
      </c>
      <c r="Y7" s="39">
        <v>16</v>
      </c>
      <c r="Z7" s="39">
        <v>8</v>
      </c>
      <c r="AA7" s="40"/>
      <c r="AB7" s="39"/>
      <c r="AC7" s="39"/>
      <c r="AD7" s="39"/>
      <c r="AE7" s="40"/>
    </row>
    <row r="8" spans="1:31" x14ac:dyDescent="0.3">
      <c r="A8" s="2" t="s">
        <v>10</v>
      </c>
      <c r="B8" s="4" t="s">
        <v>11</v>
      </c>
      <c r="C8" s="32" t="s">
        <v>12</v>
      </c>
      <c r="D8" s="33"/>
      <c r="E8" s="5" t="s">
        <v>13</v>
      </c>
      <c r="F8" s="6"/>
      <c r="G8" s="7"/>
      <c r="H8" s="7"/>
      <c r="I8" s="7"/>
      <c r="J8" s="7">
        <v>62</v>
      </c>
      <c r="K8" s="7"/>
      <c r="L8" s="7"/>
      <c r="M8" s="7"/>
      <c r="N8" s="7"/>
      <c r="O8" s="7"/>
      <c r="Q8" s="34" t="s">
        <v>14</v>
      </c>
      <c r="R8" s="35" t="s">
        <v>110</v>
      </c>
      <c r="S8" s="64" t="s">
        <v>111</v>
      </c>
      <c r="T8" s="65"/>
      <c r="U8" s="37" t="s">
        <v>20</v>
      </c>
      <c r="V8" s="38"/>
      <c r="W8" s="39"/>
      <c r="X8" s="39">
        <v>32</v>
      </c>
      <c r="Y8" s="39">
        <v>8</v>
      </c>
      <c r="Z8" s="39">
        <v>16</v>
      </c>
      <c r="AA8" s="40"/>
      <c r="AB8" s="39"/>
      <c r="AC8" s="39"/>
      <c r="AD8" s="39"/>
      <c r="AE8" s="40"/>
    </row>
    <row r="9" spans="1:31" x14ac:dyDescent="0.3">
      <c r="A9" s="2" t="s">
        <v>14</v>
      </c>
      <c r="B9" s="4" t="s">
        <v>15</v>
      </c>
      <c r="C9" s="32" t="s">
        <v>16</v>
      </c>
      <c r="D9" s="33"/>
      <c r="E9" s="5" t="s">
        <v>13</v>
      </c>
      <c r="F9" s="6"/>
      <c r="G9" s="7"/>
      <c r="H9" s="7"/>
      <c r="I9" s="7"/>
      <c r="J9" s="7">
        <v>32</v>
      </c>
      <c r="K9" s="7"/>
      <c r="L9" s="7"/>
      <c r="M9" s="7"/>
      <c r="N9" s="7"/>
      <c r="O9" s="7"/>
      <c r="Q9" s="34" t="s">
        <v>17</v>
      </c>
      <c r="R9" s="35" t="s">
        <v>112</v>
      </c>
      <c r="S9" s="64" t="s">
        <v>113</v>
      </c>
      <c r="T9" s="65"/>
      <c r="U9" s="37" t="s">
        <v>20</v>
      </c>
      <c r="V9" s="38"/>
      <c r="W9" s="39"/>
      <c r="X9" s="39">
        <v>16</v>
      </c>
      <c r="Y9" s="40"/>
      <c r="Z9" s="39">
        <v>32</v>
      </c>
      <c r="AA9" s="40"/>
      <c r="AB9" s="39"/>
      <c r="AC9" s="39"/>
      <c r="AD9" s="39"/>
      <c r="AE9" s="40"/>
    </row>
    <row r="10" spans="1:31" x14ac:dyDescent="0.3">
      <c r="A10" s="2" t="s">
        <v>17</v>
      </c>
      <c r="B10" s="4" t="s">
        <v>18</v>
      </c>
      <c r="C10" s="32" t="s">
        <v>19</v>
      </c>
      <c r="D10" s="33"/>
      <c r="E10" s="5" t="s">
        <v>20</v>
      </c>
      <c r="F10" s="6"/>
      <c r="G10" s="7"/>
      <c r="H10" s="7">
        <v>16</v>
      </c>
      <c r="I10" s="7"/>
      <c r="J10" s="7">
        <v>16</v>
      </c>
      <c r="K10" s="7"/>
      <c r="L10" s="7"/>
      <c r="M10" s="7"/>
      <c r="N10" s="7"/>
      <c r="O10" s="7"/>
      <c r="Q10" s="34" t="s">
        <v>24</v>
      </c>
      <c r="R10" s="35" t="s">
        <v>116</v>
      </c>
      <c r="S10" s="64" t="s">
        <v>117</v>
      </c>
      <c r="T10" s="65"/>
      <c r="U10" s="37" t="s">
        <v>13</v>
      </c>
      <c r="V10" s="38"/>
      <c r="W10" s="39"/>
      <c r="X10" s="39">
        <v>16</v>
      </c>
      <c r="Y10" s="39">
        <v>16</v>
      </c>
      <c r="Z10" s="39">
        <v>8</v>
      </c>
      <c r="AA10" s="40"/>
      <c r="AB10" s="39"/>
      <c r="AC10" s="39"/>
      <c r="AD10" s="39"/>
      <c r="AE10" s="40"/>
    </row>
    <row r="11" spans="1:31" x14ac:dyDescent="0.3">
      <c r="A11" s="2" t="s">
        <v>27</v>
      </c>
      <c r="B11" s="4" t="s">
        <v>28</v>
      </c>
      <c r="C11" s="32" t="s">
        <v>29</v>
      </c>
      <c r="D11" s="33"/>
      <c r="E11" s="5" t="s">
        <v>20</v>
      </c>
      <c r="F11" s="6"/>
      <c r="G11" s="7"/>
      <c r="H11" s="7">
        <v>16</v>
      </c>
      <c r="I11" s="7"/>
      <c r="J11" s="7">
        <v>32</v>
      </c>
      <c r="K11" s="7"/>
      <c r="L11" s="7"/>
      <c r="M11" s="7"/>
      <c r="N11" s="7"/>
      <c r="O11" s="7"/>
      <c r="Q11" s="34" t="s">
        <v>27</v>
      </c>
      <c r="R11" s="35" t="s">
        <v>118</v>
      </c>
      <c r="S11" s="64" t="s">
        <v>119</v>
      </c>
      <c r="T11" s="65"/>
      <c r="U11" s="37" t="s">
        <v>13</v>
      </c>
      <c r="V11" s="38"/>
      <c r="W11" s="39"/>
      <c r="X11" s="39">
        <v>16</v>
      </c>
      <c r="Y11" s="39">
        <v>12</v>
      </c>
      <c r="Z11" s="39">
        <v>16</v>
      </c>
      <c r="AA11" s="40"/>
      <c r="AB11" s="39"/>
      <c r="AC11" s="39"/>
      <c r="AD11" s="39"/>
      <c r="AE11" s="40"/>
    </row>
    <row r="12" spans="1:31" x14ac:dyDescent="0.3">
      <c r="A12" s="2" t="s">
        <v>30</v>
      </c>
      <c r="B12" s="4" t="s">
        <v>31</v>
      </c>
      <c r="C12" s="32" t="s">
        <v>32</v>
      </c>
      <c r="D12" s="33"/>
      <c r="E12" s="5" t="s">
        <v>33</v>
      </c>
      <c r="F12" s="6"/>
      <c r="G12" s="7"/>
      <c r="H12" s="7">
        <v>16</v>
      </c>
      <c r="I12" s="7">
        <v>16</v>
      </c>
      <c r="J12" s="7">
        <v>32</v>
      </c>
      <c r="K12" s="7"/>
      <c r="L12" s="7"/>
      <c r="M12" s="7"/>
      <c r="N12" s="7"/>
      <c r="O12" s="7"/>
      <c r="Q12" s="34" t="s">
        <v>30</v>
      </c>
      <c r="R12" s="35" t="s">
        <v>120</v>
      </c>
      <c r="S12" s="64" t="s">
        <v>121</v>
      </c>
      <c r="T12" s="65"/>
      <c r="U12" s="37" t="s">
        <v>122</v>
      </c>
      <c r="V12" s="38"/>
      <c r="W12" s="39"/>
      <c r="X12" s="39">
        <v>16</v>
      </c>
      <c r="Y12" s="39">
        <v>8</v>
      </c>
      <c r="Z12" s="39">
        <v>32</v>
      </c>
      <c r="AA12" s="40"/>
      <c r="AB12" s="39"/>
      <c r="AC12" s="39"/>
      <c r="AD12" s="39"/>
      <c r="AE12" s="40"/>
    </row>
    <row r="13" spans="1:31" x14ac:dyDescent="0.3">
      <c r="A13" s="2" t="s">
        <v>34</v>
      </c>
      <c r="B13" s="4" t="s">
        <v>35</v>
      </c>
      <c r="C13" s="32" t="s">
        <v>36</v>
      </c>
      <c r="D13" s="33"/>
      <c r="E13" s="5" t="s">
        <v>20</v>
      </c>
      <c r="F13" s="6"/>
      <c r="G13" s="7"/>
      <c r="H13" s="7">
        <v>32</v>
      </c>
      <c r="I13" s="7"/>
      <c r="J13" s="7">
        <v>32</v>
      </c>
      <c r="K13" s="7"/>
      <c r="L13" s="7"/>
      <c r="M13" s="7"/>
      <c r="N13" s="7"/>
      <c r="O13" s="7"/>
      <c r="Q13" s="34" t="s">
        <v>43</v>
      </c>
      <c r="R13" s="35"/>
      <c r="S13" s="64" t="s">
        <v>81</v>
      </c>
      <c r="T13" s="65"/>
      <c r="U13" s="37" t="s">
        <v>13</v>
      </c>
      <c r="V13" s="38"/>
      <c r="W13" s="39"/>
      <c r="X13" s="40"/>
      <c r="Y13" s="40"/>
      <c r="Z13" s="39">
        <v>54</v>
      </c>
      <c r="AA13" s="40"/>
      <c r="AB13" s="40"/>
      <c r="AC13" s="40"/>
      <c r="AD13" s="40"/>
      <c r="AE13" s="40"/>
    </row>
    <row r="14" spans="1:31" x14ac:dyDescent="0.3">
      <c r="A14" s="2" t="s">
        <v>37</v>
      </c>
      <c r="B14" s="4" t="s">
        <v>38</v>
      </c>
      <c r="C14" s="32" t="s">
        <v>39</v>
      </c>
      <c r="D14" s="33"/>
      <c r="E14" s="5" t="s">
        <v>20</v>
      </c>
      <c r="F14" s="6"/>
      <c r="G14" s="7"/>
      <c r="H14" s="7">
        <v>32</v>
      </c>
      <c r="I14" s="7"/>
      <c r="J14" s="7">
        <v>32</v>
      </c>
      <c r="K14" s="7"/>
      <c r="L14" s="7"/>
      <c r="M14" s="7"/>
      <c r="N14" s="7"/>
      <c r="O14" s="7"/>
      <c r="Q14" s="34" t="s">
        <v>77</v>
      </c>
      <c r="R14" s="35" t="s">
        <v>135</v>
      </c>
      <c r="S14" s="36" t="s">
        <v>136</v>
      </c>
      <c r="T14" s="36"/>
      <c r="U14" s="37" t="s">
        <v>13</v>
      </c>
      <c r="V14" s="38"/>
      <c r="W14" s="39"/>
      <c r="X14" s="39">
        <v>16</v>
      </c>
      <c r="Y14" s="39">
        <v>8</v>
      </c>
      <c r="Z14" s="39">
        <v>16</v>
      </c>
      <c r="AA14" s="40"/>
      <c r="AB14" s="39"/>
      <c r="AC14" s="39"/>
      <c r="AD14" s="39"/>
      <c r="AE14" s="40"/>
    </row>
    <row r="15" spans="1:31" x14ac:dyDescent="0.3">
      <c r="A15" s="2" t="s">
        <v>43</v>
      </c>
      <c r="B15" s="4" t="s">
        <v>44</v>
      </c>
      <c r="C15" s="32" t="s">
        <v>45</v>
      </c>
      <c r="D15" s="33"/>
      <c r="E15" s="5" t="s">
        <v>13</v>
      </c>
      <c r="F15" s="6"/>
      <c r="G15" s="7"/>
      <c r="H15" s="7">
        <v>16</v>
      </c>
      <c r="I15" s="7"/>
      <c r="J15" s="7"/>
      <c r="K15" s="7"/>
      <c r="L15" s="7"/>
      <c r="M15" s="7"/>
      <c r="N15" s="7"/>
      <c r="O15" s="7"/>
      <c r="Q15" s="34" t="s">
        <v>80</v>
      </c>
      <c r="R15" s="41" t="s">
        <v>137</v>
      </c>
      <c r="S15" s="42" t="s">
        <v>138</v>
      </c>
      <c r="T15" s="42"/>
      <c r="U15" s="37" t="s">
        <v>13</v>
      </c>
      <c r="V15" s="38"/>
      <c r="W15" s="39"/>
      <c r="X15" s="39">
        <v>16</v>
      </c>
      <c r="Y15" s="39">
        <v>8</v>
      </c>
      <c r="Z15" s="39">
        <v>16</v>
      </c>
      <c r="AA15" s="40"/>
      <c r="AB15" s="39"/>
      <c r="AC15" s="39"/>
      <c r="AD15" s="39"/>
      <c r="AE15" s="40"/>
    </row>
    <row r="16" spans="1:31" x14ac:dyDescent="0.3">
      <c r="A16" s="2" t="s">
        <v>49</v>
      </c>
      <c r="B16" s="4" t="s">
        <v>50</v>
      </c>
      <c r="C16" s="32" t="s">
        <v>51</v>
      </c>
      <c r="D16" s="33"/>
      <c r="E16" s="5" t="s">
        <v>13</v>
      </c>
      <c r="F16" s="6"/>
      <c r="G16" s="7"/>
      <c r="H16" s="7">
        <v>32</v>
      </c>
      <c r="I16" s="7"/>
      <c r="J16" s="7">
        <v>32</v>
      </c>
      <c r="K16" s="7"/>
      <c r="L16" s="7"/>
      <c r="M16" s="7"/>
      <c r="N16" s="7"/>
      <c r="O16" s="7"/>
      <c r="Q16" s="34" t="s">
        <v>105</v>
      </c>
      <c r="R16" s="41" t="s">
        <v>139</v>
      </c>
      <c r="S16" s="42" t="s">
        <v>140</v>
      </c>
      <c r="T16" s="42"/>
      <c r="U16" s="37" t="s">
        <v>13</v>
      </c>
      <c r="V16" s="38"/>
      <c r="W16" s="39"/>
      <c r="X16" s="39">
        <v>16</v>
      </c>
      <c r="Y16" s="39">
        <v>8</v>
      </c>
      <c r="Z16" s="39">
        <v>16</v>
      </c>
      <c r="AA16" s="40"/>
      <c r="AB16" s="39"/>
      <c r="AC16" s="39"/>
      <c r="AD16" s="39"/>
      <c r="AE16" s="40"/>
    </row>
    <row r="17" spans="17:31" x14ac:dyDescent="0.3">
      <c r="Q17" s="34" t="s">
        <v>157</v>
      </c>
      <c r="R17" s="35" t="s">
        <v>158</v>
      </c>
      <c r="S17" s="36" t="s">
        <v>159</v>
      </c>
      <c r="T17" s="36"/>
      <c r="U17" s="37" t="s">
        <v>13</v>
      </c>
      <c r="V17" s="38"/>
      <c r="W17" s="39"/>
      <c r="X17" s="39">
        <v>16</v>
      </c>
      <c r="Y17" s="39">
        <v>16</v>
      </c>
      <c r="Z17" s="40"/>
      <c r="AA17" s="40"/>
      <c r="AB17" s="39"/>
      <c r="AC17" s="39"/>
      <c r="AD17" s="39"/>
      <c r="AE17" s="40"/>
    </row>
    <row r="18" spans="17:31" x14ac:dyDescent="0.3">
      <c r="Q18" s="34" t="s">
        <v>160</v>
      </c>
      <c r="R18" s="41" t="s">
        <v>161</v>
      </c>
      <c r="S18" s="42" t="s">
        <v>162</v>
      </c>
      <c r="T18" s="42"/>
      <c r="U18" s="37" t="s">
        <v>13</v>
      </c>
      <c r="V18" s="38"/>
      <c r="W18" s="39"/>
      <c r="X18" s="39">
        <v>16</v>
      </c>
      <c r="Y18" s="39">
        <v>16</v>
      </c>
      <c r="Z18" s="40"/>
      <c r="AA18" s="40"/>
      <c r="AB18" s="39"/>
      <c r="AC18" s="39"/>
      <c r="AD18" s="39"/>
      <c r="AE18" s="40"/>
    </row>
    <row r="19" spans="17:31" x14ac:dyDescent="0.3">
      <c r="Q19" s="34" t="s">
        <v>163</v>
      </c>
      <c r="R19" s="41" t="s">
        <v>164</v>
      </c>
      <c r="S19" s="42" t="s">
        <v>165</v>
      </c>
      <c r="T19" s="42"/>
      <c r="U19" s="37" t="s">
        <v>13</v>
      </c>
      <c r="V19" s="38"/>
      <c r="W19" s="39"/>
      <c r="X19" s="39">
        <v>16</v>
      </c>
      <c r="Y19" s="39">
        <v>16</v>
      </c>
      <c r="Z19" s="40"/>
      <c r="AA19" s="40"/>
      <c r="AB19" s="39"/>
      <c r="AC19" s="39"/>
      <c r="AD19" s="39"/>
      <c r="AE19" s="40"/>
    </row>
    <row r="20" spans="17:31" x14ac:dyDescent="0.3">
      <c r="Q20" s="34" t="s">
        <v>175</v>
      </c>
      <c r="R20" s="35" t="s">
        <v>176</v>
      </c>
      <c r="S20" s="36" t="s">
        <v>177</v>
      </c>
      <c r="T20" s="36"/>
      <c r="U20" s="37" t="s">
        <v>13</v>
      </c>
      <c r="V20" s="38"/>
      <c r="W20" s="39"/>
      <c r="X20" s="39">
        <v>16</v>
      </c>
      <c r="Y20" s="40"/>
      <c r="Z20" s="39">
        <v>16</v>
      </c>
      <c r="AA20" s="40"/>
      <c r="AB20" s="39"/>
      <c r="AC20" s="39"/>
      <c r="AD20" s="39"/>
      <c r="AE20" s="40"/>
    </row>
    <row r="21" spans="17:31" x14ac:dyDescent="0.3">
      <c r="Q21" s="34" t="s">
        <v>178</v>
      </c>
      <c r="R21" s="41" t="s">
        <v>179</v>
      </c>
      <c r="S21" s="42" t="s">
        <v>180</v>
      </c>
      <c r="T21" s="42"/>
      <c r="U21" s="37" t="s">
        <v>13</v>
      </c>
      <c r="V21" s="38"/>
      <c r="W21" s="39"/>
      <c r="X21" s="39">
        <v>16</v>
      </c>
      <c r="Y21" s="40"/>
      <c r="Z21" s="39">
        <v>16</v>
      </c>
      <c r="AA21" s="40"/>
      <c r="AB21" s="39"/>
      <c r="AC21" s="39"/>
      <c r="AD21" s="39"/>
      <c r="AE21" s="40"/>
    </row>
    <row r="23" spans="17:31" ht="14.4" customHeight="1" x14ac:dyDescent="0.3"/>
    <row r="24" spans="17:31" ht="14.4" customHeight="1" x14ac:dyDescent="0.3"/>
    <row r="25" spans="17:31" ht="14.4" customHeight="1" x14ac:dyDescent="0.3"/>
    <row r="26" spans="17:31" ht="14.4" customHeight="1" x14ac:dyDescent="0.3"/>
    <row r="27" spans="17:31" ht="14.4" customHeight="1" x14ac:dyDescent="0.3"/>
    <row r="28" spans="17:31" ht="14.4" customHeight="1" x14ac:dyDescent="0.3"/>
    <row r="29" spans="17:31" ht="14.4" customHeight="1" x14ac:dyDescent="0.3"/>
  </sheetData>
  <mergeCells count="58">
    <mergeCell ref="U2:AE2"/>
    <mergeCell ref="S2:T6"/>
    <mergeCell ref="R2:R6"/>
    <mergeCell ref="Q2:Q6"/>
    <mergeCell ref="S21:T21"/>
    <mergeCell ref="V4:V6"/>
    <mergeCell ref="AE3:AE6"/>
    <mergeCell ref="AD3:AD6"/>
    <mergeCell ref="V3:AC3"/>
    <mergeCell ref="U3:U6"/>
    <mergeCell ref="S18:T18"/>
    <mergeCell ref="S19:T19"/>
    <mergeCell ref="S20:T20"/>
    <mergeCell ref="S17:T17"/>
    <mergeCell ref="S14:T14"/>
    <mergeCell ref="S15:T15"/>
    <mergeCell ref="S16:T16"/>
    <mergeCell ref="S12:T12"/>
    <mergeCell ref="S13:T13"/>
    <mergeCell ref="S7:T7"/>
    <mergeCell ref="S8:T8"/>
    <mergeCell ref="S9:T9"/>
    <mergeCell ref="S10:T10"/>
    <mergeCell ref="S11:T11"/>
    <mergeCell ref="W4:AA4"/>
    <mergeCell ref="AB4:AB6"/>
    <mergeCell ref="AC4:AC6"/>
    <mergeCell ref="W5:W6"/>
    <mergeCell ref="X5:X6"/>
    <mergeCell ref="Y5:Y6"/>
    <mergeCell ref="Z5:Z6"/>
    <mergeCell ref="AA5:AA6"/>
    <mergeCell ref="C16:D16"/>
    <mergeCell ref="C12:D12"/>
    <mergeCell ref="C13:D13"/>
    <mergeCell ref="C14:D14"/>
    <mergeCell ref="C15:D15"/>
    <mergeCell ref="C8:D8"/>
    <mergeCell ref="C9:D9"/>
    <mergeCell ref="C10:D10"/>
    <mergeCell ref="C11:D11"/>
    <mergeCell ref="A7:D7"/>
    <mergeCell ref="H4:H6"/>
    <mergeCell ref="I4:I6"/>
    <mergeCell ref="J4:J6"/>
    <mergeCell ref="K4:K6"/>
    <mergeCell ref="L4:L6"/>
    <mergeCell ref="M4:M6"/>
    <mergeCell ref="A2:A6"/>
    <mergeCell ref="B2:B6"/>
    <mergeCell ref="C2:D6"/>
    <mergeCell ref="E2:O2"/>
    <mergeCell ref="E3:E6"/>
    <mergeCell ref="F3:M3"/>
    <mergeCell ref="N3:N6"/>
    <mergeCell ref="O3:O6"/>
    <mergeCell ref="F4:F6"/>
    <mergeCell ref="G4:G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131D-0B13-4921-BA77-30FD91F74DEF}">
  <dimension ref="A1:H64"/>
  <sheetViews>
    <sheetView topLeftCell="A43" workbookViewId="0">
      <selection activeCell="F5" sqref="F5"/>
    </sheetView>
  </sheetViews>
  <sheetFormatPr defaultColWidth="9.88671875" defaultRowHeight="14.4" x14ac:dyDescent="0.3"/>
  <cols>
    <col min="2" max="2" width="39.33203125" customWidth="1"/>
  </cols>
  <sheetData>
    <row r="1" spans="1:8" x14ac:dyDescent="0.3">
      <c r="A1">
        <f>1</f>
        <v>1</v>
      </c>
      <c r="B1" s="79" t="s">
        <v>83</v>
      </c>
      <c r="C1" s="66"/>
      <c r="D1">
        <f>MATCH(B1,B:B,0)</f>
        <v>1</v>
      </c>
      <c r="F1" t="b">
        <f>A1=D1</f>
        <v>1</v>
      </c>
      <c r="H1" s="69" t="str">
        <f>IF(F1,CONCATENATE("new Subject(){Name=",CHAR(34),B1,CHAR(34)," },"),"")</f>
        <v>new Subject(){Name="Философия" },</v>
      </c>
    </row>
    <row r="2" spans="1:8" x14ac:dyDescent="0.3">
      <c r="A2">
        <v>2</v>
      </c>
      <c r="B2" s="79" t="s">
        <v>23</v>
      </c>
      <c r="C2" s="66"/>
      <c r="D2">
        <f t="shared" ref="D2:D64" si="0">MATCH(B2,B:B,0)</f>
        <v>2</v>
      </c>
      <c r="F2" t="b">
        <f t="shared" ref="F2:F64" si="1">A2=D2</f>
        <v>1</v>
      </c>
      <c r="H2" s="69" t="str">
        <f t="shared" ref="H2:H64" si="2">IF(F2,CONCATENATE("new Subject(){Name=",CHAR(34),B2,CHAR(34)," },"),"")</f>
        <v>new Subject(){Name="Правоведение" },</v>
      </c>
    </row>
    <row r="3" spans="1:8" x14ac:dyDescent="0.3">
      <c r="A3">
        <v>3</v>
      </c>
      <c r="B3" s="79" t="s">
        <v>16</v>
      </c>
      <c r="C3" s="66"/>
      <c r="D3">
        <f t="shared" si="0"/>
        <v>3</v>
      </c>
      <c r="F3" t="b">
        <f t="shared" si="1"/>
        <v>1</v>
      </c>
      <c r="H3" s="69" t="str">
        <f t="shared" si="2"/>
        <v>new Subject(){Name="Иностранный язык" },</v>
      </c>
    </row>
    <row r="4" spans="1:8" x14ac:dyDescent="0.3">
      <c r="A4">
        <v>4</v>
      </c>
      <c r="B4" s="79" t="s">
        <v>39</v>
      </c>
      <c r="C4" s="66"/>
      <c r="D4">
        <f t="shared" si="0"/>
        <v>4</v>
      </c>
      <c r="F4" t="b">
        <f t="shared" si="1"/>
        <v>1</v>
      </c>
      <c r="H4" s="69" t="str">
        <f t="shared" si="2"/>
        <v>new Subject(){Name="Математический анализ" },</v>
      </c>
    </row>
    <row r="5" spans="1:8" x14ac:dyDescent="0.3">
      <c r="A5">
        <v>5</v>
      </c>
      <c r="B5" s="79" t="s">
        <v>86</v>
      </c>
      <c r="C5" s="66"/>
      <c r="D5">
        <f t="shared" si="0"/>
        <v>5</v>
      </c>
      <c r="F5" t="b">
        <f t="shared" si="1"/>
        <v>1</v>
      </c>
      <c r="H5" s="69" t="str">
        <f t="shared" si="2"/>
        <v>new Subject(){Name="Дифференциальные уравнения" },</v>
      </c>
    </row>
    <row r="6" spans="1:8" ht="22.8" x14ac:dyDescent="0.3">
      <c r="A6">
        <v>6</v>
      </c>
      <c r="B6" s="79" t="s">
        <v>88</v>
      </c>
      <c r="C6" s="66"/>
      <c r="D6">
        <f t="shared" si="0"/>
        <v>6</v>
      </c>
      <c r="F6" t="b">
        <f t="shared" si="1"/>
        <v>1</v>
      </c>
      <c r="H6" s="69" t="str">
        <f t="shared" si="2"/>
        <v>new Subject(){Name="Теория вероятностей, математическая статистика и случайные процессы" },</v>
      </c>
    </row>
    <row r="7" spans="1:8" x14ac:dyDescent="0.3">
      <c r="A7">
        <v>7</v>
      </c>
      <c r="B7" s="79" t="s">
        <v>32</v>
      </c>
      <c r="C7" s="66"/>
      <c r="D7">
        <f t="shared" si="0"/>
        <v>7</v>
      </c>
      <c r="F7" t="b">
        <f t="shared" si="1"/>
        <v>1</v>
      </c>
      <c r="H7" s="69" t="str">
        <f t="shared" si="2"/>
        <v>new Subject(){Name="Физика" },</v>
      </c>
    </row>
    <row r="8" spans="1:8" x14ac:dyDescent="0.3">
      <c r="A8">
        <v>8</v>
      </c>
      <c r="B8" s="79" t="s">
        <v>90</v>
      </c>
      <c r="C8" s="66"/>
      <c r="D8">
        <f t="shared" si="0"/>
        <v>8</v>
      </c>
      <c r="F8" t="b">
        <f t="shared" si="1"/>
        <v>1</v>
      </c>
      <c r="H8" s="69" t="str">
        <f t="shared" si="2"/>
        <v>new Subject(){Name="Безопасность жизнедеятельности" },</v>
      </c>
    </row>
    <row r="9" spans="1:8" x14ac:dyDescent="0.3">
      <c r="A9">
        <v>9</v>
      </c>
      <c r="B9" s="79" t="s">
        <v>12</v>
      </c>
      <c r="C9" s="66"/>
      <c r="D9">
        <f t="shared" si="0"/>
        <v>9</v>
      </c>
      <c r="F9" t="b">
        <f t="shared" si="1"/>
        <v>1</v>
      </c>
      <c r="H9" s="69" t="str">
        <f t="shared" si="2"/>
        <v>new Subject(){Name="Физическая культура и спорт" },</v>
      </c>
    </row>
    <row r="10" spans="1:8" ht="22.8" x14ac:dyDescent="0.3">
      <c r="A10">
        <v>10</v>
      </c>
      <c r="B10" s="79" t="s">
        <v>92</v>
      </c>
      <c r="C10" s="67"/>
      <c r="D10">
        <f t="shared" si="0"/>
        <v>10</v>
      </c>
      <c r="F10" t="b">
        <f t="shared" si="1"/>
        <v>1</v>
      </c>
      <c r="H10" s="69" t="str">
        <f t="shared" si="2"/>
        <v>new Subject(){Name="Основы системной инженерии информационных процессов, технологий и систем" },</v>
      </c>
    </row>
    <row r="11" spans="1:8" x14ac:dyDescent="0.3">
      <c r="A11">
        <v>11</v>
      </c>
      <c r="B11" s="79" t="s">
        <v>94</v>
      </c>
      <c r="C11" s="67"/>
      <c r="D11">
        <f t="shared" si="0"/>
        <v>11</v>
      </c>
      <c r="F11" t="b">
        <f t="shared" si="1"/>
        <v>1</v>
      </c>
      <c r="H11" s="69" t="str">
        <f t="shared" si="2"/>
        <v>new Subject(){Name="Теория информационных процессов и систем" },</v>
      </c>
    </row>
    <row r="12" spans="1:8" x14ac:dyDescent="0.3">
      <c r="A12">
        <v>12</v>
      </c>
      <c r="B12" s="79" t="s">
        <v>96</v>
      </c>
      <c r="C12" s="67"/>
      <c r="D12">
        <f t="shared" si="0"/>
        <v>12</v>
      </c>
      <c r="F12" t="b">
        <f t="shared" si="1"/>
        <v>1</v>
      </c>
      <c r="H12" s="69" t="str">
        <f t="shared" si="2"/>
        <v>new Subject(){Name="Операционные системы" },</v>
      </c>
    </row>
    <row r="13" spans="1:8" x14ac:dyDescent="0.3">
      <c r="A13">
        <v>13</v>
      </c>
      <c r="B13" s="79" t="s">
        <v>98</v>
      </c>
      <c r="C13" s="67"/>
      <c r="D13">
        <f t="shared" si="0"/>
        <v>13</v>
      </c>
      <c r="F13" t="b">
        <f t="shared" si="1"/>
        <v>1</v>
      </c>
      <c r="H13" s="69" t="str">
        <f t="shared" si="2"/>
        <v>new Subject(){Name="Сетевые технологии" },</v>
      </c>
    </row>
    <row r="14" spans="1:8" x14ac:dyDescent="0.3">
      <c r="A14">
        <v>14</v>
      </c>
      <c r="B14" s="79" t="s">
        <v>100</v>
      </c>
      <c r="C14" s="67"/>
      <c r="D14">
        <f t="shared" si="0"/>
        <v>14</v>
      </c>
      <c r="F14" t="b">
        <f t="shared" si="1"/>
        <v>1</v>
      </c>
      <c r="H14" s="69" t="str">
        <f t="shared" si="2"/>
        <v>new Subject(){Name="Информационные системы и базы данных" },</v>
      </c>
    </row>
    <row r="15" spans="1:8" x14ac:dyDescent="0.3">
      <c r="A15">
        <v>15</v>
      </c>
      <c r="B15" s="79" t="s">
        <v>102</v>
      </c>
      <c r="C15" s="67"/>
      <c r="D15">
        <f t="shared" si="0"/>
        <v>15</v>
      </c>
      <c r="F15" t="b">
        <f t="shared" si="1"/>
        <v>1</v>
      </c>
      <c r="H15" s="69" t="str">
        <f t="shared" si="2"/>
        <v>new Subject(){Name="Основы информационной безопасности" },</v>
      </c>
    </row>
    <row r="16" spans="1:8" x14ac:dyDescent="0.3">
      <c r="A16">
        <v>16</v>
      </c>
      <c r="B16" s="79" t="s">
        <v>104</v>
      </c>
      <c r="C16" s="67"/>
      <c r="D16">
        <f t="shared" si="0"/>
        <v>16</v>
      </c>
      <c r="F16" t="b">
        <f t="shared" si="1"/>
        <v>1</v>
      </c>
      <c r="H16" s="69" t="str">
        <f t="shared" si="2"/>
        <v>new Subject(){Name="Информационное право" },</v>
      </c>
    </row>
    <row r="17" spans="1:8" ht="22.8" x14ac:dyDescent="0.3">
      <c r="A17">
        <v>17</v>
      </c>
      <c r="B17" s="79" t="s">
        <v>76</v>
      </c>
      <c r="C17" s="67"/>
      <c r="D17">
        <f t="shared" si="0"/>
        <v>17</v>
      </c>
      <c r="F17" t="b">
        <f t="shared" si="1"/>
        <v>1</v>
      </c>
      <c r="H17" s="69" t="str">
        <f t="shared" si="2"/>
        <v>new Subject(){Name="Прикладное программирование аппаратного обеспечения" },</v>
      </c>
    </row>
    <row r="18" spans="1:8" ht="22.8" x14ac:dyDescent="0.3">
      <c r="A18">
        <v>18</v>
      </c>
      <c r="B18" s="79" t="s">
        <v>79</v>
      </c>
      <c r="C18" s="68"/>
      <c r="D18">
        <f t="shared" si="0"/>
        <v>18</v>
      </c>
      <c r="F18" t="b">
        <f t="shared" si="1"/>
        <v>1</v>
      </c>
      <c r="H18" s="69" t="str">
        <f t="shared" si="2"/>
        <v>new Subject(){Name="Математическая логика, теория автоматов и алгоритмов" },</v>
      </c>
    </row>
    <row r="19" spans="1:8" ht="22.8" x14ac:dyDescent="0.3">
      <c r="A19">
        <v>19</v>
      </c>
      <c r="B19" s="79" t="s">
        <v>81</v>
      </c>
      <c r="C19" s="68"/>
      <c r="D19">
        <f t="shared" si="0"/>
        <v>19</v>
      </c>
      <c r="F19" t="b">
        <f t="shared" si="1"/>
        <v>1</v>
      </c>
      <c r="H19" s="69" t="str">
        <f t="shared" si="2"/>
        <v>new Subject(){Name="Физическая культура и спорт (элективная дисциплина)" },</v>
      </c>
    </row>
    <row r="20" spans="1:8" x14ac:dyDescent="0.3">
      <c r="A20">
        <v>20</v>
      </c>
      <c r="B20" s="79" t="s">
        <v>109</v>
      </c>
      <c r="C20" s="67"/>
      <c r="D20">
        <f t="shared" si="0"/>
        <v>20</v>
      </c>
      <c r="F20" t="b">
        <f t="shared" si="1"/>
        <v>1</v>
      </c>
      <c r="H20" s="69" t="str">
        <f t="shared" si="2"/>
        <v>new Subject(){Name="Общая математическая теория больших систем" },</v>
      </c>
    </row>
    <row r="21" spans="1:8" x14ac:dyDescent="0.3">
      <c r="A21">
        <v>21</v>
      </c>
      <c r="B21" s="79" t="s">
        <v>111</v>
      </c>
      <c r="C21" s="68"/>
      <c r="D21">
        <f t="shared" si="0"/>
        <v>21</v>
      </c>
      <c r="F21" t="b">
        <f t="shared" si="1"/>
        <v>1</v>
      </c>
      <c r="H21" s="69" t="str">
        <f t="shared" si="2"/>
        <v>new Subject(){Name="Теория управления" },</v>
      </c>
    </row>
    <row r="22" spans="1:8" ht="22.8" x14ac:dyDescent="0.3">
      <c r="A22">
        <v>22</v>
      </c>
      <c r="B22" s="79" t="s">
        <v>113</v>
      </c>
      <c r="C22" s="68"/>
      <c r="D22">
        <f t="shared" si="0"/>
        <v>22</v>
      </c>
      <c r="F22" t="b">
        <f t="shared" si="1"/>
        <v>1</v>
      </c>
      <c r="H22" s="69" t="str">
        <f t="shared" si="2"/>
        <v>new Subject(){Name="Методы и системы поддержки принятия решений" },</v>
      </c>
    </row>
    <row r="23" spans="1:8" ht="22.8" x14ac:dyDescent="0.3">
      <c r="A23">
        <v>23</v>
      </c>
      <c r="B23" s="79" t="s">
        <v>115</v>
      </c>
      <c r="C23" s="67"/>
      <c r="D23">
        <f t="shared" si="0"/>
        <v>23</v>
      </c>
      <c r="F23" t="b">
        <f t="shared" si="1"/>
        <v>1</v>
      </c>
      <c r="H23" s="69" t="str">
        <f t="shared" si="2"/>
        <v>new Subject(){Name="Математическое и программное обеспечение информационно-поисковых систем" },</v>
      </c>
    </row>
    <row r="24" spans="1:8" ht="22.8" x14ac:dyDescent="0.3">
      <c r="A24">
        <v>24</v>
      </c>
      <c r="B24" s="79" t="s">
        <v>117</v>
      </c>
      <c r="C24" s="68"/>
      <c r="D24">
        <f t="shared" si="0"/>
        <v>24</v>
      </c>
      <c r="F24" t="b">
        <f t="shared" si="1"/>
        <v>1</v>
      </c>
      <c r="H24" s="69" t="str">
        <f t="shared" si="2"/>
        <v>new Subject(){Name="Компьютерная графика и геометрическое моделирование" },</v>
      </c>
    </row>
    <row r="25" spans="1:8" x14ac:dyDescent="0.3">
      <c r="A25">
        <v>25</v>
      </c>
      <c r="B25" s="79" t="s">
        <v>119</v>
      </c>
      <c r="D25">
        <f>MATCH(B25,B:B,0)</f>
        <v>25</v>
      </c>
      <c r="F25" t="b">
        <f t="shared" si="1"/>
        <v>1</v>
      </c>
      <c r="H25" s="69" t="str">
        <f t="shared" si="2"/>
        <v>new Subject(){Name="Информационные сети и сети передачи данных" },</v>
      </c>
    </row>
    <row r="26" spans="1:8" ht="22.8" x14ac:dyDescent="0.3">
      <c r="A26">
        <v>26</v>
      </c>
      <c r="B26" s="79" t="s">
        <v>121</v>
      </c>
      <c r="D26">
        <f t="shared" si="0"/>
        <v>26</v>
      </c>
      <c r="F26" t="b">
        <f t="shared" si="1"/>
        <v>1</v>
      </c>
      <c r="H26" s="69" t="str">
        <f t="shared" si="2"/>
        <v>new Subject(){Name="Функциональное программное обеспечение информационных систем" },</v>
      </c>
    </row>
    <row r="27" spans="1:8" ht="22.8" x14ac:dyDescent="0.3">
      <c r="A27">
        <v>27</v>
      </c>
      <c r="B27" s="79" t="s">
        <v>124</v>
      </c>
      <c r="D27">
        <f t="shared" si="0"/>
        <v>27</v>
      </c>
      <c r="F27" t="b">
        <f t="shared" si="1"/>
        <v>1</v>
      </c>
      <c r="H27" s="69" t="str">
        <f t="shared" si="2"/>
        <v>new Subject(){Name="Аппаратно-программное обеспечение систем реального времени" },</v>
      </c>
    </row>
    <row r="28" spans="1:8" x14ac:dyDescent="0.3">
      <c r="A28">
        <v>28</v>
      </c>
      <c r="B28" s="79" t="s">
        <v>126</v>
      </c>
      <c r="D28">
        <f t="shared" si="0"/>
        <v>28</v>
      </c>
      <c r="F28" t="b">
        <f t="shared" si="1"/>
        <v>1</v>
      </c>
      <c r="H28" s="69" t="str">
        <f t="shared" si="2"/>
        <v>new Subject(){Name="Исполнительные механизмы систем управления" },</v>
      </c>
    </row>
    <row r="29" spans="1:8" ht="22.8" x14ac:dyDescent="0.3">
      <c r="A29">
        <v>29</v>
      </c>
      <c r="B29" s="79" t="s">
        <v>128</v>
      </c>
      <c r="D29">
        <f t="shared" si="0"/>
        <v>29</v>
      </c>
      <c r="F29" t="b">
        <f t="shared" si="1"/>
        <v>1</v>
      </c>
      <c r="H29" s="69" t="str">
        <f t="shared" si="2"/>
        <v>new Subject(){Name="Ремонт и обслуживание технических средств информационных систем" },</v>
      </c>
    </row>
    <row r="30" spans="1:8" ht="22.8" x14ac:dyDescent="0.3">
      <c r="A30">
        <v>30</v>
      </c>
      <c r="B30" s="79" t="s">
        <v>81</v>
      </c>
      <c r="D30">
        <f t="shared" si="0"/>
        <v>19</v>
      </c>
      <c r="F30" t="b">
        <f t="shared" si="1"/>
        <v>0</v>
      </c>
      <c r="H30" s="69" t="str">
        <f t="shared" si="2"/>
        <v/>
      </c>
    </row>
    <row r="31" spans="1:8" x14ac:dyDescent="0.3">
      <c r="A31">
        <v>31</v>
      </c>
      <c r="B31" s="79" t="s">
        <v>130</v>
      </c>
      <c r="D31">
        <f t="shared" si="0"/>
        <v>31</v>
      </c>
      <c r="F31" t="b">
        <f t="shared" si="1"/>
        <v>1</v>
      </c>
      <c r="H31" s="69" t="str">
        <f t="shared" si="2"/>
        <v>new Subject(){Name="Безопасность жизнедеятельности 2" },</v>
      </c>
    </row>
    <row r="32" spans="1:8" x14ac:dyDescent="0.3">
      <c r="A32">
        <v>32</v>
      </c>
      <c r="B32" s="80" t="s">
        <v>132</v>
      </c>
      <c r="D32">
        <f t="shared" si="0"/>
        <v>32</v>
      </c>
      <c r="F32" t="b">
        <f t="shared" si="1"/>
        <v>1</v>
      </c>
      <c r="H32" s="69" t="str">
        <f t="shared" si="2"/>
        <v>new Subject(){Name="Инженерно-техническая лексика русского языка" },</v>
      </c>
    </row>
    <row r="33" spans="1:8" x14ac:dyDescent="0.3">
      <c r="A33">
        <v>33</v>
      </c>
      <c r="B33" s="80" t="s">
        <v>134</v>
      </c>
      <c r="D33">
        <f t="shared" si="0"/>
        <v>33</v>
      </c>
      <c r="F33" t="b">
        <f t="shared" si="1"/>
        <v>1</v>
      </c>
      <c r="H33" s="69" t="str">
        <f t="shared" si="2"/>
        <v>new Subject(){Name="Психология (инклюзивный курс)" },</v>
      </c>
    </row>
    <row r="34" spans="1:8" x14ac:dyDescent="0.3">
      <c r="A34">
        <v>34</v>
      </c>
      <c r="B34" s="79" t="s">
        <v>136</v>
      </c>
      <c r="D34">
        <f t="shared" si="0"/>
        <v>34</v>
      </c>
      <c r="F34" t="b">
        <f t="shared" si="1"/>
        <v>1</v>
      </c>
      <c r="H34" s="69" t="str">
        <f t="shared" si="2"/>
        <v>new Subject(){Name="Веб-графика и дизайн" },</v>
      </c>
    </row>
    <row r="35" spans="1:8" x14ac:dyDescent="0.3">
      <c r="A35">
        <v>35</v>
      </c>
      <c r="B35" s="80" t="s">
        <v>138</v>
      </c>
      <c r="D35">
        <f t="shared" si="0"/>
        <v>35</v>
      </c>
      <c r="F35" t="b">
        <f t="shared" si="1"/>
        <v>1</v>
      </c>
      <c r="H35" s="69" t="str">
        <f t="shared" si="2"/>
        <v>new Subject(){Name="Нейронные сети и нейрокомпьютеры" },</v>
      </c>
    </row>
    <row r="36" spans="1:8" x14ac:dyDescent="0.3">
      <c r="A36">
        <v>36</v>
      </c>
      <c r="B36" s="80" t="s">
        <v>140</v>
      </c>
      <c r="D36">
        <f t="shared" si="0"/>
        <v>36</v>
      </c>
      <c r="F36" t="b">
        <f t="shared" si="1"/>
        <v>1</v>
      </c>
      <c r="H36" s="69" t="str">
        <f t="shared" si="2"/>
        <v>new Subject(){Name="Основы информационного противоборства" },</v>
      </c>
    </row>
    <row r="37" spans="1:8" ht="22.8" x14ac:dyDescent="0.3">
      <c r="A37">
        <v>37</v>
      </c>
      <c r="B37" s="79" t="s">
        <v>142</v>
      </c>
      <c r="D37">
        <f t="shared" si="0"/>
        <v>37</v>
      </c>
      <c r="F37" t="b">
        <f t="shared" si="1"/>
        <v>1</v>
      </c>
      <c r="H37" s="69" t="str">
        <f t="shared" si="2"/>
        <v>new Subject(){Name="Инновационные методы проектирования встраиваемых систем управления" },</v>
      </c>
    </row>
    <row r="38" spans="1:8" ht="22.8" x14ac:dyDescent="0.3">
      <c r="A38">
        <v>38</v>
      </c>
      <c r="B38" s="80" t="s">
        <v>144</v>
      </c>
      <c r="D38">
        <f t="shared" si="0"/>
        <v>38</v>
      </c>
      <c r="F38" t="b">
        <f t="shared" si="1"/>
        <v>1</v>
      </c>
      <c r="H38" s="69" t="str">
        <f t="shared" si="2"/>
        <v>new Subject(){Name="Дистанционный мониторинг элементов информационных систем" },</v>
      </c>
    </row>
    <row r="39" spans="1:8" x14ac:dyDescent="0.3">
      <c r="A39">
        <v>39</v>
      </c>
      <c r="B39" s="80" t="s">
        <v>147</v>
      </c>
      <c r="D39">
        <f t="shared" si="0"/>
        <v>39</v>
      </c>
      <c r="F39" t="b">
        <f t="shared" si="1"/>
        <v>1</v>
      </c>
      <c r="H39" s="69" t="str">
        <f t="shared" si="2"/>
        <v>new Subject(){Name="Анализ и мониторинг социальных сетей" },</v>
      </c>
    </row>
    <row r="40" spans="1:8" x14ac:dyDescent="0.3">
      <c r="A40">
        <v>40</v>
      </c>
      <c r="B40" s="79" t="s">
        <v>150</v>
      </c>
      <c r="D40">
        <f t="shared" si="0"/>
        <v>40</v>
      </c>
      <c r="F40" t="b">
        <f t="shared" si="1"/>
        <v>1</v>
      </c>
      <c r="H40" s="69" t="str">
        <f t="shared" si="2"/>
        <v>new Subject(){Name="Высоконагруженные информационные системы" },</v>
      </c>
    </row>
    <row r="41" spans="1:8" x14ac:dyDescent="0.3">
      <c r="A41">
        <v>41</v>
      </c>
      <c r="B41" s="80" t="s">
        <v>153</v>
      </c>
      <c r="D41">
        <f t="shared" si="0"/>
        <v>41</v>
      </c>
      <c r="F41" t="b">
        <f t="shared" si="1"/>
        <v>1</v>
      </c>
      <c r="H41" s="69" t="str">
        <f t="shared" si="2"/>
        <v>new Subject(){Name="Управление большими базами данных" },</v>
      </c>
    </row>
    <row r="42" spans="1:8" x14ac:dyDescent="0.3">
      <c r="A42">
        <v>42</v>
      </c>
      <c r="B42" s="80" t="s">
        <v>156</v>
      </c>
      <c r="D42">
        <f t="shared" si="0"/>
        <v>42</v>
      </c>
      <c r="F42" t="b">
        <f t="shared" si="1"/>
        <v>1</v>
      </c>
      <c r="H42" s="69" t="str">
        <f t="shared" si="2"/>
        <v>new Subject(){Name="Прогнозная аналитика в безопасности" },</v>
      </c>
    </row>
    <row r="43" spans="1:8" x14ac:dyDescent="0.3">
      <c r="A43">
        <v>43</v>
      </c>
      <c r="B43" s="79" t="s">
        <v>159</v>
      </c>
      <c r="D43">
        <f t="shared" si="0"/>
        <v>43</v>
      </c>
      <c r="F43" t="b">
        <f t="shared" si="1"/>
        <v>1</v>
      </c>
      <c r="H43" s="69" t="str">
        <f t="shared" si="2"/>
        <v>new Subject(){Name="Логическое программирование" },</v>
      </c>
    </row>
    <row r="44" spans="1:8" x14ac:dyDescent="0.3">
      <c r="A44">
        <v>44</v>
      </c>
      <c r="B44" s="80" t="s">
        <v>162</v>
      </c>
      <c r="D44">
        <f t="shared" si="0"/>
        <v>44</v>
      </c>
      <c r="F44" t="b">
        <f t="shared" si="1"/>
        <v>1</v>
      </c>
      <c r="H44" s="69" t="str">
        <f t="shared" si="2"/>
        <v>new Subject(){Name="Языки инженерии знаний" },</v>
      </c>
    </row>
    <row r="45" spans="1:8" ht="22.8" x14ac:dyDescent="0.3">
      <c r="A45">
        <v>45</v>
      </c>
      <c r="B45" s="80" t="s">
        <v>165</v>
      </c>
      <c r="D45">
        <f t="shared" si="0"/>
        <v>45</v>
      </c>
      <c r="F45" t="b">
        <f t="shared" si="1"/>
        <v>1</v>
      </c>
      <c r="H45" s="69" t="str">
        <f t="shared" si="2"/>
        <v>new Subject(){Name="Основы безопасности прикладных информационных технологий и систем" },</v>
      </c>
    </row>
    <row r="46" spans="1:8" x14ac:dyDescent="0.3">
      <c r="A46">
        <v>46</v>
      </c>
      <c r="B46" s="79" t="s">
        <v>168</v>
      </c>
      <c r="D46">
        <f t="shared" si="0"/>
        <v>46</v>
      </c>
      <c r="F46" t="b">
        <f t="shared" si="1"/>
        <v>1</v>
      </c>
      <c r="H46" s="69" t="str">
        <f t="shared" si="2"/>
        <v>new Subject(){Name="Оптимизация и построение трансляторов" },</v>
      </c>
    </row>
    <row r="47" spans="1:8" x14ac:dyDescent="0.3">
      <c r="A47">
        <v>47</v>
      </c>
      <c r="B47" s="80" t="s">
        <v>171</v>
      </c>
      <c r="D47">
        <f t="shared" si="0"/>
        <v>47</v>
      </c>
      <c r="F47" t="b">
        <f t="shared" si="1"/>
        <v>1</v>
      </c>
      <c r="H47" s="69" t="str">
        <f t="shared" si="2"/>
        <v>new Subject(){Name="Разработка эффективных алгоритмов" },</v>
      </c>
    </row>
    <row r="48" spans="1:8" ht="22.8" x14ac:dyDescent="0.3">
      <c r="A48">
        <v>48</v>
      </c>
      <c r="B48" s="80" t="s">
        <v>174</v>
      </c>
      <c r="D48">
        <f t="shared" si="0"/>
        <v>48</v>
      </c>
      <c r="F48" t="b">
        <f t="shared" si="1"/>
        <v>1</v>
      </c>
      <c r="H48" s="69" t="str">
        <f t="shared" si="2"/>
        <v>new Subject(){Name="Основы создания безопасного программного обеспечения" },</v>
      </c>
    </row>
    <row r="49" spans="1:8" ht="22.8" x14ac:dyDescent="0.3">
      <c r="A49">
        <v>49</v>
      </c>
      <c r="B49" s="79" t="s">
        <v>177</v>
      </c>
      <c r="D49">
        <f t="shared" si="0"/>
        <v>49</v>
      </c>
      <c r="F49" t="b">
        <f t="shared" si="1"/>
        <v>1</v>
      </c>
      <c r="H49" s="69" t="str">
        <f t="shared" si="2"/>
        <v>new Subject(){Name="Аппаратные и программные средства мобильных информационных систем" },</v>
      </c>
    </row>
    <row r="50" spans="1:8" x14ac:dyDescent="0.3">
      <c r="A50">
        <v>50</v>
      </c>
      <c r="B50" s="80" t="s">
        <v>180</v>
      </c>
      <c r="D50">
        <f t="shared" si="0"/>
        <v>50</v>
      </c>
      <c r="F50" t="b">
        <f t="shared" si="1"/>
        <v>1</v>
      </c>
      <c r="H50" s="69" t="str">
        <f t="shared" si="2"/>
        <v>new Subject(){Name="Беспроводные компьютерные сети" },</v>
      </c>
    </row>
    <row r="51" spans="1:8" x14ac:dyDescent="0.3">
      <c r="A51">
        <v>51</v>
      </c>
      <c r="B51" s="90" t="s">
        <v>12</v>
      </c>
      <c r="D51">
        <f t="shared" si="0"/>
        <v>9</v>
      </c>
      <c r="F51" t="b">
        <f t="shared" si="1"/>
        <v>0</v>
      </c>
      <c r="H51" s="69" t="str">
        <f t="shared" si="2"/>
        <v/>
      </c>
    </row>
    <row r="52" spans="1:8" x14ac:dyDescent="0.3">
      <c r="A52">
        <v>52</v>
      </c>
      <c r="B52" s="90" t="s">
        <v>16</v>
      </c>
      <c r="D52">
        <f t="shared" si="0"/>
        <v>3</v>
      </c>
      <c r="F52" t="b">
        <f t="shared" si="1"/>
        <v>0</v>
      </c>
      <c r="H52" s="69" t="str">
        <f t="shared" si="2"/>
        <v/>
      </c>
    </row>
    <row r="53" spans="1:8" x14ac:dyDescent="0.3">
      <c r="A53">
        <v>53</v>
      </c>
      <c r="B53" s="90" t="s">
        <v>19</v>
      </c>
      <c r="D53">
        <f t="shared" si="0"/>
        <v>53</v>
      </c>
      <c r="F53" t="b">
        <f t="shared" si="1"/>
        <v>1</v>
      </c>
      <c r="H53" s="69" t="str">
        <f t="shared" si="2"/>
        <v>new Subject(){Name="История (история России, всеобщая история)" },</v>
      </c>
    </row>
    <row r="54" spans="1:8" x14ac:dyDescent="0.3">
      <c r="A54">
        <v>54</v>
      </c>
      <c r="B54" s="90" t="s">
        <v>23</v>
      </c>
      <c r="D54">
        <f t="shared" si="0"/>
        <v>2</v>
      </c>
      <c r="F54" t="b">
        <f t="shared" si="1"/>
        <v>0</v>
      </c>
      <c r="H54" s="69" t="str">
        <f t="shared" si="2"/>
        <v/>
      </c>
    </row>
    <row r="55" spans="1:8" x14ac:dyDescent="0.3">
      <c r="A55">
        <v>55</v>
      </c>
      <c r="B55" s="90" t="s">
        <v>26</v>
      </c>
      <c r="D55">
        <f t="shared" si="0"/>
        <v>55</v>
      </c>
      <c r="F55" t="b">
        <f t="shared" si="1"/>
        <v>1</v>
      </c>
      <c r="H55" s="69" t="str">
        <f t="shared" si="2"/>
        <v>new Subject(){Name="Экономика" },</v>
      </c>
    </row>
    <row r="56" spans="1:8" x14ac:dyDescent="0.3">
      <c r="A56">
        <v>56</v>
      </c>
      <c r="B56" s="90" t="s">
        <v>29</v>
      </c>
      <c r="D56">
        <f t="shared" si="0"/>
        <v>56</v>
      </c>
      <c r="F56" t="b">
        <f t="shared" si="1"/>
        <v>1</v>
      </c>
      <c r="H56" s="69" t="str">
        <f t="shared" si="2"/>
        <v>new Subject(){Name="Информатика" },</v>
      </c>
    </row>
    <row r="57" spans="1:8" x14ac:dyDescent="0.3">
      <c r="A57">
        <v>57</v>
      </c>
      <c r="B57" s="90" t="s">
        <v>32</v>
      </c>
      <c r="D57">
        <f t="shared" si="0"/>
        <v>7</v>
      </c>
      <c r="F57" t="b">
        <f t="shared" si="1"/>
        <v>0</v>
      </c>
      <c r="H57" s="69" t="str">
        <f t="shared" si="2"/>
        <v/>
      </c>
    </row>
    <row r="58" spans="1:8" x14ac:dyDescent="0.3">
      <c r="A58">
        <v>58</v>
      </c>
      <c r="B58" s="90" t="s">
        <v>36</v>
      </c>
      <c r="D58">
        <f t="shared" si="0"/>
        <v>58</v>
      </c>
      <c r="F58" t="b">
        <f t="shared" si="1"/>
        <v>1</v>
      </c>
      <c r="H58" s="69" t="str">
        <f t="shared" si="2"/>
        <v>new Subject(){Name="Линейная алгебра и аналитическая геометрия" },</v>
      </c>
    </row>
    <row r="59" spans="1:8" x14ac:dyDescent="0.3">
      <c r="A59">
        <v>59</v>
      </c>
      <c r="B59" s="90" t="s">
        <v>39</v>
      </c>
      <c r="D59">
        <f t="shared" si="0"/>
        <v>4</v>
      </c>
      <c r="F59" t="b">
        <f t="shared" si="1"/>
        <v>0</v>
      </c>
      <c r="H59" s="69" t="str">
        <f t="shared" si="2"/>
        <v/>
      </c>
    </row>
    <row r="60" spans="1:8" x14ac:dyDescent="0.3">
      <c r="A60">
        <v>60</v>
      </c>
      <c r="B60" s="90" t="s">
        <v>42</v>
      </c>
      <c r="D60">
        <f t="shared" si="0"/>
        <v>60</v>
      </c>
      <c r="F60" t="b">
        <f t="shared" si="1"/>
        <v>1</v>
      </c>
      <c r="H60" s="69" t="str">
        <f t="shared" si="2"/>
        <v>new Subject(){Name="Дискретная математика" },</v>
      </c>
    </row>
    <row r="61" spans="1:8" x14ac:dyDescent="0.3">
      <c r="A61">
        <v>61</v>
      </c>
      <c r="B61" s="90" t="s">
        <v>45</v>
      </c>
      <c r="D61">
        <f t="shared" si="0"/>
        <v>61</v>
      </c>
      <c r="F61" t="b">
        <f t="shared" si="1"/>
        <v>1</v>
      </c>
      <c r="H61" s="69" t="str">
        <f t="shared" si="2"/>
        <v>new Subject(){Name="Введение в профессиональную деятельность" },</v>
      </c>
    </row>
    <row r="62" spans="1:8" x14ac:dyDescent="0.3">
      <c r="A62">
        <v>62</v>
      </c>
      <c r="B62" s="90" t="s">
        <v>48</v>
      </c>
      <c r="D62">
        <f t="shared" si="0"/>
        <v>62</v>
      </c>
      <c r="F62" t="b">
        <f t="shared" si="1"/>
        <v>1</v>
      </c>
      <c r="H62" s="69" t="str">
        <f t="shared" si="2"/>
        <v>new Subject(){Name="Архитектура информационных систем " },</v>
      </c>
    </row>
    <row r="63" spans="1:8" x14ac:dyDescent="0.3">
      <c r="A63">
        <v>63</v>
      </c>
      <c r="B63" s="90" t="s">
        <v>51</v>
      </c>
      <c r="D63">
        <f t="shared" si="0"/>
        <v>63</v>
      </c>
      <c r="F63" t="b">
        <f t="shared" si="1"/>
        <v>1</v>
      </c>
      <c r="H63" s="69" t="str">
        <f t="shared" si="2"/>
        <v>new Subject(){Name="Технологии программирования" },</v>
      </c>
    </row>
    <row r="64" spans="1:8" x14ac:dyDescent="0.3">
      <c r="A64">
        <v>64</v>
      </c>
      <c r="B64" s="91" t="s">
        <v>185</v>
      </c>
      <c r="D64">
        <f t="shared" si="0"/>
        <v>64</v>
      </c>
      <c r="F64" t="b">
        <f t="shared" si="1"/>
        <v>1</v>
      </c>
      <c r="H64" s="69" t="str">
        <f t="shared" si="2"/>
        <v>new Subject(){Name="Общая физическая подготовка" },</v>
      </c>
    </row>
  </sheetData>
  <autoFilter ref="F1:F64" xr:uid="{84943713-ED7F-418B-BE92-055081D0B4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7722-D95D-4A65-A5F0-45174C0913DB}">
  <dimension ref="A1:B59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193</v>
      </c>
      <c r="B1" t="s">
        <v>194</v>
      </c>
    </row>
    <row r="2" spans="1:2" x14ac:dyDescent="0.3">
      <c r="A2">
        <v>1</v>
      </c>
      <c r="B2" t="s">
        <v>83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16</v>
      </c>
    </row>
    <row r="5" spans="1:2" x14ac:dyDescent="0.3">
      <c r="A5">
        <v>4</v>
      </c>
      <c r="B5" t="s">
        <v>39</v>
      </c>
    </row>
    <row r="6" spans="1:2" x14ac:dyDescent="0.3">
      <c r="A6">
        <v>5</v>
      </c>
      <c r="B6" t="s">
        <v>86</v>
      </c>
    </row>
    <row r="7" spans="1:2" x14ac:dyDescent="0.3">
      <c r="A7">
        <v>6</v>
      </c>
      <c r="B7" t="s">
        <v>88</v>
      </c>
    </row>
    <row r="8" spans="1:2" x14ac:dyDescent="0.3">
      <c r="A8">
        <v>7</v>
      </c>
      <c r="B8" t="s">
        <v>32</v>
      </c>
    </row>
    <row r="9" spans="1:2" x14ac:dyDescent="0.3">
      <c r="A9">
        <v>8</v>
      </c>
      <c r="B9" t="s">
        <v>90</v>
      </c>
    </row>
    <row r="10" spans="1:2" x14ac:dyDescent="0.3">
      <c r="A10">
        <v>9</v>
      </c>
      <c r="B10" t="s">
        <v>12</v>
      </c>
    </row>
    <row r="11" spans="1:2" x14ac:dyDescent="0.3">
      <c r="A11">
        <v>10</v>
      </c>
      <c r="B11" t="s">
        <v>92</v>
      </c>
    </row>
    <row r="12" spans="1:2" x14ac:dyDescent="0.3">
      <c r="A12">
        <v>11</v>
      </c>
      <c r="B12" t="s">
        <v>94</v>
      </c>
    </row>
    <row r="13" spans="1:2" x14ac:dyDescent="0.3">
      <c r="A13">
        <v>12</v>
      </c>
      <c r="B13" t="s">
        <v>96</v>
      </c>
    </row>
    <row r="14" spans="1:2" x14ac:dyDescent="0.3">
      <c r="A14">
        <v>13</v>
      </c>
      <c r="B14" t="s">
        <v>98</v>
      </c>
    </row>
    <row r="15" spans="1:2" x14ac:dyDescent="0.3">
      <c r="A15">
        <v>14</v>
      </c>
      <c r="B15" t="s">
        <v>100</v>
      </c>
    </row>
    <row r="16" spans="1:2" x14ac:dyDescent="0.3">
      <c r="A16">
        <v>15</v>
      </c>
      <c r="B16" t="s">
        <v>102</v>
      </c>
    </row>
    <row r="17" spans="1:2" x14ac:dyDescent="0.3">
      <c r="A17">
        <v>16</v>
      </c>
      <c r="B17" t="s">
        <v>104</v>
      </c>
    </row>
    <row r="18" spans="1:2" x14ac:dyDescent="0.3">
      <c r="A18">
        <v>17</v>
      </c>
      <c r="B18" t="s">
        <v>76</v>
      </c>
    </row>
    <row r="19" spans="1:2" x14ac:dyDescent="0.3">
      <c r="A19">
        <v>18</v>
      </c>
      <c r="B19" t="s">
        <v>79</v>
      </c>
    </row>
    <row r="20" spans="1:2" x14ac:dyDescent="0.3">
      <c r="A20">
        <v>19</v>
      </c>
      <c r="B20" t="s">
        <v>81</v>
      </c>
    </row>
    <row r="21" spans="1:2" x14ac:dyDescent="0.3">
      <c r="A21">
        <v>20</v>
      </c>
      <c r="B21" t="s">
        <v>109</v>
      </c>
    </row>
    <row r="22" spans="1:2" x14ac:dyDescent="0.3">
      <c r="A22">
        <v>21</v>
      </c>
      <c r="B22" t="s">
        <v>111</v>
      </c>
    </row>
    <row r="23" spans="1:2" x14ac:dyDescent="0.3">
      <c r="A23">
        <v>22</v>
      </c>
      <c r="B23" t="s">
        <v>113</v>
      </c>
    </row>
    <row r="24" spans="1:2" x14ac:dyDescent="0.3">
      <c r="A24">
        <v>23</v>
      </c>
      <c r="B24" t="s">
        <v>115</v>
      </c>
    </row>
    <row r="25" spans="1:2" x14ac:dyDescent="0.3">
      <c r="A25">
        <v>24</v>
      </c>
      <c r="B25" t="s">
        <v>117</v>
      </c>
    </row>
    <row r="26" spans="1:2" x14ac:dyDescent="0.3">
      <c r="A26">
        <v>25</v>
      </c>
      <c r="B26" t="s">
        <v>119</v>
      </c>
    </row>
    <row r="27" spans="1:2" x14ac:dyDescent="0.3">
      <c r="A27">
        <v>26</v>
      </c>
      <c r="B27" t="s">
        <v>121</v>
      </c>
    </row>
    <row r="28" spans="1:2" x14ac:dyDescent="0.3">
      <c r="A28">
        <v>27</v>
      </c>
      <c r="B28" t="s">
        <v>124</v>
      </c>
    </row>
    <row r="29" spans="1:2" x14ac:dyDescent="0.3">
      <c r="A29">
        <v>28</v>
      </c>
      <c r="B29" t="s">
        <v>126</v>
      </c>
    </row>
    <row r="30" spans="1:2" x14ac:dyDescent="0.3">
      <c r="A30">
        <v>29</v>
      </c>
      <c r="B30" t="s">
        <v>128</v>
      </c>
    </row>
    <row r="31" spans="1:2" x14ac:dyDescent="0.3">
      <c r="A31">
        <v>30</v>
      </c>
      <c r="B31" t="s">
        <v>130</v>
      </c>
    </row>
    <row r="32" spans="1:2" x14ac:dyDescent="0.3">
      <c r="A32">
        <v>31</v>
      </c>
      <c r="B32" t="s">
        <v>132</v>
      </c>
    </row>
    <row r="33" spans="1:2" x14ac:dyDescent="0.3">
      <c r="A33">
        <v>32</v>
      </c>
      <c r="B33" t="s">
        <v>134</v>
      </c>
    </row>
    <row r="34" spans="1:2" x14ac:dyDescent="0.3">
      <c r="A34">
        <v>33</v>
      </c>
      <c r="B34" t="s">
        <v>136</v>
      </c>
    </row>
    <row r="35" spans="1:2" x14ac:dyDescent="0.3">
      <c r="A35">
        <v>34</v>
      </c>
      <c r="B35" t="s">
        <v>138</v>
      </c>
    </row>
    <row r="36" spans="1:2" x14ac:dyDescent="0.3">
      <c r="A36">
        <v>35</v>
      </c>
      <c r="B36" t="s">
        <v>140</v>
      </c>
    </row>
    <row r="37" spans="1:2" x14ac:dyDescent="0.3">
      <c r="A37">
        <v>36</v>
      </c>
      <c r="B37" t="s">
        <v>142</v>
      </c>
    </row>
    <row r="38" spans="1:2" x14ac:dyDescent="0.3">
      <c r="A38">
        <v>37</v>
      </c>
      <c r="B38" t="s">
        <v>144</v>
      </c>
    </row>
    <row r="39" spans="1:2" x14ac:dyDescent="0.3">
      <c r="A39">
        <v>38</v>
      </c>
      <c r="B39" t="s">
        <v>147</v>
      </c>
    </row>
    <row r="40" spans="1:2" x14ac:dyDescent="0.3">
      <c r="A40">
        <v>39</v>
      </c>
      <c r="B40" t="s">
        <v>150</v>
      </c>
    </row>
    <row r="41" spans="1:2" x14ac:dyDescent="0.3">
      <c r="A41">
        <v>40</v>
      </c>
      <c r="B41" t="s">
        <v>153</v>
      </c>
    </row>
    <row r="42" spans="1:2" x14ac:dyDescent="0.3">
      <c r="A42">
        <v>41</v>
      </c>
      <c r="B42" t="s">
        <v>156</v>
      </c>
    </row>
    <row r="43" spans="1:2" x14ac:dyDescent="0.3">
      <c r="A43">
        <v>42</v>
      </c>
      <c r="B43" t="s">
        <v>159</v>
      </c>
    </row>
    <row r="44" spans="1:2" x14ac:dyDescent="0.3">
      <c r="A44">
        <v>43</v>
      </c>
      <c r="B44" t="s">
        <v>162</v>
      </c>
    </row>
    <row r="45" spans="1:2" x14ac:dyDescent="0.3">
      <c r="A45">
        <v>44</v>
      </c>
      <c r="B45" t="s">
        <v>165</v>
      </c>
    </row>
    <row r="46" spans="1:2" x14ac:dyDescent="0.3">
      <c r="A46">
        <v>45</v>
      </c>
      <c r="B46" t="s">
        <v>168</v>
      </c>
    </row>
    <row r="47" spans="1:2" x14ac:dyDescent="0.3">
      <c r="A47">
        <v>46</v>
      </c>
      <c r="B47" t="s">
        <v>171</v>
      </c>
    </row>
    <row r="48" spans="1:2" x14ac:dyDescent="0.3">
      <c r="A48">
        <v>47</v>
      </c>
      <c r="B48" t="s">
        <v>174</v>
      </c>
    </row>
    <row r="49" spans="1:2" x14ac:dyDescent="0.3">
      <c r="A49">
        <v>48</v>
      </c>
      <c r="B49" t="s">
        <v>177</v>
      </c>
    </row>
    <row r="50" spans="1:2" x14ac:dyDescent="0.3">
      <c r="A50">
        <v>49</v>
      </c>
      <c r="B50" t="s">
        <v>180</v>
      </c>
    </row>
    <row r="51" spans="1:2" x14ac:dyDescent="0.3">
      <c r="A51">
        <v>50</v>
      </c>
      <c r="B51" t="s">
        <v>19</v>
      </c>
    </row>
    <row r="52" spans="1:2" x14ac:dyDescent="0.3">
      <c r="A52">
        <v>51</v>
      </c>
      <c r="B52" t="s">
        <v>26</v>
      </c>
    </row>
    <row r="53" spans="1:2" x14ac:dyDescent="0.3">
      <c r="A53">
        <v>52</v>
      </c>
      <c r="B53" t="s">
        <v>29</v>
      </c>
    </row>
    <row r="54" spans="1:2" x14ac:dyDescent="0.3">
      <c r="A54">
        <v>53</v>
      </c>
      <c r="B54" t="s">
        <v>36</v>
      </c>
    </row>
    <row r="55" spans="1:2" x14ac:dyDescent="0.3">
      <c r="A55">
        <v>54</v>
      </c>
      <c r="B55" t="s">
        <v>42</v>
      </c>
    </row>
    <row r="56" spans="1:2" x14ac:dyDescent="0.3">
      <c r="A56">
        <v>55</v>
      </c>
      <c r="B56" t="s">
        <v>45</v>
      </c>
    </row>
    <row r="57" spans="1:2" x14ac:dyDescent="0.3">
      <c r="A57">
        <v>56</v>
      </c>
      <c r="B57" t="s">
        <v>48</v>
      </c>
    </row>
    <row r="58" spans="1:2" x14ac:dyDescent="0.3">
      <c r="A58">
        <v>57</v>
      </c>
      <c r="B58" t="s">
        <v>51</v>
      </c>
    </row>
    <row r="59" spans="1:2" x14ac:dyDescent="0.3">
      <c r="A59">
        <v>58</v>
      </c>
      <c r="B59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82F6-F1AD-4A72-AC4E-1AA41077E3A3}">
  <dimension ref="A2:U78"/>
  <sheetViews>
    <sheetView tabSelected="1" zoomScaleNormal="100" workbookViewId="0">
      <selection activeCell="H69" sqref="H69"/>
    </sheetView>
  </sheetViews>
  <sheetFormatPr defaultRowHeight="14.4" x14ac:dyDescent="0.3"/>
  <cols>
    <col min="1" max="1" width="2.5546875" bestFit="1" customWidth="1"/>
    <col min="2" max="2" width="11.33203125" bestFit="1" customWidth="1"/>
    <col min="3" max="3" width="65.109375" bestFit="1" customWidth="1"/>
    <col min="4" max="4" width="8.77734375" bestFit="1" customWidth="1"/>
    <col min="5" max="5" width="4" bestFit="1" customWidth="1"/>
    <col min="6" max="6" width="3.77734375" bestFit="1" customWidth="1"/>
    <col min="7" max="7" width="3.88671875" customWidth="1"/>
    <col min="8" max="8" width="8.77734375" bestFit="1" customWidth="1"/>
    <col min="9" max="9" width="4.88671875" customWidth="1"/>
    <col min="10" max="10" width="3.77734375" bestFit="1" customWidth="1"/>
    <col min="11" max="11" width="3.77734375" customWidth="1"/>
    <col min="12" max="12" width="11.33203125" bestFit="1" customWidth="1"/>
    <col min="13" max="13" width="13.44140625" customWidth="1"/>
    <col min="14" max="14" width="10.44140625" bestFit="1" customWidth="1"/>
    <col min="15" max="15" width="10.88671875" customWidth="1"/>
    <col min="16" max="16" width="15.109375" customWidth="1"/>
    <col min="17" max="17" width="9.5546875" bestFit="1" customWidth="1"/>
    <col min="18" max="18" width="10.44140625" bestFit="1" customWidth="1"/>
    <col min="19" max="19" width="12.33203125" customWidth="1"/>
    <col min="20" max="20" width="11.21875" customWidth="1"/>
    <col min="21" max="21" width="15.21875" customWidth="1"/>
  </cols>
  <sheetData>
    <row r="2" spans="1:21" x14ac:dyDescent="0.3">
      <c r="L2" t="s">
        <v>189</v>
      </c>
      <c r="M2" t="str">
        <f>CONCATENATE("GroupId = ",3)</f>
        <v>GroupId = 3</v>
      </c>
      <c r="N2" t="str">
        <f t="shared" ref="N2:O2" si="0">CONCATENATE("GroupId = ",3)</f>
        <v>GroupId = 3</v>
      </c>
      <c r="O2" t="str">
        <f t="shared" si="0"/>
        <v>GroupId = 3</v>
      </c>
      <c r="Q2" t="s">
        <v>189</v>
      </c>
      <c r="R2" t="str">
        <f>CONCATENATE("GroupId = ",1)</f>
        <v>GroupId = 1</v>
      </c>
      <c r="S2" t="str">
        <f t="shared" ref="S2:T2" si="1">CONCATENATE("GroupId = ",1)</f>
        <v>GroupId = 1</v>
      </c>
      <c r="T2" t="str">
        <f t="shared" si="1"/>
        <v>GroupId = 1</v>
      </c>
    </row>
    <row r="3" spans="1:21" x14ac:dyDescent="0.3">
      <c r="L3" s="93" t="str">
        <f>D4</f>
        <v>Семестр 5</v>
      </c>
      <c r="M3" t="str">
        <f>CONCATENATE("TypePairId = 1")</f>
        <v>TypePairId = 1</v>
      </c>
      <c r="N3" t="str">
        <f>CONCATENATE("TypePairId = 2")</f>
        <v>TypePairId = 2</v>
      </c>
      <c r="O3" t="str">
        <f>CONCATENATE("TypePairId = 3")</f>
        <v>TypePairId = 3</v>
      </c>
      <c r="Q3" s="93" t="str">
        <f>H4</f>
        <v>Семестр 6</v>
      </c>
      <c r="R3" t="str">
        <f>CONCATENATE("TypePairId = 1")</f>
        <v>TypePairId = 1</v>
      </c>
      <c r="S3" t="str">
        <f>CONCATENATE("TypePairId = 2")</f>
        <v>TypePairId = 2</v>
      </c>
      <c r="T3" t="str">
        <f>CONCATENATE("TypePairId = 3")</f>
        <v>TypePairId = 3</v>
      </c>
    </row>
    <row r="4" spans="1:21" x14ac:dyDescent="0.3">
      <c r="A4" s="77" t="s">
        <v>0</v>
      </c>
      <c r="B4" s="76" t="s">
        <v>1</v>
      </c>
      <c r="C4" s="76" t="s">
        <v>2</v>
      </c>
      <c r="D4" s="77" t="s">
        <v>52</v>
      </c>
      <c r="E4" s="78" t="s">
        <v>6</v>
      </c>
      <c r="F4" s="78" t="s">
        <v>7</v>
      </c>
      <c r="G4" s="78" t="s">
        <v>8</v>
      </c>
      <c r="H4" s="77" t="s">
        <v>181</v>
      </c>
      <c r="I4" s="78" t="s">
        <v>6</v>
      </c>
      <c r="J4" s="78" t="s">
        <v>7</v>
      </c>
      <c r="K4" s="78" t="s">
        <v>8</v>
      </c>
      <c r="L4" s="94" t="s">
        <v>190</v>
      </c>
      <c r="M4" s="93" t="str">
        <f>E4</f>
        <v>Лек</v>
      </c>
      <c r="N4" s="93" t="str">
        <f>F4</f>
        <v>Лаб</v>
      </c>
      <c r="O4" s="93" t="str">
        <f>G4</f>
        <v>Пр</v>
      </c>
      <c r="P4" t="s">
        <v>191</v>
      </c>
      <c r="Q4" s="94"/>
      <c r="R4" s="93" t="str">
        <f>I4</f>
        <v>Лек</v>
      </c>
      <c r="S4" s="93" t="str">
        <f>J4</f>
        <v>Лаб</v>
      </c>
      <c r="T4" s="93" t="str">
        <f>K4</f>
        <v>Пр</v>
      </c>
      <c r="U4" t="s">
        <v>192</v>
      </c>
    </row>
    <row r="5" spans="1:21" hidden="1" x14ac:dyDescent="0.3">
      <c r="A5" s="70" t="s">
        <v>10</v>
      </c>
      <c r="B5" s="71" t="s">
        <v>55</v>
      </c>
      <c r="C5" s="79" t="s">
        <v>56</v>
      </c>
      <c r="D5" s="72" t="s">
        <v>20</v>
      </c>
      <c r="E5" s="73">
        <v>16</v>
      </c>
      <c r="F5" s="74"/>
      <c r="G5" s="73">
        <v>16</v>
      </c>
      <c r="H5" s="72"/>
      <c r="I5" s="74"/>
      <c r="J5" s="74"/>
      <c r="K5" s="74"/>
      <c r="L5" t="e">
        <f>CONCATENATE("SubjectId = ",MATCH(C5,БД_Предметы!B:B,0)-1)</f>
        <v>#N/A</v>
      </c>
      <c r="M5" t="e">
        <f>IF(E5&gt;0,CONCATENATE("new Curriculum(){ ",M$3,",",$L5,",","NumberOfPairs = ",E5,"},"),"")</f>
        <v>#N/A</v>
      </c>
      <c r="N5" t="str">
        <f t="shared" ref="N5:O6" si="2">IF(F5&gt;0,CONCATENATE("new Curriculum(){ ",N$3,",",$L5,",","NumberOfPairs = ",F5,"},"),"")</f>
        <v/>
      </c>
      <c r="O5" t="e">
        <f t="shared" si="2"/>
        <v>#N/A</v>
      </c>
      <c r="P5" t="e">
        <f>CONCATENATE(M5,N5,O5)</f>
        <v>#N/A</v>
      </c>
      <c r="R5" t="str">
        <f>IF(J5&gt;0,CONCATENATE("new Curriculum(){ ",R$3,",",$L5,",","NumberOfPairs = ",J5,"},"),"")</f>
        <v/>
      </c>
      <c r="S5" t="str">
        <f t="shared" ref="S5:T6" si="3">IF(K5&gt;0,CONCATENATE("new Curriculum(){ ",S$3,",",$L5,",","NumberOfPairs = ",K5,"},"),"")</f>
        <v/>
      </c>
      <c r="T5" t="e">
        <f t="shared" si="3"/>
        <v>#N/A</v>
      </c>
      <c r="U5" t="e">
        <f>CONCATENATE(R5,S5,T5)</f>
        <v>#N/A</v>
      </c>
    </row>
    <row r="6" spans="1:21" hidden="1" x14ac:dyDescent="0.3">
      <c r="A6" s="70" t="s">
        <v>14</v>
      </c>
      <c r="B6" s="71" t="s">
        <v>57</v>
      </c>
      <c r="C6" s="79" t="s">
        <v>26</v>
      </c>
      <c r="D6" s="72"/>
      <c r="E6" s="74"/>
      <c r="F6" s="74"/>
      <c r="G6" s="74"/>
      <c r="H6" s="72" t="s">
        <v>13</v>
      </c>
      <c r="I6" s="73">
        <v>16</v>
      </c>
      <c r="J6" s="74"/>
      <c r="K6" s="73">
        <v>16</v>
      </c>
      <c r="L6" t="str">
        <f>CONCATENATE("SubjectId = ",MATCH(C6,БД_Предметы!B:B,0)-1)</f>
        <v>SubjectId = 51</v>
      </c>
      <c r="M6" t="str">
        <f>IF(E6&gt;0,CONCATENATE("new Curriculum(){ ",M$3,",",$L6,",","NumberOfPairs = ",E6,"},"),"")</f>
        <v/>
      </c>
      <c r="N6" t="str">
        <f t="shared" si="2"/>
        <v/>
      </c>
      <c r="O6" t="str">
        <f t="shared" si="2"/>
        <v/>
      </c>
      <c r="P6" t="str">
        <f>CONCATENATE(M6,N6,O6)</f>
        <v/>
      </c>
      <c r="R6" t="str">
        <f>IF(J6&gt;0,CONCATENATE("new Curriculum(){ ",R$3,",",$L6,",","NumberOfPairs = ",J6,"},"),"")</f>
        <v/>
      </c>
      <c r="S6" t="str">
        <f>IF(K6&gt;0,CONCATENATE("new Curriculum(){ ",S$3,",",$L6,",","NumberOfPairs = ",K6,"},"),"")</f>
        <v>new Curriculum(){ TypePairId = 2,SubjectId = 51,NumberOfPairs = 16},</v>
      </c>
      <c r="T6" t="str">
        <f t="shared" si="3"/>
        <v>new Curriculum(){ TypePairId = 3,SubjectId = 51,NumberOfPairs = SubjectId = 51},</v>
      </c>
      <c r="U6" t="str">
        <f>CONCATENATE(R6,S6,T6)</f>
        <v>new Curriculum(){ TypePairId = 2,SubjectId = 51,NumberOfPairs = 16},new Curriculum(){ TypePairId = 3,SubjectId = 51,NumberOfPairs = SubjectId = 51},</v>
      </c>
    </row>
    <row r="7" spans="1:21" hidden="1" x14ac:dyDescent="0.3">
      <c r="A7" s="70" t="s">
        <v>17</v>
      </c>
      <c r="B7" s="71" t="s">
        <v>58</v>
      </c>
      <c r="C7" s="79" t="s">
        <v>16</v>
      </c>
      <c r="D7" s="72" t="s">
        <v>13</v>
      </c>
      <c r="E7" s="74"/>
      <c r="F7" s="74"/>
      <c r="G7" s="73">
        <v>32</v>
      </c>
      <c r="H7" s="72" t="s">
        <v>13</v>
      </c>
      <c r="I7" s="74"/>
      <c r="J7" s="74"/>
      <c r="K7" s="73">
        <v>32</v>
      </c>
      <c r="L7" t="str">
        <f>CONCATENATE("SubjectId = ",MATCH(C7,БД_Предметы!B:B,0)-1)</f>
        <v>SubjectId = 3</v>
      </c>
      <c r="M7" t="str">
        <f t="shared" ref="M7:M71" si="4">IF(E7&gt;0,CONCATENATE("new Curriculum(){ ",M$3,",",$L7,",","NumberOfPairs = ",E7,"},"),"")</f>
        <v/>
      </c>
      <c r="N7" t="str">
        <f t="shared" ref="N7:N71" si="5">IF(F7&gt;0,CONCATENATE("new Curriculum(){ ",N$3,",",$L7,",","NumberOfPairs = ",F7,"},"),"")</f>
        <v/>
      </c>
      <c r="O7" t="str">
        <f t="shared" ref="O7:O71" si="6">IF(G7&gt;0,CONCATENATE("new Curriculum(){ ",O$3,",",$L7,",","NumberOfPairs = ",G7,"},"),"")</f>
        <v>new Curriculum(){ TypePairId = 3,SubjectId = 3,NumberOfPairs = 32},</v>
      </c>
      <c r="P7" t="str">
        <f t="shared" ref="P7:P71" si="7">CONCATENATE(M7,N7,O7)</f>
        <v>new Curriculum(){ TypePairId = 3,SubjectId = 3,NumberOfPairs = 32},</v>
      </c>
      <c r="R7" t="str">
        <f t="shared" ref="R7:R71" si="8">IF(J7&gt;0,CONCATENATE("new Curriculum(){ ",R$3,",",$L7,",","NumberOfPairs = ",J7,"},"),"")</f>
        <v/>
      </c>
      <c r="S7" t="str">
        <f t="shared" ref="S7:S71" si="9">IF(K7&gt;0,CONCATENATE("new Curriculum(){ ",S$3,",",$L7,",","NumberOfPairs = ",K7,"},"),"")</f>
        <v>new Curriculum(){ TypePairId = 2,SubjectId = 3,NumberOfPairs = 32},</v>
      </c>
      <c r="T7" t="str">
        <f t="shared" ref="T7:T71" si="10">IF(L7&gt;0,CONCATENATE("new Curriculum(){ ",T$3,",",$L7,",","NumberOfPairs = ",L7,"},"),"")</f>
        <v>new Curriculum(){ TypePairId = 3,SubjectId = 3,NumberOfPairs = SubjectId = 3},</v>
      </c>
      <c r="U7" t="str">
        <f t="shared" ref="U7:U71" si="11">CONCATENATE(R7,S7,T7)</f>
        <v>new Curriculum(){ TypePairId = 2,SubjectId = 3,NumberOfPairs = 32},new Curriculum(){ TypePairId = 3,SubjectId = 3,NumberOfPairs = SubjectId = 3},</v>
      </c>
    </row>
    <row r="8" spans="1:21" hidden="1" x14ac:dyDescent="0.3">
      <c r="A8" s="70" t="s">
        <v>21</v>
      </c>
      <c r="B8" s="71" t="s">
        <v>59</v>
      </c>
      <c r="C8" s="79" t="s">
        <v>39</v>
      </c>
      <c r="D8" s="72" t="s">
        <v>20</v>
      </c>
      <c r="E8" s="73">
        <v>32</v>
      </c>
      <c r="F8" s="74"/>
      <c r="G8" s="73">
        <v>32</v>
      </c>
      <c r="H8" s="72" t="s">
        <v>13</v>
      </c>
      <c r="I8" s="73">
        <v>32</v>
      </c>
      <c r="J8" s="74"/>
      <c r="K8" s="73">
        <v>32</v>
      </c>
      <c r="L8" t="str">
        <f>CONCATENATE("SubjectId = ",MATCH(C8,БД_Предметы!B:B,0)-1)</f>
        <v>SubjectId = 4</v>
      </c>
      <c r="M8" t="str">
        <f t="shared" si="4"/>
        <v>new Curriculum(){ TypePairId = 1,SubjectId = 4,NumberOfPairs = 32},</v>
      </c>
      <c r="N8" t="str">
        <f t="shared" si="5"/>
        <v/>
      </c>
      <c r="O8" t="str">
        <f t="shared" si="6"/>
        <v>new Curriculum(){ TypePairId = 3,SubjectId = 4,NumberOfPairs = 32},</v>
      </c>
      <c r="P8" t="str">
        <f t="shared" si="7"/>
        <v>new Curriculum(){ TypePairId = 1,SubjectId = 4,NumberOfPairs = 32},new Curriculum(){ TypePairId = 3,SubjectId = 4,NumberOfPairs = 32},</v>
      </c>
      <c r="R8" t="str">
        <f t="shared" si="8"/>
        <v/>
      </c>
      <c r="S8" t="str">
        <f t="shared" si="9"/>
        <v>new Curriculum(){ TypePairId = 2,SubjectId = 4,NumberOfPairs = 32},</v>
      </c>
      <c r="T8" t="str">
        <f t="shared" si="10"/>
        <v>new Curriculum(){ TypePairId = 3,SubjectId = 4,NumberOfPairs = SubjectId = 4},</v>
      </c>
      <c r="U8" t="str">
        <f t="shared" si="11"/>
        <v>new Curriculum(){ TypePairId = 2,SubjectId = 4,NumberOfPairs = 32},new Curriculum(){ TypePairId = 3,SubjectId = 4,NumberOfPairs = SubjectId = 4},</v>
      </c>
    </row>
    <row r="9" spans="1:21" hidden="1" x14ac:dyDescent="0.3">
      <c r="A9" s="70" t="s">
        <v>24</v>
      </c>
      <c r="B9" s="71" t="s">
        <v>60</v>
      </c>
      <c r="C9" s="79" t="s">
        <v>61</v>
      </c>
      <c r="D9" s="72" t="s">
        <v>13</v>
      </c>
      <c r="E9" s="73">
        <v>32</v>
      </c>
      <c r="F9" s="74"/>
      <c r="G9" s="73">
        <v>32</v>
      </c>
      <c r="H9" s="72" t="s">
        <v>20</v>
      </c>
      <c r="I9" s="73">
        <v>32</v>
      </c>
      <c r="J9" s="74"/>
      <c r="K9" s="73">
        <v>32</v>
      </c>
      <c r="L9" t="e">
        <f>CONCATENATE("SubjectId = ",MATCH(C9,БД_Предметы!B:B,0)-1)</f>
        <v>#N/A</v>
      </c>
      <c r="M9" t="e">
        <f t="shared" si="4"/>
        <v>#N/A</v>
      </c>
      <c r="N9" t="str">
        <f t="shared" si="5"/>
        <v/>
      </c>
      <c r="O9" t="e">
        <f t="shared" si="6"/>
        <v>#N/A</v>
      </c>
      <c r="P9" t="e">
        <f t="shared" si="7"/>
        <v>#N/A</v>
      </c>
      <c r="R9" t="str">
        <f t="shared" si="8"/>
        <v/>
      </c>
      <c r="S9" t="e">
        <f t="shared" si="9"/>
        <v>#N/A</v>
      </c>
      <c r="T9" t="e">
        <f t="shared" si="10"/>
        <v>#N/A</v>
      </c>
      <c r="U9" t="e">
        <f t="shared" si="11"/>
        <v>#N/A</v>
      </c>
    </row>
    <row r="10" spans="1:21" hidden="1" x14ac:dyDescent="0.3">
      <c r="A10" s="70" t="s">
        <v>27</v>
      </c>
      <c r="B10" s="71" t="s">
        <v>62</v>
      </c>
      <c r="C10" s="79" t="s">
        <v>42</v>
      </c>
      <c r="D10" s="72"/>
      <c r="E10" s="74"/>
      <c r="F10" s="74"/>
      <c r="G10" s="74"/>
      <c r="H10" s="72" t="s">
        <v>13</v>
      </c>
      <c r="I10" s="73">
        <v>32</v>
      </c>
      <c r="J10" s="74"/>
      <c r="K10" s="73">
        <v>16</v>
      </c>
      <c r="L10" t="str">
        <f>CONCATENATE("SubjectId = ",MATCH(C10,БД_Предметы!B:B,0)-1)</f>
        <v>SubjectId = 54</v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  <c r="R10" t="str">
        <f t="shared" si="8"/>
        <v/>
      </c>
      <c r="S10" t="str">
        <f t="shared" si="9"/>
        <v>new Curriculum(){ TypePairId = 2,SubjectId = 54,NumberOfPairs = 16},</v>
      </c>
      <c r="T10" t="str">
        <f t="shared" si="10"/>
        <v>new Curriculum(){ TypePairId = 3,SubjectId = 54,NumberOfPairs = SubjectId = 54},</v>
      </c>
      <c r="U10" t="str">
        <f t="shared" si="11"/>
        <v>new Curriculum(){ TypePairId = 2,SubjectId = 54,NumberOfPairs = 16},new Curriculum(){ TypePairId = 3,SubjectId = 54,NumberOfPairs = SubjectId = 54},</v>
      </c>
    </row>
    <row r="11" spans="1:21" hidden="1" x14ac:dyDescent="0.3">
      <c r="A11" s="70" t="s">
        <v>30</v>
      </c>
      <c r="B11" s="71" t="s">
        <v>63</v>
      </c>
      <c r="C11" s="79" t="s">
        <v>32</v>
      </c>
      <c r="D11" s="72" t="s">
        <v>33</v>
      </c>
      <c r="E11" s="73">
        <v>16</v>
      </c>
      <c r="F11" s="73">
        <v>16</v>
      </c>
      <c r="G11" s="73">
        <v>32</v>
      </c>
      <c r="H11" s="72" t="s">
        <v>33</v>
      </c>
      <c r="I11" s="73">
        <v>16</v>
      </c>
      <c r="J11" s="73">
        <v>16</v>
      </c>
      <c r="K11" s="73">
        <v>32</v>
      </c>
      <c r="L11" t="str">
        <f>CONCATENATE("SubjectId = ",MATCH(C11,БД_Предметы!B:B,0)-1)</f>
        <v>SubjectId = 7</v>
      </c>
      <c r="M11" t="str">
        <f t="shared" si="4"/>
        <v>new Curriculum(){ TypePairId = 1,SubjectId = 7,NumberOfPairs = 16},</v>
      </c>
      <c r="N11" t="str">
        <f t="shared" si="5"/>
        <v>new Curriculum(){ TypePairId = 2,SubjectId = 7,NumberOfPairs = 16},</v>
      </c>
      <c r="O11" t="str">
        <f t="shared" si="6"/>
        <v>new Curriculum(){ TypePairId = 3,SubjectId = 7,NumberOfPairs = 32},</v>
      </c>
      <c r="P11" t="str">
        <f t="shared" si="7"/>
        <v>new Curriculum(){ TypePairId = 1,SubjectId = 7,NumberOfPairs = 16},new Curriculum(){ TypePairId = 2,SubjectId = 7,NumberOfPairs = 16},new Curriculum(){ TypePairId = 3,SubjectId = 7,NumberOfPairs = 32},</v>
      </c>
      <c r="R11" t="str">
        <f t="shared" si="8"/>
        <v>new Curriculum(){ TypePairId = 1,SubjectId = 7,NumberOfPairs = 16},</v>
      </c>
      <c r="S11" t="str">
        <f t="shared" si="9"/>
        <v>new Curriculum(){ TypePairId = 2,SubjectId = 7,NumberOfPairs = 32},</v>
      </c>
      <c r="T11" t="str">
        <f t="shared" si="10"/>
        <v>new Curriculum(){ TypePairId = 3,SubjectId = 7,NumberOfPairs = SubjectId = 7},</v>
      </c>
      <c r="U11" t="str">
        <f t="shared" si="11"/>
        <v>new Curriculum(){ TypePairId = 1,SubjectId = 7,NumberOfPairs = 16},new Curriculum(){ TypePairId = 2,SubjectId = 7,NumberOfPairs = 32},new Curriculum(){ TypePairId = 3,SubjectId = 7,NumberOfPairs = SubjectId = 7},</v>
      </c>
    </row>
    <row r="12" spans="1:21" hidden="1" x14ac:dyDescent="0.3">
      <c r="A12" s="70" t="s">
        <v>34</v>
      </c>
      <c r="B12" s="71" t="s">
        <v>64</v>
      </c>
      <c r="C12" s="79" t="s">
        <v>29</v>
      </c>
      <c r="D12" s="72" t="s">
        <v>20</v>
      </c>
      <c r="E12" s="73">
        <v>32</v>
      </c>
      <c r="F12" s="73">
        <v>12</v>
      </c>
      <c r="G12" s="73">
        <v>16</v>
      </c>
      <c r="H12" s="72"/>
      <c r="I12" s="74"/>
      <c r="J12" s="74"/>
      <c r="K12" s="74"/>
      <c r="L12" t="str">
        <f>CONCATENATE("SubjectId = ",MATCH(C12,БД_Предметы!B:B,0)-1)</f>
        <v>SubjectId = 52</v>
      </c>
      <c r="M12" t="str">
        <f t="shared" si="4"/>
        <v>new Curriculum(){ TypePairId = 1,SubjectId = 52,NumberOfPairs = 32},</v>
      </c>
      <c r="N12" t="str">
        <f t="shared" si="5"/>
        <v>new Curriculum(){ TypePairId = 2,SubjectId = 52,NumberOfPairs = 12},</v>
      </c>
      <c r="O12" t="str">
        <f t="shared" si="6"/>
        <v>new Curriculum(){ TypePairId = 3,SubjectId = 52,NumberOfPairs = 16},</v>
      </c>
      <c r="P12" t="str">
        <f t="shared" si="7"/>
        <v>new Curriculum(){ TypePairId = 1,SubjectId = 52,NumberOfPairs = 32},new Curriculum(){ TypePairId = 2,SubjectId = 52,NumberOfPairs = 12},new Curriculum(){ TypePairId = 3,SubjectId = 52,NumberOfPairs = 16},</v>
      </c>
      <c r="R12" t="str">
        <f t="shared" si="8"/>
        <v/>
      </c>
      <c r="S12" t="str">
        <f t="shared" si="9"/>
        <v/>
      </c>
      <c r="T12" t="str">
        <f t="shared" si="10"/>
        <v>new Curriculum(){ TypePairId = 3,SubjectId = 52,NumberOfPairs = SubjectId = 52},</v>
      </c>
      <c r="U12" t="str">
        <f t="shared" si="11"/>
        <v>new Curriculum(){ TypePairId = 3,SubjectId = 52,NumberOfPairs = SubjectId = 52},</v>
      </c>
    </row>
    <row r="13" spans="1:21" hidden="1" x14ac:dyDescent="0.3">
      <c r="A13" s="70" t="s">
        <v>37</v>
      </c>
      <c r="B13" s="71" t="s">
        <v>65</v>
      </c>
      <c r="C13" s="79" t="s">
        <v>66</v>
      </c>
      <c r="D13" s="72"/>
      <c r="E13" s="74"/>
      <c r="F13" s="74"/>
      <c r="G13" s="74"/>
      <c r="H13" s="72" t="s">
        <v>13</v>
      </c>
      <c r="I13" s="73">
        <v>16</v>
      </c>
      <c r="J13" s="73">
        <v>8</v>
      </c>
      <c r="K13" s="73">
        <v>8</v>
      </c>
      <c r="L13" t="e">
        <f>CONCATENATE("SubjectId = ",MATCH(C13,БД_Предметы!B:B,0)-1)</f>
        <v>#N/A</v>
      </c>
      <c r="M13" t="str">
        <f t="shared" si="4"/>
        <v/>
      </c>
      <c r="N13" t="str">
        <f t="shared" si="5"/>
        <v/>
      </c>
      <c r="O13" t="str">
        <f t="shared" si="6"/>
        <v/>
      </c>
      <c r="P13" t="str">
        <f t="shared" si="7"/>
        <v/>
      </c>
      <c r="R13" t="e">
        <f t="shared" si="8"/>
        <v>#N/A</v>
      </c>
      <c r="S13" t="e">
        <f t="shared" si="9"/>
        <v>#N/A</v>
      </c>
      <c r="T13" t="e">
        <f t="shared" si="10"/>
        <v>#N/A</v>
      </c>
      <c r="U13" t="e">
        <f t="shared" si="11"/>
        <v>#N/A</v>
      </c>
    </row>
    <row r="14" spans="1:21" hidden="1" x14ac:dyDescent="0.3">
      <c r="A14" s="70" t="s">
        <v>40</v>
      </c>
      <c r="B14" s="71" t="s">
        <v>67</v>
      </c>
      <c r="C14" s="79" t="s">
        <v>12</v>
      </c>
      <c r="D14" s="72" t="s">
        <v>13</v>
      </c>
      <c r="E14" s="74"/>
      <c r="F14" s="74"/>
      <c r="G14" s="73">
        <v>6</v>
      </c>
      <c r="H14" s="72"/>
      <c r="I14" s="74"/>
      <c r="J14" s="74"/>
      <c r="K14" s="73">
        <v>6</v>
      </c>
      <c r="L14" t="str">
        <f>CONCATENATE("SubjectId = ",MATCH(C14,БД_Предметы!B:B,0)-1)</f>
        <v>SubjectId = 9</v>
      </c>
      <c r="M14" t="str">
        <f t="shared" si="4"/>
        <v/>
      </c>
      <c r="N14" t="str">
        <f t="shared" si="5"/>
        <v/>
      </c>
      <c r="O14" t="str">
        <f t="shared" si="6"/>
        <v>new Curriculum(){ TypePairId = 3,SubjectId = 9,NumberOfPairs = 6},</v>
      </c>
      <c r="P14" t="str">
        <f t="shared" si="7"/>
        <v>new Curriculum(){ TypePairId = 3,SubjectId = 9,NumberOfPairs = 6},</v>
      </c>
      <c r="R14" t="str">
        <f t="shared" si="8"/>
        <v/>
      </c>
      <c r="S14" t="str">
        <f t="shared" si="9"/>
        <v>new Curriculum(){ TypePairId = 2,SubjectId = 9,NumberOfPairs = 6},</v>
      </c>
      <c r="T14" t="str">
        <f t="shared" si="10"/>
        <v>new Curriculum(){ TypePairId = 3,SubjectId = 9,NumberOfPairs = SubjectId = 9},</v>
      </c>
      <c r="U14" t="str">
        <f t="shared" si="11"/>
        <v>new Curriculum(){ TypePairId = 2,SubjectId = 9,NumberOfPairs = 6},new Curriculum(){ TypePairId = 3,SubjectId = 9,NumberOfPairs = SubjectId = 9},</v>
      </c>
    </row>
    <row r="15" spans="1:21" hidden="1" x14ac:dyDescent="0.3">
      <c r="A15" s="70" t="s">
        <v>43</v>
      </c>
      <c r="B15" s="71" t="s">
        <v>68</v>
      </c>
      <c r="C15" s="79" t="s">
        <v>69</v>
      </c>
      <c r="D15" s="72" t="s">
        <v>13</v>
      </c>
      <c r="E15" s="73">
        <v>16</v>
      </c>
      <c r="F15" s="74"/>
      <c r="G15" s="73">
        <v>16</v>
      </c>
      <c r="H15" s="72"/>
      <c r="I15" s="74"/>
      <c r="J15" s="74"/>
      <c r="K15" s="74"/>
      <c r="L15" t="e">
        <f>CONCATENATE("SubjectId = ",MATCH(C15,БД_Предметы!B:B,0)-1)</f>
        <v>#N/A</v>
      </c>
      <c r="M15" t="e">
        <f t="shared" si="4"/>
        <v>#N/A</v>
      </c>
      <c r="N15" t="str">
        <f t="shared" si="5"/>
        <v/>
      </c>
      <c r="O15" t="e">
        <f t="shared" si="6"/>
        <v>#N/A</v>
      </c>
      <c r="P15" t="e">
        <f t="shared" si="7"/>
        <v>#N/A</v>
      </c>
      <c r="R15" t="str">
        <f t="shared" si="8"/>
        <v/>
      </c>
      <c r="S15" t="str">
        <f t="shared" si="9"/>
        <v/>
      </c>
      <c r="T15" t="e">
        <f t="shared" si="10"/>
        <v>#N/A</v>
      </c>
      <c r="U15" t="e">
        <f t="shared" si="11"/>
        <v>#N/A</v>
      </c>
    </row>
    <row r="16" spans="1:21" hidden="1" x14ac:dyDescent="0.3">
      <c r="A16" s="70" t="s">
        <v>46</v>
      </c>
      <c r="B16" s="71" t="s">
        <v>70</v>
      </c>
      <c r="C16" s="79" t="s">
        <v>45</v>
      </c>
      <c r="D16" s="72" t="s">
        <v>71</v>
      </c>
      <c r="E16" s="73">
        <v>16</v>
      </c>
      <c r="F16" s="74"/>
      <c r="G16" s="73">
        <v>16</v>
      </c>
      <c r="H16" s="72"/>
      <c r="I16" s="74"/>
      <c r="J16" s="74"/>
      <c r="K16" s="74"/>
      <c r="L16" t="str">
        <f>CONCATENATE("SubjectId = ",MATCH(C16,БД_Предметы!B:B,0)-1)</f>
        <v>SubjectId = 55</v>
      </c>
      <c r="M16" t="str">
        <f t="shared" si="4"/>
        <v>new Curriculum(){ TypePairId = 1,SubjectId = 55,NumberOfPairs = 16},</v>
      </c>
      <c r="N16" t="str">
        <f t="shared" si="5"/>
        <v/>
      </c>
      <c r="O16" t="str">
        <f t="shared" si="6"/>
        <v>new Curriculum(){ TypePairId = 3,SubjectId = 55,NumberOfPairs = 16},</v>
      </c>
      <c r="P16" t="str">
        <f t="shared" si="7"/>
        <v>new Curriculum(){ TypePairId = 1,SubjectId = 55,NumberOfPairs = 16},new Curriculum(){ TypePairId = 3,SubjectId = 55,NumberOfPairs = 16},</v>
      </c>
      <c r="R16" t="str">
        <f t="shared" si="8"/>
        <v/>
      </c>
      <c r="S16" t="str">
        <f t="shared" si="9"/>
        <v/>
      </c>
      <c r="T16" t="str">
        <f t="shared" si="10"/>
        <v>new Curriculum(){ TypePairId = 3,SubjectId = 55,NumberOfPairs = SubjectId = 55},</v>
      </c>
      <c r="U16" t="str">
        <f t="shared" si="11"/>
        <v>new Curriculum(){ TypePairId = 3,SubjectId = 55,NumberOfPairs = SubjectId = 55},</v>
      </c>
    </row>
    <row r="17" spans="1:21" hidden="1" x14ac:dyDescent="0.3">
      <c r="A17" s="70" t="s">
        <v>49</v>
      </c>
      <c r="B17" s="71" t="s">
        <v>72</v>
      </c>
      <c r="C17" s="79" t="s">
        <v>73</v>
      </c>
      <c r="D17" s="72"/>
      <c r="E17" s="74"/>
      <c r="F17" s="74"/>
      <c r="G17" s="74"/>
      <c r="H17" s="72" t="s">
        <v>20</v>
      </c>
      <c r="I17" s="73">
        <v>32</v>
      </c>
      <c r="J17" s="74"/>
      <c r="K17" s="73">
        <v>16</v>
      </c>
      <c r="L17" t="e">
        <f>CONCATENATE("SubjectId = ",MATCH(C17,БД_Предметы!B:B,0)-1)</f>
        <v>#N/A</v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  <c r="R17" t="str">
        <f t="shared" si="8"/>
        <v/>
      </c>
      <c r="S17" t="e">
        <f t="shared" si="9"/>
        <v>#N/A</v>
      </c>
      <c r="T17" t="e">
        <f t="shared" si="10"/>
        <v>#N/A</v>
      </c>
      <c r="U17" t="e">
        <f t="shared" si="11"/>
        <v>#N/A</v>
      </c>
    </row>
    <row r="18" spans="1:21" hidden="1" x14ac:dyDescent="0.3">
      <c r="A18" s="70" t="s">
        <v>74</v>
      </c>
      <c r="B18" s="71" t="s">
        <v>75</v>
      </c>
      <c r="C18" s="79" t="s">
        <v>76</v>
      </c>
      <c r="D18" s="72" t="s">
        <v>20</v>
      </c>
      <c r="E18" s="73">
        <v>32</v>
      </c>
      <c r="F18" s="73">
        <v>16</v>
      </c>
      <c r="G18" s="73">
        <v>16</v>
      </c>
      <c r="H18" s="72" t="s">
        <v>122</v>
      </c>
      <c r="I18" s="73">
        <v>16</v>
      </c>
      <c r="J18" s="73">
        <v>8</v>
      </c>
      <c r="K18" s="73">
        <v>16</v>
      </c>
      <c r="L18" t="str">
        <f>CONCATENATE("SubjectId = ",MATCH(C18,БД_Предметы!B:B,0)-1)</f>
        <v>SubjectId = 17</v>
      </c>
      <c r="M18" t="str">
        <f t="shared" si="4"/>
        <v>new Curriculum(){ TypePairId = 1,SubjectId = 17,NumberOfPairs = 32},</v>
      </c>
      <c r="N18" t="str">
        <f t="shared" si="5"/>
        <v>new Curriculum(){ TypePairId = 2,SubjectId = 17,NumberOfPairs = 16},</v>
      </c>
      <c r="O18" t="str">
        <f t="shared" si="6"/>
        <v>new Curriculum(){ TypePairId = 3,SubjectId = 17,NumberOfPairs = 16},</v>
      </c>
      <c r="P18" t="str">
        <f t="shared" si="7"/>
        <v>new Curriculum(){ TypePairId = 1,SubjectId = 17,NumberOfPairs = 32},new Curriculum(){ TypePairId = 2,SubjectId = 17,NumberOfPairs = 16},new Curriculum(){ TypePairId = 3,SubjectId = 17,NumberOfPairs = 16},</v>
      </c>
      <c r="R18" t="str">
        <f t="shared" si="8"/>
        <v>new Curriculum(){ TypePairId = 1,SubjectId = 17,NumberOfPairs = 8},</v>
      </c>
      <c r="S18" t="str">
        <f t="shared" si="9"/>
        <v>new Curriculum(){ TypePairId = 2,SubjectId = 17,NumberOfPairs = 16},</v>
      </c>
      <c r="T18" t="str">
        <f t="shared" si="10"/>
        <v>new Curriculum(){ TypePairId = 3,SubjectId = 17,NumberOfPairs = SubjectId = 17},</v>
      </c>
      <c r="U18" t="str">
        <f t="shared" si="11"/>
        <v>new Curriculum(){ TypePairId = 1,SubjectId = 17,NumberOfPairs = 8},new Curriculum(){ TypePairId = 2,SubjectId = 17,NumberOfPairs = 16},new Curriculum(){ TypePairId = 3,SubjectId = 17,NumberOfPairs = SubjectId = 17},</v>
      </c>
    </row>
    <row r="19" spans="1:21" hidden="1" x14ac:dyDescent="0.3">
      <c r="A19" s="70" t="s">
        <v>77</v>
      </c>
      <c r="B19" s="71" t="s">
        <v>78</v>
      </c>
      <c r="C19" s="79" t="s">
        <v>79</v>
      </c>
      <c r="D19" s="72" t="s">
        <v>13</v>
      </c>
      <c r="E19" s="73">
        <v>16</v>
      </c>
      <c r="F19" s="74"/>
      <c r="G19" s="73">
        <v>16</v>
      </c>
      <c r="H19" s="72" t="s">
        <v>20</v>
      </c>
      <c r="I19" s="73">
        <v>16</v>
      </c>
      <c r="J19" s="73">
        <v>8</v>
      </c>
      <c r="K19" s="73">
        <v>16</v>
      </c>
      <c r="L19" t="str">
        <f>CONCATENATE("SubjectId = ",MATCH(C19,БД_Предметы!B:B,0)-1)</f>
        <v>SubjectId = 18</v>
      </c>
      <c r="M19" t="str">
        <f t="shared" si="4"/>
        <v>new Curriculum(){ TypePairId = 1,SubjectId = 18,NumberOfPairs = 16},</v>
      </c>
      <c r="N19" t="str">
        <f t="shared" si="5"/>
        <v/>
      </c>
      <c r="O19" t="str">
        <f t="shared" si="6"/>
        <v>new Curriculum(){ TypePairId = 3,SubjectId = 18,NumberOfPairs = 16},</v>
      </c>
      <c r="P19" t="str">
        <f t="shared" si="7"/>
        <v>new Curriculum(){ TypePairId = 1,SubjectId = 18,NumberOfPairs = 16},new Curriculum(){ TypePairId = 3,SubjectId = 18,NumberOfPairs = 16},</v>
      </c>
      <c r="R19" t="str">
        <f t="shared" si="8"/>
        <v>new Curriculum(){ TypePairId = 1,SubjectId = 18,NumberOfPairs = 8},</v>
      </c>
      <c r="S19" t="str">
        <f t="shared" si="9"/>
        <v>new Curriculum(){ TypePairId = 2,SubjectId = 18,NumberOfPairs = 16},</v>
      </c>
      <c r="T19" t="str">
        <f t="shared" si="10"/>
        <v>new Curriculum(){ TypePairId = 3,SubjectId = 18,NumberOfPairs = SubjectId = 18},</v>
      </c>
      <c r="U19" t="str">
        <f t="shared" si="11"/>
        <v>new Curriculum(){ TypePairId = 1,SubjectId = 18,NumberOfPairs = 8},new Curriculum(){ TypePairId = 2,SubjectId = 18,NumberOfPairs = 16},new Curriculum(){ TypePairId = 3,SubjectId = 18,NumberOfPairs = SubjectId = 18},</v>
      </c>
    </row>
    <row r="20" spans="1:21" hidden="1" x14ac:dyDescent="0.3">
      <c r="A20" s="70" t="s">
        <v>80</v>
      </c>
      <c r="B20" s="71"/>
      <c r="C20" s="79" t="s">
        <v>81</v>
      </c>
      <c r="D20" s="72"/>
      <c r="E20" s="74"/>
      <c r="F20" s="74"/>
      <c r="G20" s="73">
        <v>54</v>
      </c>
      <c r="H20" s="72" t="s">
        <v>13</v>
      </c>
      <c r="I20" s="74"/>
      <c r="J20" s="74"/>
      <c r="K20" s="73">
        <v>54</v>
      </c>
      <c r="L20" t="str">
        <f>CONCATENATE("SubjectId = ",MATCH(C20,БД_Предметы!B:B,0)-1)</f>
        <v>SubjectId = 19</v>
      </c>
      <c r="M20" t="str">
        <f t="shared" si="4"/>
        <v/>
      </c>
      <c r="N20" t="str">
        <f t="shared" si="5"/>
        <v/>
      </c>
      <c r="O20" t="str">
        <f t="shared" si="6"/>
        <v>new Curriculum(){ TypePairId = 3,SubjectId = 19,NumberOfPairs = 54},</v>
      </c>
      <c r="P20" t="str">
        <f t="shared" si="7"/>
        <v>new Curriculum(){ TypePairId = 3,SubjectId = 19,NumberOfPairs = 54},</v>
      </c>
      <c r="R20" t="str">
        <f t="shared" si="8"/>
        <v/>
      </c>
      <c r="S20" t="str">
        <f t="shared" si="9"/>
        <v>new Curriculum(){ TypePairId = 2,SubjectId = 19,NumberOfPairs = 54},</v>
      </c>
      <c r="T20" t="str">
        <f t="shared" si="10"/>
        <v>new Curriculum(){ TypePairId = 3,SubjectId = 19,NumberOfPairs = SubjectId = 19},</v>
      </c>
      <c r="U20" t="str">
        <f t="shared" si="11"/>
        <v>new Curriculum(){ TypePairId = 2,SubjectId = 19,NumberOfPairs = 54},new Curriculum(){ TypePairId = 3,SubjectId = 19,NumberOfPairs = SubjectId = 19},</v>
      </c>
    </row>
    <row r="21" spans="1:21" hidden="1" x14ac:dyDescent="0.3">
      <c r="A21" s="70" t="s">
        <v>10</v>
      </c>
      <c r="B21" s="71" t="s">
        <v>82</v>
      </c>
      <c r="C21" s="79" t="s">
        <v>83</v>
      </c>
      <c r="D21" s="72"/>
      <c r="E21" s="74"/>
      <c r="F21" s="74"/>
      <c r="G21" s="74"/>
      <c r="H21" s="72" t="s">
        <v>20</v>
      </c>
      <c r="I21" s="73">
        <v>32</v>
      </c>
      <c r="J21" s="74"/>
      <c r="K21" s="73">
        <v>32</v>
      </c>
      <c r="L21" t="str">
        <f>CONCATENATE("SubjectId = ",MATCH(C21,БД_Предметы!B:B,0)-1)</f>
        <v>SubjectId = 1</v>
      </c>
      <c r="M21" t="str">
        <f t="shared" si="4"/>
        <v/>
      </c>
      <c r="N21" t="str">
        <f t="shared" si="5"/>
        <v/>
      </c>
      <c r="O21" t="str">
        <f t="shared" si="6"/>
        <v/>
      </c>
      <c r="P21" t="str">
        <f t="shared" si="7"/>
        <v/>
      </c>
      <c r="R21" t="str">
        <f t="shared" si="8"/>
        <v/>
      </c>
      <c r="S21" t="str">
        <f t="shared" si="9"/>
        <v>new Curriculum(){ TypePairId = 2,SubjectId = 1,NumberOfPairs = 32},</v>
      </c>
      <c r="T21" t="str">
        <f t="shared" si="10"/>
        <v>new Curriculum(){ TypePairId = 3,SubjectId = 1,NumberOfPairs = SubjectId = 1},</v>
      </c>
      <c r="U21" t="str">
        <f t="shared" si="11"/>
        <v>new Curriculum(){ TypePairId = 2,SubjectId = 1,NumberOfPairs = 32},new Curriculum(){ TypePairId = 3,SubjectId = 1,NumberOfPairs = SubjectId = 1},</v>
      </c>
    </row>
    <row r="22" spans="1:21" hidden="1" x14ac:dyDescent="0.3">
      <c r="A22" s="70" t="s">
        <v>14</v>
      </c>
      <c r="B22" s="71" t="s">
        <v>84</v>
      </c>
      <c r="C22" s="79" t="s">
        <v>23</v>
      </c>
      <c r="D22" s="72" t="s">
        <v>13</v>
      </c>
      <c r="E22" s="73">
        <v>8</v>
      </c>
      <c r="F22" s="74"/>
      <c r="G22" s="73">
        <v>8</v>
      </c>
      <c r="H22" s="72"/>
      <c r="I22" s="74"/>
      <c r="J22" s="74"/>
      <c r="K22" s="74"/>
      <c r="L22" t="str">
        <f>CONCATENATE("SubjectId = ",MATCH(C22,БД_Предметы!B:B,0)-1)</f>
        <v>SubjectId = 2</v>
      </c>
      <c r="M22" t="str">
        <f t="shared" si="4"/>
        <v>new Curriculum(){ TypePairId = 1,SubjectId = 2,NumberOfPairs = 8},</v>
      </c>
      <c r="N22" t="str">
        <f t="shared" si="5"/>
        <v/>
      </c>
      <c r="O22" t="str">
        <f t="shared" si="6"/>
        <v>new Curriculum(){ TypePairId = 3,SubjectId = 2,NumberOfPairs = 8},</v>
      </c>
      <c r="P22" t="str">
        <f t="shared" si="7"/>
        <v>new Curriculum(){ TypePairId = 1,SubjectId = 2,NumberOfPairs = 8},new Curriculum(){ TypePairId = 3,SubjectId = 2,NumberOfPairs = 8},</v>
      </c>
      <c r="R22" t="str">
        <f t="shared" si="8"/>
        <v/>
      </c>
      <c r="S22" t="str">
        <f t="shared" si="9"/>
        <v/>
      </c>
      <c r="T22" t="str">
        <f t="shared" si="10"/>
        <v>new Curriculum(){ TypePairId = 3,SubjectId = 2,NumberOfPairs = SubjectId = 2},</v>
      </c>
      <c r="U22" t="str">
        <f t="shared" si="11"/>
        <v>new Curriculum(){ TypePairId = 3,SubjectId = 2,NumberOfPairs = SubjectId = 2},</v>
      </c>
    </row>
    <row r="23" spans="1:21" hidden="1" x14ac:dyDescent="0.3">
      <c r="A23" s="70" t="s">
        <v>17</v>
      </c>
      <c r="B23" s="71" t="s">
        <v>58</v>
      </c>
      <c r="C23" s="79" t="s">
        <v>16</v>
      </c>
      <c r="D23" s="72" t="s">
        <v>13</v>
      </c>
      <c r="E23" s="74"/>
      <c r="F23" s="74"/>
      <c r="G23" s="73">
        <v>32</v>
      </c>
      <c r="H23" s="72" t="s">
        <v>20</v>
      </c>
      <c r="I23" s="74"/>
      <c r="J23" s="74"/>
      <c r="K23" s="73">
        <v>32</v>
      </c>
      <c r="L23" t="str">
        <f>CONCATENATE("SubjectId = ",MATCH(C23,БД_Предметы!B:B,0)-1)</f>
        <v>SubjectId = 3</v>
      </c>
      <c r="M23" t="str">
        <f t="shared" si="4"/>
        <v/>
      </c>
      <c r="N23" t="str">
        <f t="shared" si="5"/>
        <v/>
      </c>
      <c r="O23" t="str">
        <f t="shared" si="6"/>
        <v>new Curriculum(){ TypePairId = 3,SubjectId = 3,NumberOfPairs = 32},</v>
      </c>
      <c r="P23" t="str">
        <f t="shared" si="7"/>
        <v>new Curriculum(){ TypePairId = 3,SubjectId = 3,NumberOfPairs = 32},</v>
      </c>
      <c r="R23" t="str">
        <f t="shared" si="8"/>
        <v/>
      </c>
      <c r="S23" t="str">
        <f t="shared" si="9"/>
        <v>new Curriculum(){ TypePairId = 2,SubjectId = 3,NumberOfPairs = 32},</v>
      </c>
      <c r="T23" t="str">
        <f t="shared" si="10"/>
        <v>new Curriculum(){ TypePairId = 3,SubjectId = 3,NumberOfPairs = SubjectId = 3},</v>
      </c>
      <c r="U23" t="str">
        <f t="shared" si="11"/>
        <v>new Curriculum(){ TypePairId = 2,SubjectId = 3,NumberOfPairs = 32},new Curriculum(){ TypePairId = 3,SubjectId = 3,NumberOfPairs = SubjectId = 3},</v>
      </c>
    </row>
    <row r="24" spans="1:21" hidden="1" x14ac:dyDescent="0.3">
      <c r="A24" s="70" t="s">
        <v>21</v>
      </c>
      <c r="B24" s="71" t="s">
        <v>59</v>
      </c>
      <c r="C24" s="79" t="s">
        <v>39</v>
      </c>
      <c r="D24" s="72" t="s">
        <v>20</v>
      </c>
      <c r="E24" s="73">
        <v>32</v>
      </c>
      <c r="F24" s="74"/>
      <c r="G24" s="73">
        <v>32</v>
      </c>
      <c r="H24" s="72"/>
      <c r="I24" s="74"/>
      <c r="J24" s="74"/>
      <c r="K24" s="74"/>
      <c r="L24" t="str">
        <f>CONCATENATE("SubjectId = ",MATCH(C24,БД_Предметы!B:B,0)-1)</f>
        <v>SubjectId = 4</v>
      </c>
      <c r="M24" t="str">
        <f t="shared" si="4"/>
        <v>new Curriculum(){ TypePairId = 1,SubjectId = 4,NumberOfPairs = 32},</v>
      </c>
      <c r="N24" t="str">
        <f t="shared" si="5"/>
        <v/>
      </c>
      <c r="O24" t="str">
        <f t="shared" si="6"/>
        <v>new Curriculum(){ TypePairId = 3,SubjectId = 4,NumberOfPairs = 32},</v>
      </c>
      <c r="P24" t="str">
        <f t="shared" si="7"/>
        <v>new Curriculum(){ TypePairId = 1,SubjectId = 4,NumberOfPairs = 32},new Curriculum(){ TypePairId = 3,SubjectId = 4,NumberOfPairs = 32},</v>
      </c>
      <c r="R24" t="str">
        <f t="shared" si="8"/>
        <v/>
      </c>
      <c r="S24" t="str">
        <f t="shared" si="9"/>
        <v/>
      </c>
      <c r="T24" t="str">
        <f t="shared" si="10"/>
        <v>new Curriculum(){ TypePairId = 3,SubjectId = 4,NumberOfPairs = SubjectId = 4},</v>
      </c>
      <c r="U24" t="str">
        <f t="shared" si="11"/>
        <v>new Curriculum(){ TypePairId = 3,SubjectId = 4,NumberOfPairs = SubjectId = 4},</v>
      </c>
    </row>
    <row r="25" spans="1:21" hidden="1" x14ac:dyDescent="0.3">
      <c r="A25" s="70" t="s">
        <v>24</v>
      </c>
      <c r="B25" s="71" t="s">
        <v>85</v>
      </c>
      <c r="C25" s="79" t="s">
        <v>86</v>
      </c>
      <c r="D25" s="72" t="s">
        <v>13</v>
      </c>
      <c r="E25" s="73">
        <v>16</v>
      </c>
      <c r="F25" s="74"/>
      <c r="G25" s="73">
        <v>32</v>
      </c>
      <c r="H25" s="72"/>
      <c r="I25" s="74"/>
      <c r="J25" s="74"/>
      <c r="K25" s="74"/>
      <c r="L25" t="str">
        <f>CONCATENATE("SubjectId = ",MATCH(C25,БД_Предметы!B:B,0)-1)</f>
        <v>SubjectId = 5</v>
      </c>
      <c r="M25" t="str">
        <f t="shared" si="4"/>
        <v>new Curriculum(){ TypePairId = 1,SubjectId = 5,NumberOfPairs = 16},</v>
      </c>
      <c r="N25" t="str">
        <f t="shared" si="5"/>
        <v/>
      </c>
      <c r="O25" t="str">
        <f t="shared" si="6"/>
        <v>new Curriculum(){ TypePairId = 3,SubjectId = 5,NumberOfPairs = 32},</v>
      </c>
      <c r="P25" t="str">
        <f t="shared" si="7"/>
        <v>new Curriculum(){ TypePairId = 1,SubjectId = 5,NumberOfPairs = 16},new Curriculum(){ TypePairId = 3,SubjectId = 5,NumberOfPairs = 32},</v>
      </c>
      <c r="R25" t="str">
        <f t="shared" si="8"/>
        <v/>
      </c>
      <c r="S25" t="str">
        <f t="shared" si="9"/>
        <v/>
      </c>
      <c r="T25" t="str">
        <f t="shared" si="10"/>
        <v>new Curriculum(){ TypePairId = 3,SubjectId = 5,NumberOfPairs = SubjectId = 5},</v>
      </c>
      <c r="U25" t="str">
        <f t="shared" si="11"/>
        <v>new Curriculum(){ TypePairId = 3,SubjectId = 5,NumberOfPairs = SubjectId = 5},</v>
      </c>
    </row>
    <row r="26" spans="1:21" hidden="1" x14ac:dyDescent="0.3">
      <c r="A26" s="70" t="s">
        <v>27</v>
      </c>
      <c r="B26" s="71" t="s">
        <v>87</v>
      </c>
      <c r="C26" s="79" t="s">
        <v>88</v>
      </c>
      <c r="D26" s="72"/>
      <c r="E26" s="74"/>
      <c r="F26" s="74"/>
      <c r="G26" s="74"/>
      <c r="H26" s="72" t="s">
        <v>20</v>
      </c>
      <c r="I26" s="73">
        <v>16</v>
      </c>
      <c r="J26" s="74"/>
      <c r="K26" s="73">
        <v>32</v>
      </c>
      <c r="L26" t="str">
        <f>CONCATENATE("SubjectId = ",MATCH(C26,БД_Предметы!B:B,0)-1)</f>
        <v>SubjectId = 6</v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  <c r="R26" t="str">
        <f t="shared" si="8"/>
        <v/>
      </c>
      <c r="S26" t="str">
        <f t="shared" si="9"/>
        <v>new Curriculum(){ TypePairId = 2,SubjectId = 6,NumberOfPairs = 32},</v>
      </c>
      <c r="T26" t="str">
        <f t="shared" si="10"/>
        <v>new Curriculum(){ TypePairId = 3,SubjectId = 6,NumberOfPairs = SubjectId = 6},</v>
      </c>
      <c r="U26" t="str">
        <f t="shared" si="11"/>
        <v>new Curriculum(){ TypePairId = 2,SubjectId = 6,NumberOfPairs = 32},new Curriculum(){ TypePairId = 3,SubjectId = 6,NumberOfPairs = SubjectId = 6},</v>
      </c>
    </row>
    <row r="27" spans="1:21" hidden="1" x14ac:dyDescent="0.3">
      <c r="A27" s="70" t="s">
        <v>30</v>
      </c>
      <c r="B27" s="71" t="s">
        <v>63</v>
      </c>
      <c r="C27" s="79" t="s">
        <v>32</v>
      </c>
      <c r="D27" s="72" t="s">
        <v>33</v>
      </c>
      <c r="E27" s="73">
        <v>16</v>
      </c>
      <c r="F27" s="73">
        <v>16</v>
      </c>
      <c r="G27" s="73">
        <v>32</v>
      </c>
      <c r="H27" s="72"/>
      <c r="I27" s="74"/>
      <c r="J27" s="74"/>
      <c r="K27" s="74"/>
      <c r="L27" t="str">
        <f>CONCATENATE("SubjectId = ",MATCH(C27,БД_Предметы!B:B,0)-1)</f>
        <v>SubjectId = 7</v>
      </c>
      <c r="M27" t="str">
        <f t="shared" si="4"/>
        <v>new Curriculum(){ TypePairId = 1,SubjectId = 7,NumberOfPairs = 16},</v>
      </c>
      <c r="N27" t="str">
        <f t="shared" si="5"/>
        <v>new Curriculum(){ TypePairId = 2,SubjectId = 7,NumberOfPairs = 16},</v>
      </c>
      <c r="O27" t="str">
        <f t="shared" si="6"/>
        <v>new Curriculum(){ TypePairId = 3,SubjectId = 7,NumberOfPairs = 32},</v>
      </c>
      <c r="P27" t="str">
        <f t="shared" si="7"/>
        <v>new Curriculum(){ TypePairId = 1,SubjectId = 7,NumberOfPairs = 16},new Curriculum(){ TypePairId = 2,SubjectId = 7,NumberOfPairs = 16},new Curriculum(){ TypePairId = 3,SubjectId = 7,NumberOfPairs = 32},</v>
      </c>
      <c r="R27" t="str">
        <f t="shared" si="8"/>
        <v/>
      </c>
      <c r="S27" t="str">
        <f t="shared" si="9"/>
        <v/>
      </c>
      <c r="T27" t="str">
        <f t="shared" si="10"/>
        <v>new Curriculum(){ TypePairId = 3,SubjectId = 7,NumberOfPairs = SubjectId = 7},</v>
      </c>
      <c r="U27" t="str">
        <f t="shared" si="11"/>
        <v>new Curriculum(){ TypePairId = 3,SubjectId = 7,NumberOfPairs = SubjectId = 7},</v>
      </c>
    </row>
    <row r="28" spans="1:21" hidden="1" x14ac:dyDescent="0.3">
      <c r="A28" s="70" t="s">
        <v>34</v>
      </c>
      <c r="B28" s="71" t="s">
        <v>89</v>
      </c>
      <c r="C28" s="79" t="s">
        <v>90</v>
      </c>
      <c r="D28" s="72" t="s">
        <v>13</v>
      </c>
      <c r="E28" s="73">
        <v>16</v>
      </c>
      <c r="F28" s="73">
        <v>8</v>
      </c>
      <c r="G28" s="73">
        <v>8</v>
      </c>
      <c r="H28" s="72"/>
      <c r="I28" s="74"/>
      <c r="J28" s="74"/>
      <c r="K28" s="74"/>
      <c r="L28" t="str">
        <f>CONCATENATE("SubjectId = ",MATCH(C28,БД_Предметы!B:B,0)-1)</f>
        <v>SubjectId = 8</v>
      </c>
      <c r="M28" t="str">
        <f t="shared" si="4"/>
        <v>new Curriculum(){ TypePairId = 1,SubjectId = 8,NumberOfPairs = 16},</v>
      </c>
      <c r="N28" t="str">
        <f t="shared" si="5"/>
        <v>new Curriculum(){ TypePairId = 2,SubjectId = 8,NumberOfPairs = 8},</v>
      </c>
      <c r="O28" t="str">
        <f t="shared" si="6"/>
        <v>new Curriculum(){ TypePairId = 3,SubjectId = 8,NumberOfPairs = 8},</v>
      </c>
      <c r="P28" t="str">
        <f t="shared" si="7"/>
        <v>new Curriculum(){ TypePairId = 1,SubjectId = 8,NumberOfPairs = 16},new Curriculum(){ TypePairId = 2,SubjectId = 8,NumberOfPairs = 8},new Curriculum(){ TypePairId = 3,SubjectId = 8,NumberOfPairs = 8},</v>
      </c>
      <c r="R28" t="str">
        <f t="shared" si="8"/>
        <v/>
      </c>
      <c r="S28" t="str">
        <f t="shared" si="9"/>
        <v/>
      </c>
      <c r="T28" t="str">
        <f t="shared" si="10"/>
        <v>new Curriculum(){ TypePairId = 3,SubjectId = 8,NumberOfPairs = SubjectId = 8},</v>
      </c>
      <c r="U28" t="str">
        <f t="shared" si="11"/>
        <v>new Curriculum(){ TypePairId = 3,SubjectId = 8,NumberOfPairs = SubjectId = 8},</v>
      </c>
    </row>
    <row r="29" spans="1:21" hidden="1" x14ac:dyDescent="0.3">
      <c r="A29" s="70" t="s">
        <v>37</v>
      </c>
      <c r="B29" s="71" t="s">
        <v>67</v>
      </c>
      <c r="C29" s="79" t="s">
        <v>12</v>
      </c>
      <c r="D29" s="72"/>
      <c r="E29" s="74"/>
      <c r="F29" s="74"/>
      <c r="G29" s="73">
        <v>6</v>
      </c>
      <c r="H29" s="72" t="s">
        <v>13</v>
      </c>
      <c r="I29" s="74"/>
      <c r="J29" s="74"/>
      <c r="K29" s="73">
        <v>6</v>
      </c>
      <c r="L29" t="str">
        <f>CONCATENATE("SubjectId = ",MATCH(C29,БД_Предметы!B:B,0)-1)</f>
        <v>SubjectId = 9</v>
      </c>
      <c r="M29" t="str">
        <f t="shared" si="4"/>
        <v/>
      </c>
      <c r="N29" t="str">
        <f t="shared" si="5"/>
        <v/>
      </c>
      <c r="O29" t="str">
        <f t="shared" si="6"/>
        <v>new Curriculum(){ TypePairId = 3,SubjectId = 9,NumberOfPairs = 6},</v>
      </c>
      <c r="P29" t="str">
        <f t="shared" si="7"/>
        <v>new Curriculum(){ TypePairId = 3,SubjectId = 9,NumberOfPairs = 6},</v>
      </c>
      <c r="R29" t="str">
        <f t="shared" si="8"/>
        <v/>
      </c>
      <c r="S29" t="str">
        <f t="shared" si="9"/>
        <v>new Curriculum(){ TypePairId = 2,SubjectId = 9,NumberOfPairs = 6},</v>
      </c>
      <c r="T29" t="str">
        <f t="shared" si="10"/>
        <v>new Curriculum(){ TypePairId = 3,SubjectId = 9,NumberOfPairs = SubjectId = 9},</v>
      </c>
      <c r="U29" t="str">
        <f t="shared" si="11"/>
        <v>new Curriculum(){ TypePairId = 2,SubjectId = 9,NumberOfPairs = 6},new Curriculum(){ TypePairId = 3,SubjectId = 9,NumberOfPairs = SubjectId = 9},</v>
      </c>
    </row>
    <row r="30" spans="1:21" hidden="1" x14ac:dyDescent="0.3">
      <c r="A30" s="70" t="s">
        <v>40</v>
      </c>
      <c r="B30" s="71" t="s">
        <v>91</v>
      </c>
      <c r="C30" s="79" t="s">
        <v>92</v>
      </c>
      <c r="D30" s="72" t="s">
        <v>13</v>
      </c>
      <c r="E30" s="73">
        <v>16</v>
      </c>
      <c r="F30" s="74"/>
      <c r="G30" s="73">
        <v>16</v>
      </c>
      <c r="H30" s="72"/>
      <c r="I30" s="74"/>
      <c r="J30" s="74"/>
      <c r="K30" s="74"/>
      <c r="L30" t="str">
        <f>CONCATENATE("SubjectId = ",MATCH(C30,БД_Предметы!B:B,0)-1)</f>
        <v>SubjectId = 10</v>
      </c>
      <c r="M30" t="str">
        <f t="shared" si="4"/>
        <v>new Curriculum(){ TypePairId = 1,SubjectId = 10,NumberOfPairs = 16},</v>
      </c>
      <c r="N30" t="str">
        <f t="shared" si="5"/>
        <v/>
      </c>
      <c r="O30" t="str">
        <f t="shared" si="6"/>
        <v>new Curriculum(){ TypePairId = 3,SubjectId = 10,NumberOfPairs = 16},</v>
      </c>
      <c r="P30" t="str">
        <f t="shared" si="7"/>
        <v>new Curriculum(){ TypePairId = 1,SubjectId = 10,NumberOfPairs = 16},new Curriculum(){ TypePairId = 3,SubjectId = 10,NumberOfPairs = 16},</v>
      </c>
      <c r="R30" t="str">
        <f t="shared" si="8"/>
        <v/>
      </c>
      <c r="S30" t="str">
        <f t="shared" si="9"/>
        <v/>
      </c>
      <c r="T30" t="str">
        <f t="shared" si="10"/>
        <v>new Curriculum(){ TypePairId = 3,SubjectId = 10,NumberOfPairs = SubjectId = 10},</v>
      </c>
      <c r="U30" t="str">
        <f t="shared" si="11"/>
        <v>new Curriculum(){ TypePairId = 3,SubjectId = 10,NumberOfPairs = SubjectId = 10},</v>
      </c>
    </row>
    <row r="31" spans="1:21" hidden="1" x14ac:dyDescent="0.3">
      <c r="A31" s="70" t="s">
        <v>43</v>
      </c>
      <c r="B31" s="71" t="s">
        <v>93</v>
      </c>
      <c r="C31" s="79" t="s">
        <v>94</v>
      </c>
      <c r="D31" s="72"/>
      <c r="E31" s="74"/>
      <c r="F31" s="74"/>
      <c r="G31" s="74"/>
      <c r="H31" s="72" t="s">
        <v>20</v>
      </c>
      <c r="I31" s="73">
        <v>32</v>
      </c>
      <c r="J31" s="74"/>
      <c r="K31" s="73">
        <v>16</v>
      </c>
      <c r="L31" t="str">
        <f>CONCATENATE("SubjectId = ",MATCH(C31,БД_Предметы!B:B,0)-1)</f>
        <v>SubjectId = 11</v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  <c r="R31" t="str">
        <f t="shared" si="8"/>
        <v/>
      </c>
      <c r="S31" t="str">
        <f t="shared" si="9"/>
        <v>new Curriculum(){ TypePairId = 2,SubjectId = 11,NumberOfPairs = 16},</v>
      </c>
      <c r="T31" t="str">
        <f t="shared" si="10"/>
        <v>new Curriculum(){ TypePairId = 3,SubjectId = 11,NumberOfPairs = SubjectId = 11},</v>
      </c>
      <c r="U31" t="str">
        <f t="shared" si="11"/>
        <v>new Curriculum(){ TypePairId = 2,SubjectId = 11,NumberOfPairs = 16},new Curriculum(){ TypePairId = 3,SubjectId = 11,NumberOfPairs = SubjectId = 11},</v>
      </c>
    </row>
    <row r="32" spans="1:21" hidden="1" x14ac:dyDescent="0.3">
      <c r="A32" s="70" t="s">
        <v>46</v>
      </c>
      <c r="B32" s="71" t="s">
        <v>95</v>
      </c>
      <c r="C32" s="79" t="s">
        <v>96</v>
      </c>
      <c r="D32" s="72" t="s">
        <v>20</v>
      </c>
      <c r="E32" s="73">
        <v>16</v>
      </c>
      <c r="F32" s="73">
        <v>8</v>
      </c>
      <c r="G32" s="73">
        <v>16</v>
      </c>
      <c r="H32" s="72"/>
      <c r="I32" s="74"/>
      <c r="J32" s="74"/>
      <c r="K32" s="74"/>
      <c r="L32" t="str">
        <f>CONCATENATE("SubjectId = ",MATCH(C32,БД_Предметы!B:B,0)-1)</f>
        <v>SubjectId = 12</v>
      </c>
      <c r="M32" t="str">
        <f t="shared" si="4"/>
        <v>new Curriculum(){ TypePairId = 1,SubjectId = 12,NumberOfPairs = 16},</v>
      </c>
      <c r="N32" t="str">
        <f t="shared" si="5"/>
        <v>new Curriculum(){ TypePairId = 2,SubjectId = 12,NumberOfPairs = 8},</v>
      </c>
      <c r="O32" t="str">
        <f t="shared" si="6"/>
        <v>new Curriculum(){ TypePairId = 3,SubjectId = 12,NumberOfPairs = 16},</v>
      </c>
      <c r="P32" t="str">
        <f t="shared" si="7"/>
        <v>new Curriculum(){ TypePairId = 1,SubjectId = 12,NumberOfPairs = 16},new Curriculum(){ TypePairId = 2,SubjectId = 12,NumberOfPairs = 8},new Curriculum(){ TypePairId = 3,SubjectId = 12,NumberOfPairs = 16},</v>
      </c>
      <c r="R32" t="str">
        <f t="shared" si="8"/>
        <v/>
      </c>
      <c r="S32" t="str">
        <f t="shared" si="9"/>
        <v/>
      </c>
      <c r="T32" t="str">
        <f t="shared" si="10"/>
        <v>new Curriculum(){ TypePairId = 3,SubjectId = 12,NumberOfPairs = SubjectId = 12},</v>
      </c>
      <c r="U32" t="str">
        <f t="shared" si="11"/>
        <v>new Curriculum(){ TypePairId = 3,SubjectId = 12,NumberOfPairs = SubjectId = 12},</v>
      </c>
    </row>
    <row r="33" spans="1:21" hidden="1" x14ac:dyDescent="0.3">
      <c r="A33" s="70" t="s">
        <v>49</v>
      </c>
      <c r="B33" s="71" t="s">
        <v>97</v>
      </c>
      <c r="C33" s="79" t="s">
        <v>98</v>
      </c>
      <c r="D33" s="72"/>
      <c r="E33" s="74"/>
      <c r="F33" s="74"/>
      <c r="G33" s="74"/>
      <c r="H33" s="72" t="s">
        <v>20</v>
      </c>
      <c r="I33" s="73">
        <v>16</v>
      </c>
      <c r="J33" s="73">
        <v>8</v>
      </c>
      <c r="K33" s="73">
        <v>32</v>
      </c>
      <c r="L33" t="str">
        <f>CONCATENATE("SubjectId = ",MATCH(C33,БД_Предметы!B:B,0)-1)</f>
        <v>SubjectId = 13</v>
      </c>
      <c r="M33" t="str">
        <f t="shared" si="4"/>
        <v/>
      </c>
      <c r="N33" t="str">
        <f t="shared" si="5"/>
        <v/>
      </c>
      <c r="O33" t="str">
        <f t="shared" si="6"/>
        <v/>
      </c>
      <c r="P33" t="str">
        <f t="shared" si="7"/>
        <v/>
      </c>
      <c r="R33" t="str">
        <f t="shared" si="8"/>
        <v>new Curriculum(){ TypePairId = 1,SubjectId = 13,NumberOfPairs = 8},</v>
      </c>
      <c r="S33" t="str">
        <f t="shared" si="9"/>
        <v>new Curriculum(){ TypePairId = 2,SubjectId = 13,NumberOfPairs = 32},</v>
      </c>
      <c r="T33" t="str">
        <f t="shared" si="10"/>
        <v>new Curriculum(){ TypePairId = 3,SubjectId = 13,NumberOfPairs = SubjectId = 13},</v>
      </c>
      <c r="U33" t="str">
        <f t="shared" si="11"/>
        <v>new Curriculum(){ TypePairId = 1,SubjectId = 13,NumberOfPairs = 8},new Curriculum(){ TypePairId = 2,SubjectId = 13,NumberOfPairs = 32},new Curriculum(){ TypePairId = 3,SubjectId = 13,NumberOfPairs = SubjectId = 13},</v>
      </c>
    </row>
    <row r="34" spans="1:21" hidden="1" x14ac:dyDescent="0.3">
      <c r="A34" s="70" t="s">
        <v>74</v>
      </c>
      <c r="B34" s="71" t="s">
        <v>99</v>
      </c>
      <c r="C34" s="79" t="s">
        <v>100</v>
      </c>
      <c r="D34" s="72"/>
      <c r="E34" s="74"/>
      <c r="F34" s="74"/>
      <c r="G34" s="74"/>
      <c r="H34" s="72" t="s">
        <v>20</v>
      </c>
      <c r="I34" s="73">
        <v>16</v>
      </c>
      <c r="J34" s="73">
        <v>8</v>
      </c>
      <c r="K34" s="73">
        <v>32</v>
      </c>
      <c r="L34" t="str">
        <f>CONCATENATE("SubjectId = ",MATCH(C34,БД_Предметы!B:B,0)-1)</f>
        <v>SubjectId = 14</v>
      </c>
      <c r="M34" t="str">
        <f t="shared" si="4"/>
        <v/>
      </c>
      <c r="N34" t="str">
        <f t="shared" si="5"/>
        <v/>
      </c>
      <c r="O34" t="str">
        <f t="shared" si="6"/>
        <v/>
      </c>
      <c r="P34" t="str">
        <f t="shared" si="7"/>
        <v/>
      </c>
      <c r="R34" t="str">
        <f t="shared" si="8"/>
        <v>new Curriculum(){ TypePairId = 1,SubjectId = 14,NumberOfPairs = 8},</v>
      </c>
      <c r="S34" t="str">
        <f t="shared" si="9"/>
        <v>new Curriculum(){ TypePairId = 2,SubjectId = 14,NumberOfPairs = 32},</v>
      </c>
      <c r="T34" t="str">
        <f t="shared" si="10"/>
        <v>new Curriculum(){ TypePairId = 3,SubjectId = 14,NumberOfPairs = SubjectId = 14},</v>
      </c>
      <c r="U34" t="str">
        <f t="shared" si="11"/>
        <v>new Curriculum(){ TypePairId = 1,SubjectId = 14,NumberOfPairs = 8},new Curriculum(){ TypePairId = 2,SubjectId = 14,NumberOfPairs = 32},new Curriculum(){ TypePairId = 3,SubjectId = 14,NumberOfPairs = SubjectId = 14},</v>
      </c>
    </row>
    <row r="35" spans="1:21" hidden="1" x14ac:dyDescent="0.3">
      <c r="A35" s="70" t="s">
        <v>77</v>
      </c>
      <c r="B35" s="71" t="s">
        <v>101</v>
      </c>
      <c r="C35" s="79" t="s">
        <v>102</v>
      </c>
      <c r="D35" s="72"/>
      <c r="E35" s="74"/>
      <c r="F35" s="74"/>
      <c r="G35" s="74"/>
      <c r="H35" s="72" t="s">
        <v>13</v>
      </c>
      <c r="I35" s="73">
        <v>16</v>
      </c>
      <c r="J35" s="74"/>
      <c r="K35" s="73">
        <v>16</v>
      </c>
      <c r="L35" t="str">
        <f>CONCATENATE("SubjectId = ",MATCH(C35,БД_Предметы!B:B,0)-1)</f>
        <v>SubjectId = 15</v>
      </c>
      <c r="M35" t="str">
        <f t="shared" si="4"/>
        <v/>
      </c>
      <c r="N35" t="str">
        <f t="shared" si="5"/>
        <v/>
      </c>
      <c r="O35" t="str">
        <f t="shared" si="6"/>
        <v/>
      </c>
      <c r="P35" t="str">
        <f t="shared" si="7"/>
        <v/>
      </c>
      <c r="R35" t="str">
        <f t="shared" si="8"/>
        <v/>
      </c>
      <c r="S35" t="str">
        <f t="shared" si="9"/>
        <v>new Curriculum(){ TypePairId = 2,SubjectId = 15,NumberOfPairs = 16},</v>
      </c>
      <c r="T35" t="str">
        <f t="shared" si="10"/>
        <v>new Curriculum(){ TypePairId = 3,SubjectId = 15,NumberOfPairs = SubjectId = 15},</v>
      </c>
      <c r="U35" t="str">
        <f t="shared" si="11"/>
        <v>new Curriculum(){ TypePairId = 2,SubjectId = 15,NumberOfPairs = 16},new Curriculum(){ TypePairId = 3,SubjectId = 15,NumberOfPairs = SubjectId = 15},</v>
      </c>
    </row>
    <row r="36" spans="1:21" hidden="1" x14ac:dyDescent="0.3">
      <c r="A36" s="70" t="s">
        <v>80</v>
      </c>
      <c r="B36" s="71" t="s">
        <v>103</v>
      </c>
      <c r="C36" s="79" t="s">
        <v>104</v>
      </c>
      <c r="D36" s="72"/>
      <c r="E36" s="74"/>
      <c r="F36" s="74"/>
      <c r="G36" s="74"/>
      <c r="H36" s="72" t="s">
        <v>13</v>
      </c>
      <c r="I36" s="73">
        <v>16</v>
      </c>
      <c r="J36" s="74"/>
      <c r="K36" s="73">
        <v>16</v>
      </c>
      <c r="L36" t="str">
        <f>CONCATENATE("SubjectId = ",MATCH(C36,БД_Предметы!B:B,0)-1)</f>
        <v>SubjectId = 16</v>
      </c>
      <c r="M36" t="str">
        <f t="shared" si="4"/>
        <v/>
      </c>
      <c r="N36" t="str">
        <f t="shared" si="5"/>
        <v/>
      </c>
      <c r="O36" t="str">
        <f t="shared" si="6"/>
        <v/>
      </c>
      <c r="P36" t="str">
        <f t="shared" si="7"/>
        <v/>
      </c>
      <c r="R36" t="str">
        <f t="shared" si="8"/>
        <v/>
      </c>
      <c r="S36" t="str">
        <f t="shared" si="9"/>
        <v>new Curriculum(){ TypePairId = 2,SubjectId = 16,NumberOfPairs = 16},</v>
      </c>
      <c r="T36" t="str">
        <f t="shared" si="10"/>
        <v>new Curriculum(){ TypePairId = 3,SubjectId = 16,NumberOfPairs = SubjectId = 16},</v>
      </c>
      <c r="U36" t="str">
        <f t="shared" si="11"/>
        <v>new Curriculum(){ TypePairId = 2,SubjectId = 16,NumberOfPairs = 16},new Curriculum(){ TypePairId = 3,SubjectId = 16,NumberOfPairs = SubjectId = 16},</v>
      </c>
    </row>
    <row r="37" spans="1:21" hidden="1" x14ac:dyDescent="0.3">
      <c r="A37" s="70" t="s">
        <v>105</v>
      </c>
      <c r="B37" s="71" t="s">
        <v>75</v>
      </c>
      <c r="C37" s="79" t="s">
        <v>76</v>
      </c>
      <c r="D37" s="72" t="s">
        <v>20</v>
      </c>
      <c r="E37" s="73">
        <v>16</v>
      </c>
      <c r="F37" s="73">
        <v>8</v>
      </c>
      <c r="G37" s="73">
        <v>16</v>
      </c>
      <c r="H37" s="72"/>
      <c r="I37" s="74"/>
      <c r="J37" s="74"/>
      <c r="K37" s="74"/>
      <c r="L37" t="str">
        <f>CONCATENATE("SubjectId = ",MATCH(C37,БД_Предметы!B:B,0)-1)</f>
        <v>SubjectId = 17</v>
      </c>
      <c r="M37" t="str">
        <f t="shared" si="4"/>
        <v>new Curriculum(){ TypePairId = 1,SubjectId = 17,NumberOfPairs = 16},</v>
      </c>
      <c r="N37" t="str">
        <f t="shared" si="5"/>
        <v>new Curriculum(){ TypePairId = 2,SubjectId = 17,NumberOfPairs = 8},</v>
      </c>
      <c r="O37" t="str">
        <f t="shared" si="6"/>
        <v>new Curriculum(){ TypePairId = 3,SubjectId = 17,NumberOfPairs = 16},</v>
      </c>
      <c r="P37" t="str">
        <f t="shared" si="7"/>
        <v>new Curriculum(){ TypePairId = 1,SubjectId = 17,NumberOfPairs = 16},new Curriculum(){ TypePairId = 2,SubjectId = 17,NumberOfPairs = 8},new Curriculum(){ TypePairId = 3,SubjectId = 17,NumberOfPairs = 16},</v>
      </c>
      <c r="R37" t="str">
        <f t="shared" si="8"/>
        <v/>
      </c>
      <c r="S37" t="str">
        <f t="shared" si="9"/>
        <v/>
      </c>
      <c r="T37" t="str">
        <f t="shared" si="10"/>
        <v>new Curriculum(){ TypePairId = 3,SubjectId = 17,NumberOfPairs = SubjectId = 17},</v>
      </c>
      <c r="U37" t="str">
        <f t="shared" si="11"/>
        <v>new Curriculum(){ TypePairId = 3,SubjectId = 17,NumberOfPairs = SubjectId = 17},</v>
      </c>
    </row>
    <row r="38" spans="1:21" hidden="1" x14ac:dyDescent="0.3">
      <c r="A38" s="70" t="s">
        <v>106</v>
      </c>
      <c r="B38" s="71" t="s">
        <v>78</v>
      </c>
      <c r="C38" s="79" t="s">
        <v>79</v>
      </c>
      <c r="D38" s="72" t="s">
        <v>13</v>
      </c>
      <c r="E38" s="73">
        <v>16</v>
      </c>
      <c r="F38" s="73">
        <v>4</v>
      </c>
      <c r="G38" s="73">
        <v>16</v>
      </c>
      <c r="H38" s="72"/>
      <c r="I38" s="74"/>
      <c r="J38" s="74"/>
      <c r="K38" s="74"/>
      <c r="L38" t="str">
        <f>CONCATENATE("SubjectId = ",MATCH(C38,БД_Предметы!B:B,0)-1)</f>
        <v>SubjectId = 18</v>
      </c>
      <c r="M38" t="str">
        <f t="shared" si="4"/>
        <v>new Curriculum(){ TypePairId = 1,SubjectId = 18,NumberOfPairs = 16},</v>
      </c>
      <c r="N38" t="str">
        <f t="shared" si="5"/>
        <v>new Curriculum(){ TypePairId = 2,SubjectId = 18,NumberOfPairs = 4},</v>
      </c>
      <c r="O38" t="str">
        <f t="shared" si="6"/>
        <v>new Curriculum(){ TypePairId = 3,SubjectId = 18,NumberOfPairs = 16},</v>
      </c>
      <c r="P38" t="str">
        <f t="shared" si="7"/>
        <v>new Curriculum(){ TypePairId = 1,SubjectId = 18,NumberOfPairs = 16},new Curriculum(){ TypePairId = 2,SubjectId = 18,NumberOfPairs = 4},new Curriculum(){ TypePairId = 3,SubjectId = 18,NumberOfPairs = 16},</v>
      </c>
      <c r="R38" t="str">
        <f t="shared" si="8"/>
        <v/>
      </c>
      <c r="S38" t="str">
        <f t="shared" si="9"/>
        <v/>
      </c>
      <c r="T38" t="str">
        <f t="shared" si="10"/>
        <v>new Curriculum(){ TypePairId = 3,SubjectId = 18,NumberOfPairs = SubjectId = 18},</v>
      </c>
      <c r="U38" t="str">
        <f t="shared" si="11"/>
        <v>new Curriculum(){ TypePairId = 3,SubjectId = 18,NumberOfPairs = SubjectId = 18},</v>
      </c>
    </row>
    <row r="39" spans="1:21" hidden="1" x14ac:dyDescent="0.3">
      <c r="A39" s="70" t="s">
        <v>107</v>
      </c>
      <c r="B39" s="71"/>
      <c r="C39" s="79" t="s">
        <v>81</v>
      </c>
      <c r="D39" s="72" t="s">
        <v>13</v>
      </c>
      <c r="E39" s="74"/>
      <c r="F39" s="74"/>
      <c r="G39" s="73">
        <v>56</v>
      </c>
      <c r="H39" s="72"/>
      <c r="I39" s="74"/>
      <c r="J39" s="74"/>
      <c r="K39" s="73">
        <v>56</v>
      </c>
      <c r="L39" t="str">
        <f>CONCATENATE("SubjectId = ",MATCH(C39,БД_Предметы!B:B,0)-1)</f>
        <v>SubjectId = 19</v>
      </c>
      <c r="M39" t="str">
        <f t="shared" si="4"/>
        <v/>
      </c>
      <c r="N39" t="str">
        <f t="shared" si="5"/>
        <v/>
      </c>
      <c r="O39" t="str">
        <f t="shared" si="6"/>
        <v>new Curriculum(){ TypePairId = 3,SubjectId = 19,NumberOfPairs = 56},</v>
      </c>
      <c r="P39" t="str">
        <f t="shared" si="7"/>
        <v>new Curriculum(){ TypePairId = 3,SubjectId = 19,NumberOfPairs = 56},</v>
      </c>
      <c r="R39" t="str">
        <f t="shared" si="8"/>
        <v/>
      </c>
      <c r="S39" t="str">
        <f t="shared" si="9"/>
        <v>new Curriculum(){ TypePairId = 2,SubjectId = 19,NumberOfPairs = 56},</v>
      </c>
      <c r="T39" t="str">
        <f t="shared" si="10"/>
        <v>new Curriculum(){ TypePairId = 3,SubjectId = 19,NumberOfPairs = SubjectId = 19},</v>
      </c>
      <c r="U39" t="str">
        <f t="shared" si="11"/>
        <v>new Curriculum(){ TypePairId = 2,SubjectId = 19,NumberOfPairs = 56},new Curriculum(){ TypePairId = 3,SubjectId = 19,NumberOfPairs = SubjectId = 19},</v>
      </c>
    </row>
    <row r="40" spans="1:21" hidden="1" x14ac:dyDescent="0.3">
      <c r="A40" s="70"/>
      <c r="B40" s="71"/>
      <c r="C40" s="79"/>
      <c r="D40" s="72"/>
      <c r="E40" s="74"/>
      <c r="F40" s="74"/>
      <c r="G40" s="73"/>
      <c r="H40" s="72"/>
      <c r="I40" s="74"/>
      <c r="J40" s="74"/>
      <c r="K40" s="73"/>
    </row>
    <row r="41" spans="1:21" x14ac:dyDescent="0.3">
      <c r="A41" s="70" t="s">
        <v>10</v>
      </c>
      <c r="B41" s="71" t="s">
        <v>108</v>
      </c>
      <c r="C41" s="79" t="s">
        <v>109</v>
      </c>
      <c r="D41" s="72" t="s">
        <v>13</v>
      </c>
      <c r="E41" s="73">
        <v>24</v>
      </c>
      <c r="F41" s="73">
        <v>16</v>
      </c>
      <c r="G41" s="73">
        <v>8</v>
      </c>
      <c r="H41" s="72"/>
      <c r="I41" s="74"/>
      <c r="J41" s="74"/>
      <c r="K41" s="74"/>
      <c r="L41" t="str">
        <f>CONCATENATE("SubjectId = ",MATCH(C41,БД_Предметы!B:B,0)-1)</f>
        <v>SubjectId = 20</v>
      </c>
      <c r="M41" t="str">
        <f>IF(E41&gt;0,CONCATENATE("new Curriculum(){ ",M$2,",",M$3,",",$L41,",","NumberOfPairs = ",E41,"},"),"")</f>
        <v>new Curriculum(){ GroupId = 3,TypePairId = 1,SubjectId = 20,NumberOfPairs = 24},</v>
      </c>
      <c r="N41" t="str">
        <f t="shared" ref="N41:O41" si="12">IF(F41&gt;0,CONCATENATE("new Curriculum(){ ",N$2,",",N$3,",",$L41,",","NumberOfPairs = ",F41,"},"),"")</f>
        <v>new Curriculum(){ GroupId = 3,TypePairId = 2,SubjectId = 20,NumberOfPairs = 16},</v>
      </c>
      <c r="O41" t="str">
        <f t="shared" si="12"/>
        <v>new Curriculum(){ GroupId = 3,TypePairId = 3,SubjectId = 20,NumberOfPairs = 8},</v>
      </c>
      <c r="P41" t="str">
        <f>CONCATENATE(M41,N41,O41)</f>
        <v>new Curriculum(){ GroupId = 3,TypePairId = 1,SubjectId = 20,NumberOfPairs = 24},new Curriculum(){ GroupId = 3,TypePairId = 2,SubjectId = 20,NumberOfPairs = 16},new Curriculum(){ GroupId = 3,TypePairId = 3,SubjectId = 20,NumberOfPairs = 8},</v>
      </c>
      <c r="R41" t="str">
        <f>IF(I41&gt;0,CONCATENATE("new Curriculum(){ ",R$2,",",R$3,",",$L41,",","NumberOfPairs = ",I41,"},"),"")</f>
        <v/>
      </c>
      <c r="S41" t="str">
        <f t="shared" ref="S41:T54" si="13">IF(J41&gt;0,CONCATENATE("new Curriculum(){ ",S$2,",",S$3,",",$L41,",","NumberOfPairs = ",J41,"},"),"")</f>
        <v/>
      </c>
      <c r="T41" t="str">
        <f t="shared" si="13"/>
        <v/>
      </c>
      <c r="U41" t="str">
        <f>CONCATENATE(R41,S41,T41)</f>
        <v/>
      </c>
    </row>
    <row r="42" spans="1:21" x14ac:dyDescent="0.3">
      <c r="A42" s="70" t="s">
        <v>14</v>
      </c>
      <c r="B42" s="71" t="s">
        <v>110</v>
      </c>
      <c r="C42" s="79" t="s">
        <v>111</v>
      </c>
      <c r="D42" s="72" t="s">
        <v>20</v>
      </c>
      <c r="E42" s="73">
        <v>32</v>
      </c>
      <c r="F42" s="73">
        <v>8</v>
      </c>
      <c r="G42" s="73">
        <v>16</v>
      </c>
      <c r="H42" s="72"/>
      <c r="I42" s="74"/>
      <c r="J42" s="74"/>
      <c r="K42" s="74"/>
      <c r="L42" t="str">
        <f>CONCATENATE("SubjectId = ",MATCH(C42,БД_Предметы!B:B,0)-1)</f>
        <v>SubjectId = 21</v>
      </c>
      <c r="M42" t="str">
        <f t="shared" ref="M42:M71" si="14">IF(E42&gt;0,CONCATENATE("new Curriculum(){ ",M$2,",",M$3,",",$L42,",","NumberOfPairs = ",E42,"},"),"")</f>
        <v>new Curriculum(){ GroupId = 3,TypePairId = 1,SubjectId = 21,NumberOfPairs = 32},</v>
      </c>
      <c r="N42" t="str">
        <f t="shared" ref="N42:N71" si="15">IF(F42&gt;0,CONCATENATE("new Curriculum(){ ",N$2,",",N$3,",",$L42,",","NumberOfPairs = ",F42,"},"),"")</f>
        <v>new Curriculum(){ GroupId = 3,TypePairId = 2,SubjectId = 21,NumberOfPairs = 8},</v>
      </c>
      <c r="O42" t="str">
        <f t="shared" ref="O42:O71" si="16">IF(G42&gt;0,CONCATENATE("new Curriculum(){ ",O$2,",",O$3,",",$L42,",","NumberOfPairs = ",G42,"},"),"")</f>
        <v>new Curriculum(){ GroupId = 3,TypePairId = 3,SubjectId = 21,NumberOfPairs = 16},</v>
      </c>
      <c r="P42" t="str">
        <f t="shared" ref="P42:P71" si="17">CONCATENATE(M42,N42,O42)</f>
        <v>new Curriculum(){ GroupId = 3,TypePairId = 1,SubjectId = 21,NumberOfPairs = 32},new Curriculum(){ GroupId = 3,TypePairId = 2,SubjectId = 21,NumberOfPairs = 8},new Curriculum(){ GroupId = 3,TypePairId = 3,SubjectId = 21,NumberOfPairs = 16},</v>
      </c>
      <c r="R42" t="str">
        <f t="shared" ref="R42:R71" si="18">IF(I42&gt;0,CONCATENATE("new Curriculum(){ ",R$2,",",R$3,",",$L42,",","NumberOfPairs = ",I42,"},"),"")</f>
        <v/>
      </c>
      <c r="S42" t="str">
        <f t="shared" ref="S42:S71" si="19">IF(J42&gt;0,CONCATENATE("new Curriculum(){ ",S$2,",",S$3,",",$L42,",","NumberOfPairs = ",J42,"},"),"")</f>
        <v/>
      </c>
      <c r="T42" t="str">
        <f t="shared" ref="T42:T71" si="20">IF(K42&gt;0,CONCATENATE("new Curriculum(){ ",T$2,",",T$3,",",$L42,",","NumberOfPairs = ",K42,"},"),"")</f>
        <v/>
      </c>
      <c r="U42" t="str">
        <f t="shared" ref="U42:U71" si="21">CONCATENATE(R42,S42,T42)</f>
        <v/>
      </c>
    </row>
    <row r="43" spans="1:21" x14ac:dyDescent="0.3">
      <c r="A43" s="70" t="s">
        <v>17</v>
      </c>
      <c r="B43" s="71" t="s">
        <v>112</v>
      </c>
      <c r="C43" s="79" t="s">
        <v>113</v>
      </c>
      <c r="D43" s="72" t="s">
        <v>20</v>
      </c>
      <c r="E43" s="73">
        <v>16</v>
      </c>
      <c r="F43" s="74"/>
      <c r="G43" s="73">
        <v>32</v>
      </c>
      <c r="H43" s="72"/>
      <c r="I43" s="74"/>
      <c r="J43" s="74"/>
      <c r="K43" s="74"/>
      <c r="L43" t="str">
        <f>CONCATENATE("SubjectId = ",MATCH(C43,БД_Предметы!B:B,0)-1)</f>
        <v>SubjectId = 22</v>
      </c>
      <c r="M43" t="str">
        <f t="shared" si="14"/>
        <v>new Curriculum(){ GroupId = 3,TypePairId = 1,SubjectId = 22,NumberOfPairs = 16},</v>
      </c>
      <c r="N43" t="str">
        <f t="shared" si="15"/>
        <v/>
      </c>
      <c r="O43" t="str">
        <f t="shared" si="16"/>
        <v>new Curriculum(){ GroupId = 3,TypePairId = 3,SubjectId = 22,NumberOfPairs = 32},</v>
      </c>
      <c r="P43" t="str">
        <f t="shared" si="17"/>
        <v>new Curriculum(){ GroupId = 3,TypePairId = 1,SubjectId = 22,NumberOfPairs = 16},new Curriculum(){ GroupId = 3,TypePairId = 3,SubjectId = 22,NumberOfPairs = 32},</v>
      </c>
      <c r="R43" t="str">
        <f t="shared" si="18"/>
        <v/>
      </c>
      <c r="S43" t="str">
        <f t="shared" si="19"/>
        <v/>
      </c>
      <c r="T43" t="str">
        <f t="shared" si="20"/>
        <v/>
      </c>
      <c r="U43" t="str">
        <f t="shared" si="21"/>
        <v/>
      </c>
    </row>
    <row r="44" spans="1:21" x14ac:dyDescent="0.3">
      <c r="A44" s="70" t="s">
        <v>21</v>
      </c>
      <c r="B44" s="71" t="s">
        <v>114</v>
      </c>
      <c r="C44" s="79" t="s">
        <v>115</v>
      </c>
      <c r="D44" s="72"/>
      <c r="E44" s="74"/>
      <c r="F44" s="74"/>
      <c r="G44" s="74"/>
      <c r="H44" s="72" t="s">
        <v>20</v>
      </c>
      <c r="I44" s="73">
        <v>16</v>
      </c>
      <c r="J44" s="74"/>
      <c r="K44" s="73">
        <v>32</v>
      </c>
      <c r="L44" t="str">
        <f>CONCATENATE("SubjectId = ",MATCH(C44,БД_Предметы!B:B,0)-1)</f>
        <v>SubjectId = 23</v>
      </c>
      <c r="M44" t="str">
        <f t="shared" si="14"/>
        <v/>
      </c>
      <c r="N44" t="str">
        <f t="shared" si="15"/>
        <v/>
      </c>
      <c r="O44" t="str">
        <f t="shared" si="16"/>
        <v/>
      </c>
      <c r="P44" t="str">
        <f t="shared" si="17"/>
        <v/>
      </c>
      <c r="R44" t="str">
        <f t="shared" si="18"/>
        <v>new Curriculum(){ GroupId = 1,TypePairId = 1,SubjectId = 23,NumberOfPairs = 16},</v>
      </c>
      <c r="S44" t="str">
        <f t="shared" si="19"/>
        <v/>
      </c>
      <c r="T44" t="str">
        <f t="shared" si="20"/>
        <v>new Curriculum(){ GroupId = 1,TypePairId = 3,SubjectId = 23,NumberOfPairs = 32},</v>
      </c>
      <c r="U44" t="str">
        <f t="shared" si="21"/>
        <v>new Curriculum(){ GroupId = 1,TypePairId = 1,SubjectId = 23,NumberOfPairs = 16},new Curriculum(){ GroupId = 1,TypePairId = 3,SubjectId = 23,NumberOfPairs = 32},</v>
      </c>
    </row>
    <row r="45" spans="1:21" x14ac:dyDescent="0.3">
      <c r="A45" s="70" t="s">
        <v>24</v>
      </c>
      <c r="B45" s="71" t="s">
        <v>116</v>
      </c>
      <c r="C45" s="79" t="s">
        <v>117</v>
      </c>
      <c r="D45" s="72" t="s">
        <v>13</v>
      </c>
      <c r="E45" s="73">
        <v>16</v>
      </c>
      <c r="F45" s="73">
        <v>16</v>
      </c>
      <c r="G45" s="73">
        <v>8</v>
      </c>
      <c r="H45" s="72"/>
      <c r="I45" s="74"/>
      <c r="J45" s="74"/>
      <c r="K45" s="74"/>
      <c r="L45" t="str">
        <f>CONCATENATE("SubjectId = ",MATCH(C45,БД_Предметы!B:B,0)-1)</f>
        <v>SubjectId = 24</v>
      </c>
      <c r="M45" t="str">
        <f t="shared" si="14"/>
        <v>new Curriculum(){ GroupId = 3,TypePairId = 1,SubjectId = 24,NumberOfPairs = 16},</v>
      </c>
      <c r="N45" t="str">
        <f t="shared" si="15"/>
        <v>new Curriculum(){ GroupId = 3,TypePairId = 2,SubjectId = 24,NumberOfPairs = 16},</v>
      </c>
      <c r="O45" t="str">
        <f t="shared" si="16"/>
        <v>new Curriculum(){ GroupId = 3,TypePairId = 3,SubjectId = 24,NumberOfPairs = 8},</v>
      </c>
      <c r="P45" t="str">
        <f t="shared" si="17"/>
        <v>new Curriculum(){ GroupId = 3,TypePairId = 1,SubjectId = 24,NumberOfPairs = 16},new Curriculum(){ GroupId = 3,TypePairId = 2,SubjectId = 24,NumberOfPairs = 16},new Curriculum(){ GroupId = 3,TypePairId = 3,SubjectId = 24,NumberOfPairs = 8},</v>
      </c>
      <c r="R45" t="str">
        <f t="shared" si="18"/>
        <v/>
      </c>
      <c r="S45" t="str">
        <f t="shared" si="19"/>
        <v/>
      </c>
      <c r="T45" t="str">
        <f t="shared" si="20"/>
        <v/>
      </c>
      <c r="U45" t="str">
        <f t="shared" si="21"/>
        <v/>
      </c>
    </row>
    <row r="46" spans="1:21" x14ac:dyDescent="0.3">
      <c r="A46" s="70" t="s">
        <v>27</v>
      </c>
      <c r="B46" s="71" t="s">
        <v>118</v>
      </c>
      <c r="C46" s="79" t="s">
        <v>119</v>
      </c>
      <c r="D46" s="72" t="s">
        <v>13</v>
      </c>
      <c r="E46" s="73">
        <v>16</v>
      </c>
      <c r="F46" s="73">
        <v>12</v>
      </c>
      <c r="G46" s="73">
        <v>16</v>
      </c>
      <c r="H46" s="72" t="s">
        <v>20</v>
      </c>
      <c r="I46" s="73">
        <v>16</v>
      </c>
      <c r="J46" s="73">
        <v>8</v>
      </c>
      <c r="K46" s="73">
        <v>16</v>
      </c>
      <c r="L46" t="str">
        <f>CONCATENATE("SubjectId = ",MATCH(C46,БД_Предметы!B:B,0)-1)</f>
        <v>SubjectId = 25</v>
      </c>
      <c r="M46" t="str">
        <f t="shared" si="14"/>
        <v>new Curriculum(){ GroupId = 3,TypePairId = 1,SubjectId = 25,NumberOfPairs = 16},</v>
      </c>
      <c r="N46" t="str">
        <f t="shared" si="15"/>
        <v>new Curriculum(){ GroupId = 3,TypePairId = 2,SubjectId = 25,NumberOfPairs = 12},</v>
      </c>
      <c r="O46" t="str">
        <f t="shared" si="16"/>
        <v>new Curriculum(){ GroupId = 3,TypePairId = 3,SubjectId = 25,NumberOfPairs = 16},</v>
      </c>
      <c r="P46" t="str">
        <f t="shared" si="17"/>
        <v>new Curriculum(){ GroupId = 3,TypePairId = 1,SubjectId = 25,NumberOfPairs = 16},new Curriculum(){ GroupId = 3,TypePairId = 2,SubjectId = 25,NumberOfPairs = 12},new Curriculum(){ GroupId = 3,TypePairId = 3,SubjectId = 25,NumberOfPairs = 16},</v>
      </c>
      <c r="R46" t="str">
        <f t="shared" si="18"/>
        <v>new Curriculum(){ GroupId = 1,TypePairId = 1,SubjectId = 25,NumberOfPairs = 16},</v>
      </c>
      <c r="S46" t="str">
        <f t="shared" si="19"/>
        <v>new Curriculum(){ GroupId = 1,TypePairId = 2,SubjectId = 25,NumberOfPairs = 8},</v>
      </c>
      <c r="T46" t="str">
        <f t="shared" si="20"/>
        <v>new Curriculum(){ GroupId = 1,TypePairId = 3,SubjectId = 25,NumberOfPairs = 16},</v>
      </c>
      <c r="U46" t="str">
        <f t="shared" si="21"/>
        <v>new Curriculum(){ GroupId = 1,TypePairId = 1,SubjectId = 25,NumberOfPairs = 16},new Curriculum(){ GroupId = 1,TypePairId = 2,SubjectId = 25,NumberOfPairs = 8},new Curriculum(){ GroupId = 1,TypePairId = 3,SubjectId = 25,NumberOfPairs = 16},</v>
      </c>
    </row>
    <row r="47" spans="1:21" x14ac:dyDescent="0.3">
      <c r="A47" s="70" t="s">
        <v>30</v>
      </c>
      <c r="B47" s="71" t="s">
        <v>120</v>
      </c>
      <c r="C47" s="79" t="s">
        <v>121</v>
      </c>
      <c r="D47" s="72" t="s">
        <v>122</v>
      </c>
      <c r="E47" s="73">
        <v>16</v>
      </c>
      <c r="F47" s="73">
        <v>8</v>
      </c>
      <c r="G47" s="73">
        <v>32</v>
      </c>
      <c r="H47" s="72" t="s">
        <v>13</v>
      </c>
      <c r="I47" s="73">
        <v>16</v>
      </c>
      <c r="J47" s="73">
        <v>4</v>
      </c>
      <c r="K47" s="73">
        <v>16</v>
      </c>
      <c r="L47" t="str">
        <f>CONCATENATE("SubjectId = ",MATCH(C47,БД_Предметы!B:B,0)-1)</f>
        <v>SubjectId = 26</v>
      </c>
      <c r="M47" t="str">
        <f t="shared" si="14"/>
        <v>new Curriculum(){ GroupId = 3,TypePairId = 1,SubjectId = 26,NumberOfPairs = 16},</v>
      </c>
      <c r="N47" t="str">
        <f t="shared" si="15"/>
        <v>new Curriculum(){ GroupId = 3,TypePairId = 2,SubjectId = 26,NumberOfPairs = 8},</v>
      </c>
      <c r="O47" t="str">
        <f t="shared" si="16"/>
        <v>new Curriculum(){ GroupId = 3,TypePairId = 3,SubjectId = 26,NumberOfPairs = 32},</v>
      </c>
      <c r="P47" t="str">
        <f t="shared" si="17"/>
        <v>new Curriculum(){ GroupId = 3,TypePairId = 1,SubjectId = 26,NumberOfPairs = 16},new Curriculum(){ GroupId = 3,TypePairId = 2,SubjectId = 26,NumberOfPairs = 8},new Curriculum(){ GroupId = 3,TypePairId = 3,SubjectId = 26,NumberOfPairs = 32},</v>
      </c>
      <c r="R47" t="str">
        <f t="shared" si="18"/>
        <v>new Curriculum(){ GroupId = 1,TypePairId = 1,SubjectId = 26,NumberOfPairs = 16},</v>
      </c>
      <c r="S47" t="str">
        <f t="shared" si="19"/>
        <v>new Curriculum(){ GroupId = 1,TypePairId = 2,SubjectId = 26,NumberOfPairs = 4},</v>
      </c>
      <c r="T47" t="str">
        <f t="shared" si="20"/>
        <v>new Curriculum(){ GroupId = 1,TypePairId = 3,SubjectId = 26,NumberOfPairs = 16},</v>
      </c>
      <c r="U47" t="str">
        <f t="shared" si="21"/>
        <v>new Curriculum(){ GroupId = 1,TypePairId = 1,SubjectId = 26,NumberOfPairs = 16},new Curriculum(){ GroupId = 1,TypePairId = 2,SubjectId = 26,NumberOfPairs = 4},new Curriculum(){ GroupId = 1,TypePairId = 3,SubjectId = 26,NumberOfPairs = 16},</v>
      </c>
    </row>
    <row r="48" spans="1:21" x14ac:dyDescent="0.3">
      <c r="A48" s="70" t="s">
        <v>34</v>
      </c>
      <c r="B48" s="71" t="s">
        <v>123</v>
      </c>
      <c r="C48" s="79" t="s">
        <v>124</v>
      </c>
      <c r="D48" s="72"/>
      <c r="E48" s="74"/>
      <c r="F48" s="74"/>
      <c r="G48" s="74"/>
      <c r="H48" s="72" t="s">
        <v>13</v>
      </c>
      <c r="I48" s="73">
        <v>16</v>
      </c>
      <c r="J48" s="73">
        <v>4</v>
      </c>
      <c r="K48" s="73">
        <v>16</v>
      </c>
      <c r="L48" t="str">
        <f>CONCATENATE("SubjectId = ",MATCH(C48,БД_Предметы!B:B,0)-1)</f>
        <v>SubjectId = 27</v>
      </c>
      <c r="M48" t="str">
        <f t="shared" si="14"/>
        <v/>
      </c>
      <c r="N48" t="str">
        <f t="shared" si="15"/>
        <v/>
      </c>
      <c r="O48" t="str">
        <f t="shared" si="16"/>
        <v/>
      </c>
      <c r="P48" t="str">
        <f t="shared" si="17"/>
        <v/>
      </c>
      <c r="R48" t="str">
        <f t="shared" si="18"/>
        <v>new Curriculum(){ GroupId = 1,TypePairId = 1,SubjectId = 27,NumberOfPairs = 16},</v>
      </c>
      <c r="S48" t="str">
        <f t="shared" si="19"/>
        <v>new Curriculum(){ GroupId = 1,TypePairId = 2,SubjectId = 27,NumberOfPairs = 4},</v>
      </c>
      <c r="T48" t="str">
        <f t="shared" si="20"/>
        <v>new Curriculum(){ GroupId = 1,TypePairId = 3,SubjectId = 27,NumberOfPairs = 16},</v>
      </c>
      <c r="U48" t="str">
        <f t="shared" si="21"/>
        <v>new Curriculum(){ GroupId = 1,TypePairId = 1,SubjectId = 27,NumberOfPairs = 16},new Curriculum(){ GroupId = 1,TypePairId = 2,SubjectId = 27,NumberOfPairs = 4},new Curriculum(){ GroupId = 1,TypePairId = 3,SubjectId = 27,NumberOfPairs = 16},</v>
      </c>
    </row>
    <row r="49" spans="1:21" x14ac:dyDescent="0.3">
      <c r="A49" s="70" t="s">
        <v>37</v>
      </c>
      <c r="B49" s="71" t="s">
        <v>125</v>
      </c>
      <c r="C49" s="79" t="s">
        <v>126</v>
      </c>
      <c r="D49" s="72"/>
      <c r="E49" s="74"/>
      <c r="F49" s="74"/>
      <c r="G49" s="74"/>
      <c r="H49" s="72" t="s">
        <v>182</v>
      </c>
      <c r="I49" s="73">
        <v>16</v>
      </c>
      <c r="J49" s="73">
        <v>8</v>
      </c>
      <c r="K49" s="73">
        <v>16</v>
      </c>
      <c r="L49" t="str">
        <f>CONCATENATE("SubjectId = ",MATCH(C49,БД_Предметы!B:B,0)-1)</f>
        <v>SubjectId = 28</v>
      </c>
      <c r="M49" t="str">
        <f t="shared" si="14"/>
        <v/>
      </c>
      <c r="N49" t="str">
        <f t="shared" si="15"/>
        <v/>
      </c>
      <c r="O49" t="str">
        <f t="shared" si="16"/>
        <v/>
      </c>
      <c r="P49" t="str">
        <f t="shared" si="17"/>
        <v/>
      </c>
      <c r="R49" t="str">
        <f t="shared" si="18"/>
        <v>new Curriculum(){ GroupId = 1,TypePairId = 1,SubjectId = 28,NumberOfPairs = 16},</v>
      </c>
      <c r="S49" t="str">
        <f t="shared" si="19"/>
        <v>new Curriculum(){ GroupId = 1,TypePairId = 2,SubjectId = 28,NumberOfPairs = 8},</v>
      </c>
      <c r="T49" t="str">
        <f t="shared" si="20"/>
        <v>new Curriculum(){ GroupId = 1,TypePairId = 3,SubjectId = 28,NumberOfPairs = 16},</v>
      </c>
      <c r="U49" t="str">
        <f t="shared" si="21"/>
        <v>new Curriculum(){ GroupId = 1,TypePairId = 1,SubjectId = 28,NumberOfPairs = 16},new Curriculum(){ GroupId = 1,TypePairId = 2,SubjectId = 28,NumberOfPairs = 8},new Curriculum(){ GroupId = 1,TypePairId = 3,SubjectId = 28,NumberOfPairs = 16},</v>
      </c>
    </row>
    <row r="50" spans="1:21" x14ac:dyDescent="0.3">
      <c r="A50" s="70" t="s">
        <v>40</v>
      </c>
      <c r="B50" s="71" t="s">
        <v>127</v>
      </c>
      <c r="C50" s="79" t="s">
        <v>128</v>
      </c>
      <c r="D50" s="72"/>
      <c r="E50" s="74"/>
      <c r="F50" s="74"/>
      <c r="G50" s="74"/>
      <c r="H50" s="72" t="s">
        <v>13</v>
      </c>
      <c r="I50" s="73">
        <v>16</v>
      </c>
      <c r="J50" s="74"/>
      <c r="K50" s="73">
        <v>16</v>
      </c>
      <c r="L50" t="str">
        <f>CONCATENATE("SubjectId = ",MATCH(C50,БД_Предметы!B:B,0)-1)</f>
        <v>SubjectId = 29</v>
      </c>
      <c r="M50" t="str">
        <f t="shared" si="14"/>
        <v/>
      </c>
      <c r="N50" t="str">
        <f t="shared" si="15"/>
        <v/>
      </c>
      <c r="O50" t="str">
        <f t="shared" si="16"/>
        <v/>
      </c>
      <c r="P50" t="str">
        <f t="shared" si="17"/>
        <v/>
      </c>
      <c r="R50" t="str">
        <f t="shared" si="18"/>
        <v>new Curriculum(){ GroupId = 1,TypePairId = 1,SubjectId = 29,NumberOfPairs = 16},</v>
      </c>
      <c r="S50" t="str">
        <f t="shared" si="19"/>
        <v/>
      </c>
      <c r="T50" t="str">
        <f t="shared" si="20"/>
        <v>new Curriculum(){ GroupId = 1,TypePairId = 3,SubjectId = 29,NumberOfPairs = 16},</v>
      </c>
      <c r="U50" t="str">
        <f t="shared" si="21"/>
        <v>new Curriculum(){ GroupId = 1,TypePairId = 1,SubjectId = 29,NumberOfPairs = 16},new Curriculum(){ GroupId = 1,TypePairId = 3,SubjectId = 29,NumberOfPairs = 16},</v>
      </c>
    </row>
    <row r="51" spans="1:21" x14ac:dyDescent="0.3">
      <c r="A51" s="70" t="s">
        <v>43</v>
      </c>
      <c r="B51" s="71"/>
      <c r="C51" s="79" t="s">
        <v>81</v>
      </c>
      <c r="D51" s="72" t="s">
        <v>13</v>
      </c>
      <c r="E51" s="74"/>
      <c r="F51" s="74"/>
      <c r="G51" s="73">
        <v>54</v>
      </c>
      <c r="H51" s="72" t="s">
        <v>13</v>
      </c>
      <c r="I51" s="74"/>
      <c r="J51" s="74"/>
      <c r="K51" s="73">
        <v>54</v>
      </c>
      <c r="L51" t="str">
        <f>CONCATENATE("SubjectId = ",MATCH(C51,БД_Предметы!B:B,0)-1)</f>
        <v>SubjectId = 19</v>
      </c>
      <c r="M51" t="str">
        <f t="shared" si="14"/>
        <v/>
      </c>
      <c r="N51" t="str">
        <f t="shared" si="15"/>
        <v/>
      </c>
      <c r="O51" t="str">
        <f t="shared" si="16"/>
        <v>new Curriculum(){ GroupId = 3,TypePairId = 3,SubjectId = 19,NumberOfPairs = 54},</v>
      </c>
      <c r="P51" t="str">
        <f t="shared" si="17"/>
        <v>new Curriculum(){ GroupId = 3,TypePairId = 3,SubjectId = 19,NumberOfPairs = 54},</v>
      </c>
      <c r="R51" t="str">
        <f t="shared" si="18"/>
        <v/>
      </c>
      <c r="S51" t="str">
        <f t="shared" si="19"/>
        <v/>
      </c>
      <c r="T51" t="str">
        <f t="shared" si="20"/>
        <v>new Curriculum(){ GroupId = 1,TypePairId = 3,SubjectId = 19,NumberOfPairs = 54},</v>
      </c>
      <c r="U51" t="str">
        <f t="shared" si="21"/>
        <v>new Curriculum(){ GroupId = 1,TypePairId = 3,SubjectId = 19,NumberOfPairs = 54},</v>
      </c>
    </row>
    <row r="52" spans="1:21" x14ac:dyDescent="0.3">
      <c r="A52" s="70" t="s">
        <v>46</v>
      </c>
      <c r="B52" s="71" t="s">
        <v>129</v>
      </c>
      <c r="C52" s="79" t="s">
        <v>130</v>
      </c>
      <c r="D52" s="72"/>
      <c r="E52" s="74"/>
      <c r="F52" s="74"/>
      <c r="G52" s="74"/>
      <c r="H52" s="72" t="s">
        <v>13</v>
      </c>
      <c r="I52" s="73">
        <v>8</v>
      </c>
      <c r="J52" s="74"/>
      <c r="K52" s="73">
        <v>8</v>
      </c>
      <c r="L52" t="str">
        <f>CONCATENATE("SubjectId = ",MATCH(C52,БД_Предметы!B:B,0)-1)</f>
        <v>SubjectId = 30</v>
      </c>
      <c r="M52" t="str">
        <f t="shared" si="14"/>
        <v/>
      </c>
      <c r="N52" t="str">
        <f t="shared" si="15"/>
        <v/>
      </c>
      <c r="O52" t="str">
        <f t="shared" si="16"/>
        <v/>
      </c>
      <c r="P52" t="str">
        <f t="shared" si="17"/>
        <v/>
      </c>
      <c r="R52" t="str">
        <f t="shared" si="18"/>
        <v>new Curriculum(){ GroupId = 1,TypePairId = 1,SubjectId = 30,NumberOfPairs = 8},</v>
      </c>
      <c r="S52" t="str">
        <f t="shared" si="19"/>
        <v/>
      </c>
      <c r="T52" t="str">
        <f t="shared" si="20"/>
        <v>new Curriculum(){ GroupId = 1,TypePairId = 3,SubjectId = 30,NumberOfPairs = 8},</v>
      </c>
      <c r="U52" t="str">
        <f t="shared" si="21"/>
        <v>new Curriculum(){ GroupId = 1,TypePairId = 1,SubjectId = 30,NumberOfPairs = 8},new Curriculum(){ GroupId = 1,TypePairId = 3,SubjectId = 30,NumberOfPairs = 8},</v>
      </c>
    </row>
    <row r="53" spans="1:21" x14ac:dyDescent="0.3">
      <c r="A53" s="70" t="s">
        <v>49</v>
      </c>
      <c r="B53" s="75" t="s">
        <v>131</v>
      </c>
      <c r="C53" s="80" t="s">
        <v>132</v>
      </c>
      <c r="D53" s="72"/>
      <c r="E53" s="74"/>
      <c r="F53" s="74"/>
      <c r="G53" s="74"/>
      <c r="H53" s="72" t="s">
        <v>13</v>
      </c>
      <c r="I53" s="73">
        <v>8</v>
      </c>
      <c r="J53" s="74"/>
      <c r="K53" s="73">
        <v>8</v>
      </c>
      <c r="L53" t="str">
        <f>CONCATENATE("SubjectId = ",MATCH(C53,БД_Предметы!B:B,0)-1)</f>
        <v>SubjectId = 31</v>
      </c>
      <c r="M53" t="str">
        <f t="shared" si="14"/>
        <v/>
      </c>
      <c r="N53" t="str">
        <f t="shared" si="15"/>
        <v/>
      </c>
      <c r="O53" t="str">
        <f t="shared" si="16"/>
        <v/>
      </c>
      <c r="P53" t="str">
        <f t="shared" si="17"/>
        <v/>
      </c>
      <c r="R53" t="str">
        <f t="shared" si="18"/>
        <v>new Curriculum(){ GroupId = 1,TypePairId = 1,SubjectId = 31,NumberOfPairs = 8},</v>
      </c>
      <c r="S53" t="str">
        <f t="shared" si="19"/>
        <v/>
      </c>
      <c r="T53" t="str">
        <f t="shared" si="20"/>
        <v>new Curriculum(){ GroupId = 1,TypePairId = 3,SubjectId = 31,NumberOfPairs = 8},</v>
      </c>
      <c r="U53" t="str">
        <f t="shared" si="21"/>
        <v>new Curriculum(){ GroupId = 1,TypePairId = 1,SubjectId = 31,NumberOfPairs = 8},new Curriculum(){ GroupId = 1,TypePairId = 3,SubjectId = 31,NumberOfPairs = 8},</v>
      </c>
    </row>
    <row r="54" spans="1:21" x14ac:dyDescent="0.3">
      <c r="A54" s="70" t="s">
        <v>74</v>
      </c>
      <c r="B54" s="75" t="s">
        <v>133</v>
      </c>
      <c r="C54" s="80" t="s">
        <v>134</v>
      </c>
      <c r="D54" s="72"/>
      <c r="E54" s="74"/>
      <c r="F54" s="74"/>
      <c r="G54" s="74"/>
      <c r="H54" s="72" t="s">
        <v>13</v>
      </c>
      <c r="I54" s="73">
        <v>8</v>
      </c>
      <c r="J54" s="74"/>
      <c r="K54" s="73">
        <v>8</v>
      </c>
      <c r="L54" t="str">
        <f>CONCATENATE("SubjectId = ",MATCH(C54,БД_Предметы!B:B,0)-1)</f>
        <v>SubjectId = 32</v>
      </c>
      <c r="M54" t="str">
        <f t="shared" si="14"/>
        <v/>
      </c>
      <c r="N54" t="str">
        <f t="shared" si="15"/>
        <v/>
      </c>
      <c r="O54" t="str">
        <f t="shared" si="16"/>
        <v/>
      </c>
      <c r="P54" t="str">
        <f t="shared" si="17"/>
        <v/>
      </c>
      <c r="R54" t="str">
        <f t="shared" si="18"/>
        <v>new Curriculum(){ GroupId = 1,TypePairId = 1,SubjectId = 32,NumberOfPairs = 8},</v>
      </c>
      <c r="S54" t="str">
        <f t="shared" si="19"/>
        <v/>
      </c>
      <c r="T54" t="str">
        <f t="shared" si="20"/>
        <v>new Curriculum(){ GroupId = 1,TypePairId = 3,SubjectId = 32,NumberOfPairs = 8},</v>
      </c>
      <c r="U54" t="str">
        <f t="shared" si="21"/>
        <v>new Curriculum(){ GroupId = 1,TypePairId = 1,SubjectId = 32,NumberOfPairs = 8},new Curriculum(){ GroupId = 1,TypePairId = 3,SubjectId = 32,NumberOfPairs = 8},</v>
      </c>
    </row>
    <row r="55" spans="1:21" x14ac:dyDescent="0.3">
      <c r="A55" s="70" t="s">
        <v>77</v>
      </c>
      <c r="B55" s="71" t="s">
        <v>135</v>
      </c>
      <c r="C55" s="79" t="s">
        <v>136</v>
      </c>
      <c r="D55" s="72" t="s">
        <v>13</v>
      </c>
      <c r="E55" s="73">
        <v>16</v>
      </c>
      <c r="F55" s="73">
        <v>8</v>
      </c>
      <c r="G55" s="73">
        <v>16</v>
      </c>
      <c r="H55" s="72"/>
      <c r="I55" s="74"/>
      <c r="J55" s="74"/>
      <c r="K55" s="74"/>
      <c r="L55" t="str">
        <f>CONCATENATE("SubjectId = ",MATCH(C55,БД_Предметы!B:B,0)-1)</f>
        <v>SubjectId = 33</v>
      </c>
      <c r="M55" t="str">
        <f t="shared" si="14"/>
        <v>new Curriculum(){ GroupId = 3,TypePairId = 1,SubjectId = 33,NumberOfPairs = 16},</v>
      </c>
      <c r="N55" t="str">
        <f t="shared" si="15"/>
        <v>new Curriculum(){ GroupId = 3,TypePairId = 2,SubjectId = 33,NumberOfPairs = 8},</v>
      </c>
      <c r="O55" t="str">
        <f t="shared" si="16"/>
        <v>new Curriculum(){ GroupId = 3,TypePairId = 3,SubjectId = 33,NumberOfPairs = 16},</v>
      </c>
      <c r="P55" t="str">
        <f t="shared" si="17"/>
        <v>new Curriculum(){ GroupId = 3,TypePairId = 1,SubjectId = 33,NumberOfPairs = 16},new Curriculum(){ GroupId = 3,TypePairId = 2,SubjectId = 33,NumberOfPairs = 8},new Curriculum(){ GroupId = 3,TypePairId = 3,SubjectId = 33,NumberOfPairs = 16},</v>
      </c>
      <c r="R55" t="str">
        <f t="shared" si="18"/>
        <v/>
      </c>
      <c r="S55" t="str">
        <f t="shared" si="19"/>
        <v/>
      </c>
      <c r="T55" t="str">
        <f t="shared" si="20"/>
        <v/>
      </c>
      <c r="U55" t="str">
        <f t="shared" si="21"/>
        <v/>
      </c>
    </row>
    <row r="56" spans="1:21" x14ac:dyDescent="0.3">
      <c r="A56" s="70" t="s">
        <v>80</v>
      </c>
      <c r="B56" s="75" t="s">
        <v>137</v>
      </c>
      <c r="C56" s="80" t="s">
        <v>138</v>
      </c>
      <c r="D56" s="72" t="s">
        <v>13</v>
      </c>
      <c r="E56" s="73">
        <v>16</v>
      </c>
      <c r="F56" s="73">
        <v>8</v>
      </c>
      <c r="G56" s="73">
        <v>16</v>
      </c>
      <c r="H56" s="72"/>
      <c r="I56" s="74"/>
      <c r="J56" s="74"/>
      <c r="K56" s="74"/>
      <c r="L56" t="str">
        <f>CONCATENATE("SubjectId = ",MATCH(C56,БД_Предметы!B:B,0)-1)</f>
        <v>SubjectId = 34</v>
      </c>
      <c r="M56" t="str">
        <f t="shared" si="14"/>
        <v>new Curriculum(){ GroupId = 3,TypePairId = 1,SubjectId = 34,NumberOfPairs = 16},</v>
      </c>
      <c r="N56" t="str">
        <f t="shared" si="15"/>
        <v>new Curriculum(){ GroupId = 3,TypePairId = 2,SubjectId = 34,NumberOfPairs = 8},</v>
      </c>
      <c r="O56" t="str">
        <f t="shared" si="16"/>
        <v>new Curriculum(){ GroupId = 3,TypePairId = 3,SubjectId = 34,NumberOfPairs = 16},</v>
      </c>
      <c r="P56" t="str">
        <f t="shared" si="17"/>
        <v>new Curriculum(){ GroupId = 3,TypePairId = 1,SubjectId = 34,NumberOfPairs = 16},new Curriculum(){ GroupId = 3,TypePairId = 2,SubjectId = 34,NumberOfPairs = 8},new Curriculum(){ GroupId = 3,TypePairId = 3,SubjectId = 34,NumberOfPairs = 16},</v>
      </c>
      <c r="R56" t="str">
        <f t="shared" si="18"/>
        <v/>
      </c>
      <c r="S56" t="str">
        <f t="shared" si="19"/>
        <v/>
      </c>
      <c r="T56" t="str">
        <f t="shared" si="20"/>
        <v/>
      </c>
      <c r="U56" t="str">
        <f t="shared" si="21"/>
        <v/>
      </c>
    </row>
    <row r="57" spans="1:21" x14ac:dyDescent="0.3">
      <c r="A57" s="70" t="s">
        <v>105</v>
      </c>
      <c r="B57" s="75" t="s">
        <v>139</v>
      </c>
      <c r="C57" s="80" t="s">
        <v>140</v>
      </c>
      <c r="D57" s="72" t="s">
        <v>13</v>
      </c>
      <c r="E57" s="73">
        <v>16</v>
      </c>
      <c r="F57" s="73">
        <v>8</v>
      </c>
      <c r="G57" s="73">
        <v>16</v>
      </c>
      <c r="H57" s="72"/>
      <c r="I57" s="74"/>
      <c r="J57" s="74"/>
      <c r="K57" s="74"/>
      <c r="L57" t="str">
        <f>CONCATENATE("SubjectId = ",MATCH(C57,БД_Предметы!B:B,0)-1)</f>
        <v>SubjectId = 35</v>
      </c>
      <c r="M57" t="str">
        <f t="shared" si="14"/>
        <v>new Curriculum(){ GroupId = 3,TypePairId = 1,SubjectId = 35,NumberOfPairs = 16},</v>
      </c>
      <c r="N57" t="str">
        <f t="shared" si="15"/>
        <v>new Curriculum(){ GroupId = 3,TypePairId = 2,SubjectId = 35,NumberOfPairs = 8},</v>
      </c>
      <c r="O57" t="str">
        <f t="shared" si="16"/>
        <v>new Curriculum(){ GroupId = 3,TypePairId = 3,SubjectId = 35,NumberOfPairs = 16},</v>
      </c>
      <c r="P57" t="str">
        <f t="shared" si="17"/>
        <v>new Curriculum(){ GroupId = 3,TypePairId = 1,SubjectId = 35,NumberOfPairs = 16},new Curriculum(){ GroupId = 3,TypePairId = 2,SubjectId = 35,NumberOfPairs = 8},new Curriculum(){ GroupId = 3,TypePairId = 3,SubjectId = 35,NumberOfPairs = 16},</v>
      </c>
      <c r="R57" t="str">
        <f t="shared" si="18"/>
        <v/>
      </c>
      <c r="S57" t="str">
        <f t="shared" si="19"/>
        <v/>
      </c>
      <c r="T57" t="str">
        <f t="shared" si="20"/>
        <v/>
      </c>
      <c r="U57" t="str">
        <f t="shared" si="21"/>
        <v/>
      </c>
    </row>
    <row r="58" spans="1:21" x14ac:dyDescent="0.3">
      <c r="A58" s="70" t="s">
        <v>106</v>
      </c>
      <c r="B58" s="71" t="s">
        <v>141</v>
      </c>
      <c r="C58" s="79" t="s">
        <v>142</v>
      </c>
      <c r="D58" s="72"/>
      <c r="E58" s="74"/>
      <c r="F58" s="74"/>
      <c r="G58" s="74"/>
      <c r="H58" s="72" t="s">
        <v>13</v>
      </c>
      <c r="I58" s="73">
        <v>16</v>
      </c>
      <c r="J58" s="73">
        <v>8</v>
      </c>
      <c r="K58" s="73">
        <v>16</v>
      </c>
      <c r="L58" t="str">
        <f>CONCATENATE("SubjectId = ",MATCH(C58,БД_Предметы!B:B,0)-1)</f>
        <v>SubjectId = 36</v>
      </c>
      <c r="M58" t="str">
        <f t="shared" si="14"/>
        <v/>
      </c>
      <c r="N58" t="str">
        <f t="shared" si="15"/>
        <v/>
      </c>
      <c r="O58" t="str">
        <f t="shared" si="16"/>
        <v/>
      </c>
      <c r="P58" t="str">
        <f t="shared" si="17"/>
        <v/>
      </c>
      <c r="R58" t="str">
        <f t="shared" si="18"/>
        <v>new Curriculum(){ GroupId = 1,TypePairId = 1,SubjectId = 36,NumberOfPairs = 16},</v>
      </c>
      <c r="S58" t="str">
        <f t="shared" si="19"/>
        <v>new Curriculum(){ GroupId = 1,TypePairId = 2,SubjectId = 36,NumberOfPairs = 8},</v>
      </c>
      <c r="T58" t="str">
        <f t="shared" si="20"/>
        <v>new Curriculum(){ GroupId = 1,TypePairId = 3,SubjectId = 36,NumberOfPairs = 16},</v>
      </c>
      <c r="U58" t="str">
        <f t="shared" si="21"/>
        <v>new Curriculum(){ GroupId = 1,TypePairId = 1,SubjectId = 36,NumberOfPairs = 16},new Curriculum(){ GroupId = 1,TypePairId = 2,SubjectId = 36,NumberOfPairs = 8},new Curriculum(){ GroupId = 1,TypePairId = 3,SubjectId = 36,NumberOfPairs = 16},</v>
      </c>
    </row>
    <row r="59" spans="1:21" x14ac:dyDescent="0.3">
      <c r="A59" s="70" t="s">
        <v>107</v>
      </c>
      <c r="B59" s="75" t="s">
        <v>143</v>
      </c>
      <c r="C59" s="80" t="s">
        <v>144</v>
      </c>
      <c r="D59" s="72"/>
      <c r="E59" s="74"/>
      <c r="F59" s="74"/>
      <c r="G59" s="74"/>
      <c r="H59" s="72" t="s">
        <v>13</v>
      </c>
      <c r="I59" s="73">
        <v>16</v>
      </c>
      <c r="J59" s="73">
        <v>8</v>
      </c>
      <c r="K59" s="73">
        <v>16</v>
      </c>
      <c r="L59" t="str">
        <f>CONCATENATE("SubjectId = ",MATCH(C59,БД_Предметы!B:B,0)-1)</f>
        <v>SubjectId = 37</v>
      </c>
      <c r="M59" t="str">
        <f t="shared" si="14"/>
        <v/>
      </c>
      <c r="N59" t="str">
        <f t="shared" si="15"/>
        <v/>
      </c>
      <c r="O59" t="str">
        <f t="shared" si="16"/>
        <v/>
      </c>
      <c r="P59" t="str">
        <f t="shared" si="17"/>
        <v/>
      </c>
      <c r="R59" t="str">
        <f t="shared" si="18"/>
        <v>new Curriculum(){ GroupId = 1,TypePairId = 1,SubjectId = 37,NumberOfPairs = 16},</v>
      </c>
      <c r="S59" t="str">
        <f t="shared" si="19"/>
        <v>new Curriculum(){ GroupId = 1,TypePairId = 2,SubjectId = 37,NumberOfPairs = 8},</v>
      </c>
      <c r="T59" t="str">
        <f t="shared" si="20"/>
        <v>new Curriculum(){ GroupId = 1,TypePairId = 3,SubjectId = 37,NumberOfPairs = 16},</v>
      </c>
      <c r="U59" t="str">
        <f t="shared" si="21"/>
        <v>new Curriculum(){ GroupId = 1,TypePairId = 1,SubjectId = 37,NumberOfPairs = 16},new Curriculum(){ GroupId = 1,TypePairId = 2,SubjectId = 37,NumberOfPairs = 8},new Curriculum(){ GroupId = 1,TypePairId = 3,SubjectId = 37,NumberOfPairs = 16},</v>
      </c>
    </row>
    <row r="60" spans="1:21" x14ac:dyDescent="0.3">
      <c r="A60" s="70" t="s">
        <v>145</v>
      </c>
      <c r="B60" s="75" t="s">
        <v>146</v>
      </c>
      <c r="C60" s="80" t="s">
        <v>147</v>
      </c>
      <c r="D60" s="72"/>
      <c r="E60" s="74"/>
      <c r="F60" s="74"/>
      <c r="G60" s="74"/>
      <c r="H60" s="72" t="s">
        <v>13</v>
      </c>
      <c r="I60" s="73">
        <v>16</v>
      </c>
      <c r="J60" s="73">
        <v>8</v>
      </c>
      <c r="K60" s="73">
        <v>16</v>
      </c>
      <c r="L60" t="str">
        <f>CONCATENATE("SubjectId = ",MATCH(C60,БД_Предметы!B:B,0)-1)</f>
        <v>SubjectId = 38</v>
      </c>
      <c r="M60" t="str">
        <f t="shared" si="14"/>
        <v/>
      </c>
      <c r="N60" t="str">
        <f t="shared" si="15"/>
        <v/>
      </c>
      <c r="O60" t="str">
        <f t="shared" si="16"/>
        <v/>
      </c>
      <c r="P60" t="str">
        <f t="shared" si="17"/>
        <v/>
      </c>
      <c r="R60" t="str">
        <f t="shared" si="18"/>
        <v>new Curriculum(){ GroupId = 1,TypePairId = 1,SubjectId = 38,NumberOfPairs = 16},</v>
      </c>
      <c r="S60" t="str">
        <f t="shared" si="19"/>
        <v>new Curriculum(){ GroupId = 1,TypePairId = 2,SubjectId = 38,NumberOfPairs = 8},</v>
      </c>
      <c r="T60" t="str">
        <f t="shared" si="20"/>
        <v>new Curriculum(){ GroupId = 1,TypePairId = 3,SubjectId = 38,NumberOfPairs = 16},</v>
      </c>
      <c r="U60" t="str">
        <f t="shared" si="21"/>
        <v>new Curriculum(){ GroupId = 1,TypePairId = 1,SubjectId = 38,NumberOfPairs = 16},new Curriculum(){ GroupId = 1,TypePairId = 2,SubjectId = 38,NumberOfPairs = 8},new Curriculum(){ GroupId = 1,TypePairId = 3,SubjectId = 38,NumberOfPairs = 16},</v>
      </c>
    </row>
    <row r="61" spans="1:21" x14ac:dyDescent="0.3">
      <c r="A61" s="70" t="s">
        <v>148</v>
      </c>
      <c r="B61" s="71" t="s">
        <v>149</v>
      </c>
      <c r="C61" s="79" t="s">
        <v>150</v>
      </c>
      <c r="D61" s="72"/>
      <c r="E61" s="74"/>
      <c r="F61" s="74"/>
      <c r="G61" s="74"/>
      <c r="H61" s="72" t="s">
        <v>20</v>
      </c>
      <c r="I61" s="73">
        <v>16</v>
      </c>
      <c r="J61" s="73">
        <v>12</v>
      </c>
      <c r="K61" s="73">
        <v>32</v>
      </c>
      <c r="L61" t="str">
        <f>CONCATENATE("SubjectId = ",MATCH(C61,БД_Предметы!B:B,0)-1)</f>
        <v>SubjectId = 39</v>
      </c>
      <c r="M61" t="str">
        <f t="shared" si="14"/>
        <v/>
      </c>
      <c r="N61" t="str">
        <f t="shared" si="15"/>
        <v/>
      </c>
      <c r="O61" t="str">
        <f t="shared" si="16"/>
        <v/>
      </c>
      <c r="P61" t="str">
        <f t="shared" si="17"/>
        <v/>
      </c>
      <c r="R61" t="str">
        <f t="shared" si="18"/>
        <v>new Curriculum(){ GroupId = 1,TypePairId = 1,SubjectId = 39,NumberOfPairs = 16},</v>
      </c>
      <c r="S61" t="str">
        <f t="shared" si="19"/>
        <v>new Curriculum(){ GroupId = 1,TypePairId = 2,SubjectId = 39,NumberOfPairs = 12},</v>
      </c>
      <c r="T61" t="str">
        <f t="shared" si="20"/>
        <v>new Curriculum(){ GroupId = 1,TypePairId = 3,SubjectId = 39,NumberOfPairs = 32},</v>
      </c>
      <c r="U61" t="str">
        <f t="shared" si="21"/>
        <v>new Curriculum(){ GroupId = 1,TypePairId = 1,SubjectId = 39,NumberOfPairs = 16},new Curriculum(){ GroupId = 1,TypePairId = 2,SubjectId = 39,NumberOfPairs = 12},new Curriculum(){ GroupId = 1,TypePairId = 3,SubjectId = 39,NumberOfPairs = 32},</v>
      </c>
    </row>
    <row r="62" spans="1:21" x14ac:dyDescent="0.3">
      <c r="A62" s="70" t="s">
        <v>151</v>
      </c>
      <c r="B62" s="75" t="s">
        <v>152</v>
      </c>
      <c r="C62" s="80" t="s">
        <v>153</v>
      </c>
      <c r="D62" s="72"/>
      <c r="E62" s="74"/>
      <c r="F62" s="74"/>
      <c r="G62" s="74"/>
      <c r="H62" s="72" t="s">
        <v>20</v>
      </c>
      <c r="I62" s="73">
        <v>16</v>
      </c>
      <c r="J62" s="73">
        <v>12</v>
      </c>
      <c r="K62" s="73">
        <v>32</v>
      </c>
      <c r="L62" t="str">
        <f>CONCATENATE("SubjectId = ",MATCH(C62,БД_Предметы!B:B,0)-1)</f>
        <v>SubjectId = 40</v>
      </c>
      <c r="M62" t="str">
        <f t="shared" si="14"/>
        <v/>
      </c>
      <c r="N62" t="str">
        <f t="shared" si="15"/>
        <v/>
      </c>
      <c r="O62" t="str">
        <f t="shared" si="16"/>
        <v/>
      </c>
      <c r="P62" t="str">
        <f t="shared" si="17"/>
        <v/>
      </c>
      <c r="R62" t="str">
        <f t="shared" si="18"/>
        <v>new Curriculum(){ GroupId = 1,TypePairId = 1,SubjectId = 40,NumberOfPairs = 16},</v>
      </c>
      <c r="S62" t="str">
        <f t="shared" si="19"/>
        <v>new Curriculum(){ GroupId = 1,TypePairId = 2,SubjectId = 40,NumberOfPairs = 12},</v>
      </c>
      <c r="T62" t="str">
        <f t="shared" si="20"/>
        <v>new Curriculum(){ GroupId = 1,TypePairId = 3,SubjectId = 40,NumberOfPairs = 32},</v>
      </c>
      <c r="U62" t="str">
        <f t="shared" si="21"/>
        <v>new Curriculum(){ GroupId = 1,TypePairId = 1,SubjectId = 40,NumberOfPairs = 16},new Curriculum(){ GroupId = 1,TypePairId = 2,SubjectId = 40,NumberOfPairs = 12},new Curriculum(){ GroupId = 1,TypePairId = 3,SubjectId = 40,NumberOfPairs = 32},</v>
      </c>
    </row>
    <row r="63" spans="1:21" x14ac:dyDescent="0.3">
      <c r="A63" s="70" t="s">
        <v>154</v>
      </c>
      <c r="B63" s="75" t="s">
        <v>155</v>
      </c>
      <c r="C63" s="80" t="s">
        <v>156</v>
      </c>
      <c r="D63" s="72"/>
      <c r="E63" s="74"/>
      <c r="F63" s="74"/>
      <c r="G63" s="74"/>
      <c r="H63" s="72" t="s">
        <v>20</v>
      </c>
      <c r="I63" s="73">
        <v>16</v>
      </c>
      <c r="J63" s="73">
        <v>12</v>
      </c>
      <c r="K63" s="73">
        <v>32</v>
      </c>
      <c r="L63" t="str">
        <f>CONCATENATE("SubjectId = ",MATCH(C63,БД_Предметы!B:B,0)-1)</f>
        <v>SubjectId = 41</v>
      </c>
      <c r="M63" t="str">
        <f t="shared" si="14"/>
        <v/>
      </c>
      <c r="N63" t="str">
        <f t="shared" si="15"/>
        <v/>
      </c>
      <c r="O63" t="str">
        <f t="shared" si="16"/>
        <v/>
      </c>
      <c r="P63" t="str">
        <f t="shared" si="17"/>
        <v/>
      </c>
      <c r="R63" t="str">
        <f t="shared" si="18"/>
        <v>new Curriculum(){ GroupId = 1,TypePairId = 1,SubjectId = 41,NumberOfPairs = 16},</v>
      </c>
      <c r="S63" t="str">
        <f t="shared" si="19"/>
        <v>new Curriculum(){ GroupId = 1,TypePairId = 2,SubjectId = 41,NumberOfPairs = 12},</v>
      </c>
      <c r="T63" t="str">
        <f t="shared" si="20"/>
        <v>new Curriculum(){ GroupId = 1,TypePairId = 3,SubjectId = 41,NumberOfPairs = 32},</v>
      </c>
      <c r="U63" t="str">
        <f t="shared" si="21"/>
        <v>new Curriculum(){ GroupId = 1,TypePairId = 1,SubjectId = 41,NumberOfPairs = 16},new Curriculum(){ GroupId = 1,TypePairId = 2,SubjectId = 41,NumberOfPairs = 12},new Curriculum(){ GroupId = 1,TypePairId = 3,SubjectId = 41,NumberOfPairs = 32},</v>
      </c>
    </row>
    <row r="64" spans="1:21" x14ac:dyDescent="0.3">
      <c r="A64" s="70" t="s">
        <v>157</v>
      </c>
      <c r="B64" s="71" t="s">
        <v>158</v>
      </c>
      <c r="C64" s="79" t="s">
        <v>159</v>
      </c>
      <c r="D64" s="72" t="s">
        <v>13</v>
      </c>
      <c r="E64" s="73">
        <v>16</v>
      </c>
      <c r="F64" s="73">
        <v>16</v>
      </c>
      <c r="G64" s="74"/>
      <c r="H64" s="72"/>
      <c r="I64" s="74"/>
      <c r="J64" s="74"/>
      <c r="K64" s="74"/>
      <c r="L64" t="str">
        <f>CONCATENATE("SubjectId = ",MATCH(C64,БД_Предметы!B:B,0)-1)</f>
        <v>SubjectId = 42</v>
      </c>
      <c r="M64" t="str">
        <f t="shared" si="14"/>
        <v>new Curriculum(){ GroupId = 3,TypePairId = 1,SubjectId = 42,NumberOfPairs = 16},</v>
      </c>
      <c r="N64" t="str">
        <f t="shared" si="15"/>
        <v>new Curriculum(){ GroupId = 3,TypePairId = 2,SubjectId = 42,NumberOfPairs = 16},</v>
      </c>
      <c r="O64" t="str">
        <f t="shared" si="16"/>
        <v/>
      </c>
      <c r="P64" t="str">
        <f t="shared" si="17"/>
        <v>new Curriculum(){ GroupId = 3,TypePairId = 1,SubjectId = 42,NumberOfPairs = 16},new Curriculum(){ GroupId = 3,TypePairId = 2,SubjectId = 42,NumberOfPairs = 16},</v>
      </c>
      <c r="R64" t="str">
        <f t="shared" si="18"/>
        <v/>
      </c>
      <c r="S64" t="str">
        <f t="shared" si="19"/>
        <v/>
      </c>
      <c r="T64" t="str">
        <f t="shared" si="20"/>
        <v/>
      </c>
      <c r="U64" t="str">
        <f t="shared" si="21"/>
        <v/>
      </c>
    </row>
    <row r="65" spans="1:21" x14ac:dyDescent="0.3">
      <c r="A65" s="70" t="s">
        <v>160</v>
      </c>
      <c r="B65" s="75" t="s">
        <v>161</v>
      </c>
      <c r="C65" s="80" t="s">
        <v>162</v>
      </c>
      <c r="D65" s="72" t="s">
        <v>13</v>
      </c>
      <c r="E65" s="73">
        <v>16</v>
      </c>
      <c r="F65" s="73">
        <v>16</v>
      </c>
      <c r="G65" s="74"/>
      <c r="H65" s="72"/>
      <c r="I65" s="74"/>
      <c r="J65" s="74"/>
      <c r="K65" s="74"/>
      <c r="L65" t="str">
        <f>CONCATENATE("SubjectId = ",MATCH(C65,БД_Предметы!B:B,0)-1)</f>
        <v>SubjectId = 43</v>
      </c>
      <c r="M65" t="str">
        <f t="shared" si="14"/>
        <v>new Curriculum(){ GroupId = 3,TypePairId = 1,SubjectId = 43,NumberOfPairs = 16},</v>
      </c>
      <c r="N65" t="str">
        <f t="shared" si="15"/>
        <v>new Curriculum(){ GroupId = 3,TypePairId = 2,SubjectId = 43,NumberOfPairs = 16},</v>
      </c>
      <c r="O65" t="str">
        <f t="shared" si="16"/>
        <v/>
      </c>
      <c r="P65" t="str">
        <f t="shared" si="17"/>
        <v>new Curriculum(){ GroupId = 3,TypePairId = 1,SubjectId = 43,NumberOfPairs = 16},new Curriculum(){ GroupId = 3,TypePairId = 2,SubjectId = 43,NumberOfPairs = 16},</v>
      </c>
      <c r="R65" t="str">
        <f t="shared" si="18"/>
        <v/>
      </c>
      <c r="S65" t="str">
        <f t="shared" si="19"/>
        <v/>
      </c>
      <c r="T65" t="str">
        <f t="shared" si="20"/>
        <v/>
      </c>
      <c r="U65" t="str">
        <f t="shared" si="21"/>
        <v/>
      </c>
    </row>
    <row r="66" spans="1:21" x14ac:dyDescent="0.3">
      <c r="A66" s="70" t="s">
        <v>163</v>
      </c>
      <c r="B66" s="75" t="s">
        <v>164</v>
      </c>
      <c r="C66" s="80" t="s">
        <v>165</v>
      </c>
      <c r="D66" s="72" t="s">
        <v>13</v>
      </c>
      <c r="E66" s="73">
        <v>16</v>
      </c>
      <c r="F66" s="73">
        <v>16</v>
      </c>
      <c r="G66" s="74"/>
      <c r="H66" s="72"/>
      <c r="I66" s="74"/>
      <c r="J66" s="74"/>
      <c r="K66" s="74"/>
      <c r="L66" t="str">
        <f>CONCATENATE("SubjectId = ",MATCH(C66,БД_Предметы!B:B,0)-1)</f>
        <v>SubjectId = 44</v>
      </c>
      <c r="M66" t="str">
        <f t="shared" si="14"/>
        <v>new Curriculum(){ GroupId = 3,TypePairId = 1,SubjectId = 44,NumberOfPairs = 16},</v>
      </c>
      <c r="N66" t="str">
        <f t="shared" si="15"/>
        <v>new Curriculum(){ GroupId = 3,TypePairId = 2,SubjectId = 44,NumberOfPairs = 16},</v>
      </c>
      <c r="O66" t="str">
        <f t="shared" si="16"/>
        <v/>
      </c>
      <c r="P66" t="str">
        <f t="shared" si="17"/>
        <v>new Curriculum(){ GroupId = 3,TypePairId = 1,SubjectId = 44,NumberOfPairs = 16},new Curriculum(){ GroupId = 3,TypePairId = 2,SubjectId = 44,NumberOfPairs = 16},</v>
      </c>
      <c r="R66" t="str">
        <f t="shared" si="18"/>
        <v/>
      </c>
      <c r="S66" t="str">
        <f t="shared" si="19"/>
        <v/>
      </c>
      <c r="T66" t="str">
        <f t="shared" si="20"/>
        <v/>
      </c>
      <c r="U66" t="str">
        <f t="shared" si="21"/>
        <v/>
      </c>
    </row>
    <row r="67" spans="1:21" x14ac:dyDescent="0.3">
      <c r="A67" s="70" t="s">
        <v>166</v>
      </c>
      <c r="B67" s="71" t="s">
        <v>167</v>
      </c>
      <c r="C67" s="79" t="s">
        <v>168</v>
      </c>
      <c r="D67" s="72"/>
      <c r="E67" s="74"/>
      <c r="F67" s="74"/>
      <c r="G67" s="74"/>
      <c r="H67" s="72" t="s">
        <v>20</v>
      </c>
      <c r="I67" s="73">
        <v>16</v>
      </c>
      <c r="J67" s="73">
        <v>4</v>
      </c>
      <c r="K67" s="73">
        <v>32</v>
      </c>
      <c r="L67" t="str">
        <f>CONCATENATE("SubjectId = ",MATCH(C67,БД_Предметы!B:B,0)-1)</f>
        <v>SubjectId = 45</v>
      </c>
      <c r="M67" t="str">
        <f t="shared" si="14"/>
        <v/>
      </c>
      <c r="N67" t="str">
        <f t="shared" si="15"/>
        <v/>
      </c>
      <c r="O67" t="str">
        <f t="shared" si="16"/>
        <v/>
      </c>
      <c r="P67" t="str">
        <f t="shared" si="17"/>
        <v/>
      </c>
      <c r="R67" t="str">
        <f t="shared" si="18"/>
        <v>new Curriculum(){ GroupId = 1,TypePairId = 1,SubjectId = 45,NumberOfPairs = 16},</v>
      </c>
      <c r="S67" t="str">
        <f t="shared" si="19"/>
        <v>new Curriculum(){ GroupId = 1,TypePairId = 2,SubjectId = 45,NumberOfPairs = 4},</v>
      </c>
      <c r="T67" t="str">
        <f t="shared" si="20"/>
        <v>new Curriculum(){ GroupId = 1,TypePairId = 3,SubjectId = 45,NumberOfPairs = 32},</v>
      </c>
      <c r="U67" t="str">
        <f t="shared" si="21"/>
        <v>new Curriculum(){ GroupId = 1,TypePairId = 1,SubjectId = 45,NumberOfPairs = 16},new Curriculum(){ GroupId = 1,TypePairId = 2,SubjectId = 45,NumberOfPairs = 4},new Curriculum(){ GroupId = 1,TypePairId = 3,SubjectId = 45,NumberOfPairs = 32},</v>
      </c>
    </row>
    <row r="68" spans="1:21" x14ac:dyDescent="0.3">
      <c r="A68" s="70" t="s">
        <v>169</v>
      </c>
      <c r="B68" s="75" t="s">
        <v>170</v>
      </c>
      <c r="C68" s="80" t="s">
        <v>171</v>
      </c>
      <c r="D68" s="72"/>
      <c r="E68" s="74"/>
      <c r="F68" s="74"/>
      <c r="G68" s="74"/>
      <c r="H68" s="72" t="s">
        <v>20</v>
      </c>
      <c r="I68" s="73">
        <v>16</v>
      </c>
      <c r="J68" s="73">
        <v>4</v>
      </c>
      <c r="K68" s="73">
        <v>32</v>
      </c>
      <c r="L68" t="str">
        <f>CONCATENATE("SubjectId = ",MATCH(C68,БД_Предметы!B:B,0)-1)</f>
        <v>SubjectId = 46</v>
      </c>
      <c r="M68" t="str">
        <f t="shared" si="14"/>
        <v/>
      </c>
      <c r="N68" t="str">
        <f t="shared" si="15"/>
        <v/>
      </c>
      <c r="O68" t="str">
        <f t="shared" si="16"/>
        <v/>
      </c>
      <c r="P68" t="str">
        <f t="shared" si="17"/>
        <v/>
      </c>
      <c r="R68" t="str">
        <f t="shared" si="18"/>
        <v>new Curriculum(){ GroupId = 1,TypePairId = 1,SubjectId = 46,NumberOfPairs = 16},</v>
      </c>
      <c r="S68" t="str">
        <f t="shared" si="19"/>
        <v>new Curriculum(){ GroupId = 1,TypePairId = 2,SubjectId = 46,NumberOfPairs = 4},</v>
      </c>
      <c r="T68" t="str">
        <f t="shared" si="20"/>
        <v>new Curriculum(){ GroupId = 1,TypePairId = 3,SubjectId = 46,NumberOfPairs = 32},</v>
      </c>
      <c r="U68" t="str">
        <f t="shared" si="21"/>
        <v>new Curriculum(){ GroupId = 1,TypePairId = 1,SubjectId = 46,NumberOfPairs = 16},new Curriculum(){ GroupId = 1,TypePairId = 2,SubjectId = 46,NumberOfPairs = 4},new Curriculum(){ GroupId = 1,TypePairId = 3,SubjectId = 46,NumberOfPairs = 32},</v>
      </c>
    </row>
    <row r="69" spans="1:21" x14ac:dyDescent="0.3">
      <c r="A69" s="70" t="s">
        <v>172</v>
      </c>
      <c r="B69" s="75" t="s">
        <v>173</v>
      </c>
      <c r="C69" s="80" t="s">
        <v>174</v>
      </c>
      <c r="D69" s="72"/>
      <c r="E69" s="74"/>
      <c r="F69" s="74"/>
      <c r="G69" s="74"/>
      <c r="H69" s="72" t="s">
        <v>20</v>
      </c>
      <c r="I69" s="73">
        <v>16</v>
      </c>
      <c r="J69" s="73">
        <v>4</v>
      </c>
      <c r="K69" s="73">
        <v>32</v>
      </c>
      <c r="L69" t="str">
        <f>CONCATENATE("SubjectId = ",MATCH(C69,БД_Предметы!B:B,0)-1)</f>
        <v>SubjectId = 47</v>
      </c>
      <c r="M69" t="str">
        <f t="shared" si="14"/>
        <v/>
      </c>
      <c r="N69" t="str">
        <f t="shared" si="15"/>
        <v/>
      </c>
      <c r="O69" t="str">
        <f t="shared" si="16"/>
        <v/>
      </c>
      <c r="P69" t="str">
        <f t="shared" si="17"/>
        <v/>
      </c>
      <c r="R69" t="str">
        <f t="shared" si="18"/>
        <v>new Curriculum(){ GroupId = 1,TypePairId = 1,SubjectId = 47,NumberOfPairs = 16},</v>
      </c>
      <c r="S69" t="str">
        <f t="shared" si="19"/>
        <v>new Curriculum(){ GroupId = 1,TypePairId = 2,SubjectId = 47,NumberOfPairs = 4},</v>
      </c>
      <c r="T69" t="str">
        <f t="shared" si="20"/>
        <v>new Curriculum(){ GroupId = 1,TypePairId = 3,SubjectId = 47,NumberOfPairs = 32},</v>
      </c>
      <c r="U69" t="str">
        <f t="shared" si="21"/>
        <v>new Curriculum(){ GroupId = 1,TypePairId = 1,SubjectId = 47,NumberOfPairs = 16},new Curriculum(){ GroupId = 1,TypePairId = 2,SubjectId = 47,NumberOfPairs = 4},new Curriculum(){ GroupId = 1,TypePairId = 3,SubjectId = 47,NumberOfPairs = 32},</v>
      </c>
    </row>
    <row r="70" spans="1:21" x14ac:dyDescent="0.3">
      <c r="A70" s="70" t="s">
        <v>175</v>
      </c>
      <c r="B70" s="71" t="s">
        <v>176</v>
      </c>
      <c r="C70" s="79" t="s">
        <v>177</v>
      </c>
      <c r="D70" s="72" t="s">
        <v>13</v>
      </c>
      <c r="E70" s="73">
        <v>16</v>
      </c>
      <c r="F70" s="74"/>
      <c r="G70" s="73">
        <v>16</v>
      </c>
      <c r="H70" s="72"/>
      <c r="I70" s="74"/>
      <c r="J70" s="74"/>
      <c r="K70" s="74"/>
      <c r="L70" t="str">
        <f>CONCATENATE("SubjectId = ",MATCH(C70,БД_Предметы!B:B,0)-1)</f>
        <v>SubjectId = 48</v>
      </c>
      <c r="M70" t="str">
        <f t="shared" si="14"/>
        <v>new Curriculum(){ GroupId = 3,TypePairId = 1,SubjectId = 48,NumberOfPairs = 16},</v>
      </c>
      <c r="N70" t="str">
        <f t="shared" si="15"/>
        <v/>
      </c>
      <c r="O70" t="str">
        <f t="shared" si="16"/>
        <v>new Curriculum(){ GroupId = 3,TypePairId = 3,SubjectId = 48,NumberOfPairs = 16},</v>
      </c>
      <c r="P70" t="str">
        <f t="shared" si="17"/>
        <v>new Curriculum(){ GroupId = 3,TypePairId = 1,SubjectId = 48,NumberOfPairs = 16},new Curriculum(){ GroupId = 3,TypePairId = 3,SubjectId = 48,NumberOfPairs = 16},</v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 t="shared" si="21"/>
        <v/>
      </c>
    </row>
    <row r="71" spans="1:21" x14ac:dyDescent="0.3">
      <c r="A71" s="70" t="s">
        <v>178</v>
      </c>
      <c r="B71" s="75" t="s">
        <v>179</v>
      </c>
      <c r="C71" s="80" t="s">
        <v>180</v>
      </c>
      <c r="D71" s="72" t="s">
        <v>13</v>
      </c>
      <c r="E71" s="73">
        <v>16</v>
      </c>
      <c r="F71" s="74"/>
      <c r="G71" s="73">
        <v>16</v>
      </c>
      <c r="H71" s="72"/>
      <c r="I71" s="74"/>
      <c r="J71" s="74"/>
      <c r="K71" s="74"/>
      <c r="L71" t="str">
        <f>CONCATENATE("SubjectId = ",MATCH(C71,БД_Предметы!B:B,0)-1)</f>
        <v>SubjectId = 49</v>
      </c>
      <c r="M71" t="str">
        <f t="shared" si="14"/>
        <v>new Curriculum(){ GroupId = 3,TypePairId = 1,SubjectId = 49,NumberOfPairs = 16},</v>
      </c>
      <c r="N71" t="str">
        <f t="shared" si="15"/>
        <v/>
      </c>
      <c r="O71" t="str">
        <f t="shared" si="16"/>
        <v>new Curriculum(){ GroupId = 3,TypePairId = 3,SubjectId = 49,NumberOfPairs = 16},</v>
      </c>
      <c r="P71" t="str">
        <f t="shared" si="17"/>
        <v>new Curriculum(){ GroupId = 3,TypePairId = 1,SubjectId = 49,NumberOfPairs = 16},new Curriculum(){ GroupId = 3,TypePairId = 3,SubjectId = 49,NumberOfPairs = 16},</v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 t="shared" si="21"/>
        <v/>
      </c>
    </row>
    <row r="74" spans="1:21" x14ac:dyDescent="0.3">
      <c r="E74" s="95">
        <f>SUM(E41:E71)</f>
        <v>248</v>
      </c>
      <c r="F74" s="95">
        <f t="shared" ref="F74:K74" si="22">SUM(F41:F71)</f>
        <v>132</v>
      </c>
      <c r="G74" s="95">
        <f t="shared" si="22"/>
        <v>246</v>
      </c>
      <c r="H74" s="95">
        <f t="shared" si="22"/>
        <v>0</v>
      </c>
      <c r="I74" s="95">
        <f t="shared" si="22"/>
        <v>264</v>
      </c>
      <c r="J74" s="95">
        <f t="shared" si="22"/>
        <v>96</v>
      </c>
      <c r="K74" s="95">
        <f t="shared" si="22"/>
        <v>430</v>
      </c>
    </row>
    <row r="76" spans="1:21" x14ac:dyDescent="0.3">
      <c r="I76">
        <f>I74/18</f>
        <v>14.666666666666666</v>
      </c>
      <c r="J76">
        <f>J74/18</f>
        <v>5.333333333333333</v>
      </c>
    </row>
    <row r="78" spans="1:21" x14ac:dyDescent="0.3">
      <c r="I78">
        <f>I76+J76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A052-0C6F-4FC3-9151-3122DAF65BB7}">
  <dimension ref="A2:U19"/>
  <sheetViews>
    <sheetView topLeftCell="F1" workbookViewId="0">
      <selection activeCell="P5" sqref="P5:P19"/>
    </sheetView>
  </sheetViews>
  <sheetFormatPr defaultRowHeight="14.4" x14ac:dyDescent="0.3"/>
  <cols>
    <col min="3" max="3" width="37.21875" bestFit="1" customWidth="1"/>
    <col min="12" max="12" width="11.33203125" bestFit="1" customWidth="1"/>
    <col min="13" max="15" width="10.44140625" bestFit="1" customWidth="1"/>
    <col min="16" max="16" width="9.5546875" bestFit="1" customWidth="1"/>
    <col min="17" max="17" width="11.33203125" bestFit="1" customWidth="1"/>
    <col min="18" max="19" width="9.44140625" bestFit="1" customWidth="1"/>
  </cols>
  <sheetData>
    <row r="2" spans="1:21" x14ac:dyDescent="0.3">
      <c r="L2" t="s">
        <v>189</v>
      </c>
      <c r="M2" t="str">
        <f>CONCATENATE("GroupId = ",4)</f>
        <v>GroupId = 4</v>
      </c>
      <c r="N2" t="str">
        <f t="shared" ref="N2:O2" si="0">CONCATENATE("GroupId = ",4)</f>
        <v>GroupId = 4</v>
      </c>
      <c r="O2" t="str">
        <f t="shared" si="0"/>
        <v>GroupId = 4</v>
      </c>
      <c r="Q2" t="s">
        <v>189</v>
      </c>
      <c r="R2" t="str">
        <f>CONCATENATE("GroupId = ",2)</f>
        <v>GroupId = 2</v>
      </c>
      <c r="S2" t="str">
        <f t="shared" ref="S2:T2" si="1">CONCATENATE("GroupId = ",2)</f>
        <v>GroupId = 2</v>
      </c>
      <c r="T2" t="str">
        <f t="shared" si="1"/>
        <v>GroupId = 2</v>
      </c>
    </row>
    <row r="3" spans="1:21" x14ac:dyDescent="0.3">
      <c r="L3" s="93" t="str">
        <f>D4</f>
        <v>Семестр 1</v>
      </c>
      <c r="M3" t="str">
        <f>CONCATENATE("TypePairId = 1")</f>
        <v>TypePairId = 1</v>
      </c>
      <c r="N3" t="str">
        <f>CONCATENATE("TypePairId = 2")</f>
        <v>TypePairId = 2</v>
      </c>
      <c r="O3" t="str">
        <f>CONCATENATE("TypePairId = 3")</f>
        <v>TypePairId = 3</v>
      </c>
      <c r="Q3" s="93" t="str">
        <f>H4</f>
        <v>Семестр 2</v>
      </c>
      <c r="R3" t="str">
        <f>CONCATENATE("TypePairId = 1")</f>
        <v>TypePairId = 1</v>
      </c>
      <c r="S3" t="str">
        <f>CONCATENATE("TypePairId = 2")</f>
        <v>TypePairId = 2</v>
      </c>
      <c r="T3" t="str">
        <f>CONCATENATE("TypePairId = 3")</f>
        <v>TypePairId = 3</v>
      </c>
    </row>
    <row r="4" spans="1:21" x14ac:dyDescent="0.3">
      <c r="A4" s="87" t="s">
        <v>0</v>
      </c>
      <c r="B4" s="88" t="s">
        <v>1</v>
      </c>
      <c r="C4" s="88" t="s">
        <v>2</v>
      </c>
      <c r="D4" s="87" t="s">
        <v>3</v>
      </c>
      <c r="E4" s="89" t="s">
        <v>6</v>
      </c>
      <c r="F4" s="89" t="s">
        <v>7</v>
      </c>
      <c r="G4" s="89" t="s">
        <v>8</v>
      </c>
      <c r="H4" s="87" t="s">
        <v>183</v>
      </c>
      <c r="I4" s="89" t="s">
        <v>6</v>
      </c>
      <c r="J4" s="89" t="s">
        <v>7</v>
      </c>
      <c r="K4" s="89" t="s">
        <v>8</v>
      </c>
      <c r="L4" s="94" t="s">
        <v>190</v>
      </c>
      <c r="M4" s="93" t="str">
        <f>E4</f>
        <v>Лек</v>
      </c>
      <c r="N4" s="93" t="str">
        <f>F4</f>
        <v>Лаб</v>
      </c>
      <c r="O4" s="93" t="str">
        <f>G4</f>
        <v>Пр</v>
      </c>
      <c r="P4" t="s">
        <v>191</v>
      </c>
      <c r="Q4" s="94"/>
      <c r="R4" s="93" t="str">
        <f>I4</f>
        <v>Лек</v>
      </c>
      <c r="S4" s="93" t="str">
        <f>J4</f>
        <v>Лаб</v>
      </c>
      <c r="T4" s="93" t="str">
        <f>K4</f>
        <v>Пр</v>
      </c>
      <c r="U4" t="s">
        <v>192</v>
      </c>
    </row>
    <row r="5" spans="1:21" x14ac:dyDescent="0.3">
      <c r="A5" s="81" t="s">
        <v>10</v>
      </c>
      <c r="B5" s="82" t="s">
        <v>11</v>
      </c>
      <c r="C5" s="90" t="s">
        <v>12</v>
      </c>
      <c r="D5" s="83" t="s">
        <v>13</v>
      </c>
      <c r="E5" s="84"/>
      <c r="F5" s="84"/>
      <c r="G5" s="84">
        <v>62</v>
      </c>
      <c r="H5" s="83"/>
      <c r="I5" s="84"/>
      <c r="J5" s="84"/>
      <c r="K5" s="84"/>
      <c r="L5" t="str">
        <f>CONCATENATE("SubjectId = ",MATCH(C5,БД_Предметы!B:B,0)-1)</f>
        <v>SubjectId = 9</v>
      </c>
      <c r="M5" t="str">
        <f>IF(E5&gt;0,CONCATENATE("new Curriculum(){ ",M$2,",",M$3,",",$L5,",","NumberOfPairs = ",E5,"},"),"")</f>
        <v/>
      </c>
      <c r="N5" t="str">
        <f t="shared" ref="N5:O5" si="2">IF(F5&gt;0,CONCATENATE("new Curriculum(){ ",N$2,",",N$3,",",$L5,",","NumberOfPairs = ",F5,"},"),"")</f>
        <v/>
      </c>
      <c r="O5" t="str">
        <f t="shared" si="2"/>
        <v>new Curriculum(){ GroupId = 4,TypePairId = 3,SubjectId = 9,NumberOfPairs = 62},</v>
      </c>
      <c r="P5" t="str">
        <f>CONCATENATE(M5,N5,O5)</f>
        <v>new Curriculum(){ GroupId = 4,TypePairId = 3,SubjectId = 9,NumberOfPairs = 62},</v>
      </c>
      <c r="R5" t="str">
        <f>IF(I5&gt;0,CONCATENATE("new Curriculum(){ ",R$2,",",R$3,",",$L5,",","NumberOfPairs = ",I5,"},"),"")</f>
        <v/>
      </c>
      <c r="S5" t="str">
        <f t="shared" ref="S5:T5" si="3">IF(J5&gt;0,CONCATENATE("new Curriculum(){ ",S$2,",",S$3,",",$L5,",","NumberOfPairs = ",J5,"},"),"")</f>
        <v/>
      </c>
      <c r="T5" t="str">
        <f t="shared" si="3"/>
        <v/>
      </c>
      <c r="U5" t="str">
        <f>CONCATENATE(R5,S5,T5)</f>
        <v/>
      </c>
    </row>
    <row r="6" spans="1:21" x14ac:dyDescent="0.3">
      <c r="A6" s="81" t="s">
        <v>14</v>
      </c>
      <c r="B6" s="82" t="s">
        <v>15</v>
      </c>
      <c r="C6" s="90" t="s">
        <v>16</v>
      </c>
      <c r="D6" s="83" t="s">
        <v>13</v>
      </c>
      <c r="E6" s="84"/>
      <c r="F6" s="84"/>
      <c r="G6" s="84">
        <v>32</v>
      </c>
      <c r="H6" s="83" t="s">
        <v>13</v>
      </c>
      <c r="I6" s="84"/>
      <c r="J6" s="84"/>
      <c r="K6" s="84">
        <v>32</v>
      </c>
      <c r="L6" t="str">
        <f>CONCATENATE("SubjectId = ",MATCH(C6,БД_Предметы!B:B,0)-1)</f>
        <v>SubjectId = 3</v>
      </c>
      <c r="M6" t="str">
        <f>IF(E6&gt;0,CONCATENATE("new Curriculum(){ ",M$2,",",M$3,",",$L6,",","NumberOfPairs = ",E6,"},"),"")</f>
        <v/>
      </c>
      <c r="N6" t="str">
        <f t="shared" ref="N6:N18" si="4">IF(F6&gt;0,CONCATENATE("new Curriculum(){ ",N$2,",",N$3,",",$L6,",","NumberOfPairs = ",F6,"},"),"")</f>
        <v/>
      </c>
      <c r="O6" t="str">
        <f>IF(G6&gt;0,CONCATENATE("new Curriculum(){ ",O$2,",",O$3,",",$L6,",","NumberOfPairs = ",G6,"},"),"")</f>
        <v>new Curriculum(){ GroupId = 4,TypePairId = 3,SubjectId = 3,NumberOfPairs = 32},</v>
      </c>
      <c r="P6" t="str">
        <f t="shared" ref="P6:P18" si="5">CONCATENATE(M6,N6,O6)</f>
        <v>new Curriculum(){ GroupId = 4,TypePairId = 3,SubjectId = 3,NumberOfPairs = 32},</v>
      </c>
      <c r="R6" t="str">
        <f t="shared" ref="R6:R18" si="6">IF(I6&gt;0,CONCATENATE("new Curriculum(){ ",R$2,",",R$3,",",$L6,",","NumberOfPairs = ",I6,"},"),"")</f>
        <v/>
      </c>
      <c r="S6" t="str">
        <f t="shared" ref="S6:S18" si="7">IF(J6&gt;0,CONCATENATE("new Curriculum(){ ",S$2,",",S$3,",",$L6,",","NumberOfPairs = ",J6,"},"),"")</f>
        <v/>
      </c>
      <c r="T6" t="str">
        <f t="shared" ref="T6:T18" si="8">IF(K6&gt;0,CONCATENATE("new Curriculum(){ ",T$2,",",T$3,",",$L6,",","NumberOfPairs = ",K6,"},"),"")</f>
        <v>new Curriculum(){ GroupId = 2,TypePairId = 3,SubjectId = 3,NumberOfPairs = 32},</v>
      </c>
      <c r="U6" t="str">
        <f t="shared" ref="U6:U18" si="9">CONCATENATE(R6,S6,T6)</f>
        <v>new Curriculum(){ GroupId = 2,TypePairId = 3,SubjectId = 3,NumberOfPairs = 32},</v>
      </c>
    </row>
    <row r="7" spans="1:21" x14ac:dyDescent="0.3">
      <c r="A7" s="81" t="s">
        <v>17</v>
      </c>
      <c r="B7" s="82" t="s">
        <v>18</v>
      </c>
      <c r="C7" s="90" t="s">
        <v>19</v>
      </c>
      <c r="D7" s="83" t="s">
        <v>20</v>
      </c>
      <c r="E7" s="84">
        <v>16</v>
      </c>
      <c r="F7" s="84"/>
      <c r="G7" s="84">
        <v>16</v>
      </c>
      <c r="H7" s="83"/>
      <c r="I7" s="84"/>
      <c r="J7" s="84"/>
      <c r="K7" s="84"/>
      <c r="L7" t="str">
        <f>CONCATENATE("SubjectId = ",MATCH(C7,БД_Предметы!B:B,0)-1)</f>
        <v>SubjectId = 50</v>
      </c>
      <c r="M7" t="str">
        <f t="shared" ref="M6:M18" si="10">IF(E7&gt;0,CONCATENATE("new Curriculum(){ ",M$2,",",M$3,",",$L7,",","NumberOfPairs = ",E7,"},"),"")</f>
        <v>new Curriculum(){ GroupId = 4,TypePairId = 1,SubjectId = 50,NumberOfPairs = 16},</v>
      </c>
      <c r="N7" t="str">
        <f t="shared" si="4"/>
        <v/>
      </c>
      <c r="O7" t="str">
        <f>IF(G7&gt;0,CONCATENATE("new Curriculum(){ ",O$2,",",O$3,",",$L7,",","NumberOfPairs = ",G7,"},"),"")</f>
        <v>new Curriculum(){ GroupId = 4,TypePairId = 3,SubjectId = 50,NumberOfPairs = 16},</v>
      </c>
      <c r="P7" t="str">
        <f t="shared" si="5"/>
        <v>new Curriculum(){ GroupId = 4,TypePairId = 1,SubjectId = 50,NumberOfPairs = 16},new Curriculum(){ GroupId = 4,TypePairId = 3,SubjectId = 50,NumberOfPairs = 16},</v>
      </c>
      <c r="R7" t="str">
        <f t="shared" si="6"/>
        <v/>
      </c>
      <c r="S7" t="str">
        <f t="shared" si="7"/>
        <v/>
      </c>
      <c r="T7" t="str">
        <f t="shared" si="8"/>
        <v/>
      </c>
      <c r="U7" t="str">
        <f t="shared" si="9"/>
        <v/>
      </c>
    </row>
    <row r="8" spans="1:21" x14ac:dyDescent="0.3">
      <c r="A8" s="81" t="s">
        <v>21</v>
      </c>
      <c r="B8" s="82" t="s">
        <v>22</v>
      </c>
      <c r="C8" s="90" t="s">
        <v>23</v>
      </c>
      <c r="D8" s="83"/>
      <c r="E8" s="84"/>
      <c r="F8" s="84"/>
      <c r="G8" s="84"/>
      <c r="H8" s="83" t="s">
        <v>13</v>
      </c>
      <c r="I8" s="84">
        <v>8</v>
      </c>
      <c r="J8" s="84"/>
      <c r="K8" s="84">
        <v>8</v>
      </c>
      <c r="L8" t="str">
        <f>CONCATENATE("SubjectId = ",MATCH(C8,БД_Предметы!B:B,0)-1)</f>
        <v>SubjectId = 2</v>
      </c>
      <c r="M8" t="str">
        <f t="shared" si="10"/>
        <v/>
      </c>
      <c r="N8" t="str">
        <f t="shared" si="4"/>
        <v/>
      </c>
      <c r="O8" t="str">
        <f t="shared" ref="O6:O18" si="11">IF(G8&gt;0,CONCATENATE("new Curriculum(){ ",O$2,",",O$3,",",$L8,",","NumberOfPairs = ",G8,"},"),"")</f>
        <v/>
      </c>
      <c r="P8" t="str">
        <f t="shared" si="5"/>
        <v/>
      </c>
      <c r="R8" t="str">
        <f t="shared" si="6"/>
        <v>new Curriculum(){ GroupId = 2,TypePairId = 1,SubjectId = 2,NumberOfPairs = 8},</v>
      </c>
      <c r="S8" t="str">
        <f t="shared" si="7"/>
        <v/>
      </c>
      <c r="T8" t="str">
        <f t="shared" si="8"/>
        <v>new Curriculum(){ GroupId = 2,TypePairId = 3,SubjectId = 2,NumberOfPairs = 8},</v>
      </c>
      <c r="U8" t="str">
        <f t="shared" si="9"/>
        <v>new Curriculum(){ GroupId = 2,TypePairId = 1,SubjectId = 2,NumberOfPairs = 8},new Curriculum(){ GroupId = 2,TypePairId = 3,SubjectId = 2,NumberOfPairs = 8},</v>
      </c>
    </row>
    <row r="9" spans="1:21" x14ac:dyDescent="0.3">
      <c r="A9" s="81" t="s">
        <v>24</v>
      </c>
      <c r="B9" s="82" t="s">
        <v>25</v>
      </c>
      <c r="C9" s="90" t="s">
        <v>26</v>
      </c>
      <c r="D9" s="83"/>
      <c r="E9" s="84"/>
      <c r="F9" s="84"/>
      <c r="G9" s="84"/>
      <c r="H9" s="83" t="s">
        <v>13</v>
      </c>
      <c r="I9" s="84">
        <v>16</v>
      </c>
      <c r="J9" s="84"/>
      <c r="K9" s="84">
        <v>16</v>
      </c>
      <c r="L9" t="str">
        <f>CONCATENATE("SubjectId = ",MATCH(C9,БД_Предметы!B:B,0)-1)</f>
        <v>SubjectId = 51</v>
      </c>
      <c r="M9" t="str">
        <f t="shared" si="10"/>
        <v/>
      </c>
      <c r="N9" t="str">
        <f t="shared" si="4"/>
        <v/>
      </c>
      <c r="O9" t="str">
        <f t="shared" si="11"/>
        <v/>
      </c>
      <c r="P9" t="str">
        <f t="shared" si="5"/>
        <v/>
      </c>
      <c r="R9" t="str">
        <f t="shared" si="6"/>
        <v>new Curriculum(){ GroupId = 2,TypePairId = 1,SubjectId = 51,NumberOfPairs = 16},</v>
      </c>
      <c r="S9" t="str">
        <f t="shared" si="7"/>
        <v/>
      </c>
      <c r="T9" t="str">
        <f t="shared" si="8"/>
        <v>new Curriculum(){ GroupId = 2,TypePairId = 3,SubjectId = 51,NumberOfPairs = 16},</v>
      </c>
      <c r="U9" t="str">
        <f t="shared" si="9"/>
        <v>new Curriculum(){ GroupId = 2,TypePairId = 1,SubjectId = 51,NumberOfPairs = 16},new Curriculum(){ GroupId = 2,TypePairId = 3,SubjectId = 51,NumberOfPairs = 16},</v>
      </c>
    </row>
    <row r="10" spans="1:21" x14ac:dyDescent="0.3">
      <c r="A10" s="81" t="s">
        <v>27</v>
      </c>
      <c r="B10" s="82" t="s">
        <v>28</v>
      </c>
      <c r="C10" s="90" t="s">
        <v>29</v>
      </c>
      <c r="D10" s="83" t="s">
        <v>20</v>
      </c>
      <c r="E10" s="84">
        <v>16</v>
      </c>
      <c r="F10" s="84"/>
      <c r="G10" s="84">
        <v>32</v>
      </c>
      <c r="H10" s="83"/>
      <c r="I10" s="84"/>
      <c r="J10" s="84"/>
      <c r="K10" s="84"/>
      <c r="L10" t="str">
        <f>CONCATENATE("SubjectId = ",MATCH(C10,БД_Предметы!B:B,0)-1)</f>
        <v>SubjectId = 52</v>
      </c>
      <c r="M10" t="str">
        <f t="shared" si="10"/>
        <v>new Curriculum(){ GroupId = 4,TypePairId = 1,SubjectId = 52,NumberOfPairs = 16},</v>
      </c>
      <c r="N10" t="str">
        <f t="shared" si="4"/>
        <v/>
      </c>
      <c r="O10" t="str">
        <f t="shared" si="11"/>
        <v>new Curriculum(){ GroupId = 4,TypePairId = 3,SubjectId = 52,NumberOfPairs = 32},</v>
      </c>
      <c r="P10" t="str">
        <f t="shared" si="5"/>
        <v>new Curriculum(){ GroupId = 4,TypePairId = 1,SubjectId = 52,NumberOfPairs = 16},new Curriculum(){ GroupId = 4,TypePairId = 3,SubjectId = 52,NumberOfPairs = 32},</v>
      </c>
      <c r="R10" t="str">
        <f t="shared" si="6"/>
        <v/>
      </c>
      <c r="S10" t="str">
        <f t="shared" si="7"/>
        <v/>
      </c>
      <c r="T10" t="str">
        <f t="shared" si="8"/>
        <v/>
      </c>
      <c r="U10" t="str">
        <f t="shared" si="9"/>
        <v/>
      </c>
    </row>
    <row r="11" spans="1:21" x14ac:dyDescent="0.3">
      <c r="A11" s="81" t="s">
        <v>30</v>
      </c>
      <c r="B11" s="82" t="s">
        <v>31</v>
      </c>
      <c r="C11" s="90" t="s">
        <v>32</v>
      </c>
      <c r="D11" s="83" t="s">
        <v>33</v>
      </c>
      <c r="E11" s="84">
        <v>16</v>
      </c>
      <c r="F11" s="84">
        <v>16</v>
      </c>
      <c r="G11" s="84">
        <v>32</v>
      </c>
      <c r="H11" s="83" t="s">
        <v>33</v>
      </c>
      <c r="I11" s="84">
        <v>16</v>
      </c>
      <c r="J11" s="84">
        <v>16</v>
      </c>
      <c r="K11" s="84">
        <v>32</v>
      </c>
      <c r="L11" t="str">
        <f>CONCATENATE("SubjectId = ",MATCH(C11,БД_Предметы!B:B,0)-1)</f>
        <v>SubjectId = 7</v>
      </c>
      <c r="M11" t="str">
        <f t="shared" si="10"/>
        <v>new Curriculum(){ GroupId = 4,TypePairId = 1,SubjectId = 7,NumberOfPairs = 16},</v>
      </c>
      <c r="N11" t="str">
        <f t="shared" si="4"/>
        <v>new Curriculum(){ GroupId = 4,TypePairId = 2,SubjectId = 7,NumberOfPairs = 16},</v>
      </c>
      <c r="O11" t="str">
        <f t="shared" si="11"/>
        <v>new Curriculum(){ GroupId = 4,TypePairId = 3,SubjectId = 7,NumberOfPairs = 32},</v>
      </c>
      <c r="P11" t="str">
        <f t="shared" si="5"/>
        <v>new Curriculum(){ GroupId = 4,TypePairId = 1,SubjectId = 7,NumberOfPairs = 16},new Curriculum(){ GroupId = 4,TypePairId = 2,SubjectId = 7,NumberOfPairs = 16},new Curriculum(){ GroupId = 4,TypePairId = 3,SubjectId = 7,NumberOfPairs = 32},</v>
      </c>
      <c r="R11" t="str">
        <f t="shared" si="6"/>
        <v>new Curriculum(){ GroupId = 2,TypePairId = 1,SubjectId = 7,NumberOfPairs = 16},</v>
      </c>
      <c r="S11" t="str">
        <f t="shared" si="7"/>
        <v>new Curriculum(){ GroupId = 2,TypePairId = 2,SubjectId = 7,NumberOfPairs = 16},</v>
      </c>
      <c r="T11" t="str">
        <f t="shared" si="8"/>
        <v>new Curriculum(){ GroupId = 2,TypePairId = 3,SubjectId = 7,NumberOfPairs = 32},</v>
      </c>
      <c r="U11" t="str">
        <f t="shared" si="9"/>
        <v>new Curriculum(){ GroupId = 2,TypePairId = 1,SubjectId = 7,NumberOfPairs = 16},new Curriculum(){ GroupId = 2,TypePairId = 2,SubjectId = 7,NumberOfPairs = 16},new Curriculum(){ GroupId = 2,TypePairId = 3,SubjectId = 7,NumberOfPairs = 32},</v>
      </c>
    </row>
    <row r="12" spans="1:21" x14ac:dyDescent="0.3">
      <c r="A12" s="81" t="s">
        <v>34</v>
      </c>
      <c r="B12" s="82" t="s">
        <v>35</v>
      </c>
      <c r="C12" s="90" t="s">
        <v>36</v>
      </c>
      <c r="D12" s="83" t="s">
        <v>20</v>
      </c>
      <c r="E12" s="84">
        <v>32</v>
      </c>
      <c r="F12" s="84"/>
      <c r="G12" s="84">
        <v>32</v>
      </c>
      <c r="H12" s="83" t="s">
        <v>20</v>
      </c>
      <c r="I12" s="84">
        <v>32</v>
      </c>
      <c r="J12" s="84"/>
      <c r="K12" s="84">
        <v>32</v>
      </c>
      <c r="L12" t="str">
        <f>CONCATENATE("SubjectId = ",MATCH(C12,БД_Предметы!B:B,0)-1)</f>
        <v>SubjectId = 53</v>
      </c>
      <c r="M12" t="str">
        <f t="shared" si="10"/>
        <v>new Curriculum(){ GroupId = 4,TypePairId = 1,SubjectId = 53,NumberOfPairs = 32},</v>
      </c>
      <c r="N12" t="str">
        <f t="shared" si="4"/>
        <v/>
      </c>
      <c r="O12" t="str">
        <f t="shared" si="11"/>
        <v>new Curriculum(){ GroupId = 4,TypePairId = 3,SubjectId = 53,NumberOfPairs = 32},</v>
      </c>
      <c r="P12" t="str">
        <f t="shared" si="5"/>
        <v>new Curriculum(){ GroupId = 4,TypePairId = 1,SubjectId = 53,NumberOfPairs = 32},new Curriculum(){ GroupId = 4,TypePairId = 3,SubjectId = 53,NumberOfPairs = 32},</v>
      </c>
      <c r="R12" t="str">
        <f t="shared" si="6"/>
        <v>new Curriculum(){ GroupId = 2,TypePairId = 1,SubjectId = 53,NumberOfPairs = 32},</v>
      </c>
      <c r="S12" t="str">
        <f t="shared" si="7"/>
        <v/>
      </c>
      <c r="T12" t="str">
        <f t="shared" si="8"/>
        <v>new Curriculum(){ GroupId = 2,TypePairId = 3,SubjectId = 53,NumberOfPairs = 32},</v>
      </c>
      <c r="U12" t="str">
        <f t="shared" si="9"/>
        <v>new Curriculum(){ GroupId = 2,TypePairId = 1,SubjectId = 53,NumberOfPairs = 32},new Curriculum(){ GroupId = 2,TypePairId = 3,SubjectId = 53,NumberOfPairs = 32},</v>
      </c>
    </row>
    <row r="13" spans="1:21" x14ac:dyDescent="0.3">
      <c r="A13" s="81" t="s">
        <v>37</v>
      </c>
      <c r="B13" s="82" t="s">
        <v>38</v>
      </c>
      <c r="C13" s="90" t="s">
        <v>39</v>
      </c>
      <c r="D13" s="83" t="s">
        <v>20</v>
      </c>
      <c r="E13" s="84">
        <v>32</v>
      </c>
      <c r="F13" s="84"/>
      <c r="G13" s="84">
        <v>32</v>
      </c>
      <c r="H13" s="83" t="s">
        <v>20</v>
      </c>
      <c r="I13" s="84">
        <v>32</v>
      </c>
      <c r="J13" s="84"/>
      <c r="K13" s="84">
        <v>32</v>
      </c>
      <c r="L13" t="str">
        <f>CONCATENATE("SubjectId = ",MATCH(C13,БД_Предметы!B:B,0)-1)</f>
        <v>SubjectId = 4</v>
      </c>
      <c r="M13" t="str">
        <f t="shared" si="10"/>
        <v>new Curriculum(){ GroupId = 4,TypePairId = 1,SubjectId = 4,NumberOfPairs = 32},</v>
      </c>
      <c r="N13" t="str">
        <f t="shared" si="4"/>
        <v/>
      </c>
      <c r="O13" t="str">
        <f t="shared" si="11"/>
        <v>new Curriculum(){ GroupId = 4,TypePairId = 3,SubjectId = 4,NumberOfPairs = 32},</v>
      </c>
      <c r="P13" t="str">
        <f t="shared" si="5"/>
        <v>new Curriculum(){ GroupId = 4,TypePairId = 1,SubjectId = 4,NumberOfPairs = 32},new Curriculum(){ GroupId = 4,TypePairId = 3,SubjectId = 4,NumberOfPairs = 32},</v>
      </c>
      <c r="R13" t="str">
        <f t="shared" si="6"/>
        <v>new Curriculum(){ GroupId = 2,TypePairId = 1,SubjectId = 4,NumberOfPairs = 32},</v>
      </c>
      <c r="S13" t="str">
        <f t="shared" si="7"/>
        <v/>
      </c>
      <c r="T13" t="str">
        <f t="shared" si="8"/>
        <v>new Curriculum(){ GroupId = 2,TypePairId = 3,SubjectId = 4,NumberOfPairs = 32},</v>
      </c>
      <c r="U13" t="str">
        <f t="shared" si="9"/>
        <v>new Curriculum(){ GroupId = 2,TypePairId = 1,SubjectId = 4,NumberOfPairs = 32},new Curriculum(){ GroupId = 2,TypePairId = 3,SubjectId = 4,NumberOfPairs = 32},</v>
      </c>
    </row>
    <row r="14" spans="1:21" x14ac:dyDescent="0.3">
      <c r="A14" s="81" t="s">
        <v>40</v>
      </c>
      <c r="B14" s="82" t="s">
        <v>41</v>
      </c>
      <c r="C14" s="90" t="s">
        <v>42</v>
      </c>
      <c r="D14" s="83"/>
      <c r="E14" s="84"/>
      <c r="F14" s="84"/>
      <c r="G14" s="84"/>
      <c r="H14" s="83" t="s">
        <v>20</v>
      </c>
      <c r="I14" s="84">
        <v>16</v>
      </c>
      <c r="J14" s="84"/>
      <c r="K14" s="84">
        <v>32</v>
      </c>
      <c r="L14" t="str">
        <f>CONCATENATE("SubjectId = ",MATCH(C14,БД_Предметы!B:B,0)-1)</f>
        <v>SubjectId = 54</v>
      </c>
      <c r="M14" t="str">
        <f t="shared" si="10"/>
        <v/>
      </c>
      <c r="N14" t="str">
        <f t="shared" si="4"/>
        <v/>
      </c>
      <c r="O14" t="str">
        <f t="shared" si="11"/>
        <v/>
      </c>
      <c r="P14" t="str">
        <f t="shared" si="5"/>
        <v/>
      </c>
      <c r="R14" t="str">
        <f t="shared" si="6"/>
        <v>new Curriculum(){ GroupId = 2,TypePairId = 1,SubjectId = 54,NumberOfPairs = 16},</v>
      </c>
      <c r="S14" t="str">
        <f t="shared" si="7"/>
        <v/>
      </c>
      <c r="T14" t="str">
        <f t="shared" si="8"/>
        <v>new Curriculum(){ GroupId = 2,TypePairId = 3,SubjectId = 54,NumberOfPairs = 32},</v>
      </c>
      <c r="U14" t="str">
        <f t="shared" si="9"/>
        <v>new Curriculum(){ GroupId = 2,TypePairId = 1,SubjectId = 54,NumberOfPairs = 16},new Curriculum(){ GroupId = 2,TypePairId = 3,SubjectId = 54,NumberOfPairs = 32},</v>
      </c>
    </row>
    <row r="15" spans="1:21" x14ac:dyDescent="0.3">
      <c r="A15" s="81" t="s">
        <v>43</v>
      </c>
      <c r="B15" s="82" t="s">
        <v>44</v>
      </c>
      <c r="C15" s="90" t="s">
        <v>45</v>
      </c>
      <c r="D15" s="83" t="s">
        <v>13</v>
      </c>
      <c r="E15" s="84">
        <v>16</v>
      </c>
      <c r="F15" s="84"/>
      <c r="G15" s="84"/>
      <c r="H15" s="83"/>
      <c r="I15" s="84"/>
      <c r="J15" s="84"/>
      <c r="K15" s="84"/>
      <c r="L15" t="str">
        <f>CONCATENATE("SubjectId = ",MATCH(C15,БД_Предметы!B:B,0)-1)</f>
        <v>SubjectId = 55</v>
      </c>
      <c r="M15" t="str">
        <f t="shared" si="10"/>
        <v>new Curriculum(){ GroupId = 4,TypePairId = 1,SubjectId = 55,NumberOfPairs = 16},</v>
      </c>
      <c r="N15" t="str">
        <f t="shared" si="4"/>
        <v/>
      </c>
      <c r="O15" t="str">
        <f t="shared" si="11"/>
        <v/>
      </c>
      <c r="P15" t="str">
        <f t="shared" si="5"/>
        <v>new Curriculum(){ GroupId = 4,TypePairId = 1,SubjectId = 55,NumberOfPairs = 16},</v>
      </c>
      <c r="R15" t="str">
        <f t="shared" si="6"/>
        <v/>
      </c>
      <c r="S15" t="str">
        <f t="shared" si="7"/>
        <v/>
      </c>
      <c r="T15" t="str">
        <f t="shared" si="8"/>
        <v/>
      </c>
      <c r="U15" t="str">
        <f t="shared" si="9"/>
        <v/>
      </c>
    </row>
    <row r="16" spans="1:21" x14ac:dyDescent="0.3">
      <c r="A16" s="81" t="s">
        <v>46</v>
      </c>
      <c r="B16" s="82" t="s">
        <v>47</v>
      </c>
      <c r="C16" s="90" t="s">
        <v>48</v>
      </c>
      <c r="D16" s="83"/>
      <c r="E16" s="84"/>
      <c r="F16" s="84"/>
      <c r="G16" s="84"/>
      <c r="H16" s="83" t="s">
        <v>13</v>
      </c>
      <c r="I16" s="84">
        <v>32</v>
      </c>
      <c r="J16" s="84"/>
      <c r="K16" s="84">
        <v>16</v>
      </c>
      <c r="L16" t="str">
        <f>CONCATENATE("SubjectId = ",MATCH(C16,БД_Предметы!B:B,0)-1)</f>
        <v>SubjectId = 56</v>
      </c>
      <c r="M16" t="str">
        <f t="shared" si="10"/>
        <v/>
      </c>
      <c r="N16" t="str">
        <f t="shared" si="4"/>
        <v/>
      </c>
      <c r="O16" t="str">
        <f t="shared" si="11"/>
        <v/>
      </c>
      <c r="P16" t="str">
        <f t="shared" si="5"/>
        <v/>
      </c>
      <c r="R16" t="str">
        <f t="shared" si="6"/>
        <v>new Curriculum(){ GroupId = 2,TypePairId = 1,SubjectId = 56,NumberOfPairs = 32},</v>
      </c>
      <c r="S16" t="str">
        <f t="shared" si="7"/>
        <v/>
      </c>
      <c r="T16" t="str">
        <f t="shared" si="8"/>
        <v>new Curriculum(){ GroupId = 2,TypePairId = 3,SubjectId = 56,NumberOfPairs = 16},</v>
      </c>
      <c r="U16" t="str">
        <f t="shared" si="9"/>
        <v>new Curriculum(){ GroupId = 2,TypePairId = 1,SubjectId = 56,NumberOfPairs = 32},new Curriculum(){ GroupId = 2,TypePairId = 3,SubjectId = 56,NumberOfPairs = 16},</v>
      </c>
    </row>
    <row r="17" spans="1:21" x14ac:dyDescent="0.3">
      <c r="A17" s="81" t="s">
        <v>49</v>
      </c>
      <c r="B17" s="82" t="s">
        <v>50</v>
      </c>
      <c r="C17" s="90" t="s">
        <v>51</v>
      </c>
      <c r="D17" s="83" t="s">
        <v>13</v>
      </c>
      <c r="E17" s="84">
        <v>32</v>
      </c>
      <c r="F17" s="84"/>
      <c r="G17" s="84">
        <v>32</v>
      </c>
      <c r="H17" s="83" t="s">
        <v>122</v>
      </c>
      <c r="I17" s="84">
        <v>16</v>
      </c>
      <c r="J17" s="84"/>
      <c r="K17" s="84">
        <v>32</v>
      </c>
      <c r="L17" t="str">
        <f>CONCATENATE("SubjectId = ",MATCH(C17,БД_Предметы!B:B,0)-1)</f>
        <v>SubjectId = 57</v>
      </c>
      <c r="M17" t="str">
        <f t="shared" si="10"/>
        <v>new Curriculum(){ GroupId = 4,TypePairId = 1,SubjectId = 57,NumberOfPairs = 32},</v>
      </c>
      <c r="N17" t="str">
        <f t="shared" si="4"/>
        <v/>
      </c>
      <c r="O17" t="str">
        <f t="shared" si="11"/>
        <v>new Curriculum(){ GroupId = 4,TypePairId = 3,SubjectId = 57,NumberOfPairs = 32},</v>
      </c>
      <c r="P17" t="str">
        <f t="shared" si="5"/>
        <v>new Curriculum(){ GroupId = 4,TypePairId = 1,SubjectId = 57,NumberOfPairs = 32},new Curriculum(){ GroupId = 4,TypePairId = 3,SubjectId = 57,NumberOfPairs = 32},</v>
      </c>
      <c r="R17" t="str">
        <f t="shared" si="6"/>
        <v>new Curriculum(){ GroupId = 2,TypePairId = 1,SubjectId = 57,NumberOfPairs = 16},</v>
      </c>
      <c r="S17" t="str">
        <f t="shared" si="7"/>
        <v/>
      </c>
      <c r="T17" t="str">
        <f t="shared" si="8"/>
        <v>new Curriculum(){ GroupId = 2,TypePairId = 3,SubjectId = 57,NumberOfPairs = 32},</v>
      </c>
      <c r="U17" t="str">
        <f t="shared" si="9"/>
        <v>new Curriculum(){ GroupId = 2,TypePairId = 1,SubjectId = 57,NumberOfPairs = 16},new Curriculum(){ GroupId = 2,TypePairId = 3,SubjectId = 57,NumberOfPairs = 32},</v>
      </c>
    </row>
    <row r="18" spans="1:21" x14ac:dyDescent="0.3">
      <c r="A18" s="81" t="s">
        <v>148</v>
      </c>
      <c r="B18" s="85" t="s">
        <v>184</v>
      </c>
      <c r="C18" s="91" t="s">
        <v>185</v>
      </c>
      <c r="D18" s="83"/>
      <c r="E18" s="84"/>
      <c r="F18" s="84"/>
      <c r="G18" s="84"/>
      <c r="H18" s="83" t="s">
        <v>13</v>
      </c>
      <c r="I18" s="84"/>
      <c r="J18" s="84"/>
      <c r="K18" s="84">
        <v>64</v>
      </c>
      <c r="L18" t="str">
        <f>CONCATENATE("SubjectId = ",MATCH(C18,БД_Предметы!B:B,0)-1)</f>
        <v>SubjectId = 58</v>
      </c>
      <c r="M18" t="str">
        <f t="shared" si="10"/>
        <v/>
      </c>
      <c r="N18" t="str">
        <f t="shared" si="4"/>
        <v/>
      </c>
      <c r="O18" t="str">
        <f t="shared" si="11"/>
        <v/>
      </c>
      <c r="P18" t="str">
        <f t="shared" si="5"/>
        <v/>
      </c>
      <c r="R18" t="str">
        <f t="shared" si="6"/>
        <v/>
      </c>
      <c r="S18" t="str">
        <f t="shared" si="7"/>
        <v/>
      </c>
      <c r="T18" t="str">
        <f t="shared" si="8"/>
        <v>new Curriculum(){ GroupId = 2,TypePairId = 3,SubjectId = 58,NumberOfPairs = 64},</v>
      </c>
      <c r="U18" t="str">
        <f t="shared" si="9"/>
        <v>new Curriculum(){ GroupId = 2,TypePairId = 3,SubjectId = 58,NumberOfPairs = 64},</v>
      </c>
    </row>
    <row r="19" spans="1:21" x14ac:dyDescent="0.3">
      <c r="A19" s="81" t="s">
        <v>151</v>
      </c>
      <c r="B19" s="86" t="s">
        <v>186</v>
      </c>
      <c r="C19" s="92" t="s">
        <v>187</v>
      </c>
      <c r="D19" s="83"/>
      <c r="E19" s="84"/>
      <c r="F19" s="84"/>
      <c r="G19" s="84"/>
      <c r="H19" s="83" t="s">
        <v>188</v>
      </c>
      <c r="I19" s="84"/>
      <c r="J19" s="84"/>
      <c r="K19" s="84"/>
      <c r="L19" t="e">
        <f>CONCATENATE("SubjectId = ",MATCH(C19,БД_Предметы!B:B,0)-1)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Предметы</vt:lpstr>
      <vt:lpstr>БД_Предметы</vt:lpstr>
      <vt:lpstr>2017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2019-10-10T14:15:22Z</dcterms:created>
  <dcterms:modified xsi:type="dcterms:W3CDTF">2019-10-10T19:47:50Z</dcterms:modified>
</cp:coreProperties>
</file>