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dimK\Downloads\"/>
    </mc:Choice>
  </mc:AlternateContent>
  <xr:revisionPtr revIDLastSave="0" documentId="13_ncr:1_{9E1C3292-C7DC-474C-821A-EDB13BC35BB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Data" sheetId="1" r:id="rId1"/>
    <sheet name="Dashboard" sheetId="5" r:id="rId2"/>
  </sheets>
  <definedNames>
    <definedName name="Даты">OFFSET(Data!$A$2, 0, 0, COUNTA(Data!$A:$A)-1, 1)</definedName>
    <definedName name="Переменная1">OFFSET(Data!$B$2, 0, 0, COUNTA(Data!$B:$B)-1, 1)</definedName>
    <definedName name="Переменная2">OFFSET(Data!$C$2, 0, 0, COUNTA(Data!$C:$C)-1, 1)</definedName>
    <definedName name="Переменная3">OFFSET(Data!$D$2, 0, 0, COUNTA(Data!$D:$D)-1, 1)</definedName>
    <definedName name="Переменная4">OFFSET(Data!$E$2, 0, 0, COUNTA(Data!$E:$E)-1, 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9" i="5" l="1" a="1"/>
  <c r="F49" i="5" s="1"/>
  <c r="F47" i="5"/>
  <c r="F46" i="5"/>
  <c r="F44" i="5"/>
  <c r="F43" i="5"/>
  <c r="F36" i="5" a="1"/>
  <c r="F36" i="5" s="1"/>
  <c r="F34" i="5"/>
  <c r="F33" i="5"/>
  <c r="F31" i="5"/>
  <c r="F30" i="5"/>
  <c r="F24" i="5"/>
  <c r="F23" i="5" a="1"/>
  <c r="F23" i="5" s="1"/>
  <c r="F21" i="5"/>
  <c r="F20" i="5"/>
  <c r="F18" i="5"/>
  <c r="F17" i="5"/>
  <c r="B41" i="5"/>
  <c r="B28" i="5"/>
  <c r="B15" i="5"/>
  <c r="F50" i="5"/>
  <c r="F37" i="5"/>
  <c r="F11" i="5"/>
  <c r="F10" i="5" a="1"/>
  <c r="F10" i="5" s="1"/>
  <c r="F8" i="5"/>
  <c r="F7" i="5"/>
  <c r="F5" i="5"/>
  <c r="F4" i="5"/>
  <c r="B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<sst xmlns="http://schemas.openxmlformats.org/spreadsheetml/2006/main" count="29" uniqueCount="11">
  <si>
    <t>Дата и время</t>
  </si>
  <si>
    <t>Треугольники_1 (Треугольники с заданным периодом и амплитудой)</t>
  </si>
  <si>
    <t>Импульс_1 (Импульсы с заданным периодом и амплитудой)</t>
  </si>
  <si>
    <t>Случайное число_1 (Случайное число в заданном диапазоне)</t>
  </si>
  <si>
    <t>Синус_1 (Синусоидальный сигнал с заданным периодом и амплитудой)</t>
  </si>
  <si>
    <t>Мат. Ожидание</t>
  </si>
  <si>
    <t>Дисперсия</t>
  </si>
  <si>
    <t>Максимальное значение</t>
  </si>
  <si>
    <t>Минимальное значение</t>
  </si>
  <si>
    <t>Минимальная метка времени</t>
  </si>
  <si>
    <t>Максимальная метка времени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</si>
</sst>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\ hh:mm:ss"/>
    <numFmt numFmtId="165" formatCode="dd/mm/yyyy\ hh:mm:ss"/>
  </numFmts>
  <fonts count="2" x14ac:knownFonts="1">
    <font>
      <sz val="11"/>
      <color indexed="8"/>
      <name val="Aptos Narrow"/>
      <family val="2"/>
      <scheme val="minor"/>
    </font>
    <font>
      <b/>
      <sz val="18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9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165" fontId="0" fillId="3" borderId="0" xfId="0" applyNumberFormat="1" applyFill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3" borderId="2" xfId="0" applyFont="1" applyFill="1" applyBorder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Треугольники_1 (Треугольники с заданным периодом и амплитудой)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[0]!Даты</c:f>
              <c:numCache>
                <c:formatCode>dd\.mm\.yyyy\ hh:mm:ss</c:formatCode>
                <c:ptCount val="15"/>
                <c:pt idx="0">
                  <c:v>45579.458101851851</c:v>
                </c:pt>
                <c:pt idx="1">
                  <c:v>45579.45884259259</c:v>
                </c:pt>
                <c:pt idx="2">
                  <c:v>45579.469641203701</c:v>
                </c:pt>
                <c:pt idx="3">
                  <c:v>45579.494930555556</c:v>
                </c:pt>
                <c:pt idx="4">
                  <c:v>45579.500590277778</c:v>
                </c:pt>
                <c:pt idx="5">
                  <c:v>45579.508692129632</c:v>
                </c:pt>
                <c:pt idx="6">
                  <c:v>45579.516203703701</c:v>
                </c:pt>
                <c:pt idx="7">
                  <c:v>45579.518090277779</c:v>
                </c:pt>
                <c:pt idx="8">
                  <c:v>45579.518101851849</c:v>
                </c:pt>
                <c:pt idx="9">
                  <c:v>45579.528553240743</c:v>
                </c:pt>
                <c:pt idx="10">
                  <c:v>45579.531805555554</c:v>
                </c:pt>
                <c:pt idx="11">
                  <c:v>45579.545972222222</c:v>
                </c:pt>
                <c:pt idx="12">
                  <c:v>45579.547673611109</c:v>
                </c:pt>
                <c:pt idx="13">
                  <c:v>45579.558738425927</c:v>
                </c:pt>
                <c:pt idx="14">
                  <c:v>45579.565844907411</c:v>
                </c:pt>
              </c:numCache>
            </c:numRef>
          </c:cat>
          <c:val>
            <c:numRef>
              <c:f>[0]!Переменная1</c:f>
              <c:numCache>
                <c:formatCode>General</c:formatCode>
                <c:ptCount val="14"/>
                <c:pt idx="1">
                  <c:v>0.8477858304977417</c:v>
                </c:pt>
                <c:pt idx="2">
                  <c:v>0.8477858304977417</c:v>
                </c:pt>
                <c:pt idx="3">
                  <c:v>0.8477858304977417</c:v>
                </c:pt>
                <c:pt idx="4">
                  <c:v>0.8477858304977417</c:v>
                </c:pt>
                <c:pt idx="5">
                  <c:v>0.8477858304977417</c:v>
                </c:pt>
                <c:pt idx="6">
                  <c:v>3.4093666821718216E-2</c:v>
                </c:pt>
                <c:pt idx="7">
                  <c:v>3.4093666821718216E-2</c:v>
                </c:pt>
                <c:pt idx="8">
                  <c:v>3.4093666821718216E-2</c:v>
                </c:pt>
                <c:pt idx="9">
                  <c:v>3.4093666821718216E-2</c:v>
                </c:pt>
                <c:pt idx="10">
                  <c:v>3.4093666821718216E-2</c:v>
                </c:pt>
                <c:pt idx="11">
                  <c:v>3.4093666821718216E-2</c:v>
                </c:pt>
                <c:pt idx="12">
                  <c:v>3.4093666821718216E-2</c:v>
                </c:pt>
                <c:pt idx="13">
                  <c:v>3.3948801457881927E-2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6E-4981-87A7-7217B5730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417647"/>
        <c:axId val="532418127"/>
      </c:lineChart>
      <c:catAx>
        <c:axId val="532417647"/>
        <c:scaling>
          <c:orientation val="minMax"/>
        </c:scaling>
        <c:delete val="0"/>
        <c:axPos val="b"/>
        <c:numFmt formatCode="dd/mm/yyyy\ hh:mm:ss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8127"/>
        <c:crosses val="autoZero"/>
        <c:auto val="0"/>
        <c:lblAlgn val="ctr"/>
        <c:lblOffset val="100"/>
        <c:noMultiLvlLbl val="0"/>
      </c:catAx>
      <c:valAx>
        <c:axId val="53241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7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Импульс_1 (Импульсы с заданным периодом и амплитудой)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[0]!Даты</c:f>
              <c:numCache>
                <c:formatCode>dd\.mm\.yyyy\ hh:mm:ss</c:formatCode>
                <c:ptCount val="15"/>
                <c:pt idx="0">
                  <c:v>45579.458101851851</c:v>
                </c:pt>
                <c:pt idx="1">
                  <c:v>45579.45884259259</c:v>
                </c:pt>
                <c:pt idx="2">
                  <c:v>45579.469641203701</c:v>
                </c:pt>
                <c:pt idx="3">
                  <c:v>45579.494930555556</c:v>
                </c:pt>
                <c:pt idx="4">
                  <c:v>45579.500590277778</c:v>
                </c:pt>
                <c:pt idx="5">
                  <c:v>45579.508692129632</c:v>
                </c:pt>
                <c:pt idx="6">
                  <c:v>45579.516203703701</c:v>
                </c:pt>
                <c:pt idx="7">
                  <c:v>45579.518090277779</c:v>
                </c:pt>
                <c:pt idx="8">
                  <c:v>45579.518101851849</c:v>
                </c:pt>
                <c:pt idx="9">
                  <c:v>45579.528553240743</c:v>
                </c:pt>
                <c:pt idx="10">
                  <c:v>45579.531805555554</c:v>
                </c:pt>
                <c:pt idx="11">
                  <c:v>45579.545972222222</c:v>
                </c:pt>
                <c:pt idx="12">
                  <c:v>45579.547673611109</c:v>
                </c:pt>
                <c:pt idx="13">
                  <c:v>45579.558738425927</c:v>
                </c:pt>
                <c:pt idx="14">
                  <c:v>45579.565844907411</c:v>
                </c:pt>
              </c:numCache>
            </c:numRef>
          </c:cat>
          <c:val>
            <c:numRef>
              <c:f>[0]!Переменная2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7A-47F5-87FC-7D53234259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417647"/>
        <c:axId val="532418127"/>
      </c:lineChart>
      <c:catAx>
        <c:axId val="532417647"/>
        <c:scaling>
          <c:orientation val="minMax"/>
        </c:scaling>
        <c:delete val="0"/>
        <c:axPos val="b"/>
        <c:numFmt formatCode="dd/mm/yyyy\ hh:mm:ss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8127"/>
        <c:crosses val="autoZero"/>
        <c:auto val="0"/>
        <c:lblAlgn val="ctr"/>
        <c:lblOffset val="100"/>
        <c:noMultiLvlLbl val="0"/>
      </c:catAx>
      <c:valAx>
        <c:axId val="53241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7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Data!$D$1</c:f>
              <c:strCache>
                <c:ptCount val="1"/>
                <c:pt idx="0">
                  <c:v>Случайное число_1 (Случайное число в заданном диапазоне)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[0]!Даты</c:f>
              <c:numCache>
                <c:formatCode>dd\.mm\.yyyy\ hh:mm:ss</c:formatCode>
                <c:ptCount val="15"/>
                <c:pt idx="0">
                  <c:v>45579.458101851851</c:v>
                </c:pt>
                <c:pt idx="1">
                  <c:v>45579.45884259259</c:v>
                </c:pt>
                <c:pt idx="2">
                  <c:v>45579.469641203701</c:v>
                </c:pt>
                <c:pt idx="3">
                  <c:v>45579.494930555556</c:v>
                </c:pt>
                <c:pt idx="4">
                  <c:v>45579.500590277778</c:v>
                </c:pt>
                <c:pt idx="5">
                  <c:v>45579.508692129632</c:v>
                </c:pt>
                <c:pt idx="6">
                  <c:v>45579.516203703701</c:v>
                </c:pt>
                <c:pt idx="7">
                  <c:v>45579.518090277779</c:v>
                </c:pt>
                <c:pt idx="8">
                  <c:v>45579.518101851849</c:v>
                </c:pt>
                <c:pt idx="9">
                  <c:v>45579.528553240743</c:v>
                </c:pt>
                <c:pt idx="10">
                  <c:v>45579.531805555554</c:v>
                </c:pt>
                <c:pt idx="11">
                  <c:v>45579.545972222222</c:v>
                </c:pt>
                <c:pt idx="12">
                  <c:v>45579.547673611109</c:v>
                </c:pt>
                <c:pt idx="13">
                  <c:v>45579.558738425927</c:v>
                </c:pt>
                <c:pt idx="14">
                  <c:v>45579.565844907411</c:v>
                </c:pt>
              </c:numCache>
            </c:numRef>
          </c:cat>
          <c:val>
            <c:numRef>
              <c:f>[0]!Переменная3</c:f>
              <c:numCache>
                <c:formatCode>General</c:formatCode>
                <c:ptCount val="11"/>
                <c:pt idx="4">
                  <c:v>99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26-4FEB-9C32-6812A549F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417647"/>
        <c:axId val="532418127"/>
      </c:lineChart>
      <c:catAx>
        <c:axId val="532417647"/>
        <c:scaling>
          <c:orientation val="minMax"/>
        </c:scaling>
        <c:delete val="0"/>
        <c:axPos val="b"/>
        <c:numFmt formatCode="dd/mm/yyyy\ hh:mm:ss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8127"/>
        <c:crosses val="autoZero"/>
        <c:auto val="0"/>
        <c:lblAlgn val="ctr"/>
        <c:lblOffset val="100"/>
        <c:noMultiLvlLbl val="0"/>
      </c:catAx>
      <c:valAx>
        <c:axId val="53241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7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Data!$E$1</c:f>
              <c:strCache>
                <c:ptCount val="1"/>
                <c:pt idx="0">
                  <c:v>Синус_1 (Синусоидальный сигнал с заданным периодом и амплитудой)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[0]!Даты</c:f>
              <c:numCache>
                <c:formatCode>dd\.mm\.yyyy\ hh:mm:ss</c:formatCode>
                <c:ptCount val="15"/>
                <c:pt idx="0">
                  <c:v>45579.458101851851</c:v>
                </c:pt>
                <c:pt idx="1">
                  <c:v>45579.45884259259</c:v>
                </c:pt>
                <c:pt idx="2">
                  <c:v>45579.469641203701</c:v>
                </c:pt>
                <c:pt idx="3">
                  <c:v>45579.494930555556</c:v>
                </c:pt>
                <c:pt idx="4">
                  <c:v>45579.500590277778</c:v>
                </c:pt>
                <c:pt idx="5">
                  <c:v>45579.508692129632</c:v>
                </c:pt>
                <c:pt idx="6">
                  <c:v>45579.516203703701</c:v>
                </c:pt>
                <c:pt idx="7">
                  <c:v>45579.518090277779</c:v>
                </c:pt>
                <c:pt idx="8">
                  <c:v>45579.518101851849</c:v>
                </c:pt>
                <c:pt idx="9">
                  <c:v>45579.528553240743</c:v>
                </c:pt>
                <c:pt idx="10">
                  <c:v>45579.531805555554</c:v>
                </c:pt>
                <c:pt idx="11">
                  <c:v>45579.545972222222</c:v>
                </c:pt>
                <c:pt idx="12">
                  <c:v>45579.547673611109</c:v>
                </c:pt>
                <c:pt idx="13">
                  <c:v>45579.558738425927</c:v>
                </c:pt>
                <c:pt idx="14">
                  <c:v>45579.565844907411</c:v>
                </c:pt>
              </c:numCache>
            </c:numRef>
          </c:cat>
          <c:val>
            <c:numRef>
              <c:f>[0]!Переменная4</c:f>
              <c:numCache>
                <c:formatCode>General</c:formatCode>
                <c:ptCount val="13"/>
                <c:pt idx="2">
                  <c:v>-0.98781406879425049</c:v>
                </c:pt>
                <c:pt idx="3">
                  <c:v>0.98484575748443604</c:v>
                </c:pt>
                <c:pt idx="4">
                  <c:v>0.98484575748443604</c:v>
                </c:pt>
                <c:pt idx="5">
                  <c:v>0.98484575748443604</c:v>
                </c:pt>
                <c:pt idx="6">
                  <c:v>0.98484575748443604</c:v>
                </c:pt>
                <c:pt idx="7">
                  <c:v>0.98484575748443604</c:v>
                </c:pt>
                <c:pt idx="8">
                  <c:v>0.98484575748443604</c:v>
                </c:pt>
                <c:pt idx="9">
                  <c:v>-0.98214799165725708</c:v>
                </c:pt>
                <c:pt idx="10">
                  <c:v>-0.98214799165725708</c:v>
                </c:pt>
                <c:pt idx="11">
                  <c:v>0.98424410820007324</c:v>
                </c:pt>
                <c:pt idx="12">
                  <c:v>0.98424410820007324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2B-420F-8DC5-89CA224D66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417647"/>
        <c:axId val="532418127"/>
      </c:lineChart>
      <c:catAx>
        <c:axId val="532417647"/>
        <c:scaling>
          <c:orientation val="minMax"/>
        </c:scaling>
        <c:delete val="0"/>
        <c:axPos val="b"/>
        <c:numFmt formatCode="dd/mm/yyyy\ hh:mm:ss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8127"/>
        <c:crosses val="autoZero"/>
        <c:auto val="0"/>
        <c:lblAlgn val="ctr"/>
        <c:lblOffset val="100"/>
        <c:noMultiLvlLbl val="0"/>
      </c:catAx>
      <c:valAx>
        <c:axId val="53241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7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C65-46EA-81A8-E94AAEB27F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C65-46EA-81A8-E94AAEB27F6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C65-46EA-81A8-E94AAEB27F6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C65-46EA-81A8-E94AAEB27F6F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Dashboard!$B$4:$B$8</c15:sqref>
                  </c15:fullRef>
                </c:ext>
              </c:extLst>
              <c:f>(Dashboard!$B$4:$B$5,Dashboard!$B$7:$B$8)</c:f>
              <c:strCache>
                <c:ptCount val="4"/>
                <c:pt idx="0">
                  <c:v>Мат. Ожидание</c:v>
                </c:pt>
                <c:pt idx="1">
                  <c:v>Дисперсия</c:v>
                </c:pt>
                <c:pt idx="2">
                  <c:v>Максимальное значение</c:v>
                </c:pt>
                <c:pt idx="3">
                  <c:v>Минимальное значение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Dashboard!$F$4:$F$8</c15:sqref>
                  </c15:fullRef>
                </c:ext>
              </c:extLst>
              <c:f>(Dashboard!$F$4:$F$5,Dashboard!$F$7:$F$8)</c:f>
              <c:numCache>
                <c:formatCode>General</c:formatCode>
                <c:ptCount val="4"/>
                <c:pt idx="0">
                  <c:v>0.34704104782297063</c:v>
                </c:pt>
                <c:pt idx="1">
                  <c:v>0.16977549037856302</c:v>
                </c:pt>
                <c:pt idx="2">
                  <c:v>0.8477858304977417</c:v>
                </c:pt>
                <c:pt idx="3">
                  <c:v>3.3948801457881927E-2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Dashboard!$F$6</c15:sqref>
                  <c15:spPr xmlns:c15="http://schemas.microsoft.com/office/drawing/2012/chart"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0-B300-4F03-B2DD-4ED66F157A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C65-46EA-81A8-E94AAEB27F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C65-46EA-81A8-E94AAEB27F6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C65-46EA-81A8-E94AAEB27F6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C65-46EA-81A8-E94AAEB27F6F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Dashboard!$B$17:$B$21</c15:sqref>
                  </c15:fullRef>
                </c:ext>
              </c:extLst>
              <c:f>(Dashboard!$B$17:$B$18,Dashboard!$B$20:$B$21)</c:f>
              <c:strCache>
                <c:ptCount val="4"/>
                <c:pt idx="0">
                  <c:v>Мат. Ожидание</c:v>
                </c:pt>
                <c:pt idx="1">
                  <c:v>Дисперсия</c:v>
                </c:pt>
                <c:pt idx="2">
                  <c:v>Максимальное значение</c:v>
                </c:pt>
                <c:pt idx="3">
                  <c:v>Минимальное значение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Dashboard!$F$17:$F$21</c15:sqref>
                  </c15:fullRef>
                </c:ext>
              </c:extLst>
              <c:f>(Dashboard!$F$17:$F$18,Dashboard!$F$20:$F$21)</c:f>
              <c:numCache>
                <c:formatCode>General</c:formatCode>
                <c:ptCount val="4"/>
                <c:pt idx="0">
                  <c:v>0.46666666666666667</c:v>
                </c:pt>
                <c:pt idx="1">
                  <c:v>0.26666666666666666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B300-4F03-B2DD-4ED66F157A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C65-46EA-81A8-E94AAEB27F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C65-46EA-81A8-E94AAEB27F6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C65-46EA-81A8-E94AAEB27F6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C65-46EA-81A8-E94AAEB27F6F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Dashboard!$B$30:$B$34</c15:sqref>
                  </c15:fullRef>
                </c:ext>
              </c:extLst>
              <c:f>(Dashboard!$B$30:$B$31,Dashboard!$B$33:$B$34)</c:f>
              <c:strCache>
                <c:ptCount val="4"/>
                <c:pt idx="0">
                  <c:v>Мат. Ожидание</c:v>
                </c:pt>
                <c:pt idx="1">
                  <c:v>Дисперсия</c:v>
                </c:pt>
                <c:pt idx="2">
                  <c:v>Максимальное значение</c:v>
                </c:pt>
                <c:pt idx="3">
                  <c:v>Минимальное значение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Dashboard!$F$30:$F$34</c15:sqref>
                  </c15:fullRef>
                </c:ext>
              </c:extLst>
              <c:f>(Dashboard!$F$30:$F$31,Dashboard!$F$33:$F$34)</c:f>
              <c:numCache>
                <c:formatCode>General</c:formatCode>
                <c:ptCount val="4"/>
                <c:pt idx="0">
                  <c:v>28.285714285714285</c:v>
                </c:pt>
                <c:pt idx="1">
                  <c:v>2333.5714285714289</c:v>
                </c:pt>
                <c:pt idx="2">
                  <c:v>99</c:v>
                </c:pt>
                <c:pt idx="3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B300-4F03-B2DD-4ED66F157A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C65-46EA-81A8-E94AAEB27F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C65-46EA-81A8-E94AAEB27F6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C65-46EA-81A8-E94AAEB27F6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C65-46EA-81A8-E94AAEB27F6F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Dashboard!$B$43:$B$47</c15:sqref>
                  </c15:fullRef>
                </c:ext>
              </c:extLst>
              <c:f>(Dashboard!$B$43:$B$44,Dashboard!$B$46:$B$47)</c:f>
              <c:strCache>
                <c:ptCount val="4"/>
                <c:pt idx="0">
                  <c:v>Мат. Ожидание</c:v>
                </c:pt>
                <c:pt idx="1">
                  <c:v>Дисперсия</c:v>
                </c:pt>
                <c:pt idx="2">
                  <c:v>Максимальное значение</c:v>
                </c:pt>
                <c:pt idx="3">
                  <c:v>Минимальное значение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Dashboard!$F$43:$F$47</c15:sqref>
                  </c15:fullRef>
                </c:ext>
              </c:extLst>
              <c:f>(Dashboard!$F$43:$F$44,Dashboard!$F$46:$F$47)</c:f>
              <c:numCache>
                <c:formatCode>General</c:formatCode>
                <c:ptCount val="4"/>
                <c:pt idx="0">
                  <c:v>0.44776842810890893</c:v>
                </c:pt>
                <c:pt idx="1">
                  <c:v>0.84565436974819352</c:v>
                </c:pt>
                <c:pt idx="2">
                  <c:v>0.98484575748443604</c:v>
                </c:pt>
                <c:pt idx="3">
                  <c:v>-0.98781406879425049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B300-4F03-B2DD-4ED66F157A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(Dashboard!$F$4,Dashboard!$F$7)</c:f>
              <c:numCache>
                <c:formatCode>General</c:formatCode>
                <c:ptCount val="2"/>
                <c:pt idx="0">
                  <c:v>0.34704104782297063</c:v>
                </c:pt>
                <c:pt idx="1">
                  <c:v>0.8477858304977417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982-4FB4-A539-C127615492A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(Dashboard!$F$5,Dashboard!$F$8)</c:f>
              <c:numCache>
                <c:formatCode>General</c:formatCode>
                <c:ptCount val="2"/>
                <c:pt idx="0">
                  <c:v>0.16977549037856302</c:v>
                </c:pt>
                <c:pt idx="1">
                  <c:v>3.3948801457881927E-2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982-4FB4-A539-C12761549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665823"/>
        <c:axId val="69673983"/>
      </c:barChart>
      <c:catAx>
        <c:axId val="69665823"/>
        <c:scaling>
          <c:orientation val="minMax"/>
        </c:scaling>
        <c:delete val="1"/>
        <c:axPos val="b"/>
        <c:majorTickMark val="none"/>
        <c:minorTickMark val="none"/>
        <c:tickLblPos val="nextTo"/>
        <c:crossAx val="69673983"/>
        <c:crosses val="autoZero"/>
        <c:auto val="1"/>
        <c:lblAlgn val="ctr"/>
        <c:lblOffset val="100"/>
        <c:noMultiLvlLbl val="0"/>
      </c:catAx>
      <c:valAx>
        <c:axId val="6967398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9665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(Dashboard!$F$17,Dashboard!$F$20)</c:f>
              <c:numCache>
                <c:formatCode>General</c:formatCode>
                <c:ptCount val="2"/>
                <c:pt idx="0">
                  <c:v>0.46666666666666667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982-4FB4-A539-C127615492A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(Dashboard!$F$18,Dashboard!$F$21)</c:f>
              <c:numCache>
                <c:formatCode>General</c:formatCode>
                <c:ptCount val="2"/>
                <c:pt idx="0">
                  <c:v>0.26666666666666666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982-4FB4-A539-C12761549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665823"/>
        <c:axId val="69673983"/>
      </c:barChart>
      <c:catAx>
        <c:axId val="69665823"/>
        <c:scaling>
          <c:orientation val="minMax"/>
        </c:scaling>
        <c:delete val="1"/>
        <c:axPos val="b"/>
        <c:majorTickMark val="none"/>
        <c:minorTickMark val="none"/>
        <c:tickLblPos val="nextTo"/>
        <c:crossAx val="69673983"/>
        <c:crosses val="autoZero"/>
        <c:auto val="1"/>
        <c:lblAlgn val="ctr"/>
        <c:lblOffset val="100"/>
        <c:noMultiLvlLbl val="0"/>
      </c:catAx>
      <c:valAx>
        <c:axId val="6967398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9665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(Dashboard!$F$30,Dashboard!$F$33)</c:f>
              <c:numCache>
                <c:formatCode>General</c:formatCode>
                <c:ptCount val="2"/>
                <c:pt idx="0">
                  <c:v>28.285714285714285</c:v>
                </c:pt>
                <c:pt idx="1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982-4FB4-A539-C127615492A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(Dashboard!$F$31,Dashboard!$F$34)</c:f>
              <c:numCache>
                <c:formatCode>General</c:formatCode>
                <c:ptCount val="2"/>
                <c:pt idx="0">
                  <c:v>2333.5714285714289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982-4FB4-A539-C12761549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665823"/>
        <c:axId val="69673983"/>
      </c:barChart>
      <c:catAx>
        <c:axId val="69665823"/>
        <c:scaling>
          <c:orientation val="minMax"/>
        </c:scaling>
        <c:delete val="1"/>
        <c:axPos val="b"/>
        <c:majorTickMark val="none"/>
        <c:minorTickMark val="none"/>
        <c:tickLblPos val="nextTo"/>
        <c:crossAx val="69673983"/>
        <c:crosses val="autoZero"/>
        <c:auto val="1"/>
        <c:lblAlgn val="ctr"/>
        <c:lblOffset val="100"/>
        <c:noMultiLvlLbl val="0"/>
      </c:catAx>
      <c:valAx>
        <c:axId val="6967398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9665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(Dashboard!$F$43,Dashboard!$F$46)</c:f>
              <c:numCache>
                <c:formatCode>General</c:formatCode>
                <c:ptCount val="2"/>
                <c:pt idx="0">
                  <c:v>0.44776842810890893</c:v>
                </c:pt>
                <c:pt idx="1">
                  <c:v>0.98484575748443604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982-4FB4-A539-C127615492A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(Dashboard!$F$44,Dashboard!$F$47)</c:f>
              <c:numCache>
                <c:formatCode>General</c:formatCode>
                <c:ptCount val="2"/>
                <c:pt idx="0">
                  <c:v>0.84565436974819352</c:v>
                </c:pt>
                <c:pt idx="1">
                  <c:v>-0.98781406879425049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982-4FB4-A539-C12761549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665823"/>
        <c:axId val="69673983"/>
      </c:barChart>
      <c:catAx>
        <c:axId val="69665823"/>
        <c:scaling>
          <c:orientation val="minMax"/>
        </c:scaling>
        <c:delete val="1"/>
        <c:axPos val="b"/>
        <c:majorTickMark val="none"/>
        <c:minorTickMark val="none"/>
        <c:tickLblPos val="nextTo"/>
        <c:crossAx val="69673983"/>
        <c:crosses val="autoZero"/>
        <c:auto val="1"/>
        <c:lblAlgn val="ctr"/>
        <c:lblOffset val="100"/>
        <c:noMultiLvlLbl val="0"/>
      </c:catAx>
      <c:valAx>
        <c:axId val="6967398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9665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21</xdr:col>
      <xdr:colOff>0</xdr:colOff>
      <xdr:row>12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A491839-A3C3-29C0-499C-46603F6D86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14</xdr:row>
      <xdr:rowOff>0</xdr:rowOff>
    </xdr:from>
    <xdr:to>
      <xdr:col>21</xdr:col>
      <xdr:colOff>0</xdr:colOff>
      <xdr:row>25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41DDFB6-BDF5-47F1-95D3-4E837B81DC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27</xdr:row>
      <xdr:rowOff>0</xdr:rowOff>
    </xdr:from>
    <xdr:to>
      <xdr:col>21</xdr:col>
      <xdr:colOff>0</xdr:colOff>
      <xdr:row>38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53D495EB-C692-4956-ADDF-1EA4A0D403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40</xdr:row>
      <xdr:rowOff>0</xdr:rowOff>
    </xdr:from>
    <xdr:to>
      <xdr:col>21</xdr:col>
      <xdr:colOff>0</xdr:colOff>
      <xdr:row>51</xdr:row>
      <xdr:rowOff>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C978B979-CC60-4B1D-861E-D58F64B0FB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57150</xdr:colOff>
      <xdr:row>3</xdr:row>
      <xdr:rowOff>1</xdr:rowOff>
    </xdr:from>
    <xdr:to>
      <xdr:col>12</xdr:col>
      <xdr:colOff>0</xdr:colOff>
      <xdr:row>12</xdr:row>
      <xdr:rowOff>1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D081BB10-2FD8-AF25-EA35-26DD2F9678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57150</xdr:colOff>
      <xdr:row>15</xdr:row>
      <xdr:rowOff>114300</xdr:rowOff>
    </xdr:from>
    <xdr:to>
      <xdr:col>12</xdr:col>
      <xdr:colOff>0</xdr:colOff>
      <xdr:row>24</xdr:row>
      <xdr:rowOff>114300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9744F978-353C-5EC2-45D8-384334C0CD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57150</xdr:colOff>
      <xdr:row>29</xdr:row>
      <xdr:rowOff>0</xdr:rowOff>
    </xdr:from>
    <xdr:to>
      <xdr:col>12</xdr:col>
      <xdr:colOff>0</xdr:colOff>
      <xdr:row>38</xdr:row>
      <xdr:rowOff>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F33A3B37-2E4E-3647-B7C8-F99DD2A959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57150</xdr:colOff>
      <xdr:row>42</xdr:row>
      <xdr:rowOff>0</xdr:rowOff>
    </xdr:from>
    <xdr:to>
      <xdr:col>12</xdr:col>
      <xdr:colOff>0</xdr:colOff>
      <xdr:row>51</xdr:row>
      <xdr:rowOff>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90214B86-3265-1908-4DB9-CB1840619E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171450</xdr:colOff>
      <xdr:row>1</xdr:row>
      <xdr:rowOff>0</xdr:rowOff>
    </xdr:from>
    <xdr:to>
      <xdr:col>26</xdr:col>
      <xdr:colOff>304800</xdr:colOff>
      <xdr:row>11</xdr:row>
      <xdr:rowOff>185738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567E2C8D-8F1F-9310-DAFF-67B7F4A35E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21</xdr:col>
      <xdr:colOff>190500</xdr:colOff>
      <xdr:row>14</xdr:row>
      <xdr:rowOff>0</xdr:rowOff>
    </xdr:from>
    <xdr:to>
      <xdr:col>26</xdr:col>
      <xdr:colOff>323850</xdr:colOff>
      <xdr:row>24</xdr:row>
      <xdr:rowOff>185738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62DAE2DA-6CE5-C4EC-076A-69BF30792B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21</xdr:col>
      <xdr:colOff>219075</xdr:colOff>
      <xdr:row>27</xdr:row>
      <xdr:rowOff>0</xdr:rowOff>
    </xdr:from>
    <xdr:to>
      <xdr:col>26</xdr:col>
      <xdr:colOff>352425</xdr:colOff>
      <xdr:row>37</xdr:row>
      <xdr:rowOff>185738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9026CACF-8294-CDC4-2407-9FC140FF84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21</xdr:col>
      <xdr:colOff>209550</xdr:colOff>
      <xdr:row>40</xdr:row>
      <xdr:rowOff>0</xdr:rowOff>
    </xdr:from>
    <xdr:to>
      <xdr:col>26</xdr:col>
      <xdr:colOff>342900</xdr:colOff>
      <xdr:row>50</xdr:row>
      <xdr:rowOff>185738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CAEA74E7-EFEB-7AE8-59B1-625A8EFDA5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C4" sqref="C4"/>
    </sheetView>
  </sheetViews>
  <sheetFormatPr defaultColWidth="8.42578125" defaultRowHeight="15" x14ac:dyDescent="0.25"/>
  <cols>
    <col min="1" max="1" width="18" bestFit="1" customWidth="1"/>
    <col min="2" max="2" width="64.7109375" bestFit="1" customWidth="1"/>
    <col min="3" max="3" width="56.5703125" bestFit="1" customWidth="1"/>
    <col min="4" max="4" width="59" bestFit="1" customWidth="1"/>
    <col min="5" max="5" width="6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45579.458101851851</v>
      </c>
      <c r="B2" s="2"/>
      <c r="C2">
        <v>1</v>
      </c>
      <c r="D2" s="2"/>
      <c r="E2" s="2"/>
    </row>
    <row r="3" spans="1:5" x14ac:dyDescent="0.25">
      <c r="A3" s="1">
        <v>45579.45884259259</v>
      </c>
      <c r="B3">
        <v>0.8477858304977417</v>
      </c>
      <c r="C3">
        <v>1</v>
      </c>
      <c r="D3" s="2"/>
      <c r="E3" s="2"/>
    </row>
    <row r="4" spans="1:5" x14ac:dyDescent="0.25">
      <c r="A4" s="1">
        <v>45579.469641203701</v>
      </c>
      <c r="B4">
        <v>0.8477858304977417</v>
      </c>
      <c r="C4">
        <v>1</v>
      </c>
      <c r="D4" s="2"/>
      <c r="E4">
        <v>-0.98781406879425049</v>
      </c>
    </row>
    <row r="5" spans="1:5" x14ac:dyDescent="0.25">
      <c r="A5" s="1">
        <v>45579.494930555556</v>
      </c>
      <c r="B5">
        <v>0.8477858304977417</v>
      </c>
      <c r="C5">
        <v>1</v>
      </c>
      <c r="D5" s="2"/>
      <c r="E5">
        <v>0.98484575748443604</v>
      </c>
    </row>
    <row r="6" spans="1:5" x14ac:dyDescent="0.25">
      <c r="A6" s="1">
        <v>45579.500590277778</v>
      </c>
      <c r="B6">
        <v>0.8477858304977417</v>
      </c>
      <c r="C6">
        <v>1</v>
      </c>
      <c r="D6">
        <v>99</v>
      </c>
      <c r="E6">
        <v>0.98484575748443604</v>
      </c>
    </row>
    <row r="7" spans="1:5" x14ac:dyDescent="0.25">
      <c r="A7" s="1">
        <v>45579.508692129632</v>
      </c>
      <c r="B7">
        <v>0.8477858304977417</v>
      </c>
      <c r="C7">
        <v>1</v>
      </c>
      <c r="D7">
        <v>0</v>
      </c>
      <c r="E7">
        <v>0.98484575748443604</v>
      </c>
    </row>
    <row r="8" spans="1:5" x14ac:dyDescent="0.25">
      <c r="A8" s="1">
        <v>45579.516203703701</v>
      </c>
      <c r="B8">
        <v>3.4093666821718216E-2</v>
      </c>
      <c r="C8">
        <v>1</v>
      </c>
      <c r="D8">
        <v>0</v>
      </c>
      <c r="E8">
        <v>0.98484575748443604</v>
      </c>
    </row>
    <row r="9" spans="1:5" x14ac:dyDescent="0.25">
      <c r="A9" s="1">
        <v>45579.518090277779</v>
      </c>
      <c r="B9">
        <v>3.4093666821718216E-2</v>
      </c>
      <c r="C9">
        <v>0</v>
      </c>
      <c r="D9">
        <v>0</v>
      </c>
      <c r="E9">
        <v>0.98484575748443604</v>
      </c>
    </row>
    <row r="10" spans="1:5" x14ac:dyDescent="0.25">
      <c r="A10" s="1">
        <v>45579.518101851849</v>
      </c>
      <c r="B10">
        <v>3.4093666821718216E-2</v>
      </c>
      <c r="C10">
        <v>0</v>
      </c>
      <c r="D10">
        <v>0</v>
      </c>
      <c r="E10">
        <v>0.98484575748443604</v>
      </c>
    </row>
    <row r="11" spans="1:5" x14ac:dyDescent="0.25">
      <c r="A11" s="1">
        <v>45579.528553240743</v>
      </c>
      <c r="B11">
        <v>3.4093666821718216E-2</v>
      </c>
      <c r="C11">
        <v>0</v>
      </c>
      <c r="D11">
        <v>0</v>
      </c>
      <c r="E11">
        <v>-0.98214799165725708</v>
      </c>
    </row>
    <row r="12" spans="1:5" x14ac:dyDescent="0.25">
      <c r="A12" s="1">
        <v>45579.531805555554</v>
      </c>
      <c r="B12">
        <v>3.4093666821718216E-2</v>
      </c>
      <c r="C12">
        <v>0</v>
      </c>
      <c r="D12">
        <v>99</v>
      </c>
      <c r="E12">
        <v>-0.98214799165725708</v>
      </c>
    </row>
    <row r="13" spans="1:5" x14ac:dyDescent="0.25">
      <c r="A13" s="1">
        <v>45579.545972222222</v>
      </c>
      <c r="B13">
        <v>3.4093666821718216E-2</v>
      </c>
      <c r="C13">
        <v>0</v>
      </c>
      <c r="D13">
        <v>99</v>
      </c>
      <c r="E13">
        <v>0.98424410820007324</v>
      </c>
    </row>
    <row r="14" spans="1:5" x14ac:dyDescent="0.25">
      <c r="A14" s="1">
        <v>45579.547673611109</v>
      </c>
      <c r="B14">
        <v>3.4093666821718216E-2</v>
      </c>
      <c r="C14">
        <v>0</v>
      </c>
      <c r="D14">
        <v>0</v>
      </c>
      <c r="E14">
        <v>0.98424410820007324</v>
      </c>
    </row>
    <row r="15" spans="1:5" x14ac:dyDescent="0.25">
      <c r="A15" s="1">
        <v>45579.558738425927</v>
      </c>
      <c r="B15">
        <v>3.3948801457881927E-2</v>
      </c>
      <c r="C15">
        <v>0</v>
      </c>
      <c r="D15">
        <v>0</v>
      </c>
      <c r="E15">
        <v>0.98424410820007324</v>
      </c>
    </row>
    <row r="16" spans="1:5" x14ac:dyDescent="0.25">
      <c r="A16" s="1">
        <v>45579.565844907411</v>
      </c>
      <c r="B16">
        <v>0.87917190790176392</v>
      </c>
      <c r="C16">
        <v>0</v>
      </c>
      <c r="D16">
        <v>0</v>
      </c>
      <c r="E16">
        <v>0.98424410820007324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E812-CAF9-4F6C-8A9C-DB4D598FD5B6}">
  <dimension ref="A1:AA52"/>
  <sheetViews>
    <sheetView workbookViewId="0">
      <selection activeCell="M18" sqref="M18"/>
    </sheetView>
  </sheetViews>
  <sheetFormatPr defaultRowHeight="15" x14ac:dyDescent="0.25"/>
  <cols>
    <col min="6" max="6" width="18" bestFit="1" customWidth="1"/>
  </cols>
  <sheetData>
    <row r="1" spans="1:27" ht="24" x14ac:dyDescent="0.4">
      <c r="A1" s="3"/>
      <c r="B1" s="13"/>
      <c r="C1" s="13"/>
      <c r="D1" s="13"/>
      <c r="E1" s="13"/>
      <c r="F1" s="13"/>
      <c r="G1" s="1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</row>
    <row r="2" spans="1:27" ht="24" x14ac:dyDescent="0.4">
      <c r="A2" s="6"/>
      <c r="B2" s="14" t="str">
        <f>Data!B1</f>
        <v>Треугольники_1 (Треугольники с заданным периодом и амплитудой)</v>
      </c>
      <c r="C2" s="14"/>
      <c r="D2" s="14"/>
      <c r="E2" s="14"/>
      <c r="F2" s="14"/>
      <c r="G2" s="14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8"/>
    </row>
    <row r="3" spans="1:27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8"/>
    </row>
    <row r="4" spans="1:27" x14ac:dyDescent="0.25">
      <c r="A4" s="6"/>
      <c r="B4" s="7" t="s">
        <v>5</v>
      </c>
      <c r="C4" s="7"/>
      <c r="D4" s="7"/>
      <c r="E4" s="7"/>
      <c r="F4" s="7">
        <f ca="1">AVERAGE(Переменная1)</f>
        <v>0.34704104782297063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1:27" x14ac:dyDescent="0.25">
      <c r="A5" s="6"/>
      <c r="B5" s="7" t="s">
        <v>6</v>
      </c>
      <c r="C5" s="7"/>
      <c r="D5" s="7"/>
      <c r="E5" s="7"/>
      <c r="F5" s="7">
        <f ca="1">_xlfn.VAR.S(Переменная1)</f>
        <v>0.16977549037856302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8"/>
    </row>
    <row r="6" spans="1:27" x14ac:dyDescent="0.25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8"/>
    </row>
    <row r="7" spans="1:27" x14ac:dyDescent="0.25">
      <c r="A7" s="6"/>
      <c r="B7" s="7" t="s">
        <v>7</v>
      </c>
      <c r="C7" s="7"/>
      <c r="D7" s="7"/>
      <c r="E7" s="7"/>
      <c r="F7" s="7">
        <f ca="1">MAX(Переменная1)</f>
        <v>0.8477858304977417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8"/>
    </row>
    <row r="8" spans="1:27" x14ac:dyDescent="0.25">
      <c r="A8" s="6"/>
      <c r="B8" s="7" t="s">
        <v>8</v>
      </c>
      <c r="C8" s="7"/>
      <c r="D8" s="7"/>
      <c r="E8" s="7"/>
      <c r="F8" s="7">
        <f ca="1">MIN(Переменная1)</f>
        <v>3.3948801457881927E-2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8"/>
    </row>
    <row r="9" spans="1:27" x14ac:dyDescent="0.25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8"/>
    </row>
    <row r="10" spans="1:27" x14ac:dyDescent="0.25">
      <c r="A10" s="6"/>
      <c r="B10" s="7" t="s">
        <v>9</v>
      </c>
      <c r="C10" s="7"/>
      <c r="D10" s="7"/>
      <c r="E10" s="7"/>
      <c r="F10" s="9" cm="1">
        <f t="array" aca="1" ref="F10" ca="1">INDEX(Даты,COUNTBLANK(Переменная1)+1)</f>
        <v>45579.45884259259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8"/>
    </row>
    <row r="11" spans="1:27" x14ac:dyDescent="0.25">
      <c r="A11" s="6"/>
      <c r="B11" s="7" t="s">
        <v>10</v>
      </c>
      <c r="C11" s="7"/>
      <c r="D11" s="7"/>
      <c r="E11" s="7"/>
      <c r="F11" s="9">
        <f ca="1">MAX(Даты)</f>
        <v>45579.565844907411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8"/>
    </row>
    <row r="12" spans="1:27" x14ac:dyDescent="0.25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8"/>
    </row>
    <row r="13" spans="1:27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2"/>
    </row>
    <row r="14" spans="1:27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5"/>
    </row>
    <row r="15" spans="1:27" ht="24" x14ac:dyDescent="0.4">
      <c r="A15" s="6"/>
      <c r="B15" s="14" t="str">
        <f>Data!C1</f>
        <v>Импульс_1 (Импульсы с заданным периодом и амплитудой)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8"/>
    </row>
    <row r="16" spans="1:27" x14ac:dyDescent="0.25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8"/>
    </row>
    <row r="17" spans="1:27" x14ac:dyDescent="0.25">
      <c r="A17" s="6"/>
      <c r="B17" s="7" t="s">
        <v>5</v>
      </c>
      <c r="C17" s="7"/>
      <c r="D17" s="7"/>
      <c r="E17" s="7"/>
      <c r="F17" s="7">
        <f ca="1">AVERAGE(Переменная2)</f>
        <v>0.46666666666666667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8"/>
    </row>
    <row r="18" spans="1:27" x14ac:dyDescent="0.25">
      <c r="A18" s="6"/>
      <c r="B18" s="7" t="s">
        <v>6</v>
      </c>
      <c r="C18" s="7"/>
      <c r="D18" s="7"/>
      <c r="E18" s="7"/>
      <c r="F18" s="7">
        <f ca="1">_xlfn.VAR.S(Переменная2)</f>
        <v>0.26666666666666666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8"/>
    </row>
    <row r="19" spans="1:27" x14ac:dyDescent="0.25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8"/>
    </row>
    <row r="20" spans="1:27" x14ac:dyDescent="0.25">
      <c r="A20" s="6"/>
      <c r="B20" s="7" t="s">
        <v>7</v>
      </c>
      <c r="C20" s="7"/>
      <c r="D20" s="7"/>
      <c r="E20" s="7"/>
      <c r="F20" s="7">
        <f ca="1">MAX(Переменная2)</f>
        <v>1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8"/>
    </row>
    <row r="21" spans="1:27" x14ac:dyDescent="0.25">
      <c r="A21" s="6"/>
      <c r="B21" s="7" t="s">
        <v>8</v>
      </c>
      <c r="C21" s="7"/>
      <c r="D21" s="7"/>
      <c r="E21" s="7"/>
      <c r="F21" s="7">
        <f ca="1">MIN(Переменная2)</f>
        <v>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8"/>
    </row>
    <row r="22" spans="1:27" x14ac:dyDescent="0.2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8"/>
    </row>
    <row r="23" spans="1:27" x14ac:dyDescent="0.25">
      <c r="A23" s="6"/>
      <c r="B23" s="7" t="s">
        <v>9</v>
      </c>
      <c r="C23" s="7"/>
      <c r="D23" s="7"/>
      <c r="E23" s="7"/>
      <c r="F23" s="9" cm="1">
        <f t="array" aca="1" ref="F23" ca="1">INDEX(Даты,COUNTBLANK(Переменная2)+1)</f>
        <v>45579.458101851851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8"/>
    </row>
    <row r="24" spans="1:27" x14ac:dyDescent="0.25">
      <c r="A24" s="6"/>
      <c r="B24" s="7" t="s">
        <v>10</v>
      </c>
      <c r="C24" s="7"/>
      <c r="D24" s="7"/>
      <c r="E24" s="7"/>
      <c r="F24" s="9">
        <f ca="1">MAX(Даты)</f>
        <v>45579.565844907411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8"/>
    </row>
    <row r="25" spans="1:27" x14ac:dyDescent="0.25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8"/>
    </row>
    <row r="26" spans="1:27" x14ac:dyDescent="0.25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2"/>
    </row>
    <row r="27" spans="1:27" x14ac:dyDescent="0.25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5"/>
    </row>
    <row r="28" spans="1:27" ht="24" x14ac:dyDescent="0.4">
      <c r="A28" s="6"/>
      <c r="B28" s="14" t="str">
        <f>Data!D1</f>
        <v>Случайное число_1 (Случайное число в заданном диапазоне)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8"/>
    </row>
    <row r="29" spans="1:27" x14ac:dyDescent="0.25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8"/>
    </row>
    <row r="30" spans="1:27" x14ac:dyDescent="0.25">
      <c r="A30" s="6"/>
      <c r="B30" s="7" t="s">
        <v>5</v>
      </c>
      <c r="C30" s="7"/>
      <c r="D30" s="7"/>
      <c r="E30" s="7"/>
      <c r="F30" s="7">
        <f ca="1">AVERAGE(Переменная3)</f>
        <v>28.285714285714285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8"/>
    </row>
    <row r="31" spans="1:27" x14ac:dyDescent="0.25">
      <c r="A31" s="6"/>
      <c r="B31" s="7" t="s">
        <v>6</v>
      </c>
      <c r="C31" s="7"/>
      <c r="D31" s="7"/>
      <c r="E31" s="7"/>
      <c r="F31" s="7">
        <f ca="1">_xlfn.VAR.S(Переменная3)</f>
        <v>2333.5714285714289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8"/>
    </row>
    <row r="32" spans="1:27" x14ac:dyDescent="0.25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8"/>
    </row>
    <row r="33" spans="1:27" x14ac:dyDescent="0.25">
      <c r="A33" s="6"/>
      <c r="B33" s="7" t="s">
        <v>7</v>
      </c>
      <c r="C33" s="7"/>
      <c r="D33" s="7"/>
      <c r="E33" s="7"/>
      <c r="F33" s="7">
        <f ca="1">MAX(Переменная3)</f>
        <v>99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8"/>
    </row>
    <row r="34" spans="1:27" x14ac:dyDescent="0.25">
      <c r="A34" s="6"/>
      <c r="B34" s="7" t="s">
        <v>8</v>
      </c>
      <c r="C34" s="7"/>
      <c r="D34" s="7"/>
      <c r="E34" s="7"/>
      <c r="F34" s="7">
        <f ca="1">MIN(Переменная3)</f>
        <v>0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8"/>
    </row>
    <row r="35" spans="1:27" x14ac:dyDescent="0.25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8"/>
    </row>
    <row r="36" spans="1:27" x14ac:dyDescent="0.25">
      <c r="A36" s="6"/>
      <c r="B36" s="7" t="s">
        <v>9</v>
      </c>
      <c r="C36" s="7"/>
      <c r="D36" s="7"/>
      <c r="E36" s="7"/>
      <c r="F36" s="9" cm="1">
        <f t="array" aca="1" ref="F36" ca="1">INDEX(Даты,COUNTBLANK(Переменная3)+1)</f>
        <v>45579.500590277778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8"/>
    </row>
    <row r="37" spans="1:27" x14ac:dyDescent="0.25">
      <c r="A37" s="6"/>
      <c r="B37" s="7" t="s">
        <v>10</v>
      </c>
      <c r="C37" s="7"/>
      <c r="D37" s="7"/>
      <c r="E37" s="7"/>
      <c r="F37" s="9">
        <f ca="1">MAX(Даты)</f>
        <v>45579.565844907411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8"/>
    </row>
    <row r="38" spans="1:27" x14ac:dyDescent="0.25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8"/>
    </row>
    <row r="39" spans="1:27" x14ac:dyDescent="0.25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2"/>
    </row>
    <row r="40" spans="1:27" x14ac:dyDescent="0.2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5"/>
    </row>
    <row r="41" spans="1:27" ht="24" x14ac:dyDescent="0.4">
      <c r="A41" s="6"/>
      <c r="B41" s="14" t="str">
        <f>Data!E1</f>
        <v>Синус_1 (Синусоидальный сигнал с заданным периодом и амплитудой)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8"/>
    </row>
    <row r="42" spans="1:27" x14ac:dyDescent="0.25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8"/>
    </row>
    <row r="43" spans="1:27" x14ac:dyDescent="0.25">
      <c r="A43" s="6"/>
      <c r="B43" s="7" t="s">
        <v>5</v>
      </c>
      <c r="C43" s="7"/>
      <c r="D43" s="7"/>
      <c r="E43" s="7"/>
      <c r="F43" s="7">
        <f ca="1">AVERAGE(Переменная4)</f>
        <v>0.44776842810890893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8"/>
    </row>
    <row r="44" spans="1:27" x14ac:dyDescent="0.25">
      <c r="A44" s="6"/>
      <c r="B44" s="7" t="s">
        <v>6</v>
      </c>
      <c r="C44" s="7"/>
      <c r="D44" s="7"/>
      <c r="E44" s="7"/>
      <c r="F44" s="7">
        <f ca="1">_xlfn.VAR.S(Переменная4)</f>
        <v>0.84565436974819352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8"/>
    </row>
    <row r="45" spans="1:27" x14ac:dyDescent="0.25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8"/>
    </row>
    <row r="46" spans="1:27" x14ac:dyDescent="0.25">
      <c r="A46" s="6"/>
      <c r="B46" s="7" t="s">
        <v>7</v>
      </c>
      <c r="C46" s="7"/>
      <c r="D46" s="7"/>
      <c r="E46" s="7"/>
      <c r="F46" s="7">
        <f ca="1">MAX(Переменная4)</f>
        <v>0.98484575748443604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8"/>
    </row>
    <row r="47" spans="1:27" x14ac:dyDescent="0.25">
      <c r="A47" s="6"/>
      <c r="B47" s="7" t="s">
        <v>8</v>
      </c>
      <c r="C47" s="7"/>
      <c r="D47" s="7"/>
      <c r="E47" s="7"/>
      <c r="F47" s="7">
        <f ca="1">MIN(Переменная4)</f>
        <v>-0.98781406879425049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8"/>
    </row>
    <row r="48" spans="1:27" x14ac:dyDescent="0.25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8"/>
    </row>
    <row r="49" spans="1:27" x14ac:dyDescent="0.25">
      <c r="A49" s="6"/>
      <c r="B49" s="7" t="s">
        <v>9</v>
      </c>
      <c r="C49" s="7"/>
      <c r="D49" s="7"/>
      <c r="E49" s="7"/>
      <c r="F49" s="9" cm="1">
        <f t="array" aca="1" ref="F49" ca="1">INDEX(Даты,COUNTBLANK(Переменная4)+1)</f>
        <v>45579.469641203701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8"/>
    </row>
    <row r="50" spans="1:27" x14ac:dyDescent="0.25">
      <c r="A50" s="6"/>
      <c r="B50" s="7" t="s">
        <v>10</v>
      </c>
      <c r="C50" s="7"/>
      <c r="D50" s="7"/>
      <c r="E50" s="7"/>
      <c r="F50" s="9">
        <f ca="1">MAX(Даты)</f>
        <v>45579.565844907411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8"/>
    </row>
    <row r="51" spans="1:27" x14ac:dyDescent="0.25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8"/>
    </row>
    <row r="52" spans="1:27" x14ac:dyDescent="0.25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Карелов Вадим Андреевич</cp:lastModifiedBy>
  <dcterms:created xsi:type="dcterms:W3CDTF">2024-10-14T11:01:23Z</dcterms:created>
  <dcterms:modified xsi:type="dcterms:W3CDTF">2024-10-15T09:48:46Z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