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onor\PycharmProjects\pythonProject\Education\OperationwithExcel\"/>
    </mc:Choice>
  </mc:AlternateContent>
  <xr:revisionPtr revIDLastSave="0" documentId="13_ncr:1_{76757259-9598-4BE4-8434-1931CFD73BC5}" xr6:coauthVersionLast="47" xr6:coauthVersionMax="47" xr10:uidLastSave="{00000000-0000-0000-0000-000000000000}"/>
  <bookViews>
    <workbookView xWindow="3480" yWindow="312" windowWidth="12396" windowHeight="12048" xr2:uid="{00000000-000D-0000-FFFF-FFFF00000000}"/>
  </bookViews>
  <sheets>
    <sheet name="Тест" sheetId="1" r:id="rId1"/>
    <sheet name="Формул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G10" i="1"/>
  <c r="G9" i="1"/>
  <c r="B26" i="1"/>
  <c r="B25" i="1"/>
  <c r="W10" i="1" l="1"/>
  <c r="AN10" i="1" s="1"/>
  <c r="AS10" i="1" s="1"/>
  <c r="W9" i="1"/>
  <c r="AN9" i="1" s="1"/>
  <c r="F10" i="1"/>
  <c r="F9" i="1"/>
  <c r="J10" i="1" l="1"/>
  <c r="B24" i="1"/>
  <c r="B27" i="1" s="1"/>
  <c r="AS9" i="1"/>
  <c r="J9" i="1"/>
  <c r="B22" i="1" l="1"/>
  <c r="M10" i="1"/>
  <c r="B18" i="1"/>
  <c r="M9" i="1"/>
  <c r="P10" i="1" l="1"/>
  <c r="P9" i="1"/>
  <c r="S10" i="1" l="1"/>
  <c r="S9" i="1"/>
  <c r="V10" i="1" l="1"/>
  <c r="X10" i="1" s="1"/>
  <c r="V9" i="1"/>
  <c r="AA10" i="1" l="1"/>
  <c r="AA9" i="1"/>
  <c r="AD10" i="1" l="1"/>
  <c r="AG10" i="1" s="1"/>
  <c r="AJ10" i="1" s="1"/>
  <c r="AM10" i="1" s="1"/>
  <c r="AR10" i="1" s="1"/>
  <c r="AD9" i="1"/>
  <c r="AO10" i="1" l="1"/>
  <c r="AT10" i="1"/>
  <c r="AG9" i="1"/>
  <c r="AJ9" i="1" l="1"/>
  <c r="AM9" i="1" l="1"/>
  <c r="AO9" i="1" l="1"/>
  <c r="AR9" i="1"/>
  <c r="AT9" i="1" s="1"/>
</calcChain>
</file>

<file path=xl/sharedStrings.xml><?xml version="1.0" encoding="utf-8"?>
<sst xmlns="http://schemas.openxmlformats.org/spreadsheetml/2006/main" count="125" uniqueCount="50">
  <si>
    <t>мандарины</t>
  </si>
  <si>
    <t>шт</t>
  </si>
  <si>
    <t>запас</t>
  </si>
  <si>
    <t>приход</t>
  </si>
  <si>
    <t>расход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</si>
  <si>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</si>
  <si>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</si>
  <si>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</si>
  <si>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</si>
  <si>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</si>
  <si>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</si>
  <si>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</si>
  <si>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</si>
  <si>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</si>
  <si>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</si>
  <si>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</si>
  <si>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</si>
  <si>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 месяц</t>
  </si>
  <si>
    <t>оборачиваемость</t>
  </si>
  <si>
    <t>1 мес</t>
  </si>
  <si>
    <t xml:space="preserve"> 6 мес</t>
  </si>
  <si>
    <t xml:space="preserve"> 11 мес</t>
  </si>
  <si>
    <t>год</t>
  </si>
  <si>
    <t>оборачиваемость, дни</t>
  </si>
  <si>
    <t>накопительно 6 мес</t>
  </si>
  <si>
    <t>накопительно 11 мес</t>
  </si>
  <si>
    <t>накопительно 12 мес</t>
  </si>
  <si>
    <t>ИТОГО:</t>
  </si>
  <si>
    <t>Направление, 
номенклатура</t>
  </si>
  <si>
    <t>ЕИ</t>
  </si>
  <si>
    <t>Что нам показывает показатель оборачиваемости за период?</t>
  </si>
  <si>
    <t>За 1 месяц</t>
  </si>
  <si>
    <t>ПРОДУКТЫ</t>
  </si>
  <si>
    <t>дней</t>
  </si>
  <si>
    <t>конфеты</t>
  </si>
  <si>
    <t>срок хранения</t>
  </si>
  <si>
    <t>средний запас</t>
  </si>
  <si>
    <t>штук</t>
  </si>
  <si>
    <t>конфет в день</t>
  </si>
  <si>
    <t>за сколько дней съем</t>
  </si>
  <si>
    <t>За 12 месяцев</t>
  </si>
  <si>
    <t>Ответ:</t>
  </si>
  <si>
    <t>Какие дальнейшие действия на основании полученной информации?</t>
  </si>
  <si>
    <t>ТЕСТ 1</t>
  </si>
  <si>
    <t>дней в месяце</t>
  </si>
  <si>
    <t>Необходимо рассчитать ооборачиваемость запасов с января до декабрь по формуле, приведенной на вкладке "Формула"
Сделать выводы</t>
  </si>
  <si>
    <t>1. Посчитатйте оборачиваемость. Заполните ячейки выделенные цветом: G, X, AO, AT</t>
  </si>
  <si>
    <t xml:space="preserve">2. Сделайте выводы </t>
  </si>
  <si>
    <t>Ответ:
С целью предотвращение возникновения невостребованных МТР в рамках складских запасов.</t>
  </si>
  <si>
    <t>Ответ: 
1) Обрачиваемость мандаринов за период января 2020 года составляет 5 дней.
Данный результат является высоким, что свидетельствует об эффективном управлении складскими запасами.
Однако высокая оборачиваемость материала не всегда влияет исключительно в позитивном ключе, в той же мере высокая оборачиваемость может свидетельствовать об истощении складских запасов и стать причиной вынужденной приостановки производственного процеса (реализации/вовлечения МТР).
Номируемый складской запас
2) Оборачиваемость конфет за период января 2020 года составляет 85 дней.
Данный результат является низким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</si>
</sst>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2" tint="-9.9978637043366805E-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3" fontId="0" fillId="0" borderId="0" xfId="0" applyNumberFormat="1"/>
    <xf numFmtId="0" fontId="0" fillId="0" borderId="1" xfId="0" applyBorder="1"/>
    <xf numFmtId="14" fontId="2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7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2" borderId="8" xfId="0" applyNumberFormat="1" applyFill="1" applyBorder="1" applyAlignment="1">
      <alignment horizontal="center" wrapText="1"/>
    </xf>
    <xf numFmtId="3" fontId="0" fillId="0" borderId="8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wrapText="1"/>
    </xf>
    <xf numFmtId="14" fontId="2" fillId="2" borderId="8" xfId="0" applyNumberFormat="1" applyFont="1" applyFill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0" fontId="2" fillId="0" borderId="0" xfId="0" applyFont="1"/>
    <xf numFmtId="3" fontId="0" fillId="0" borderId="2" xfId="0" applyNumberFormat="1" applyBorder="1"/>
    <xf numFmtId="0" fontId="0" fillId="3" borderId="0" xfId="0" applyFill="1"/>
    <xf numFmtId="0" fontId="0" fillId="0" borderId="0" xfId="0" applyAlignment="1">
      <alignment horizontal="right" wrapText="1"/>
    </xf>
    <xf numFmtId="4" fontId="0" fillId="0" borderId="0" xfId="0" applyNumberFormat="1"/>
    <xf numFmtId="164" fontId="4" fillId="0" borderId="0" xfId="1" applyNumberFormat="1" applyFont="1"/>
    <xf numFmtId="164" fontId="4" fillId="0" borderId="0" xfId="1" applyNumberFormat="1" applyFont="1" applyAlignment="1">
      <alignment horizontal="center" wrapText="1"/>
    </xf>
    <xf numFmtId="164" fontId="4" fillId="0" borderId="0" xfId="1" applyNumberFormat="1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left" vertical="top"/>
    </xf>
    <xf numFmtId="3" fontId="3" fillId="2" borderId="8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3" fillId="0" borderId="0" xfId="0" applyFont="1"/>
    <xf numFmtId="14" fontId="0" fillId="0" borderId="12" xfId="0" applyNumberFormat="1" applyBorder="1" applyAlignment="1">
      <alignment horizontal="center" wrapText="1"/>
    </xf>
    <xf numFmtId="14" fontId="0" fillId="0" borderId="13" xfId="0" applyNumberForma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14" fontId="0" fillId="0" borderId="4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59382</xdr:colOff>
      <xdr:row>1</xdr:row>
      <xdr:rowOff>66675</xdr:rowOff>
    </xdr:from>
    <xdr:to>
      <xdr:col>16</xdr:col>
      <xdr:colOff>7938</xdr:colOff>
      <xdr:row>27</xdr:row>
      <xdr:rowOff>65810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982" y="257175"/>
          <a:ext cx="9092556" cy="4952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3"/>
  <sheetViews>
    <sheetView showGridLines="0" tabSelected="1" zoomScale="70" zoomScaleNormal="70" workbookViewId="0">
      <selection activeCell="F20" sqref="F20"/>
    </sheetView>
  </sheetViews>
  <sheetFormatPr defaultRowHeight="14.4" x14ac:dyDescent="0.3"/>
  <cols>
    <col min="1" max="1" width="22.33203125" customWidth="1"/>
    <col min="3" max="35" width="9.5546875" style="7" customWidth="1"/>
    <col min="36" max="46" width="9.5546875" style="8" customWidth="1"/>
  </cols>
  <sheetData>
    <row r="1" spans="1:46" ht="18" x14ac:dyDescent="0.35">
      <c r="A1" s="38" t="s">
        <v>43</v>
      </c>
    </row>
    <row r="2" spans="1:46" ht="42.75" customHeight="1" x14ac:dyDescent="0.3">
      <c r="A2" s="57" t="s">
        <v>45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46" ht="42.75" customHeight="1" x14ac:dyDescent="0.3">
      <c r="A3" s="57" t="s">
        <v>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39"/>
      <c r="M3" s="39"/>
      <c r="N3" s="39"/>
    </row>
    <row r="4" spans="1:46" s="35" customFormat="1" ht="15" thickBot="1" x14ac:dyDescent="0.35">
      <c r="A4" s="35" t="s">
        <v>44</v>
      </c>
      <c r="C4" s="36"/>
      <c r="D4" s="36"/>
      <c r="E4" s="36"/>
      <c r="F4" s="36"/>
      <c r="G4" s="36">
        <v>31</v>
      </c>
      <c r="H4" s="36"/>
      <c r="I4" s="36"/>
      <c r="J4" s="36">
        <v>28</v>
      </c>
      <c r="K4" s="36"/>
      <c r="L4" s="36"/>
      <c r="M4" s="36">
        <v>31</v>
      </c>
      <c r="N4" s="36"/>
      <c r="O4" s="36"/>
      <c r="P4" s="36">
        <v>30</v>
      </c>
      <c r="Q4" s="36"/>
      <c r="R4" s="36"/>
      <c r="S4" s="36">
        <v>31</v>
      </c>
      <c r="T4" s="36"/>
      <c r="U4" s="36"/>
      <c r="V4" s="36">
        <v>30</v>
      </c>
      <c r="W4" s="36"/>
      <c r="X4" s="36"/>
      <c r="Y4" s="36"/>
      <c r="Z4" s="37"/>
      <c r="AA4" s="36">
        <v>31</v>
      </c>
      <c r="AB4" s="36"/>
      <c r="AC4" s="36"/>
      <c r="AD4" s="36">
        <v>31</v>
      </c>
      <c r="AE4" s="36"/>
      <c r="AF4" s="36"/>
      <c r="AG4" s="36">
        <v>30</v>
      </c>
      <c r="AH4" s="36"/>
      <c r="AI4" s="36"/>
      <c r="AJ4" s="36">
        <v>31</v>
      </c>
      <c r="AK4" s="36"/>
      <c r="AL4" s="36"/>
      <c r="AM4" s="36">
        <v>30</v>
      </c>
      <c r="AN4" s="36"/>
      <c r="AO4" s="37"/>
      <c r="AP4" s="36"/>
      <c r="AQ4" s="36"/>
      <c r="AR4" s="36">
        <v>31</v>
      </c>
      <c r="AS4" s="36"/>
      <c r="AT4" s="37"/>
    </row>
    <row r="5" spans="1:46" x14ac:dyDescent="0.3">
      <c r="A5" s="46" t="s">
        <v>28</v>
      </c>
      <c r="B5" s="49" t="s">
        <v>29</v>
      </c>
      <c r="C5" s="53" t="s">
        <v>5</v>
      </c>
      <c r="D5" s="54"/>
      <c r="E5" s="54"/>
      <c r="F5" s="54"/>
      <c r="G5" s="55"/>
      <c r="H5" s="53" t="s">
        <v>6</v>
      </c>
      <c r="I5" s="54"/>
      <c r="J5" s="55"/>
      <c r="K5" s="53" t="s">
        <v>7</v>
      </c>
      <c r="L5" s="54"/>
      <c r="M5" s="55"/>
      <c r="N5" s="53" t="s">
        <v>8</v>
      </c>
      <c r="O5" s="54"/>
      <c r="P5" s="55"/>
      <c r="Q5" s="53" t="s">
        <v>9</v>
      </c>
      <c r="R5" s="54"/>
      <c r="S5" s="55"/>
      <c r="T5" s="53" t="s">
        <v>10</v>
      </c>
      <c r="U5" s="54"/>
      <c r="V5" s="54"/>
      <c r="W5" s="54"/>
      <c r="X5" s="55"/>
      <c r="Y5" s="53" t="s">
        <v>11</v>
      </c>
      <c r="Z5" s="54"/>
      <c r="AA5" s="55"/>
      <c r="AB5" s="53" t="s">
        <v>12</v>
      </c>
      <c r="AC5" s="54"/>
      <c r="AD5" s="55"/>
      <c r="AE5" s="53" t="s">
        <v>13</v>
      </c>
      <c r="AF5" s="54"/>
      <c r="AG5" s="55"/>
      <c r="AH5" s="53" t="s">
        <v>14</v>
      </c>
      <c r="AI5" s="54"/>
      <c r="AJ5" s="55"/>
      <c r="AK5" s="53" t="s">
        <v>15</v>
      </c>
      <c r="AL5" s="54"/>
      <c r="AM5" s="54"/>
      <c r="AN5" s="54"/>
      <c r="AO5" s="55"/>
      <c r="AP5" s="43" t="s">
        <v>16</v>
      </c>
      <c r="AQ5" s="44"/>
      <c r="AR5" s="44"/>
      <c r="AS5" s="44"/>
      <c r="AT5" s="45"/>
    </row>
    <row r="6" spans="1:46" s="26" customFormat="1" ht="24" x14ac:dyDescent="0.3">
      <c r="A6" s="47"/>
      <c r="B6" s="50"/>
      <c r="C6" s="22" t="s">
        <v>2</v>
      </c>
      <c r="D6" s="23" t="s">
        <v>3</v>
      </c>
      <c r="E6" s="23" t="s">
        <v>4</v>
      </c>
      <c r="F6" s="23" t="s">
        <v>2</v>
      </c>
      <c r="G6" s="24" t="s">
        <v>23</v>
      </c>
      <c r="H6" s="22" t="s">
        <v>3</v>
      </c>
      <c r="I6" s="23" t="s">
        <v>4</v>
      </c>
      <c r="J6" s="25" t="s">
        <v>2</v>
      </c>
      <c r="K6" s="22" t="s">
        <v>3</v>
      </c>
      <c r="L6" s="23" t="s">
        <v>4</v>
      </c>
      <c r="M6" s="25" t="s">
        <v>2</v>
      </c>
      <c r="N6" s="22" t="s">
        <v>3</v>
      </c>
      <c r="O6" s="23" t="s">
        <v>4</v>
      </c>
      <c r="P6" s="25" t="s">
        <v>2</v>
      </c>
      <c r="Q6" s="22" t="s">
        <v>3</v>
      </c>
      <c r="R6" s="23" t="s">
        <v>4</v>
      </c>
      <c r="S6" s="25" t="s">
        <v>2</v>
      </c>
      <c r="T6" s="22" t="s">
        <v>3</v>
      </c>
      <c r="U6" s="23" t="s">
        <v>4</v>
      </c>
      <c r="V6" s="23" t="s">
        <v>2</v>
      </c>
      <c r="W6" s="23" t="s">
        <v>4</v>
      </c>
      <c r="X6" s="24" t="s">
        <v>18</v>
      </c>
      <c r="Y6" s="22" t="s">
        <v>3</v>
      </c>
      <c r="Z6" s="23" t="s">
        <v>4</v>
      </c>
      <c r="AA6" s="25" t="s">
        <v>2</v>
      </c>
      <c r="AB6" s="22" t="s">
        <v>3</v>
      </c>
      <c r="AC6" s="23" t="s">
        <v>4</v>
      </c>
      <c r="AD6" s="25" t="s">
        <v>2</v>
      </c>
      <c r="AE6" s="22" t="s">
        <v>3</v>
      </c>
      <c r="AF6" s="23" t="s">
        <v>4</v>
      </c>
      <c r="AG6" s="25" t="s">
        <v>2</v>
      </c>
      <c r="AH6" s="22" t="s">
        <v>3</v>
      </c>
      <c r="AI6" s="23" t="s">
        <v>4</v>
      </c>
      <c r="AJ6" s="25" t="s">
        <v>2</v>
      </c>
      <c r="AK6" s="22" t="s">
        <v>3</v>
      </c>
      <c r="AL6" s="23" t="s">
        <v>4</v>
      </c>
      <c r="AM6" s="23" t="s">
        <v>2</v>
      </c>
      <c r="AN6" s="23" t="s">
        <v>4</v>
      </c>
      <c r="AO6" s="24" t="s">
        <v>18</v>
      </c>
      <c r="AP6" s="22" t="s">
        <v>3</v>
      </c>
      <c r="AQ6" s="23" t="s">
        <v>4</v>
      </c>
      <c r="AR6" s="23" t="s">
        <v>2</v>
      </c>
      <c r="AS6" s="23" t="s">
        <v>4</v>
      </c>
      <c r="AT6" s="24" t="s">
        <v>18</v>
      </c>
    </row>
    <row r="7" spans="1:46" s="30" customFormat="1" ht="24" x14ac:dyDescent="0.25">
      <c r="A7" s="48"/>
      <c r="B7" s="51"/>
      <c r="C7" s="27">
        <v>43831</v>
      </c>
      <c r="D7" s="3" t="s">
        <v>17</v>
      </c>
      <c r="E7" s="3" t="s">
        <v>17</v>
      </c>
      <c r="F7" s="3">
        <v>43861</v>
      </c>
      <c r="G7" s="28" t="s">
        <v>19</v>
      </c>
      <c r="H7" s="27" t="s">
        <v>17</v>
      </c>
      <c r="I7" s="3" t="s">
        <v>17</v>
      </c>
      <c r="J7" s="29">
        <v>43889</v>
      </c>
      <c r="K7" s="27" t="s">
        <v>17</v>
      </c>
      <c r="L7" s="3" t="s">
        <v>17</v>
      </c>
      <c r="M7" s="29">
        <v>43921</v>
      </c>
      <c r="N7" s="27" t="s">
        <v>17</v>
      </c>
      <c r="O7" s="3" t="s">
        <v>17</v>
      </c>
      <c r="P7" s="29">
        <v>43951</v>
      </c>
      <c r="Q7" s="27" t="s">
        <v>17</v>
      </c>
      <c r="R7" s="3" t="s">
        <v>17</v>
      </c>
      <c r="S7" s="29">
        <v>43982</v>
      </c>
      <c r="T7" s="27" t="s">
        <v>17</v>
      </c>
      <c r="U7" s="3" t="s">
        <v>17</v>
      </c>
      <c r="V7" s="3">
        <v>44012</v>
      </c>
      <c r="W7" s="3" t="s">
        <v>24</v>
      </c>
      <c r="X7" s="28" t="s">
        <v>20</v>
      </c>
      <c r="Y7" s="27" t="s">
        <v>17</v>
      </c>
      <c r="Z7" s="3" t="s">
        <v>17</v>
      </c>
      <c r="AA7" s="29">
        <v>44043</v>
      </c>
      <c r="AB7" s="27" t="s">
        <v>17</v>
      </c>
      <c r="AC7" s="3" t="s">
        <v>17</v>
      </c>
      <c r="AD7" s="29">
        <v>44074</v>
      </c>
      <c r="AE7" s="27" t="s">
        <v>17</v>
      </c>
      <c r="AF7" s="3" t="s">
        <v>17</v>
      </c>
      <c r="AG7" s="29">
        <v>44104</v>
      </c>
      <c r="AH7" s="27" t="s">
        <v>17</v>
      </c>
      <c r="AI7" s="3" t="s">
        <v>17</v>
      </c>
      <c r="AJ7" s="29">
        <v>44135</v>
      </c>
      <c r="AK7" s="27" t="s">
        <v>17</v>
      </c>
      <c r="AL7" s="3" t="s">
        <v>17</v>
      </c>
      <c r="AM7" s="3">
        <v>44165</v>
      </c>
      <c r="AN7" s="3" t="s">
        <v>25</v>
      </c>
      <c r="AO7" s="28" t="s">
        <v>21</v>
      </c>
      <c r="AP7" s="27" t="s">
        <v>17</v>
      </c>
      <c r="AQ7" s="3" t="s">
        <v>17</v>
      </c>
      <c r="AR7" s="3">
        <v>44196</v>
      </c>
      <c r="AS7" s="3" t="s">
        <v>26</v>
      </c>
      <c r="AT7" s="28" t="s">
        <v>22</v>
      </c>
    </row>
    <row r="8" spans="1:46" s="1" customFormat="1" x14ac:dyDescent="0.3">
      <c r="A8" s="4" t="s">
        <v>32</v>
      </c>
      <c r="B8" s="6" t="s">
        <v>27</v>
      </c>
      <c r="C8" s="9"/>
      <c r="D8" s="10"/>
      <c r="E8" s="10"/>
      <c r="F8" s="10"/>
      <c r="G8" s="11"/>
      <c r="H8" s="9"/>
      <c r="I8" s="10"/>
      <c r="J8" s="12"/>
      <c r="K8" s="9"/>
      <c r="L8" s="10"/>
      <c r="M8" s="12"/>
      <c r="N8" s="9"/>
      <c r="O8" s="10"/>
      <c r="P8" s="12"/>
      <c r="Q8" s="9"/>
      <c r="R8" s="10"/>
      <c r="S8" s="12"/>
      <c r="T8" s="9"/>
      <c r="U8" s="10"/>
      <c r="V8" s="10"/>
      <c r="W8" s="10"/>
      <c r="X8" s="11"/>
      <c r="Y8" s="9"/>
      <c r="Z8" s="10"/>
      <c r="AA8" s="12"/>
      <c r="AB8" s="9"/>
      <c r="AC8" s="10"/>
      <c r="AD8" s="12"/>
      <c r="AE8" s="9"/>
      <c r="AF8" s="10"/>
      <c r="AG8" s="12"/>
      <c r="AH8" s="9"/>
      <c r="AI8" s="10"/>
      <c r="AJ8" s="12"/>
      <c r="AK8" s="9"/>
      <c r="AL8" s="10"/>
      <c r="AM8" s="10"/>
      <c r="AN8" s="10"/>
      <c r="AO8" s="11"/>
      <c r="AP8" s="9"/>
      <c r="AQ8" s="10"/>
      <c r="AR8" s="10"/>
      <c r="AS8" s="10"/>
      <c r="AT8" s="11"/>
    </row>
    <row r="9" spans="1:46" x14ac:dyDescent="0.3">
      <c r="A9" s="2" t="s">
        <v>0</v>
      </c>
      <c r="B9" s="5" t="s">
        <v>1</v>
      </c>
      <c r="C9" s="13">
        <v>15</v>
      </c>
      <c r="D9" s="14">
        <v>50</v>
      </c>
      <c r="E9" s="14">
        <v>60</v>
      </c>
      <c r="F9" s="14">
        <f>C9+D9-E9</f>
        <v>5</v>
      </c>
      <c r="G9" s="40">
        <f>((AVERAGE(C9,F9))/E9)*(DAY(EOMONTH(F7,0)))</f>
        <v>5.1666666666666661</v>
      </c>
      <c r="H9" s="13">
        <v>40</v>
      </c>
      <c r="I9" s="14">
        <v>30</v>
      </c>
      <c r="J9" s="15">
        <f>F9+H9-I9</f>
        <v>15</v>
      </c>
      <c r="K9" s="13">
        <v>15</v>
      </c>
      <c r="L9" s="14">
        <v>30</v>
      </c>
      <c r="M9" s="15">
        <f>J9+K9-L9</f>
        <v>0</v>
      </c>
      <c r="N9" s="13">
        <v>15</v>
      </c>
      <c r="O9" s="14">
        <v>15</v>
      </c>
      <c r="P9" s="15">
        <f>M9+N9-O9</f>
        <v>0</v>
      </c>
      <c r="Q9" s="13">
        <v>40</v>
      </c>
      <c r="R9" s="14">
        <v>10</v>
      </c>
      <c r="S9" s="15">
        <f>P9+Q9-R9</f>
        <v>30</v>
      </c>
      <c r="T9" s="13">
        <v>10</v>
      </c>
      <c r="U9" s="14">
        <v>10</v>
      </c>
      <c r="V9" s="14">
        <f>S9+T9-U9</f>
        <v>30</v>
      </c>
      <c r="W9" s="14">
        <f>E9+I9+L9+O9+R9+U9</f>
        <v>155</v>
      </c>
      <c r="X9" s="11">
        <f>((AVERAGE(C9,F9,J9,M9,P9,S9,V9))/W9)*SUM($G$4:$V$4)</f>
        <v>15.847926267281105</v>
      </c>
      <c r="Y9" s="13">
        <v>0</v>
      </c>
      <c r="Z9" s="14">
        <v>5</v>
      </c>
      <c r="AA9" s="15">
        <f>V9+Y9-Z9</f>
        <v>25</v>
      </c>
      <c r="AB9" s="13">
        <v>0</v>
      </c>
      <c r="AC9" s="14">
        <v>0</v>
      </c>
      <c r="AD9" s="15">
        <f>AA9+AB9-AC9</f>
        <v>25</v>
      </c>
      <c r="AE9" s="13">
        <v>10</v>
      </c>
      <c r="AF9" s="14">
        <v>8</v>
      </c>
      <c r="AG9" s="15">
        <f>AD9+AE9-AF9</f>
        <v>27</v>
      </c>
      <c r="AH9" s="13">
        <v>10</v>
      </c>
      <c r="AI9" s="14">
        <v>12</v>
      </c>
      <c r="AJ9" s="15">
        <f>AG9+AH9-AI9</f>
        <v>25</v>
      </c>
      <c r="AK9" s="13">
        <v>25</v>
      </c>
      <c r="AL9" s="14">
        <v>20</v>
      </c>
      <c r="AM9" s="14">
        <f>AJ9+AK9-AL9</f>
        <v>30</v>
      </c>
      <c r="AN9" s="14">
        <f>W9+Z9+AC9+AF9+AI9+AL9</f>
        <v>200</v>
      </c>
      <c r="AO9" s="11">
        <f>((AVERAGE(V9,AA9,AD9,AG9,AJ9,AM9))/AN9)*SUM($AA$4:$AN$4)</f>
        <v>20.655000000000001</v>
      </c>
      <c r="AP9" s="9">
        <v>50</v>
      </c>
      <c r="AQ9" s="14">
        <v>45</v>
      </c>
      <c r="AR9" s="14">
        <f>AM9+AP9-AQ9</f>
        <v>35</v>
      </c>
      <c r="AS9" s="14">
        <f>AN9+AQ9</f>
        <v>245</v>
      </c>
      <c r="AT9" s="11">
        <f>((AVERAGE(C9,F9,J9,M9,P9,S9,V9,AA9,AD9,AG9,AJ9,AM9,AR9))/AS9)*SUM($G$4:$AR$4)</f>
        <v>30.025117739403456</v>
      </c>
    </row>
    <row r="10" spans="1:46" ht="15" thickBot="1" x14ac:dyDescent="0.35">
      <c r="A10" s="2" t="s">
        <v>34</v>
      </c>
      <c r="B10" s="5" t="s">
        <v>1</v>
      </c>
      <c r="C10" s="16">
        <v>250</v>
      </c>
      <c r="D10" s="17">
        <v>20</v>
      </c>
      <c r="E10" s="17">
        <v>80</v>
      </c>
      <c r="F10" s="17">
        <f>C10+D10-E10</f>
        <v>190</v>
      </c>
      <c r="G10" s="40">
        <f>((AVERAGE(C10,F10))/E10)*G4</f>
        <v>85.25</v>
      </c>
      <c r="H10" s="16">
        <v>5</v>
      </c>
      <c r="I10" s="17">
        <v>5</v>
      </c>
      <c r="J10" s="18">
        <f>F10+H10-I10</f>
        <v>190</v>
      </c>
      <c r="K10" s="16">
        <v>505</v>
      </c>
      <c r="L10" s="17">
        <v>5</v>
      </c>
      <c r="M10" s="18">
        <f>J10+K10-L10</f>
        <v>690</v>
      </c>
      <c r="N10" s="16">
        <v>2</v>
      </c>
      <c r="O10" s="17">
        <v>2</v>
      </c>
      <c r="P10" s="18">
        <f>M10+N10-O10</f>
        <v>690</v>
      </c>
      <c r="Q10" s="16">
        <v>300</v>
      </c>
      <c r="R10" s="17">
        <v>0</v>
      </c>
      <c r="S10" s="18">
        <f>P10+Q10-R10</f>
        <v>990</v>
      </c>
      <c r="T10" s="16">
        <v>10</v>
      </c>
      <c r="U10" s="17">
        <v>10</v>
      </c>
      <c r="V10" s="17">
        <f>S10+T10-U10</f>
        <v>990</v>
      </c>
      <c r="W10" s="17">
        <f>E10+I10+L10+O10+R10+U10</f>
        <v>102</v>
      </c>
      <c r="X10" s="11">
        <f>((AVERAGE(C10,F10,J10,M10,P10,S10,V10))/W10)*SUM($G$4:$V$4)</f>
        <v>1011.470588235294</v>
      </c>
      <c r="Y10" s="16">
        <v>30</v>
      </c>
      <c r="Z10" s="17">
        <v>30</v>
      </c>
      <c r="AA10" s="18">
        <f>V10+Y10-Z10</f>
        <v>990</v>
      </c>
      <c r="AB10" s="16">
        <v>50</v>
      </c>
      <c r="AC10" s="17">
        <v>40</v>
      </c>
      <c r="AD10" s="18">
        <f>AA10+AB10-AC10</f>
        <v>1000</v>
      </c>
      <c r="AE10" s="16">
        <v>60</v>
      </c>
      <c r="AF10" s="17">
        <v>90</v>
      </c>
      <c r="AG10" s="18">
        <f>AD10+AE10-AF10</f>
        <v>970</v>
      </c>
      <c r="AH10" s="16">
        <v>50</v>
      </c>
      <c r="AI10" s="17">
        <v>40</v>
      </c>
      <c r="AJ10" s="18">
        <f>AG10+AH10-AI10</f>
        <v>980</v>
      </c>
      <c r="AK10" s="16">
        <v>10</v>
      </c>
      <c r="AL10" s="17">
        <v>80</v>
      </c>
      <c r="AM10" s="17">
        <f>AJ10+AK10-AL10</f>
        <v>910</v>
      </c>
      <c r="AN10" s="17">
        <f>W10+Z10+AC10+AF10+AI10+AL10</f>
        <v>382</v>
      </c>
      <c r="AO10" s="11">
        <f>((AVERAGE(V10,AA10,AD10,AG10,AJ10,AM10))/AN10)*SUM($AA$4:$AN$4)</f>
        <v>389.84293193717281</v>
      </c>
      <c r="AP10" s="16">
        <v>250</v>
      </c>
      <c r="AQ10" s="17">
        <v>50</v>
      </c>
      <c r="AR10" s="17">
        <f>AM10+AP10-AQ10</f>
        <v>1110</v>
      </c>
      <c r="AS10" s="17">
        <f>AN10+AQ10</f>
        <v>432</v>
      </c>
      <c r="AT10" s="11">
        <f>((AVERAGE(C10,F10,J10,M10,P10,S10,V10,AA10,AD10,AG10,AJ10,AM10,AR10))/AS10)*SUM($G$4:$AR$4)</f>
        <v>646.67913105413095</v>
      </c>
    </row>
    <row r="12" spans="1:46" ht="37.5" customHeight="1" x14ac:dyDescent="0.3">
      <c r="A12" s="57" t="s">
        <v>47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X12" s="41"/>
    </row>
    <row r="13" spans="1:46" x14ac:dyDescent="0.3">
      <c r="A13" s="52" t="s">
        <v>30</v>
      </c>
      <c r="B13" s="52"/>
      <c r="C13" s="52"/>
      <c r="D13" s="52"/>
      <c r="E13" s="52"/>
      <c r="F13" s="52"/>
      <c r="G13" s="52"/>
      <c r="I13" s="19"/>
      <c r="AA13" s="8"/>
      <c r="AD13" s="8"/>
      <c r="AG13" s="8"/>
    </row>
    <row r="14" spans="1:46" x14ac:dyDescent="0.3">
      <c r="A14" s="42" t="s">
        <v>31</v>
      </c>
      <c r="AA14" s="8"/>
      <c r="AD14" s="8"/>
      <c r="AG14" s="8"/>
    </row>
    <row r="15" spans="1:46" ht="75.75" customHeight="1" x14ac:dyDescent="0.3">
      <c r="A15" s="56" t="s">
        <v>49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AI15" s="41"/>
    </row>
    <row r="17" spans="1:14" ht="15" thickBot="1" x14ac:dyDescent="0.35">
      <c r="A17" s="32" t="s">
        <v>0</v>
      </c>
      <c r="C17" s="20"/>
      <c r="D17" s="20"/>
      <c r="E17" s="20"/>
    </row>
    <row r="18" spans="1:14" ht="15" thickBot="1" x14ac:dyDescent="0.35">
      <c r="A18" t="s">
        <v>18</v>
      </c>
      <c r="B18" s="31">
        <f>G9</f>
        <v>5.1666666666666661</v>
      </c>
      <c r="C18" s="20" t="s">
        <v>33</v>
      </c>
      <c r="D18" s="20"/>
      <c r="E18" s="20"/>
      <c r="F18" s="21"/>
    </row>
    <row r="19" spans="1:14" x14ac:dyDescent="0.3">
      <c r="A19" t="s">
        <v>35</v>
      </c>
      <c r="B19">
        <v>10</v>
      </c>
      <c r="C19" s="20" t="s">
        <v>33</v>
      </c>
      <c r="D19" s="20"/>
      <c r="E19" s="20"/>
      <c r="F19" s="7">
        <v>55555</v>
      </c>
    </row>
    <row r="21" spans="1:14" ht="15" thickBot="1" x14ac:dyDescent="0.35">
      <c r="A21" s="32" t="s">
        <v>34</v>
      </c>
    </row>
    <row r="22" spans="1:14" ht="15" thickBot="1" x14ac:dyDescent="0.35">
      <c r="A22" t="s">
        <v>18</v>
      </c>
      <c r="B22" s="31">
        <f>G10</f>
        <v>85.25</v>
      </c>
      <c r="C22" s="20" t="s">
        <v>33</v>
      </c>
    </row>
    <row r="23" spans="1:14" x14ac:dyDescent="0.3">
      <c r="A23" t="s">
        <v>35</v>
      </c>
      <c r="B23">
        <v>30</v>
      </c>
      <c r="C23" s="20" t="s">
        <v>33</v>
      </c>
    </row>
    <row r="24" spans="1:14" ht="19.5" customHeight="1" x14ac:dyDescent="0.3">
      <c r="A24" s="20" t="s">
        <v>36</v>
      </c>
      <c r="B24" s="33">
        <f>(C10+F10)/2</f>
        <v>220</v>
      </c>
      <c r="C24" s="20" t="s">
        <v>37</v>
      </c>
      <c r="D24" s="20"/>
      <c r="E24" s="20"/>
      <c r="F24" s="20"/>
      <c r="G24" s="20"/>
    </row>
    <row r="25" spans="1:14" x14ac:dyDescent="0.3">
      <c r="A25" t="s">
        <v>4</v>
      </c>
      <c r="B25">
        <f>E10</f>
        <v>80</v>
      </c>
      <c r="C25" s="20" t="s">
        <v>37</v>
      </c>
    </row>
    <row r="26" spans="1:14" x14ac:dyDescent="0.3">
      <c r="A26" t="s">
        <v>38</v>
      </c>
      <c r="B26" s="34">
        <f>80/31</f>
        <v>2.5806451612903225</v>
      </c>
      <c r="C26" s="20" t="s">
        <v>37</v>
      </c>
    </row>
    <row r="27" spans="1:14" x14ac:dyDescent="0.3">
      <c r="A27" t="s">
        <v>39</v>
      </c>
      <c r="B27">
        <f>B24/B26</f>
        <v>85.25</v>
      </c>
      <c r="C27" s="20" t="s">
        <v>33</v>
      </c>
    </row>
    <row r="29" spans="1:14" x14ac:dyDescent="0.3">
      <c r="A29" t="s">
        <v>40</v>
      </c>
    </row>
    <row r="30" spans="1:14" ht="75.75" customHeight="1" x14ac:dyDescent="0.3">
      <c r="A30" s="56" t="s">
        <v>41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2" spans="1:14" x14ac:dyDescent="0.3">
      <c r="A32" s="52" t="s">
        <v>42</v>
      </c>
      <c r="B32" s="52"/>
      <c r="C32" s="52"/>
      <c r="D32" s="52"/>
      <c r="E32" s="52"/>
      <c r="F32" s="52"/>
      <c r="G32" s="52"/>
    </row>
    <row r="33" spans="1:14" ht="75.75" customHeight="1" x14ac:dyDescent="0.3">
      <c r="A33" s="56" t="s">
        <v>48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</sheetData>
  <mergeCells count="22">
    <mergeCell ref="A33:N33"/>
    <mergeCell ref="A32:G32"/>
    <mergeCell ref="A2:N2"/>
    <mergeCell ref="A3:K3"/>
    <mergeCell ref="A12:K12"/>
    <mergeCell ref="A15:N15"/>
    <mergeCell ref="A30:N30"/>
    <mergeCell ref="AP5:AT5"/>
    <mergeCell ref="A5:A7"/>
    <mergeCell ref="B5:B7"/>
    <mergeCell ref="A13:G13"/>
    <mergeCell ref="Y5:AA5"/>
    <mergeCell ref="AB5:AD5"/>
    <mergeCell ref="AE5:AG5"/>
    <mergeCell ref="AH5:AJ5"/>
    <mergeCell ref="AK5:AO5"/>
    <mergeCell ref="C5:G5"/>
    <mergeCell ref="H5:J5"/>
    <mergeCell ref="K5:M5"/>
    <mergeCell ref="N5:P5"/>
    <mergeCell ref="Q5:S5"/>
    <mergeCell ref="T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C31" sqref="C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</vt:lpstr>
      <vt:lpstr>Формула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Pankratova.LK</dc:creator>
  <cp:lastModifiedBy>honor</cp:lastModifiedBy>
  <dcterms:created xsi:type="dcterms:W3CDTF">2020-12-22T12:05:31Z</dcterms:created>
  <dcterms:modified xsi:type="dcterms:W3CDTF">2023-02-26T16:26:47Z</dcterms:modified>
</cp:coreProperties>
</file>