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LatestVersion\Data Analysis\"/>
    </mc:Choice>
  </mc:AlternateContent>
  <xr:revisionPtr revIDLastSave="0" documentId="13_ncr:1_{63C41660-A527-4043-A1E8-189656D6CB6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tilization125MHz" sheetId="3" r:id="rId1"/>
    <sheet name="Utilization250MHz" sheetId="7" r:id="rId2"/>
    <sheet name="Utilization333MHz" sheetId="5" r:id="rId3"/>
  </sheets>
  <definedNames>
    <definedName name="ExternalData_1" localSheetId="1" hidden="1">Utilization250MHz!$A$1:$K$2</definedName>
    <definedName name="ExternalData_1" localSheetId="2" hidden="1">Utilization333MHz!$A$1:$K$2</definedName>
    <definedName name="ExternalData_2" localSheetId="0" hidden="1">Utilization125MHz!$A$1:$K$2</definedName>
    <definedName name="ExternalData_2" localSheetId="1" hidden="1">Utilization250MHz!$A$4:$K$5</definedName>
    <definedName name="ExternalData_2" localSheetId="2" hidden="1">Utilization333MHz!$A$4:$K$5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5" l="1"/>
  <c r="I11" i="7"/>
  <c r="I10" i="7"/>
  <c r="I10" i="3"/>
  <c r="I9" i="5"/>
  <c r="I11" i="5" s="1"/>
  <c r="I9" i="3"/>
  <c r="I11" i="3" s="1"/>
  <c r="I9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BB929D-02E5-46F5-80D9-1C32780BCEF5}" keepAlive="1" name="Query - Sheet 1" description="Connection to the 'Sheet 1' query in the workbook." type="5" refreshedVersion="8" background="1" saveData="1">
    <dbPr connection="Provider=Microsoft.Mashup.OleDb.1;Data Source=$Workbook$;Location=&quot;Sheet 1&quot;;Extended Properties=&quot;&quot;" command="SELECT * FROM [Sheet 1]"/>
  </connection>
  <connection id="2" xr16:uid="{3D3C4A51-9206-4EB4-A98A-DD85AA5B6F75}" keepAlive="1" name="Query - Sheet 1 (2)" description="Connection to the 'Sheet 1 (2)' query in the workbook." type="5" refreshedVersion="8" background="1" saveData="1">
    <dbPr connection="Provider=Microsoft.Mashup.OleDb.1;Data Source=$Workbook$;Location=&quot;Sheet 1 (2)&quot;;Extended Properties=&quot;&quot;" command="SELECT * FROM [Sheet 1 (2)]"/>
  </connection>
  <connection id="3" xr16:uid="{5C8B819E-EF14-4CE4-B740-B9D857F8AF68}" keepAlive="1" name="Query - Sheet 1 (3)" description="Connection to the 'Sheet 1 (3)' query in the workbook." type="5" refreshedVersion="8" background="1" saveData="1">
    <dbPr connection="Provider=Microsoft.Mashup.OleDb.1;Data Source=$Workbook$;Location=&quot;Sheet 1 (3)&quot;;Extended Properties=&quot;&quot;" command="SELECT * FROM [Sheet 1 (3)]"/>
  </connection>
  <connection id="4" xr16:uid="{41C78656-D53D-461D-AFB9-D7532EC187F6}" keepAlive="1" name="Query - Sheet 1 (4)" description="Connection to the 'Sheet 1 (4)' query in the workbook." type="5" refreshedVersion="8" background="1" saveData="1">
    <dbPr connection="Provider=Microsoft.Mashup.OleDb.1;Data Source=$Workbook$;Location=&quot;Sheet 1 (4)&quot;;Extended Properties=&quot;&quot;" command="SELECT * FROM [Sheet 1 (4)]"/>
  </connection>
  <connection id="5" xr16:uid="{E6B96514-25E2-4EF8-867F-2D6452E1B735}" keepAlive="1" name="Query - Sheet 1 (5)" description="Connection to the 'Sheet 1 (5)' query in the workbook." type="5" refreshedVersion="8" background="1" saveData="1">
    <dbPr connection="Provider=Microsoft.Mashup.OleDb.1;Data Source=$Workbook$;Location=&quot;Sheet 1 (5)&quot;;Extended Properties=&quot;&quot;" command="SELECT * FROM [Sheet 1 (5)]"/>
  </connection>
  <connection id="6" xr16:uid="{0C1BF839-E18D-4D3A-BC6D-00C867561AEC}" keepAlive="1" name="Query - Sheet 1 (6)" description="Connection to the 'Sheet 1 (6)' query in the workbook." type="5" refreshedVersion="0" background="1">
    <dbPr connection="Provider=Microsoft.Mashup.OleDb.1;Data Source=$Workbook$;Location=&quot;Sheet 1 (6)&quot;;Extended Properties=&quot;&quot;" command="SELECT * FROM [Sheet 1 (6)]"/>
  </connection>
  <connection id="7" xr16:uid="{A3699B97-F0DF-4F84-B586-A16B66ADB0E0}" keepAlive="1" name="Query - Sheet 1 (7)" description="Connection to the 'Sheet 1 (7)' query in the workbook." type="5" refreshedVersion="8" background="1" saveData="1">
    <dbPr connection="Provider=Microsoft.Mashup.OleDb.1;Data Source=$Workbook$;Location=&quot;Sheet 1 (7)&quot;;Extended Properties=&quot;&quot;" command="SELECT * FROM [Sheet 1 (7)]"/>
  </connection>
  <connection id="8" xr16:uid="{6374F587-3328-4BFF-B20A-E9DA68C76E0F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<sst xmlns="http://schemas.openxmlformats.org/spreadsheetml/2006/main" count="80" uniqueCount="23">
  <si>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</si>
  <si>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</si>
  <si>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</si>
  <si>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</si>
  <si>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</si>
  <si>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</si>
  <si>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</si>
  <si>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</si>
  <si>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</si>
  <si>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</si>
  <si>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uart</t>
  </si>
  <si>
    <t>TOTAL 125 -1</t>
  </si>
  <si>
    <t>TOTAL 125 -2</t>
  </si>
  <si>
    <t>TOT 250 MHZ 1</t>
  </si>
  <si>
    <t>TOT 250 MHZ 2</t>
  </si>
  <si>
    <t>TOT 333 MHZ 1</t>
  </si>
  <si>
    <t>TOT 333 MHZ 2</t>
  </si>
  <si>
    <t xml:space="preserve"> SECOND VERSION UART</t>
  </si>
  <si>
    <t>FIRST VERSION UART</t>
  </si>
  <si>
    <t>First Version UART</t>
  </si>
  <si>
    <t>Second Version UART</t>
  </si>
  <si>
    <t xml:space="preserve">17,1% less </t>
  </si>
  <si>
    <t>7.8%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</si>
</sst>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0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Utilization at 125 MHz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First version</c:v>
          </c:tx>
          <c:spPr>
            <a:solidFill>
              <a:srgbClr val="92D05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(Utilization125MHz!$B$4,Utilization125MHz!$C$4,Utilization125MHz!$F$4,Utilization125MHz!$G$4,Utilization125MHz!$K$4)</c:f>
              <c:strCache>
                <c:ptCount val="5"/>
                <c:pt idx="0">
                  <c:v>Slice LUTs</c:v>
                </c:pt>
                <c:pt idx="1">
                  <c:v>Slice Registers</c:v>
                </c:pt>
                <c:pt idx="2">
                  <c:v>Slice</c:v>
                </c:pt>
                <c:pt idx="3">
                  <c:v>LUT as Logic</c:v>
                </c:pt>
                <c:pt idx="4">
                  <c:v>Bonded IOB</c:v>
                </c:pt>
              </c:strCache>
            </c:strRef>
          </c:cat>
          <c:val>
            <c:numRef>
              <c:f>(Utilization125MHz!$B$2,Utilization125MHz!$C$2,Utilization125MHz!$F$2,Utilization125MHz!$G$2,Utilization125MHz!$K$2)</c:f>
              <c:numCache>
                <c:formatCode>General</c:formatCode>
                <c:ptCount val="5"/>
                <c:pt idx="0">
                  <c:v>33</c:v>
                </c:pt>
                <c:pt idx="1">
                  <c:v>37</c:v>
                </c:pt>
                <c:pt idx="2">
                  <c:v>16</c:v>
                </c:pt>
                <c:pt idx="3">
                  <c:v>33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513-4FB4-BDD8-9F05CE3FAE89}"/>
            </c:ext>
          </c:extLst>
        </c:ser>
        <c:ser>
          <c:idx val="0"/>
          <c:order val="1"/>
          <c:tx>
            <c:v>Second version</c:v>
          </c:tx>
          <c:spPr>
            <a:solidFill>
              <a:srgbClr val="7030A0"/>
            </a:solid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(Utilization125MHz!$B$4,Utilization125MHz!$C$4,Utilization125MHz!$F$4,Utilization125MHz!$G$4,Utilization125MHz!$K$4)</c:f>
              <c:strCache>
                <c:ptCount val="5"/>
                <c:pt idx="0">
                  <c:v>Slice LUTs</c:v>
                </c:pt>
                <c:pt idx="1">
                  <c:v>Slice Registers</c:v>
                </c:pt>
                <c:pt idx="2">
                  <c:v>Slice</c:v>
                </c:pt>
                <c:pt idx="3">
                  <c:v>LUT as Logic</c:v>
                </c:pt>
                <c:pt idx="4">
                  <c:v>Bonded IOB</c:v>
                </c:pt>
              </c:strCache>
            </c:strRef>
          </c:cat>
          <c:val>
            <c:numRef>
              <c:f>(Utilization125MHz!$B$5:$C$5,Utilization125MHz!$F$5:$G$5,Utilization125MHz!$K$5)</c:f>
              <c:numCache>
                <c:formatCode>General</c:formatCode>
                <c:ptCount val="5"/>
                <c:pt idx="0">
                  <c:v>25</c:v>
                </c:pt>
                <c:pt idx="1">
                  <c:v>38</c:v>
                </c:pt>
                <c:pt idx="2">
                  <c:v>12</c:v>
                </c:pt>
                <c:pt idx="3">
                  <c:v>25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13-4FB4-BDD8-9F05CE3FAE8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86780031"/>
        <c:axId val="1120789855"/>
      </c:barChart>
      <c:catAx>
        <c:axId val="1286780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789855"/>
        <c:crosses val="autoZero"/>
        <c:auto val="1"/>
        <c:lblAlgn val="ctr"/>
        <c:lblOffset val="100"/>
        <c:noMultiLvlLbl val="0"/>
      </c:catAx>
      <c:valAx>
        <c:axId val="112078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780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Utilization at 250 MHz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First version</c:v>
          </c:tx>
          <c:spPr>
            <a:solidFill>
              <a:srgbClr val="92D05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(Utilization250MHz!$B$1,Utilization250MHz!$C$1,Utilization250MHz!$F$1,Utilization250MHz!$G$1,Utilization250MHz!$K$1)</c:f>
              <c:strCache>
                <c:ptCount val="5"/>
                <c:pt idx="0">
                  <c:v>Slice LUTs</c:v>
                </c:pt>
                <c:pt idx="1">
                  <c:v>Slice Registers</c:v>
                </c:pt>
                <c:pt idx="2">
                  <c:v>Slice</c:v>
                </c:pt>
                <c:pt idx="3">
                  <c:v>LUT as Logic</c:v>
                </c:pt>
                <c:pt idx="4">
                  <c:v>Bonded IOB</c:v>
                </c:pt>
              </c:strCache>
            </c:strRef>
          </c:cat>
          <c:val>
            <c:numRef>
              <c:f>(Utilization250MHz!$B$2,Utilization250MHz!$C$2,Utilization250MHz!$F$2,Utilization250MHz!$G$2,Utilization250MHz!$K$2)</c:f>
              <c:numCache>
                <c:formatCode>General</c:formatCode>
                <c:ptCount val="5"/>
                <c:pt idx="0">
                  <c:v>34</c:v>
                </c:pt>
                <c:pt idx="1">
                  <c:v>37</c:v>
                </c:pt>
                <c:pt idx="2">
                  <c:v>14</c:v>
                </c:pt>
                <c:pt idx="3">
                  <c:v>34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48-4EE5-89D0-D27487A28793}"/>
            </c:ext>
          </c:extLst>
        </c:ser>
        <c:ser>
          <c:idx val="1"/>
          <c:order val="1"/>
          <c:tx>
            <c:v>Second version</c:v>
          </c:tx>
          <c:spPr>
            <a:solidFill>
              <a:srgbClr val="7030A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(Utilization250MHz!$B$1,Utilization250MHz!$C$1,Utilization250MHz!$F$1,Utilization250MHz!$G$1,Utilization250MHz!$K$1)</c:f>
              <c:strCache>
                <c:ptCount val="5"/>
                <c:pt idx="0">
                  <c:v>Slice LUTs</c:v>
                </c:pt>
                <c:pt idx="1">
                  <c:v>Slice Registers</c:v>
                </c:pt>
                <c:pt idx="2">
                  <c:v>Slice</c:v>
                </c:pt>
                <c:pt idx="3">
                  <c:v>LUT as Logic</c:v>
                </c:pt>
                <c:pt idx="4">
                  <c:v>Bonded IOB</c:v>
                </c:pt>
              </c:strCache>
            </c:strRef>
          </c:cat>
          <c:val>
            <c:numRef>
              <c:f>(Utilization250MHz!$B$5,Utilization250MHz!$C$5,Utilization250MHz!$F$5,Utilization250MHz!$G$5,Utilization250MHz!$K$5)</c:f>
              <c:numCache>
                <c:formatCode>General</c:formatCode>
                <c:ptCount val="5"/>
                <c:pt idx="0">
                  <c:v>26</c:v>
                </c:pt>
                <c:pt idx="1">
                  <c:v>38</c:v>
                </c:pt>
                <c:pt idx="2">
                  <c:v>12</c:v>
                </c:pt>
                <c:pt idx="3">
                  <c:v>26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48-4EE5-89D0-D27487A2879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8325520"/>
        <c:axId val="371320960"/>
      </c:barChart>
      <c:catAx>
        <c:axId val="37832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320960"/>
        <c:crosses val="autoZero"/>
        <c:auto val="1"/>
        <c:lblAlgn val="ctr"/>
        <c:lblOffset val="100"/>
        <c:noMultiLvlLbl val="0"/>
      </c:catAx>
      <c:valAx>
        <c:axId val="37132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32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Utilization at 333,333 MHz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First version</c:v>
          </c:tx>
          <c:spPr>
            <a:solidFill>
              <a:srgbClr val="92D05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(Utilization333MHz!$B$1,Utilization333MHz!$C$1,Utilization333MHz!$F$1,Utilization333MHz!$G$1,Utilization333MHz!$K$1)</c:f>
              <c:strCache>
                <c:ptCount val="5"/>
                <c:pt idx="0">
                  <c:v>Slice LUTs</c:v>
                </c:pt>
                <c:pt idx="1">
                  <c:v>Slice Registers</c:v>
                </c:pt>
                <c:pt idx="2">
                  <c:v>Slice</c:v>
                </c:pt>
                <c:pt idx="3">
                  <c:v>LUT as Logic</c:v>
                </c:pt>
                <c:pt idx="4">
                  <c:v>Bonded IOB</c:v>
                </c:pt>
              </c:strCache>
            </c:strRef>
          </c:cat>
          <c:val>
            <c:numRef>
              <c:f>(Utilization333MHz!$B$2,Utilization333MHz!$C$2,Utilization333MHz!$F$2,Utilization333MHz!$G$2,Utilization333MHz!$K$2)</c:f>
              <c:numCache>
                <c:formatCode>General</c:formatCode>
                <c:ptCount val="5"/>
                <c:pt idx="0">
                  <c:v>43</c:v>
                </c:pt>
                <c:pt idx="1">
                  <c:v>37</c:v>
                </c:pt>
                <c:pt idx="2">
                  <c:v>19</c:v>
                </c:pt>
                <c:pt idx="3">
                  <c:v>43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BA-40DC-9BA8-17E3EF786021}"/>
            </c:ext>
          </c:extLst>
        </c:ser>
        <c:ser>
          <c:idx val="1"/>
          <c:order val="1"/>
          <c:tx>
            <c:v>Second version</c:v>
          </c:tx>
          <c:spPr>
            <a:solidFill>
              <a:srgbClr val="7030A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(Utilization333MHz!$B$1,Utilization333MHz!$C$1,Utilization333MHz!$F$1,Utilization333MHz!$G$1,Utilization333MHz!$K$1)</c:f>
              <c:strCache>
                <c:ptCount val="5"/>
                <c:pt idx="0">
                  <c:v>Slice LUTs</c:v>
                </c:pt>
                <c:pt idx="1">
                  <c:v>Slice Registers</c:v>
                </c:pt>
                <c:pt idx="2">
                  <c:v>Slice</c:v>
                </c:pt>
                <c:pt idx="3">
                  <c:v>LUT as Logic</c:v>
                </c:pt>
                <c:pt idx="4">
                  <c:v>Bonded IOB</c:v>
                </c:pt>
              </c:strCache>
            </c:strRef>
          </c:cat>
          <c:val>
            <c:numRef>
              <c:f>(Utilization333MHz!$B$5,Utilization333MHz!$C$5,Utilization333MHz!$F$5,Utilization333MHz!$G$5,Utilization333MHz!$K$5)</c:f>
              <c:numCache>
                <c:formatCode>General</c:formatCode>
                <c:ptCount val="5"/>
                <c:pt idx="0">
                  <c:v>38</c:v>
                </c:pt>
                <c:pt idx="1">
                  <c:v>38</c:v>
                </c:pt>
                <c:pt idx="2">
                  <c:v>17</c:v>
                </c:pt>
                <c:pt idx="3">
                  <c:v>38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BA-40DC-9BA8-17E3EF78602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3604127"/>
        <c:axId val="1381063839"/>
      </c:barChart>
      <c:catAx>
        <c:axId val="83604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063839"/>
        <c:crosses val="autoZero"/>
        <c:auto val="1"/>
        <c:lblAlgn val="ctr"/>
        <c:lblOffset val="100"/>
        <c:noMultiLvlLbl val="0"/>
      </c:catAx>
      <c:valAx>
        <c:axId val="138106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0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6</xdr:row>
      <xdr:rowOff>30480</xdr:rowOff>
    </xdr:from>
    <xdr:to>
      <xdr:col>6</xdr:col>
      <xdr:colOff>274320</xdr:colOff>
      <xdr:row>26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BC8BFD-E918-E51D-6F29-1A8BE62D22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7</xdr:row>
      <xdr:rowOff>7620</xdr:rowOff>
    </xdr:from>
    <xdr:to>
      <xdr:col>6</xdr:col>
      <xdr:colOff>365760</xdr:colOff>
      <xdr:row>27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B1B764-6889-AE70-548A-CD2D69935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</xdr:colOff>
      <xdr:row>6</xdr:row>
      <xdr:rowOff>57150</xdr:rowOff>
    </xdr:from>
    <xdr:to>
      <xdr:col>6</xdr:col>
      <xdr:colOff>205740</xdr:colOff>
      <xdr:row>25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ACC171-31ED-80CD-3496-6F2D1D389B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6421014B-1636-401C-9734-13894E596C7E}" autoFormatId="16" applyNumberFormats="0" applyBorderFormats="0" applyFontFormats="0" applyPatternFormats="0" applyAlignmentFormats="0" applyWidthHeightFormats="0">
  <queryTableRefresh nextId="40">
    <queryTableFields count="11">
      <queryTableField id="1" name="Name" tableColumnId="1"/>
      <queryTableField id="2" name="Slice LUTs" tableColumnId="2"/>
      <queryTableField id="3" name="Slice Registers" tableColumnId="3"/>
      <queryTableField id="4" name="F7 Muxes" tableColumnId="4"/>
      <queryTableField id="5" name="F8 Muxes" tableColumnId="5"/>
      <queryTableField id="6" name="Slice" tableColumnId="6"/>
      <queryTableField id="7" name="LUT as Logic" tableColumnId="7"/>
      <queryTableField id="8" name="LUT as Memory" tableColumnId="8"/>
      <queryTableField id="9" name="Block RAM Tile" tableColumnId="9"/>
      <queryTableField id="10" name="DSPs" tableColumnId="10"/>
      <queryTableField id="11" name="Bonded IOB" tableColumnId="11"/>
    </queryTableFields>
    <queryTableDeletedFields count="28">
      <deletedField name="Bonded IPADs"/>
      <deletedField name="Bonded IOPADs"/>
      <deletedField name="PHY_CONTROL"/>
      <deletedField name="PHASER_REF"/>
      <deletedField name="OUT_FIFO"/>
      <deletedField name="IN_FIFO"/>
      <deletedField name="IDELAYCTRL"/>
      <deletedField name="IBUFDS"/>
      <deletedField name="PHASER_OUT/PHASER_OUT_PHY"/>
      <deletedField name="PHASER_IN/PHASER_IN_PHY"/>
      <deletedField name="IDELAYE2/IDELAYE2_FINEDELAY"/>
      <deletedField name="ILOGIC"/>
      <deletedField name="OLOGIC"/>
      <deletedField name="BUFGCTRL"/>
      <deletedField name="BUFIO"/>
      <deletedField name="MMCME2_ADV"/>
      <deletedField name="PLLE2_ADV"/>
      <deletedField name="BUFMRCE"/>
      <deletedField name="BUFHCE"/>
      <deletedField name="BUFR"/>
      <deletedField name="BSCANE2"/>
      <deletedField name="CAPTUREE2"/>
      <deletedField name="DNA_PORT"/>
      <deletedField name="EFUSE_USR"/>
      <deletedField name="FRAME_ECCE2"/>
      <deletedField name="ICAPE2"/>
      <deletedField name="STARTUPE2"/>
      <deletedField name="XADC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AC1E04C-A92B-4CC6-9FF8-39DEEB4328B1}" autoFormatId="16" applyNumberFormats="0" applyBorderFormats="0" applyFontFormats="0" applyPatternFormats="0" applyAlignmentFormats="0" applyWidthHeightFormats="0">
  <queryTableRefresh nextId="41">
    <queryTableFields count="11">
      <queryTableField id="1" name="Name" tableColumnId="1"/>
      <queryTableField id="2" name="Slice LUTs" tableColumnId="2"/>
      <queryTableField id="3" name="Slice Registers" tableColumnId="3"/>
      <queryTableField id="4" name="F7 Muxes" tableColumnId="4"/>
      <queryTableField id="5" name="F8 Muxes" tableColumnId="5"/>
      <queryTableField id="6" name="Slice" tableColumnId="6"/>
      <queryTableField id="7" name="LUT as Logic" tableColumnId="7"/>
      <queryTableField id="8" name="LUT as Memory" tableColumnId="8"/>
      <queryTableField id="9" name="Block RAM Tile" tableColumnId="9"/>
      <queryTableField id="10" name="DSPs" tableColumnId="10"/>
      <queryTableField id="11" name="Bonded IOB" tableColumnId="11"/>
    </queryTableFields>
    <queryTableDeletedFields count="29">
      <deletedField name="Bonded IPADs"/>
      <deletedField name="Bonded IOPADs"/>
      <deletedField name="PHY_CONTROL"/>
      <deletedField name="PHASER_REF"/>
      <deletedField name="OUT_FIFO"/>
      <deletedField name="IN_FIFO"/>
      <deletedField name="IDELAYCTRL"/>
      <deletedField name="IBUFDS"/>
      <deletedField name="PHASER_OUT/PHASER_OUT_PHY"/>
      <deletedField name="PHASER_IN/PHASER_IN_PHY"/>
      <deletedField name="IDELAYE2/IDELAYE2_FINEDELAY"/>
      <deletedField name="ILOGIC"/>
      <deletedField name="OLOGIC"/>
      <deletedField name="BUFGCTRL"/>
      <deletedField name="BUFIO"/>
      <deletedField name="MMCME2_ADV"/>
      <deletedField name="PLLE2_ADV"/>
      <deletedField name="BUFMRCE"/>
      <deletedField name="BUFHCE"/>
      <deletedField name="BUFR"/>
      <deletedField name="BSCANE2"/>
      <deletedField name="CAPTUREE2"/>
      <deletedField name="DNA_PORT"/>
      <deletedField name="EFUSE_USR"/>
      <deletedField name="FRAME_ECCE2"/>
      <deletedField name="ICAPE2"/>
      <deletedField name="STARTUPE2"/>
      <deletedField name="XADC"/>
      <deletedField name="Column40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5F61CB75-A438-4851-9DC9-14E0288CB874}" autoFormatId="16" applyNumberFormats="0" applyBorderFormats="0" applyFontFormats="0" applyPatternFormats="0" applyAlignmentFormats="0" applyWidthHeightFormats="0">
  <queryTableRefresh nextId="41">
    <queryTableFields count="11">
      <queryTableField id="1" name="Name" tableColumnId="1"/>
      <queryTableField id="2" name="Slice LUTs" tableColumnId="2"/>
      <queryTableField id="3" name="Slice Registers" tableColumnId="3"/>
      <queryTableField id="4" name="F7 Muxes" tableColumnId="4"/>
      <queryTableField id="5" name="F8 Muxes" tableColumnId="5"/>
      <queryTableField id="6" name="Slice" tableColumnId="6"/>
      <queryTableField id="7" name="LUT as Logic" tableColumnId="7"/>
      <queryTableField id="8" name="LUT as Memory" tableColumnId="8"/>
      <queryTableField id="9" name="Block RAM Tile" tableColumnId="9"/>
      <queryTableField id="10" name="DSPs" tableColumnId="10"/>
      <queryTableField id="11" name="Bonded IOB" tableColumnId="11"/>
    </queryTableFields>
    <queryTableDeletedFields count="29">
      <deletedField name="Bonded IPADs"/>
      <deletedField name="Bonded IOPADs"/>
      <deletedField name="PHY_CONTROL"/>
      <deletedField name="PHASER_REF"/>
      <deletedField name="OUT_FIFO"/>
      <deletedField name="IN_FIFO"/>
      <deletedField name="IDELAYCTRL"/>
      <deletedField name="IBUFDS"/>
      <deletedField name="PHASER_OUT/PHASER_OUT_PHY"/>
      <deletedField name="PHASER_IN/PHASER_IN_PHY"/>
      <deletedField name="IDELAYE2/IDELAYE2_FINEDELAY"/>
      <deletedField name="ILOGIC"/>
      <deletedField name="OLOGIC"/>
      <deletedField name="BUFGCTRL"/>
      <deletedField name="BUFIO"/>
      <deletedField name="MMCME2_ADV"/>
      <deletedField name="PLLE2_ADV"/>
      <deletedField name="BUFMRCE"/>
      <deletedField name="BUFHCE"/>
      <deletedField name="BUFR"/>
      <deletedField name="BSCANE2"/>
      <deletedField name="CAPTUREE2"/>
      <deletedField name="DNA_PORT"/>
      <deletedField name="EFUSE_USR"/>
      <deletedField name="FRAME_ECCE2"/>
      <deletedField name="ICAPE2"/>
      <deletedField name="STARTUPE2"/>
      <deletedField name="XADC"/>
      <deletedField name="Column40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526DFCD-DB2B-42E3-8BD6-3948FF921FA0}" autoFormatId="16" applyNumberFormats="0" applyBorderFormats="0" applyFontFormats="0" applyPatternFormats="0" applyAlignmentFormats="0" applyWidthHeightFormats="0">
  <queryTableRefresh nextId="41">
    <queryTableFields count="11">
      <queryTableField id="1" name="Name" tableColumnId="1"/>
      <queryTableField id="2" name="Slice LUTs" tableColumnId="2"/>
      <queryTableField id="3" name="Slice Registers" tableColumnId="3"/>
      <queryTableField id="4" name="F7 Muxes" tableColumnId="4"/>
      <queryTableField id="5" name="F8 Muxes" tableColumnId="5"/>
      <queryTableField id="6" name="Slice" tableColumnId="6"/>
      <queryTableField id="7" name="LUT as Logic" tableColumnId="7"/>
      <queryTableField id="8" name="LUT as Memory" tableColumnId="8"/>
      <queryTableField id="9" name="Block RAM Tile" tableColumnId="9"/>
      <queryTableField id="10" name="DSPs" tableColumnId="10"/>
      <queryTableField id="11" name="Bonded IOB" tableColumnId="11"/>
    </queryTableFields>
    <queryTableDeletedFields count="29">
      <deletedField name="Bonded IPADs"/>
      <deletedField name="Bonded IOPADs"/>
      <deletedField name="PHY_CONTROL"/>
      <deletedField name="PHASER_REF"/>
      <deletedField name="OUT_FIFO"/>
      <deletedField name="IN_FIFO"/>
      <deletedField name="IDELAYCTRL"/>
      <deletedField name="IBUFDS"/>
      <deletedField name="PHASER_OUT/PHASER_OUT_PHY"/>
      <deletedField name="PHASER_IN/PHASER_IN_PHY"/>
      <deletedField name="IDELAYE2/IDELAYE2_FINEDELAY"/>
      <deletedField name="ILOGIC"/>
      <deletedField name="OLOGIC"/>
      <deletedField name="BUFGCTRL"/>
      <deletedField name="BUFIO"/>
      <deletedField name="MMCME2_ADV"/>
      <deletedField name="PLLE2_ADV"/>
      <deletedField name="BUFMRCE"/>
      <deletedField name="BUFHCE"/>
      <deletedField name="BUFR"/>
      <deletedField name="BSCANE2"/>
      <deletedField name="CAPTUREE2"/>
      <deletedField name="DNA_PORT"/>
      <deletedField name="EFUSE_USR"/>
      <deletedField name="FRAME_ECCE2"/>
      <deletedField name="ICAPE2"/>
      <deletedField name="STARTUPE2"/>
      <deletedField name="XADC"/>
      <deletedField name="Column40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C30A407-3C2E-44A8-9BDC-6BBB36B80969}" autoFormatId="16" applyNumberFormats="0" applyBorderFormats="0" applyFontFormats="0" applyPatternFormats="0" applyAlignmentFormats="0" applyWidthHeightFormats="0">
  <queryTableRefresh nextId="41">
    <queryTableFields count="11">
      <queryTableField id="1" name="Name" tableColumnId="1"/>
      <queryTableField id="2" name="Slice LUTs" tableColumnId="2"/>
      <queryTableField id="3" name="Slice Registers" tableColumnId="3"/>
      <queryTableField id="4" name="F7 Muxes" tableColumnId="4"/>
      <queryTableField id="5" name="F8 Muxes" tableColumnId="5"/>
      <queryTableField id="6" name="Slice" tableColumnId="6"/>
      <queryTableField id="7" name="LUT as Logic" tableColumnId="7"/>
      <queryTableField id="8" name="LUT as Memory" tableColumnId="8"/>
      <queryTableField id="9" name="Block RAM Tile" tableColumnId="9"/>
      <queryTableField id="10" name="DSPs" tableColumnId="10"/>
      <queryTableField id="11" name="Bonded IOB" tableColumnId="11"/>
    </queryTableFields>
    <queryTableDeletedFields count="29">
      <deletedField name="Bonded IPADs"/>
      <deletedField name="Bonded IOPADs"/>
      <deletedField name="PHY_CONTROL"/>
      <deletedField name="PHASER_REF"/>
      <deletedField name="OUT_FIFO"/>
      <deletedField name="IN_FIFO"/>
      <deletedField name="IDELAYCTRL"/>
      <deletedField name="IBUFDS"/>
      <deletedField name="PHASER_OUT/PHASER_OUT_PHY"/>
      <deletedField name="PHASER_IN/PHASER_IN_PHY"/>
      <deletedField name="IDELAYE2/IDELAYE2_FINEDELAY"/>
      <deletedField name="ILOGIC"/>
      <deletedField name="OLOGIC"/>
      <deletedField name="BUFGCTRL"/>
      <deletedField name="BUFIO"/>
      <deletedField name="MMCME2_ADV"/>
      <deletedField name="PLLE2_ADV"/>
      <deletedField name="BUFMRCE"/>
      <deletedField name="BUFHCE"/>
      <deletedField name="BUFR"/>
      <deletedField name="BSCANE2"/>
      <deletedField name="CAPTUREE2"/>
      <deletedField name="DNA_PORT"/>
      <deletedField name="EFUSE_USR"/>
      <deletedField name="FRAME_ECCE2"/>
      <deletedField name="ICAPE2"/>
      <deletedField name="STARTUPE2"/>
      <deletedField name="XADC"/>
      <deletedField name="Column4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3B61A7-CF9C-4ADF-80C8-1818D9387E46}" name="Sheet_1__68" displayName="Sheet_1__68" ref="A1:K2" tableType="queryTable" totalsRowShown="0">
  <autoFilter ref="A1:K2" xr:uid="{DB3B61A7-CF9C-4ADF-80C8-1818D9387E46}"/>
  <tableColumns count="11">
    <tableColumn id="1" xr3:uid="{08553C8A-4E7F-4FF5-91B8-9B2BE3A3C7E5}" uniqueName="1" name="FIRST VERSION UART" queryTableFieldId="1" dataDxfId="4"/>
    <tableColumn id="2" xr3:uid="{26972723-3371-40CB-A595-7FECB98B4690}" uniqueName="2" name="Slice LUTs" queryTableFieldId="2"/>
    <tableColumn id="3" xr3:uid="{39FE8D1D-4228-43F5-BC33-7AEB19432C86}" uniqueName="3" name="Slice Registers" queryTableFieldId="3"/>
    <tableColumn id="4" xr3:uid="{CD1DACDB-7FF0-4CF4-84DF-2D13EEC23820}" uniqueName="4" name="F7 Muxes" queryTableFieldId="4"/>
    <tableColumn id="5" xr3:uid="{35E8482D-3E20-4F20-AE18-6136AD72A3CC}" uniqueName="5" name="F8 Muxes" queryTableFieldId="5"/>
    <tableColumn id="6" xr3:uid="{C144F7DB-E7E6-41A5-A810-507755A4AE80}" uniqueName="6" name="Slice" queryTableFieldId="6"/>
    <tableColumn id="7" xr3:uid="{4F23E03A-F6AD-4BA9-A3D9-1F287146C249}" uniqueName="7" name="LUT as Logic" queryTableFieldId="7"/>
    <tableColumn id="8" xr3:uid="{CD7EFBA7-D4CA-4CE3-ADE6-1FD6846B8F6D}" uniqueName="8" name="LUT as Memory" queryTableFieldId="8"/>
    <tableColumn id="9" xr3:uid="{17B1BA53-4CE0-42B3-9D7B-4ADA4F2DE739}" uniqueName="9" name="Block RAM Tile" queryTableFieldId="9"/>
    <tableColumn id="10" xr3:uid="{63520DE9-3555-4B80-B813-B9E1E1F34233}" uniqueName="10" name="DSPs" queryTableFieldId="10"/>
    <tableColumn id="11" xr3:uid="{EC32C971-E07E-4F75-8617-12137DC985DF}" uniqueName="11" name="Bonded IOB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8C8685-CCDF-4071-AF47-66538ECC4C28}" name="Sheet_1__4" displayName="Sheet_1__4" ref="A1:K2" tableType="queryTable" totalsRowShown="0">
  <autoFilter ref="A1:K2" xr:uid="{118C8685-CCDF-4071-AF47-66538ECC4C28}"/>
  <tableColumns count="11">
    <tableColumn id="1" xr3:uid="{E49A7386-D7B8-412F-B735-3582643037E3}" uniqueName="1" name="First Version UART" queryTableFieldId="1" dataDxfId="3"/>
    <tableColumn id="2" xr3:uid="{0E2DAADC-B686-4AB8-87C5-1FB5C2A3E1B6}" uniqueName="2" name="Slice LUTs" queryTableFieldId="2"/>
    <tableColumn id="3" xr3:uid="{5DDA5E35-A939-4C95-81CE-62BAA7DCE5BF}" uniqueName="3" name="Slice Registers" queryTableFieldId="3"/>
    <tableColumn id="4" xr3:uid="{BC52CD9F-8A57-4911-968A-7D49382D17F5}" uniqueName="4" name="F7 Muxes" queryTableFieldId="4"/>
    <tableColumn id="5" xr3:uid="{80AEC1CA-74DD-44E1-8256-3490BD8F22A9}" uniqueName="5" name="F8 Muxes" queryTableFieldId="5"/>
    <tableColumn id="6" xr3:uid="{5A9C6006-51C9-4C79-A4B9-720B93BFC884}" uniqueName="6" name="Slice" queryTableFieldId="6"/>
    <tableColumn id="7" xr3:uid="{8626B604-5656-4A09-8B12-960AD39F8C2F}" uniqueName="7" name="LUT as Logic" queryTableFieldId="7"/>
    <tableColumn id="8" xr3:uid="{BC4DE119-8687-4EFD-9D12-68C4EC82EE43}" uniqueName="8" name="LUT as Memory" queryTableFieldId="8"/>
    <tableColumn id="9" xr3:uid="{1C41103C-4D31-402B-9D25-545480E10EB0}" uniqueName="9" name="Block RAM Tile" queryTableFieldId="9"/>
    <tableColumn id="10" xr3:uid="{6C2ECDD3-DAD4-4426-A274-63495EC22F29}" uniqueName="10" name="DSPs" queryTableFieldId="10"/>
    <tableColumn id="11" xr3:uid="{CEE7C73E-06C4-4A8D-AF86-A1BE93DA668F}" uniqueName="11" name="Bonded IOB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B3E0DC-671E-4468-9396-ECDF42CF2BAC}" name="Sheet_1__5" displayName="Sheet_1__5" ref="A4:K5" tableType="queryTable" totalsRowShown="0">
  <autoFilter ref="A4:K5" xr:uid="{51B3E0DC-671E-4468-9396-ECDF42CF2BAC}"/>
  <tableColumns count="11">
    <tableColumn id="1" xr3:uid="{E55CE053-BDC6-4E88-8098-24440C12D5CD}" uniqueName="1" name="Second Version UART" queryTableFieldId="1" dataDxfId="2"/>
    <tableColumn id="2" xr3:uid="{F78ECF23-B46B-40B5-B50D-E4AD5E27B38B}" uniqueName="2" name="Slice LUTs" queryTableFieldId="2"/>
    <tableColumn id="3" xr3:uid="{ED1E89E9-6053-4C60-BC83-BF2B7A2FCC48}" uniqueName="3" name="Slice Registers" queryTableFieldId="3"/>
    <tableColumn id="4" xr3:uid="{E35FD053-5A7F-485F-98A4-64C28B5742C7}" uniqueName="4" name="F7 Muxes" queryTableFieldId="4"/>
    <tableColumn id="5" xr3:uid="{C370C8DE-A12A-4DF7-9EA1-8FD43BD36D83}" uniqueName="5" name="F8 Muxes" queryTableFieldId="5"/>
    <tableColumn id="6" xr3:uid="{09981D1A-5CC0-4E9D-9F8B-61BC9A93F401}" uniqueName="6" name="Slice" queryTableFieldId="6"/>
    <tableColumn id="7" xr3:uid="{DE05357E-C587-44B9-A31A-B10E4744E03A}" uniqueName="7" name="LUT as Logic" queryTableFieldId="7"/>
    <tableColumn id="8" xr3:uid="{344E854B-3863-4197-888F-9BF05B1F9EF7}" uniqueName="8" name="LUT as Memory" queryTableFieldId="8"/>
    <tableColumn id="9" xr3:uid="{D4D5F218-332A-4C50-A5AB-5ACE2262C260}" uniqueName="9" name="Block RAM Tile" queryTableFieldId="9"/>
    <tableColumn id="10" xr3:uid="{190FDFBB-0D9D-4368-9A26-3457850E554C}" uniqueName="10" name="DSPs" queryTableFieldId="10"/>
    <tableColumn id="11" xr3:uid="{01B32FBA-7D7E-446D-AD2F-F0C6F36ACA83}" uniqueName="11" name="Bonded IOB" queryTableField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66EE49-9E72-47D0-B597-AE47570942E2}" name="Sheet_1__2" displayName="Sheet_1__2" ref="A1:K2" tableType="queryTable" totalsRowShown="0">
  <autoFilter ref="A1:K2" xr:uid="{0C66EE49-9E72-47D0-B597-AE47570942E2}"/>
  <tableColumns count="11">
    <tableColumn id="1" xr3:uid="{2712B5B0-5A99-4927-9367-88ED3F383D11}" uniqueName="1" name="First Version UART" queryTableFieldId="1" dataDxfId="1"/>
    <tableColumn id="2" xr3:uid="{CCB234A3-9AFA-4B93-94BB-715B14BB5C48}" uniqueName="2" name="Slice LUTs" queryTableFieldId="2"/>
    <tableColumn id="3" xr3:uid="{C19DA1E1-3208-4274-B42C-9674F17C8681}" uniqueName="3" name="Slice Registers" queryTableFieldId="3"/>
    <tableColumn id="4" xr3:uid="{19523DD8-C0AF-4351-9B30-2B9CD55EDFC9}" uniqueName="4" name="F7 Muxes" queryTableFieldId="4"/>
    <tableColumn id="5" xr3:uid="{7F54B20E-254A-47E2-8082-C45D0704007B}" uniqueName="5" name="F8 Muxes" queryTableFieldId="5"/>
    <tableColumn id="6" xr3:uid="{FD136D91-07B9-48D4-8BB9-FF1CA198691C}" uniqueName="6" name="Slice" queryTableFieldId="6"/>
    <tableColumn id="7" xr3:uid="{2D148074-F651-4446-917E-77C282252902}" uniqueName="7" name="LUT as Logic" queryTableFieldId="7"/>
    <tableColumn id="8" xr3:uid="{50BB0830-1485-4193-92D5-EE148B1681A7}" uniqueName="8" name="LUT as Memory" queryTableFieldId="8"/>
    <tableColumn id="9" xr3:uid="{A8AC2460-11B4-4ADB-9A2A-C0A8EBBB297A}" uniqueName="9" name="Block RAM Tile" queryTableFieldId="9"/>
    <tableColumn id="10" xr3:uid="{E1F18525-A88B-4248-B9DA-8FEEED30BCFC}" uniqueName="10" name="DSPs" queryTableFieldId="10"/>
    <tableColumn id="11" xr3:uid="{3D9AA290-F582-4FF1-81AB-22970F28E891}" uniqueName="11" name="Bonded IOB" queryTableField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A56F34-005D-4E76-96F9-A8EDC9240D64}" name="Sheet_1__3" displayName="Sheet_1__3" ref="A4:K5" tableType="queryTable" totalsRowShown="0">
  <autoFilter ref="A4:K5" xr:uid="{61A56F34-005D-4E76-96F9-A8EDC9240D64}"/>
  <tableColumns count="11">
    <tableColumn id="1" xr3:uid="{757FB405-1C5E-44B6-9B6B-B94064631102}" uniqueName="1" name="Second Version UART" queryTableFieldId="1" dataDxfId="0"/>
    <tableColumn id="2" xr3:uid="{E4E7CBC0-23F6-45B2-B7E9-6BF71F45C0BF}" uniqueName="2" name="Slice LUTs" queryTableFieldId="2"/>
    <tableColumn id="3" xr3:uid="{8AD7AD43-38B2-468F-8624-895E05E9EEA7}" uniqueName="3" name="Slice Registers" queryTableFieldId="3"/>
    <tableColumn id="4" xr3:uid="{7C24E2F7-EB54-4E3A-9E2E-9D1DD3DF47A8}" uniqueName="4" name="F7 Muxes" queryTableFieldId="4"/>
    <tableColumn id="5" xr3:uid="{B0C1DC49-9B0E-401D-B845-4770ED2F374E}" uniqueName="5" name="F8 Muxes" queryTableFieldId="5"/>
    <tableColumn id="6" xr3:uid="{1E419968-FE52-43F6-B0FC-6E01AD1E017B}" uniqueName="6" name="Slice" queryTableFieldId="6"/>
    <tableColumn id="7" xr3:uid="{D5A544A1-B7F8-4A49-A046-F4C1CE414792}" uniqueName="7" name="LUT as Logic" queryTableFieldId="7"/>
    <tableColumn id="8" xr3:uid="{7B9566B4-8112-4428-B57B-EB8682FDDCCC}" uniqueName="8" name="LUT as Memory" queryTableFieldId="8"/>
    <tableColumn id="9" xr3:uid="{B246F3D3-8D87-41EE-A143-8392E674DEF1}" uniqueName="9" name="Block RAM Tile" queryTableFieldId="9"/>
    <tableColumn id="10" xr3:uid="{3D162598-7F7D-4C36-8F69-9756A8EE8EAE}" uniqueName="10" name="DSPs" queryTableFieldId="10"/>
    <tableColumn id="11" xr3:uid="{3A0F8C47-0505-4E3D-B088-DD686775FE44}" uniqueName="11" name="Bonded IOB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6EDEC-0508-41EB-AB10-C61A5A9B1529}">
  <dimension ref="A1:K12"/>
  <sheetViews>
    <sheetView workbookViewId="0">
      <selection activeCell="M12" sqref="M12"/>
    </sheetView>
  </sheetViews>
  <sheetFormatPr defaultRowHeight="14.4" x14ac:dyDescent="0.3"/>
  <cols>
    <col min="1" max="1" width="29.77734375" bestFit="1" customWidth="1"/>
    <col min="2" max="2" width="11.44140625" bestFit="1" customWidth="1"/>
    <col min="3" max="3" width="14.88671875" bestFit="1" customWidth="1"/>
    <col min="4" max="5" width="11.109375" bestFit="1" customWidth="1"/>
    <col min="6" max="6" width="7" bestFit="1" customWidth="1"/>
    <col min="7" max="7" width="13.44140625" bestFit="1" customWidth="1"/>
    <col min="8" max="8" width="16.44140625" bestFit="1" customWidth="1"/>
    <col min="9" max="9" width="15.77734375" bestFit="1" customWidth="1"/>
    <col min="10" max="10" width="7.33203125" bestFit="1" customWidth="1"/>
    <col min="11" max="11" width="13.21875" bestFit="1" customWidth="1"/>
    <col min="12" max="12" width="15.109375" bestFit="1" customWidth="1"/>
    <col min="13" max="13" width="16.5546875" bestFit="1" customWidth="1"/>
    <col min="14" max="14" width="15.77734375" bestFit="1" customWidth="1"/>
    <col min="15" max="15" width="13.88671875" bestFit="1" customWidth="1"/>
    <col min="16" max="16" width="11.5546875" bestFit="1" customWidth="1"/>
    <col min="17" max="17" width="9.77734375" bestFit="1" customWidth="1"/>
    <col min="18" max="18" width="13.21875" bestFit="1" customWidth="1"/>
    <col min="19" max="19" width="9.33203125" bestFit="1" customWidth="1"/>
    <col min="20" max="20" width="31.5546875" bestFit="1" customWidth="1"/>
    <col min="21" max="21" width="28" bestFit="1" customWidth="1"/>
    <col min="22" max="22" width="30.44140625" bestFit="1" customWidth="1"/>
    <col min="24" max="24" width="9.6640625" bestFit="1" customWidth="1"/>
    <col min="25" max="25" width="11.88671875" bestFit="1" customWidth="1"/>
    <col min="26" max="26" width="8.44140625" bestFit="1" customWidth="1"/>
    <col min="27" max="27" width="16.44140625" bestFit="1" customWidth="1"/>
    <col min="28" max="28" width="12.77734375" bestFit="1" customWidth="1"/>
    <col min="29" max="29" width="11.5546875" bestFit="1" customWidth="1"/>
    <col min="30" max="30" width="9.88671875" bestFit="1" customWidth="1"/>
    <col min="31" max="31" width="7.6640625" bestFit="1" customWidth="1"/>
    <col min="32" max="32" width="11" bestFit="1" customWidth="1"/>
    <col min="33" max="33" width="13.109375" bestFit="1" customWidth="1"/>
    <col min="34" max="34" width="12.5546875" bestFit="1" customWidth="1"/>
    <col min="35" max="35" width="12.88671875" bestFit="1" customWidth="1"/>
    <col min="36" max="36" width="15.5546875" bestFit="1" customWidth="1"/>
    <col min="37" max="37" width="9.21875" bestFit="1" customWidth="1"/>
    <col min="38" max="38" width="13" bestFit="1" customWidth="1"/>
    <col min="39" max="39" width="7.88671875" bestFit="1" customWidth="1"/>
    <col min="40" max="40" width="11.77734375" bestFit="1" customWidth="1"/>
  </cols>
  <sheetData>
    <row r="1" spans="1:11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33</v>
      </c>
      <c r="C2">
        <v>37</v>
      </c>
      <c r="D2">
        <v>0</v>
      </c>
      <c r="E2">
        <v>0</v>
      </c>
      <c r="F2">
        <v>16</v>
      </c>
      <c r="G2">
        <v>33</v>
      </c>
      <c r="H2">
        <v>0</v>
      </c>
      <c r="I2">
        <v>0</v>
      </c>
      <c r="J2">
        <v>0</v>
      </c>
      <c r="K2">
        <v>11</v>
      </c>
    </row>
    <row r="4" spans="1:11" x14ac:dyDescent="0.3">
      <c r="A4" s="3" t="s">
        <v>17</v>
      </c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</row>
    <row r="5" spans="1:11" x14ac:dyDescent="0.3">
      <c r="A5" s="5" t="s">
        <v>10</v>
      </c>
      <c r="B5" s="6">
        <v>25</v>
      </c>
      <c r="C5" s="6">
        <v>38</v>
      </c>
      <c r="D5" s="6">
        <v>0</v>
      </c>
      <c r="E5" s="6">
        <v>0</v>
      </c>
      <c r="F5" s="6">
        <v>12</v>
      </c>
      <c r="G5" s="6">
        <v>25</v>
      </c>
      <c r="H5" s="6">
        <v>0</v>
      </c>
      <c r="I5" s="6">
        <v>0</v>
      </c>
      <c r="J5" s="6">
        <v>0</v>
      </c>
      <c r="K5" s="6">
        <v>11</v>
      </c>
    </row>
    <row r="9" spans="1:11" x14ac:dyDescent="0.3">
      <c r="H9" t="s">
        <v>11</v>
      </c>
      <c r="I9">
        <f xml:space="preserve"> 33+37+16+33+11</f>
        <v>130</v>
      </c>
    </row>
    <row r="10" spans="1:11" x14ac:dyDescent="0.3">
      <c r="H10" t="s">
        <v>12</v>
      </c>
      <c r="I10">
        <f>25+38+12+25+11</f>
        <v>111</v>
      </c>
    </row>
    <row r="11" spans="1:11" x14ac:dyDescent="0.3">
      <c r="I11">
        <f>I9/I10</f>
        <v>1.1711711711711712</v>
      </c>
    </row>
    <row r="12" spans="1:11" x14ac:dyDescent="0.3">
      <c r="I12" s="1" t="s">
        <v>21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1989-DF97-4B8C-84C2-E06071D266FB}">
  <dimension ref="A1:K12"/>
  <sheetViews>
    <sheetView workbookViewId="0">
      <selection activeCell="I21" sqref="I21"/>
    </sheetView>
  </sheetViews>
  <sheetFormatPr defaultRowHeight="14.4" x14ac:dyDescent="0.3"/>
  <cols>
    <col min="1" max="1" width="29.77734375" bestFit="1" customWidth="1"/>
    <col min="2" max="2" width="11.44140625" bestFit="1" customWidth="1"/>
    <col min="3" max="3" width="14.88671875" bestFit="1" customWidth="1"/>
    <col min="4" max="5" width="11.109375" bestFit="1" customWidth="1"/>
    <col min="6" max="6" width="7" bestFit="1" customWidth="1"/>
    <col min="7" max="7" width="13.44140625" bestFit="1" customWidth="1"/>
    <col min="8" max="8" width="16.44140625" bestFit="1" customWidth="1"/>
    <col min="9" max="9" width="15.77734375" bestFit="1" customWidth="1"/>
    <col min="10" max="10" width="7.33203125" bestFit="1" customWidth="1"/>
    <col min="11" max="11" width="13.21875" bestFit="1" customWidth="1"/>
    <col min="12" max="12" width="15.109375" bestFit="1" customWidth="1"/>
    <col min="13" max="13" width="16.5546875" bestFit="1" customWidth="1"/>
    <col min="14" max="14" width="15.77734375" bestFit="1" customWidth="1"/>
    <col min="15" max="15" width="13.88671875" bestFit="1" customWidth="1"/>
    <col min="16" max="16" width="11.5546875" bestFit="1" customWidth="1"/>
    <col min="17" max="17" width="9.77734375" bestFit="1" customWidth="1"/>
    <col min="18" max="18" width="13.21875" bestFit="1" customWidth="1"/>
    <col min="19" max="19" width="9.33203125" bestFit="1" customWidth="1"/>
    <col min="20" max="20" width="31.5546875" bestFit="1" customWidth="1"/>
    <col min="21" max="21" width="28" bestFit="1" customWidth="1"/>
    <col min="22" max="22" width="30.44140625" bestFit="1" customWidth="1"/>
    <col min="24" max="24" width="9.6640625" bestFit="1" customWidth="1"/>
    <col min="25" max="25" width="11.88671875" bestFit="1" customWidth="1"/>
    <col min="26" max="26" width="8.44140625" bestFit="1" customWidth="1"/>
    <col min="27" max="27" width="16.44140625" bestFit="1" customWidth="1"/>
    <col min="28" max="28" width="12.77734375" bestFit="1" customWidth="1"/>
    <col min="29" max="29" width="11.5546875" bestFit="1" customWidth="1"/>
    <col min="30" max="30" width="9.88671875" bestFit="1" customWidth="1"/>
    <col min="31" max="31" width="7.6640625" bestFit="1" customWidth="1"/>
    <col min="32" max="32" width="11" bestFit="1" customWidth="1"/>
    <col min="33" max="33" width="13.109375" bestFit="1" customWidth="1"/>
    <col min="34" max="34" width="12.5546875" bestFit="1" customWidth="1"/>
    <col min="35" max="35" width="12.88671875" bestFit="1" customWidth="1"/>
    <col min="36" max="36" width="15.5546875" bestFit="1" customWidth="1"/>
    <col min="37" max="37" width="9.21875" bestFit="1" customWidth="1"/>
    <col min="38" max="38" width="13" bestFit="1" customWidth="1"/>
    <col min="39" max="39" width="7.88671875" bestFit="1" customWidth="1"/>
    <col min="40" max="40" width="11.77734375" bestFit="1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34</v>
      </c>
      <c r="C2">
        <v>37</v>
      </c>
      <c r="D2">
        <v>0</v>
      </c>
      <c r="E2">
        <v>0</v>
      </c>
      <c r="F2">
        <v>14</v>
      </c>
      <c r="G2">
        <v>34</v>
      </c>
      <c r="H2">
        <v>0</v>
      </c>
      <c r="I2">
        <v>0</v>
      </c>
      <c r="J2">
        <v>0</v>
      </c>
      <c r="K2">
        <v>11</v>
      </c>
    </row>
    <row r="4" spans="1:11" x14ac:dyDescent="0.3">
      <c r="A4" t="s">
        <v>20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</row>
    <row r="5" spans="1:11" x14ac:dyDescent="0.3">
      <c r="A5" t="s">
        <v>10</v>
      </c>
      <c r="B5">
        <v>26</v>
      </c>
      <c r="C5">
        <v>38</v>
      </c>
      <c r="D5">
        <v>0</v>
      </c>
      <c r="E5">
        <v>0</v>
      </c>
      <c r="F5">
        <v>12</v>
      </c>
      <c r="G5">
        <v>26</v>
      </c>
      <c r="H5">
        <v>0</v>
      </c>
      <c r="I5">
        <v>0</v>
      </c>
      <c r="J5">
        <v>0</v>
      </c>
      <c r="K5">
        <v>11</v>
      </c>
    </row>
    <row r="9" spans="1:11" x14ac:dyDescent="0.3">
      <c r="H9" t="s">
        <v>13</v>
      </c>
      <c r="I9">
        <f>34+37+14+34+11</f>
        <v>130</v>
      </c>
    </row>
    <row r="10" spans="1:11" x14ac:dyDescent="0.3">
      <c r="H10" t="s">
        <v>14</v>
      </c>
      <c r="I10">
        <f>26+38+12+26+11</f>
        <v>113</v>
      </c>
    </row>
    <row r="11" spans="1:11" x14ac:dyDescent="0.3">
      <c r="I11">
        <f>130/113</f>
        <v>1.1504424778761062</v>
      </c>
    </row>
    <row r="12" spans="1:11" x14ac:dyDescent="0.3">
      <c r="I12" s="2">
        <v>0.15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0705-AF1A-4312-8D65-3D2493EEF351}">
  <dimension ref="A1:K12"/>
  <sheetViews>
    <sheetView tabSelected="1" workbookViewId="0">
      <selection activeCell="G16" sqref="G16"/>
    </sheetView>
  </sheetViews>
  <sheetFormatPr defaultRowHeight="14.4" x14ac:dyDescent="0.3"/>
  <cols>
    <col min="1" max="1" width="29.77734375" bestFit="1" customWidth="1"/>
    <col min="2" max="2" width="11.44140625" bestFit="1" customWidth="1"/>
    <col min="3" max="3" width="14.88671875" bestFit="1" customWidth="1"/>
    <col min="4" max="5" width="11.109375" bestFit="1" customWidth="1"/>
    <col min="6" max="6" width="7" bestFit="1" customWidth="1"/>
    <col min="7" max="7" width="13.44140625" bestFit="1" customWidth="1"/>
    <col min="8" max="8" width="16.44140625" bestFit="1" customWidth="1"/>
    <col min="9" max="9" width="15.77734375" bestFit="1" customWidth="1"/>
    <col min="10" max="10" width="7.33203125" bestFit="1" customWidth="1"/>
    <col min="11" max="11" width="13.21875" bestFit="1" customWidth="1"/>
    <col min="12" max="12" width="15.109375" bestFit="1" customWidth="1"/>
    <col min="13" max="13" width="16.5546875" bestFit="1" customWidth="1"/>
    <col min="14" max="14" width="15.77734375" bestFit="1" customWidth="1"/>
    <col min="15" max="15" width="13.88671875" bestFit="1" customWidth="1"/>
    <col min="16" max="16" width="11.5546875" bestFit="1" customWidth="1"/>
    <col min="17" max="17" width="9.77734375" bestFit="1" customWidth="1"/>
    <col min="18" max="18" width="13.21875" bestFit="1" customWidth="1"/>
    <col min="19" max="19" width="9.33203125" bestFit="1" customWidth="1"/>
    <col min="20" max="20" width="31.5546875" bestFit="1" customWidth="1"/>
    <col min="21" max="21" width="28" bestFit="1" customWidth="1"/>
    <col min="22" max="22" width="30.44140625" bestFit="1" customWidth="1"/>
    <col min="24" max="24" width="9.6640625" bestFit="1" customWidth="1"/>
    <col min="25" max="25" width="11.88671875" bestFit="1" customWidth="1"/>
    <col min="26" max="26" width="8.44140625" bestFit="1" customWidth="1"/>
    <col min="27" max="27" width="16.44140625" bestFit="1" customWidth="1"/>
    <col min="28" max="28" width="12.77734375" bestFit="1" customWidth="1"/>
    <col min="29" max="29" width="11.5546875" bestFit="1" customWidth="1"/>
    <col min="30" max="30" width="9.88671875" bestFit="1" customWidth="1"/>
    <col min="31" max="31" width="7.6640625" bestFit="1" customWidth="1"/>
    <col min="32" max="32" width="11" bestFit="1" customWidth="1"/>
    <col min="33" max="33" width="13.109375" bestFit="1" customWidth="1"/>
    <col min="34" max="34" width="12.5546875" bestFit="1" customWidth="1"/>
    <col min="35" max="35" width="12.88671875" bestFit="1" customWidth="1"/>
    <col min="36" max="36" width="15.5546875" bestFit="1" customWidth="1"/>
    <col min="37" max="37" width="9.21875" bestFit="1" customWidth="1"/>
    <col min="38" max="38" width="13" bestFit="1" customWidth="1"/>
    <col min="39" max="39" width="7.88671875" bestFit="1" customWidth="1"/>
    <col min="40" max="40" width="11.77734375" bestFit="1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43</v>
      </c>
      <c r="C2">
        <v>37</v>
      </c>
      <c r="D2">
        <v>0</v>
      </c>
      <c r="E2">
        <v>0</v>
      </c>
      <c r="F2">
        <v>19</v>
      </c>
      <c r="G2">
        <v>43</v>
      </c>
      <c r="H2">
        <v>0</v>
      </c>
      <c r="I2">
        <v>0</v>
      </c>
      <c r="J2">
        <v>0</v>
      </c>
      <c r="K2">
        <v>11</v>
      </c>
    </row>
    <row r="4" spans="1:11" x14ac:dyDescent="0.3">
      <c r="A4" t="s">
        <v>20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</row>
    <row r="5" spans="1:11" x14ac:dyDescent="0.3">
      <c r="A5" t="s">
        <v>10</v>
      </c>
      <c r="B5">
        <v>38</v>
      </c>
      <c r="C5">
        <v>38</v>
      </c>
      <c r="D5">
        <v>0</v>
      </c>
      <c r="E5">
        <v>0</v>
      </c>
      <c r="F5">
        <v>17</v>
      </c>
      <c r="G5">
        <v>38</v>
      </c>
      <c r="H5">
        <v>0</v>
      </c>
      <c r="I5">
        <v>0</v>
      </c>
      <c r="J5">
        <v>0</v>
      </c>
      <c r="K5">
        <v>11</v>
      </c>
    </row>
    <row r="9" spans="1:11" x14ac:dyDescent="0.3">
      <c r="H9" t="s">
        <v>15</v>
      </c>
      <c r="I9">
        <f>43+37+19+43+11</f>
        <v>153</v>
      </c>
    </row>
    <row r="10" spans="1:11" x14ac:dyDescent="0.3">
      <c r="H10" t="s">
        <v>16</v>
      </c>
      <c r="I10">
        <f>38+38+17+38+11</f>
        <v>142</v>
      </c>
    </row>
    <row r="11" spans="1:11" x14ac:dyDescent="0.3">
      <c r="I11">
        <f xml:space="preserve"> I9/I10</f>
        <v>1.0774647887323943</v>
      </c>
    </row>
    <row r="12" spans="1:11" x14ac:dyDescent="0.3">
      <c r="I12" s="2" t="s">
        <v>22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20D9A4-7AB0-4195-9DF0-BC22E26DF3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Utilization125MHz</vt:lpstr>
      <vt:lpstr>Utilization250MHz</vt:lpstr>
      <vt:lpstr>Utilization333MHz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Gabriele Suma</cp:lastModifiedBy>
  <dcterms:created xsi:type="dcterms:W3CDTF">2024-01-20T11:45:56Z</dcterms:created>
  <dcterms:modified xsi:type="dcterms:W3CDTF">2024-01-21T11:43:34Z</dcterms:modified>
</cp:coreProperties>
</file>