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filterPrivacy="1" defaultThemeVersion="124226"/>
  <xr:revisionPtr revIDLastSave="0" documentId="13_ncr:1_{0F877A70-9666-488F-B52D-BEFC14D40C3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Лист1" sheetId="2" r:id="rId2"/>
  </sheets>
  <calcPr calcId="191029"/>
</workbook>
</file>

<file path=xl/calcChain.xml><?xml version="1.0" encoding="utf-8"?>
<calcChain xmlns="http://schemas.openxmlformats.org/spreadsheetml/2006/main">
  <c r="O9" i="2" l="1"/>
  <c r="N9" i="2"/>
  <c r="M9" i="2"/>
  <c r="N2" i="2"/>
  <c r="M2" i="2"/>
  <c r="L2" i="2"/>
  <c r="L9" i="2"/>
  <c r="O8" i="2"/>
  <c r="N8" i="2"/>
  <c r="M8" i="2"/>
  <c r="L8" i="2"/>
  <c r="L7" i="2"/>
  <c r="O6" i="2"/>
  <c r="N6" i="2"/>
  <c r="M6" i="2"/>
  <c r="L4" i="2"/>
  <c r="L6" i="2"/>
  <c r="O5" i="2"/>
  <c r="N5" i="2"/>
  <c r="M5" i="2"/>
  <c r="O4" i="2"/>
  <c r="N4" i="2"/>
  <c r="M4" i="2"/>
  <c r="O3" i="2"/>
  <c r="N3" i="2"/>
  <c r="M3" i="2"/>
  <c r="L3" i="2"/>
  <c r="O2" i="2"/>
  <c r="O7" i="2"/>
  <c r="N7" i="2"/>
  <c r="M7" i="2"/>
</calcChain>
</file>

<file path=xl/sharedStrings.xml><?xml version="1.0" encoding="utf-8"?>
<sst xmlns="http://schemas.openxmlformats.org/spreadsheetml/2006/main" count="356" uniqueCount="226">
  <si>
    <t>FROST MAGE</t>
  </si>
  <si>
    <t>WAND</t>
  </si>
  <si>
    <t>FROSTBOLT</t>
  </si>
  <si>
    <t>DAMAGE</t>
  </si>
  <si>
    <t>FIRE MAGE</t>
  </si>
  <si>
    <t>ARCANE MAGE</t>
  </si>
  <si>
    <t>HOLY PRIEST</t>
  </si>
  <si>
    <t>DISC PRIEST</t>
  </si>
  <si>
    <t>SHADOW PRIEST</t>
  </si>
  <si>
    <t>RETRI PALADIN</t>
  </si>
  <si>
    <t>HOLY PALADIN</t>
  </si>
  <si>
    <t>PROT PALADIN</t>
  </si>
  <si>
    <t>RESTO DRUID</t>
  </si>
  <si>
    <t>BALANCE DRUID</t>
  </si>
  <si>
    <t>FERAL DRUID</t>
  </si>
  <si>
    <t>RESTO SHAMAN</t>
  </si>
  <si>
    <t>ELEMENTAL SHAMAN</t>
  </si>
  <si>
    <t>ENHANCEMENT SHAMAN</t>
  </si>
  <si>
    <t>ARMS WARRIOR</t>
  </si>
  <si>
    <t>FURY WARRIOR</t>
  </si>
  <si>
    <t>PROT WARRIOR</t>
  </si>
  <si>
    <t>ASSA ROGUE</t>
  </si>
  <si>
    <t>COMBAT ROGUE</t>
  </si>
  <si>
    <t>SUB ROGUE</t>
  </si>
  <si>
    <t>BEAST HUNTER</t>
  </si>
  <si>
    <t>MARKS HUNTER</t>
  </si>
  <si>
    <t>SURV HUNTER</t>
  </si>
  <si>
    <t>AFFLICTION LOCK</t>
  </si>
  <si>
    <t>DEMON LOCK</t>
  </si>
  <si>
    <t>DESTRO LOCK</t>
  </si>
  <si>
    <t>POLYMORPH</t>
  </si>
  <si>
    <t>CC</t>
  </si>
  <si>
    <t>damage/cc/some heal</t>
  </si>
  <si>
    <t>damage/debuff</t>
  </si>
  <si>
    <t>damage/aoe damage</t>
  </si>
  <si>
    <t>aoe damage/buff/some heal</t>
  </si>
  <si>
    <t>damage/some cc</t>
  </si>
  <si>
    <t>cc/lower damage/def</t>
  </si>
  <si>
    <t>def/cc/lower damage</t>
  </si>
  <si>
    <t>def/mana burn</t>
  </si>
  <si>
    <t>BLIND</t>
  </si>
  <si>
    <t>KIDNEY SHOT</t>
  </si>
  <si>
    <t>def/strong pet</t>
  </si>
  <si>
    <t>burst damage/some cc</t>
  </si>
  <si>
    <t>def/cc/lower damage/buff</t>
  </si>
  <si>
    <t>damage/some cc/buff</t>
  </si>
  <si>
    <t>armor buff to team</t>
  </si>
  <si>
    <t>damage/buff/purge</t>
  </si>
  <si>
    <t>heal/aoe heal/purge</t>
  </si>
  <si>
    <t>heal/aoe heal/dispel</t>
  </si>
  <si>
    <t>def/damage/aoe damage/self heal</t>
  </si>
  <si>
    <t>GREATER HEAL</t>
  </si>
  <si>
    <t>HEAL</t>
  </si>
  <si>
    <t>HOLY NOVA</t>
  </si>
  <si>
    <t>AOE HEAL AND AOE DAMAGE</t>
  </si>
  <si>
    <t>DISPEL</t>
  </si>
  <si>
    <t>heal/cleanse/bubble</t>
  </si>
  <si>
    <t>ATTACK</t>
  </si>
  <si>
    <t>RANGED DAMAGE</t>
  </si>
  <si>
    <t>MELEE DAMAGE</t>
  </si>
  <si>
    <t>CLEANSE</t>
  </si>
  <si>
    <t>FRIEND DISPEL</t>
  </si>
  <si>
    <t>PURGE</t>
  </si>
  <si>
    <t>ENEMY DISPEL</t>
  </si>
  <si>
    <t>MORTAL STRIKE</t>
  </si>
  <si>
    <t>DAMAGE + DEBUFF</t>
  </si>
  <si>
    <t>SHIV</t>
  </si>
  <si>
    <t>AIMED SHOT</t>
  </si>
  <si>
    <t>VIPER STING</t>
  </si>
  <si>
    <t>MANA BURN</t>
  </si>
  <si>
    <t>MUTILATE</t>
  </si>
  <si>
    <t>EVISCERATE</t>
  </si>
  <si>
    <t>damage over time/cc</t>
  </si>
  <si>
    <t>FLASH HEAL</t>
  </si>
  <si>
    <t>MIND BLAST</t>
  </si>
  <si>
    <t>PSYCHIC SCREAM</t>
  </si>
  <si>
    <t>AOE CC</t>
  </si>
  <si>
    <t>ARCANE BLAST</t>
  </si>
  <si>
    <t>STUN</t>
  </si>
  <si>
    <t>DEVOTION AURA</t>
  </si>
  <si>
    <t>BUFF TEAM</t>
  </si>
  <si>
    <t>SMALL HEAL</t>
  </si>
  <si>
    <t>REGROWTH</t>
  </si>
  <si>
    <t>CYCLONE</t>
  </si>
  <si>
    <t>CC/UNABLE TO BE HEALED</t>
  </si>
  <si>
    <t>CHARGE</t>
  </si>
  <si>
    <t>WRATH</t>
  </si>
  <si>
    <t>heal/some damage</t>
  </si>
  <si>
    <t>SMALL DAMAGE</t>
  </si>
  <si>
    <t>STARFIRE</t>
  </si>
  <si>
    <t>INVULNERABILITY</t>
  </si>
  <si>
    <t>HOJ</t>
  </si>
  <si>
    <t>CRUSADER STRIKE</t>
  </si>
  <si>
    <t>CHAIN HEAL</t>
  </si>
  <si>
    <t>AOE HEAL</t>
  </si>
  <si>
    <t>HEALING WAVE</t>
  </si>
  <si>
    <t>LESSER HEAL WAVE</t>
  </si>
  <si>
    <t>BLOODLUST</t>
  </si>
  <si>
    <t>TEAM DAMAGE BUFF</t>
  </si>
  <si>
    <t>CHAIN LIGHTNING</t>
  </si>
  <si>
    <t>AOE DAMAGE</t>
  </si>
  <si>
    <t>LIGHTNING BOLT</t>
  </si>
  <si>
    <t>WINDFURY TOTEM</t>
  </si>
  <si>
    <t>TEAM MELEE DAMAGE BUFF</t>
  </si>
  <si>
    <t>ICE BLOCK</t>
  </si>
  <si>
    <t>EVOCATION</t>
  </si>
  <si>
    <t>cc/damage/buff</t>
  </si>
  <si>
    <t>MANA REGEN SELF</t>
  </si>
  <si>
    <t>damage and healing buff to team (20%?)</t>
  </si>
  <si>
    <t>melee damage buff to team(25%)</t>
  </si>
  <si>
    <t>reduce target melee damage(15%)</t>
  </si>
  <si>
    <t>SHIELD FRIENDLY</t>
  </si>
  <si>
    <t>PW: SHIELD</t>
  </si>
  <si>
    <t>SHIELD</t>
  </si>
  <si>
    <t>MANA SHIELD</t>
  </si>
  <si>
    <t>PYROBLAST</t>
  </si>
  <si>
    <t>CANNOT BE USED DURING FIRST THREE TURNS / 3 CD</t>
  </si>
  <si>
    <t>HUGE DAMAGE + DOT</t>
  </si>
  <si>
    <t>FIREBALL</t>
  </si>
  <si>
    <t>WHIRLWIND</t>
  </si>
  <si>
    <t>CLEAVE</t>
  </si>
  <si>
    <t>HEALING REDUCE 2 TURN EFFECT</t>
  </si>
  <si>
    <t>EXECUTE</t>
  </si>
  <si>
    <t>SPEND FULL RAGE FOR 50% DAMAGE RATIO</t>
  </si>
  <si>
    <t>BACKSTAB</t>
  </si>
  <si>
    <t>DOT</t>
  </si>
  <si>
    <t>cc/lower damage</t>
  </si>
  <si>
    <t>dispel/mana burn/some heal/dmg</t>
  </si>
  <si>
    <t>damage/cc/shield</t>
  </si>
  <si>
    <t>PW: PAIN</t>
  </si>
  <si>
    <t>HOLY SHOCK</t>
  </si>
  <si>
    <t>HEAL OR DAMAGE</t>
  </si>
  <si>
    <t>MID HEAL</t>
  </si>
  <si>
    <t>BASIC ATTACK</t>
  </si>
  <si>
    <t>PHYSICAL DAMAGE</t>
  </si>
  <si>
    <t>RANGED SPELL DAMAGE</t>
  </si>
  <si>
    <t>STUN/DISPELLABLE</t>
  </si>
  <si>
    <t>POM/PYRO</t>
  </si>
  <si>
    <t>SAME AS PYRO, RESETS PYRO CD / HAS 6 CD</t>
  </si>
  <si>
    <t>INTIMIDATION</t>
  </si>
  <si>
    <t>ARCANE SHOT</t>
  </si>
  <si>
    <t>DAMAGE + PURGE</t>
  </si>
  <si>
    <t>FREEZING TRAP</t>
  </si>
  <si>
    <t>SCATTER SHOT</t>
  </si>
  <si>
    <t>debuff/mana burn/purge</t>
  </si>
  <si>
    <t>damage/strong pet/purge</t>
  </si>
  <si>
    <t>KILL COMMAND</t>
  </si>
  <si>
    <t>basic</t>
  </si>
  <si>
    <t>pet</t>
  </si>
  <si>
    <t>BLESSING OF PROT</t>
  </si>
  <si>
    <t>BUFF</t>
  </si>
  <si>
    <t>PHYSICAL IMMUNITY</t>
  </si>
  <si>
    <t>DAMAGE PET TARGET / 2CD</t>
  </si>
  <si>
    <t>PET STUN / PET TARGET 1CD</t>
  </si>
  <si>
    <t>HOLY LIGHT</t>
  </si>
  <si>
    <t>*</t>
  </si>
  <si>
    <t>REJUVENATION</t>
  </si>
  <si>
    <t>HOT</t>
  </si>
  <si>
    <t>HEAL + HOT</t>
  </si>
  <si>
    <t>SWIFTMEND</t>
  </si>
  <si>
    <t>CONSUME REJ OR REG</t>
  </si>
  <si>
    <t>MID HEAL + HOT</t>
  </si>
  <si>
    <t>cc</t>
  </si>
  <si>
    <t>stun</t>
  </si>
  <si>
    <t>purge</t>
  </si>
  <si>
    <t>MULTI-SHOT</t>
  </si>
  <si>
    <t>INTERCEPT</t>
  </si>
  <si>
    <t>PET STUN</t>
  </si>
  <si>
    <t>PET AOE</t>
  </si>
  <si>
    <t>CORRUPION</t>
  </si>
  <si>
    <t>DEVOUR MAGIC</t>
  </si>
  <si>
    <t>DEATH COIL</t>
  </si>
  <si>
    <t>UNSTABLE AFFLICTION</t>
  </si>
  <si>
    <t>DOT/STUN AND DMG ON DISPEL</t>
  </si>
  <si>
    <t>SEARING PAIN</t>
  </si>
  <si>
    <t>IMMOLATE</t>
  </si>
  <si>
    <t>DAMAGE + DOT</t>
  </si>
  <si>
    <t>CONFLAGRATE</t>
  </si>
  <si>
    <t>CONSUME IMMOLATE FOR BIG DMG</t>
  </si>
  <si>
    <t>MUST BE SQUISH</t>
  </si>
  <si>
    <t>PET SHOULD DO VERY LITTLE DMG MAYBE 5?</t>
  </si>
  <si>
    <t>SEDUCTION</t>
  </si>
  <si>
    <t>STUN, DAMAGE AND SELF HEAL</t>
  </si>
  <si>
    <t>BLADE FLURRY</t>
  </si>
  <si>
    <t>AOE DAMAGE DEBUFF</t>
  </si>
  <si>
    <t>Choose 2nd target, that takes 50% of dmg - cannot be removed or recasted</t>
  </si>
  <si>
    <t>SINISTER STRIKE</t>
  </si>
  <si>
    <t>cost less energy after sinister is cast</t>
  </si>
  <si>
    <t>LOCK TO TARGET</t>
  </si>
  <si>
    <t>cannot change till its dead.</t>
  </si>
  <si>
    <t>CLASS</t>
  </si>
  <si>
    <t>a1</t>
  </si>
  <si>
    <t>a2</t>
  </si>
  <si>
    <t>a3</t>
  </si>
  <si>
    <t>cd2</t>
  </si>
  <si>
    <t>cd3</t>
  </si>
  <si>
    <t>pet dmg</t>
  </si>
  <si>
    <t>2AVG</t>
  </si>
  <si>
    <t>3AVG</t>
  </si>
  <si>
    <t>5AVG</t>
  </si>
  <si>
    <t>10AVG</t>
  </si>
  <si>
    <t>specials</t>
  </si>
  <si>
    <t>BEAST HUNT</t>
  </si>
  <si>
    <t>SURV HUNT</t>
  </si>
  <si>
    <t>MARKS HUNT</t>
  </si>
  <si>
    <t>AFFLI LOCK</t>
  </si>
  <si>
    <t>0/dot</t>
  </si>
  <si>
    <t>block</t>
  </si>
  <si>
    <t>aoe</t>
  </si>
  <si>
    <t>aura</t>
  </si>
  <si>
    <t>mana burn</t>
  </si>
  <si>
    <t>wound</t>
  </si>
  <si>
    <t>1/dot</t>
  </si>
  <si>
    <t>dispel</t>
  </si>
  <si>
    <t>dot</t>
  </si>
  <si>
    <t>COMPS</t>
  </si>
  <si>
    <t>blessing of protection -&gt; didn’t work when target was stunned</t>
  </si>
  <si>
    <t>WIN 3</t>
  </si>
  <si>
    <t>LOSE 2</t>
  </si>
  <si>
    <t>WIN 1</t>
  </si>
  <si>
    <t>WIN 4</t>
  </si>
  <si>
    <t>LOSE 3</t>
  </si>
  <si>
    <t>WIN 5</t>
  </si>
  <si>
    <t>WIN 2</t>
  </si>
  <si>
    <t>LOSE 6</t>
  </si>
  <si>
    <t>skipping at max mana gives you more mana than the max…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</si>
</sst>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Нормален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"/>
  <sheetViews>
    <sheetView topLeftCell="C25" workbookViewId="0">
      <selection activeCell="I40" sqref="I40"/>
    </sheetView>
  </sheetViews>
  <sheetFormatPr defaultRowHeight="14.4" x14ac:dyDescent="0.3"/>
  <cols>
    <col min="1" max="1" width="16.5546875" customWidth="1"/>
    <col min="2" max="2" width="28.44140625" customWidth="1"/>
    <col min="3" max="3" width="31.6640625" customWidth="1"/>
    <col min="4" max="4" width="17.6640625" customWidth="1"/>
    <col min="5" max="5" width="23.33203125" customWidth="1"/>
    <col min="6" max="6" width="46.33203125" customWidth="1"/>
    <col min="7" max="7" width="17.33203125" customWidth="1"/>
    <col min="8" max="8" width="25.6640625" customWidth="1"/>
    <col min="9" max="9" width="34.5546875" customWidth="1"/>
  </cols>
  <sheetData>
    <row r="1" spans="1:9" x14ac:dyDescent="0.3">
      <c r="A1" s="6" t="s">
        <v>0</v>
      </c>
      <c r="B1" s="7"/>
      <c r="C1" t="s">
        <v>37</v>
      </c>
      <c r="D1" s="8" t="s">
        <v>4</v>
      </c>
      <c r="E1" s="9"/>
      <c r="F1" t="s">
        <v>34</v>
      </c>
      <c r="G1" s="8" t="s">
        <v>5</v>
      </c>
      <c r="H1" s="9"/>
      <c r="I1" t="s">
        <v>106</v>
      </c>
    </row>
    <row r="2" spans="1:9" x14ac:dyDescent="0.3">
      <c r="A2" s="1" t="s">
        <v>1</v>
      </c>
      <c r="B2" s="1" t="s">
        <v>135</v>
      </c>
      <c r="D2" s="1" t="s">
        <v>1</v>
      </c>
      <c r="E2" s="1" t="s">
        <v>58</v>
      </c>
      <c r="G2" s="1" t="s">
        <v>77</v>
      </c>
      <c r="H2" s="1" t="s">
        <v>65</v>
      </c>
    </row>
    <row r="3" spans="1:9" x14ac:dyDescent="0.3">
      <c r="A3" s="1" t="s">
        <v>2</v>
      </c>
      <c r="B3" s="1" t="s">
        <v>65</v>
      </c>
      <c r="C3" t="s">
        <v>110</v>
      </c>
      <c r="D3" s="1" t="s">
        <v>118</v>
      </c>
      <c r="E3" s="1" t="s">
        <v>176</v>
      </c>
      <c r="G3" s="1" t="s">
        <v>114</v>
      </c>
      <c r="H3" s="1" t="s">
        <v>113</v>
      </c>
    </row>
    <row r="4" spans="1:9" x14ac:dyDescent="0.3">
      <c r="A4" s="1" t="s">
        <v>104</v>
      </c>
      <c r="B4" s="1" t="s">
        <v>90</v>
      </c>
      <c r="D4" s="1" t="s">
        <v>137</v>
      </c>
      <c r="E4" s="1" t="s">
        <v>138</v>
      </c>
      <c r="G4" s="1" t="s">
        <v>105</v>
      </c>
      <c r="H4" s="1" t="s">
        <v>107</v>
      </c>
    </row>
    <row r="5" spans="1:9" x14ac:dyDescent="0.3">
      <c r="A5" s="1" t="s">
        <v>30</v>
      </c>
      <c r="B5" s="1" t="s">
        <v>31</v>
      </c>
      <c r="D5" s="1" t="s">
        <v>115</v>
      </c>
      <c r="E5" s="1" t="s">
        <v>117</v>
      </c>
      <c r="F5" s="2" t="s">
        <v>116</v>
      </c>
      <c r="G5" s="1" t="s">
        <v>30</v>
      </c>
      <c r="H5" s="1" t="s">
        <v>31</v>
      </c>
    </row>
    <row r="7" spans="1:9" x14ac:dyDescent="0.3">
      <c r="A7" s="6" t="s">
        <v>6</v>
      </c>
      <c r="B7" s="7"/>
      <c r="C7" t="s">
        <v>49</v>
      </c>
      <c r="D7" s="6" t="s">
        <v>7</v>
      </c>
      <c r="E7" s="7"/>
      <c r="F7" t="s">
        <v>127</v>
      </c>
      <c r="G7" s="8" t="s">
        <v>8</v>
      </c>
      <c r="H7" s="9"/>
      <c r="I7" t="s">
        <v>128</v>
      </c>
    </row>
    <row r="8" spans="1:9" x14ac:dyDescent="0.3">
      <c r="A8" s="1" t="s">
        <v>112</v>
      </c>
      <c r="B8" s="1" t="s">
        <v>111</v>
      </c>
      <c r="D8" s="1" t="s">
        <v>112</v>
      </c>
      <c r="E8" s="1" t="s">
        <v>111</v>
      </c>
      <c r="F8" s="2"/>
      <c r="G8" s="1" t="s">
        <v>129</v>
      </c>
      <c r="H8" s="1" t="s">
        <v>125</v>
      </c>
    </row>
    <row r="9" spans="1:9" x14ac:dyDescent="0.3">
      <c r="A9" s="1" t="s">
        <v>51</v>
      </c>
      <c r="B9" s="1" t="s">
        <v>52</v>
      </c>
      <c r="D9" s="1" t="s">
        <v>73</v>
      </c>
      <c r="E9" s="1" t="s">
        <v>132</v>
      </c>
      <c r="G9" s="1" t="s">
        <v>112</v>
      </c>
      <c r="H9" s="1" t="s">
        <v>111</v>
      </c>
    </row>
    <row r="10" spans="1:9" x14ac:dyDescent="0.3">
      <c r="A10" s="1" t="s">
        <v>53</v>
      </c>
      <c r="B10" s="1" t="s">
        <v>54</v>
      </c>
      <c r="D10" s="1" t="s">
        <v>69</v>
      </c>
      <c r="E10" s="1" t="s">
        <v>69</v>
      </c>
      <c r="G10" s="1" t="s">
        <v>74</v>
      </c>
      <c r="H10" s="1" t="s">
        <v>3</v>
      </c>
    </row>
    <row r="11" spans="1:9" x14ac:dyDescent="0.3">
      <c r="A11" s="1" t="s">
        <v>55</v>
      </c>
      <c r="B11" s="1" t="s">
        <v>55</v>
      </c>
      <c r="D11" s="1" t="s">
        <v>55</v>
      </c>
      <c r="E11" s="1" t="s">
        <v>55</v>
      </c>
      <c r="G11" s="1" t="s">
        <v>75</v>
      </c>
      <c r="H11" s="1" t="s">
        <v>76</v>
      </c>
    </row>
    <row r="13" spans="1:9" x14ac:dyDescent="0.3">
      <c r="A13" s="6" t="s">
        <v>9</v>
      </c>
      <c r="B13" s="7"/>
      <c r="C13" t="s">
        <v>45</v>
      </c>
      <c r="D13" s="6" t="s">
        <v>10</v>
      </c>
      <c r="E13" s="7"/>
      <c r="F13" t="s">
        <v>56</v>
      </c>
      <c r="G13" s="8" t="s">
        <v>11</v>
      </c>
      <c r="H13" s="9"/>
      <c r="I13" t="s">
        <v>44</v>
      </c>
    </row>
    <row r="14" spans="1:9" x14ac:dyDescent="0.3">
      <c r="A14" s="1" t="s">
        <v>133</v>
      </c>
      <c r="B14" s="1" t="s">
        <v>134</v>
      </c>
      <c r="D14" s="1" t="s">
        <v>149</v>
      </c>
      <c r="E14" s="1" t="s">
        <v>150</v>
      </c>
      <c r="F14" s="2" t="s">
        <v>151</v>
      </c>
      <c r="G14" s="1" t="s">
        <v>57</v>
      </c>
      <c r="H14" s="1" t="s">
        <v>59</v>
      </c>
    </row>
    <row r="15" spans="1:9" x14ac:dyDescent="0.3">
      <c r="A15" s="1" t="s">
        <v>92</v>
      </c>
      <c r="B15" s="1" t="s">
        <v>3</v>
      </c>
      <c r="D15" s="1" t="s">
        <v>154</v>
      </c>
      <c r="E15" s="1" t="s">
        <v>52</v>
      </c>
      <c r="G15" s="1"/>
      <c r="H15" s="1"/>
    </row>
    <row r="16" spans="1:9" x14ac:dyDescent="0.3">
      <c r="A16" s="1" t="s">
        <v>91</v>
      </c>
      <c r="B16" s="1" t="s">
        <v>136</v>
      </c>
      <c r="D16" s="1" t="s">
        <v>130</v>
      </c>
      <c r="E16" s="1" t="s">
        <v>131</v>
      </c>
      <c r="G16" s="1" t="s">
        <v>60</v>
      </c>
      <c r="H16" s="1" t="s">
        <v>61</v>
      </c>
    </row>
    <row r="17" spans="1:9" x14ac:dyDescent="0.3">
      <c r="A17" s="1" t="s">
        <v>79</v>
      </c>
      <c r="B17" s="1" t="s">
        <v>80</v>
      </c>
      <c r="C17" t="s">
        <v>46</v>
      </c>
      <c r="D17" s="1" t="s">
        <v>60</v>
      </c>
      <c r="E17" s="1" t="s">
        <v>61</v>
      </c>
      <c r="G17" s="1" t="s">
        <v>79</v>
      </c>
      <c r="H17" s="1" t="s">
        <v>80</v>
      </c>
      <c r="I17" t="s">
        <v>46</v>
      </c>
    </row>
    <row r="19" spans="1:9" x14ac:dyDescent="0.3">
      <c r="A19" s="8" t="s">
        <v>12</v>
      </c>
      <c r="B19" s="9"/>
      <c r="C19" t="s">
        <v>87</v>
      </c>
      <c r="D19" s="8" t="s">
        <v>13</v>
      </c>
      <c r="E19" s="9"/>
      <c r="F19" t="s">
        <v>32</v>
      </c>
      <c r="G19" s="8" t="s">
        <v>14</v>
      </c>
      <c r="H19" s="9"/>
      <c r="I19" t="s">
        <v>50</v>
      </c>
    </row>
    <row r="20" spans="1:9" x14ac:dyDescent="0.3">
      <c r="A20" s="1" t="s">
        <v>86</v>
      </c>
      <c r="B20" s="1" t="s">
        <v>88</v>
      </c>
      <c r="D20" s="1" t="s">
        <v>86</v>
      </c>
      <c r="E20" s="1" t="s">
        <v>88</v>
      </c>
      <c r="G20" s="1" t="s">
        <v>57</v>
      </c>
      <c r="H20" s="1" t="s">
        <v>59</v>
      </c>
    </row>
    <row r="21" spans="1:9" x14ac:dyDescent="0.3">
      <c r="A21" s="1" t="s">
        <v>156</v>
      </c>
      <c r="B21" s="1" t="s">
        <v>157</v>
      </c>
      <c r="D21" s="1" t="s">
        <v>89</v>
      </c>
      <c r="E21" s="1" t="s">
        <v>3</v>
      </c>
      <c r="G21" s="1"/>
      <c r="H21" s="1"/>
    </row>
    <row r="22" spans="1:9" x14ac:dyDescent="0.3">
      <c r="A22" s="1" t="s">
        <v>82</v>
      </c>
      <c r="B22" s="1" t="s">
        <v>161</v>
      </c>
      <c r="D22" s="1" t="s">
        <v>82</v>
      </c>
      <c r="E22" s="1" t="s">
        <v>158</v>
      </c>
      <c r="G22" s="1"/>
      <c r="H22" s="1"/>
    </row>
    <row r="23" spans="1:9" x14ac:dyDescent="0.3">
      <c r="A23" s="1" t="s">
        <v>159</v>
      </c>
      <c r="B23" s="1" t="s">
        <v>160</v>
      </c>
      <c r="D23" s="1" t="s">
        <v>83</v>
      </c>
      <c r="E23" s="1" t="s">
        <v>84</v>
      </c>
      <c r="G23" s="1" t="s">
        <v>85</v>
      </c>
      <c r="H23" s="1" t="s">
        <v>31</v>
      </c>
    </row>
    <row r="25" spans="1:9" x14ac:dyDescent="0.3">
      <c r="A25" s="8" t="s">
        <v>15</v>
      </c>
      <c r="B25" s="9"/>
      <c r="C25" t="s">
        <v>48</v>
      </c>
      <c r="D25" s="8" t="s">
        <v>16</v>
      </c>
      <c r="E25" s="9"/>
      <c r="F25" t="s">
        <v>35</v>
      </c>
      <c r="G25" s="8" t="s">
        <v>17</v>
      </c>
      <c r="H25" s="9"/>
      <c r="I25" t="s">
        <v>47</v>
      </c>
    </row>
    <row r="26" spans="1:9" x14ac:dyDescent="0.3">
      <c r="A26" s="1" t="s">
        <v>96</v>
      </c>
      <c r="B26" s="1" t="s">
        <v>81</v>
      </c>
      <c r="C26" t="s">
        <v>155</v>
      </c>
      <c r="D26" s="1" t="s">
        <v>101</v>
      </c>
      <c r="E26" s="1" t="s">
        <v>3</v>
      </c>
      <c r="G26" s="1" t="s">
        <v>57</v>
      </c>
      <c r="H26" s="1" t="s">
        <v>59</v>
      </c>
    </row>
    <row r="27" spans="1:9" x14ac:dyDescent="0.3">
      <c r="A27" s="1" t="s">
        <v>95</v>
      </c>
      <c r="B27" s="1" t="s">
        <v>52</v>
      </c>
      <c r="D27" s="1" t="s">
        <v>99</v>
      </c>
      <c r="E27" s="1" t="s">
        <v>100</v>
      </c>
      <c r="G27" s="1" t="s">
        <v>102</v>
      </c>
      <c r="H27" s="1" t="s">
        <v>103</v>
      </c>
      <c r="I27" t="s">
        <v>109</v>
      </c>
    </row>
    <row r="28" spans="1:9" x14ac:dyDescent="0.3">
      <c r="A28" s="1" t="s">
        <v>93</v>
      </c>
      <c r="B28" s="1" t="s">
        <v>94</v>
      </c>
      <c r="D28" s="1" t="s">
        <v>96</v>
      </c>
      <c r="E28" s="1" t="s">
        <v>81</v>
      </c>
      <c r="G28" s="1" t="s">
        <v>96</v>
      </c>
      <c r="H28" s="1" t="s">
        <v>81</v>
      </c>
    </row>
    <row r="29" spans="1:9" x14ac:dyDescent="0.3">
      <c r="A29" s="1" t="s">
        <v>62</v>
      </c>
      <c r="B29" s="1" t="s">
        <v>63</v>
      </c>
      <c r="D29" s="1" t="s">
        <v>97</v>
      </c>
      <c r="E29" s="1" t="s">
        <v>98</v>
      </c>
      <c r="F29" s="2" t="s">
        <v>108</v>
      </c>
      <c r="G29" s="1" t="s">
        <v>62</v>
      </c>
      <c r="H29" s="1" t="s">
        <v>63</v>
      </c>
    </row>
    <row r="31" spans="1:9" x14ac:dyDescent="0.3">
      <c r="A31" s="8" t="s">
        <v>18</v>
      </c>
      <c r="B31" s="9"/>
      <c r="C31" t="s">
        <v>33</v>
      </c>
      <c r="D31" s="8" t="s">
        <v>19</v>
      </c>
      <c r="E31" s="9"/>
      <c r="F31" t="s">
        <v>34</v>
      </c>
      <c r="G31" s="8" t="s">
        <v>20</v>
      </c>
      <c r="H31" s="9"/>
      <c r="I31" t="s">
        <v>38</v>
      </c>
    </row>
    <row r="32" spans="1:9" x14ac:dyDescent="0.3">
      <c r="A32" s="1" t="s">
        <v>57</v>
      </c>
      <c r="B32" s="1" t="s">
        <v>59</v>
      </c>
      <c r="D32" s="1" t="s">
        <v>57</v>
      </c>
      <c r="E32" s="1" t="s">
        <v>59</v>
      </c>
      <c r="G32" s="1" t="s">
        <v>57</v>
      </c>
      <c r="H32" s="1" t="s">
        <v>59</v>
      </c>
    </row>
    <row r="33" spans="1:9" x14ac:dyDescent="0.3">
      <c r="A33" s="1" t="s">
        <v>64</v>
      </c>
      <c r="B33" s="1" t="s">
        <v>65</v>
      </c>
      <c r="C33" t="s">
        <v>121</v>
      </c>
      <c r="D33" s="1" t="s">
        <v>119</v>
      </c>
      <c r="E33" s="1" t="s">
        <v>100</v>
      </c>
      <c r="G33" s="1"/>
      <c r="H33" s="1"/>
    </row>
    <row r="34" spans="1:9" x14ac:dyDescent="0.3">
      <c r="A34" s="1" t="s">
        <v>122</v>
      </c>
      <c r="B34" s="1" t="s">
        <v>123</v>
      </c>
      <c r="D34" s="1" t="s">
        <v>120</v>
      </c>
      <c r="E34" s="1" t="s">
        <v>100</v>
      </c>
      <c r="G34" s="1"/>
      <c r="H34" s="1"/>
    </row>
    <row r="35" spans="1:9" x14ac:dyDescent="0.3">
      <c r="A35" s="1"/>
      <c r="B35" s="1"/>
      <c r="D35" s="1" t="s">
        <v>166</v>
      </c>
      <c r="E35" s="1" t="s">
        <v>78</v>
      </c>
      <c r="G35" s="1"/>
      <c r="H35" s="1"/>
    </row>
    <row r="37" spans="1:9" x14ac:dyDescent="0.3">
      <c r="A37" s="8" t="s">
        <v>21</v>
      </c>
      <c r="B37" s="9"/>
      <c r="C37" t="s">
        <v>36</v>
      </c>
      <c r="D37" s="8" t="s">
        <v>22</v>
      </c>
      <c r="E37" s="9"/>
      <c r="F37" t="s">
        <v>33</v>
      </c>
      <c r="G37" s="6" t="s">
        <v>23</v>
      </c>
      <c r="H37" s="7"/>
      <c r="I37" t="s">
        <v>126</v>
      </c>
    </row>
    <row r="38" spans="1:9" x14ac:dyDescent="0.3">
      <c r="A38" s="1" t="s">
        <v>188</v>
      </c>
      <c r="B38" s="1" t="s">
        <v>189</v>
      </c>
      <c r="D38" s="1" t="s">
        <v>57</v>
      </c>
      <c r="E38" s="1" t="s">
        <v>59</v>
      </c>
      <c r="G38" s="1" t="s">
        <v>57</v>
      </c>
      <c r="H38" s="1" t="s">
        <v>59</v>
      </c>
    </row>
    <row r="39" spans="1:9" x14ac:dyDescent="0.3">
      <c r="A39" s="1" t="s">
        <v>57</v>
      </c>
      <c r="B39" s="1" t="s">
        <v>59</v>
      </c>
      <c r="D39" s="1" t="s">
        <v>186</v>
      </c>
      <c r="E39" s="1" t="s">
        <v>3</v>
      </c>
      <c r="G39" s="1" t="s">
        <v>66</v>
      </c>
      <c r="H39" s="1" t="s">
        <v>65</v>
      </c>
    </row>
    <row r="40" spans="1:9" x14ac:dyDescent="0.3">
      <c r="A40" s="1" t="s">
        <v>70</v>
      </c>
      <c r="B40" s="1" t="s">
        <v>3</v>
      </c>
      <c r="D40" s="1" t="s">
        <v>71</v>
      </c>
      <c r="E40" s="1" t="s">
        <v>3</v>
      </c>
      <c r="F40" s="2" t="s">
        <v>187</v>
      </c>
      <c r="G40" s="1" t="s">
        <v>124</v>
      </c>
      <c r="H40" s="1" t="s">
        <v>3</v>
      </c>
    </row>
    <row r="41" spans="1:9" x14ac:dyDescent="0.3">
      <c r="A41" s="1" t="s">
        <v>41</v>
      </c>
      <c r="B41" s="1" t="s">
        <v>31</v>
      </c>
      <c r="D41" s="1" t="s">
        <v>183</v>
      </c>
      <c r="E41" s="1" t="s">
        <v>184</v>
      </c>
      <c r="F41" t="s">
        <v>185</v>
      </c>
      <c r="G41" s="1" t="s">
        <v>40</v>
      </c>
      <c r="H41" s="1" t="s">
        <v>31</v>
      </c>
    </row>
    <row r="43" spans="1:9" x14ac:dyDescent="0.3">
      <c r="A43" s="6" t="s">
        <v>24</v>
      </c>
      <c r="B43" s="7"/>
      <c r="C43" t="s">
        <v>145</v>
      </c>
      <c r="D43" s="6" t="s">
        <v>25</v>
      </c>
      <c r="E43" s="7"/>
      <c r="F43" t="s">
        <v>144</v>
      </c>
      <c r="G43" s="6" t="s">
        <v>26</v>
      </c>
      <c r="H43" s="7"/>
      <c r="I43" t="s">
        <v>39</v>
      </c>
    </row>
    <row r="44" spans="1:9" x14ac:dyDescent="0.3">
      <c r="A44" s="1" t="s">
        <v>57</v>
      </c>
      <c r="B44" s="1" t="s">
        <v>58</v>
      </c>
      <c r="D44" s="1" t="s">
        <v>57</v>
      </c>
      <c r="E44" s="1" t="s">
        <v>58</v>
      </c>
      <c r="G44" s="1" t="s">
        <v>57</v>
      </c>
      <c r="H44" s="1" t="s">
        <v>58</v>
      </c>
    </row>
    <row r="45" spans="1:9" x14ac:dyDescent="0.3">
      <c r="A45" s="1" t="s">
        <v>165</v>
      </c>
      <c r="B45" s="1" t="s">
        <v>100</v>
      </c>
      <c r="D45" s="1" t="s">
        <v>140</v>
      </c>
      <c r="E45" s="1" t="s">
        <v>141</v>
      </c>
      <c r="G45" s="1" t="s">
        <v>143</v>
      </c>
      <c r="H45" s="1" t="s">
        <v>31</v>
      </c>
    </row>
    <row r="46" spans="1:9" x14ac:dyDescent="0.3">
      <c r="A46" s="1" t="s">
        <v>146</v>
      </c>
      <c r="B46" s="1" t="s">
        <v>152</v>
      </c>
      <c r="D46" s="1" t="s">
        <v>67</v>
      </c>
      <c r="E46" s="1" t="s">
        <v>65</v>
      </c>
      <c r="G46" s="1" t="s">
        <v>142</v>
      </c>
      <c r="H46" s="1" t="s">
        <v>31</v>
      </c>
    </row>
    <row r="47" spans="1:9" x14ac:dyDescent="0.3">
      <c r="A47" s="1" t="s">
        <v>139</v>
      </c>
      <c r="B47" s="1" t="s">
        <v>153</v>
      </c>
      <c r="D47" s="1" t="s">
        <v>68</v>
      </c>
      <c r="E47" s="1" t="s">
        <v>69</v>
      </c>
      <c r="G47" s="1" t="s">
        <v>68</v>
      </c>
      <c r="H47" s="1" t="s">
        <v>69</v>
      </c>
    </row>
    <row r="49" spans="1:9" x14ac:dyDescent="0.3">
      <c r="A49" s="6" t="s">
        <v>27</v>
      </c>
      <c r="B49" s="7"/>
      <c r="C49" t="s">
        <v>72</v>
      </c>
      <c r="D49" s="6" t="s">
        <v>28</v>
      </c>
      <c r="E49" s="7"/>
      <c r="F49" t="s">
        <v>42</v>
      </c>
      <c r="G49" s="8" t="s">
        <v>29</v>
      </c>
      <c r="H49" s="9"/>
      <c r="I49" t="s">
        <v>43</v>
      </c>
    </row>
    <row r="50" spans="1:9" x14ac:dyDescent="0.3">
      <c r="A50" s="1" t="s">
        <v>172</v>
      </c>
      <c r="B50" s="1" t="s">
        <v>173</v>
      </c>
      <c r="D50" s="1" t="s">
        <v>1</v>
      </c>
      <c r="E50" s="1" t="s">
        <v>58</v>
      </c>
      <c r="G50" s="1" t="s">
        <v>174</v>
      </c>
      <c r="H50" s="1" t="s">
        <v>3</v>
      </c>
    </row>
    <row r="51" spans="1:9" x14ac:dyDescent="0.3">
      <c r="A51" s="1" t="s">
        <v>169</v>
      </c>
      <c r="B51" s="1" t="s">
        <v>125</v>
      </c>
      <c r="D51" s="1" t="s">
        <v>169</v>
      </c>
      <c r="E51" s="1" t="s">
        <v>125</v>
      </c>
      <c r="G51" s="1" t="s">
        <v>175</v>
      </c>
      <c r="H51" s="1" t="s">
        <v>176</v>
      </c>
    </row>
    <row r="52" spans="1:9" x14ac:dyDescent="0.3">
      <c r="A52" s="1" t="s">
        <v>170</v>
      </c>
      <c r="B52" s="1" t="s">
        <v>55</v>
      </c>
      <c r="D52" s="1" t="s">
        <v>166</v>
      </c>
      <c r="E52" s="1" t="s">
        <v>167</v>
      </c>
      <c r="G52" s="1" t="s">
        <v>177</v>
      </c>
      <c r="H52" s="1" t="s">
        <v>178</v>
      </c>
    </row>
    <row r="53" spans="1:9" x14ac:dyDescent="0.3">
      <c r="A53" s="1" t="s">
        <v>171</v>
      </c>
      <c r="B53" s="1" t="s">
        <v>182</v>
      </c>
      <c r="D53" s="1" t="s">
        <v>120</v>
      </c>
      <c r="E53" s="1" t="s">
        <v>168</v>
      </c>
      <c r="G53" s="1" t="s">
        <v>181</v>
      </c>
      <c r="H53" s="1" t="s">
        <v>31</v>
      </c>
    </row>
    <row r="55" spans="1:9" x14ac:dyDescent="0.3">
      <c r="G55" t="s">
        <v>179</v>
      </c>
      <c r="H55" t="s">
        <v>180</v>
      </c>
    </row>
  </sheetData>
  <mergeCells count="27">
    <mergeCell ref="A1:B1"/>
    <mergeCell ref="D1:E1"/>
    <mergeCell ref="G1:H1"/>
    <mergeCell ref="A7:B7"/>
    <mergeCell ref="D7:E7"/>
    <mergeCell ref="G7:H7"/>
    <mergeCell ref="A13:B13"/>
    <mergeCell ref="D13:E13"/>
    <mergeCell ref="G13:H13"/>
    <mergeCell ref="A19:B19"/>
    <mergeCell ref="D19:E19"/>
    <mergeCell ref="G19:H19"/>
    <mergeCell ref="A25:B25"/>
    <mergeCell ref="D25:E25"/>
    <mergeCell ref="G25:H25"/>
    <mergeCell ref="A31:B31"/>
    <mergeCell ref="D31:E31"/>
    <mergeCell ref="G31:H31"/>
    <mergeCell ref="A49:B49"/>
    <mergeCell ref="D49:E49"/>
    <mergeCell ref="G49:H49"/>
    <mergeCell ref="A37:B37"/>
    <mergeCell ref="D37:E37"/>
    <mergeCell ref="G37:H37"/>
    <mergeCell ref="A43:B43"/>
    <mergeCell ref="D43:E43"/>
    <mergeCell ref="G43:H4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2"/>
  <sheetViews>
    <sheetView tabSelected="1" topLeftCell="A22" workbookViewId="0">
      <selection activeCell="J24" sqref="J24"/>
    </sheetView>
  </sheetViews>
  <sheetFormatPr defaultRowHeight="14.4" x14ac:dyDescent="0.3"/>
  <cols>
    <col min="1" max="1" width="15.109375" customWidth="1"/>
    <col min="2" max="17" width="7.77734375" customWidth="1"/>
    <col min="18" max="18" width="8.109375" customWidth="1"/>
    <col min="19" max="19" width="10.44140625" customWidth="1"/>
    <col min="20" max="21" width="7.77734375" customWidth="1"/>
  </cols>
  <sheetData>
    <row r="1" spans="1:22" x14ac:dyDescent="0.3">
      <c r="A1" t="s">
        <v>190</v>
      </c>
      <c r="B1" t="s">
        <v>147</v>
      </c>
      <c r="C1" t="s">
        <v>191</v>
      </c>
      <c r="D1" t="s">
        <v>194</v>
      </c>
      <c r="E1" t="s">
        <v>192</v>
      </c>
      <c r="F1" t="s">
        <v>194</v>
      </c>
      <c r="G1" t="s">
        <v>193</v>
      </c>
      <c r="H1" t="s">
        <v>195</v>
      </c>
      <c r="I1" s="3" t="s">
        <v>196</v>
      </c>
      <c r="J1" s="3"/>
      <c r="K1" s="3"/>
      <c r="L1" s="3" t="s">
        <v>197</v>
      </c>
      <c r="M1" s="3" t="s">
        <v>198</v>
      </c>
      <c r="N1" s="3" t="s">
        <v>199</v>
      </c>
      <c r="O1" s="3" t="s">
        <v>200</v>
      </c>
      <c r="Q1" s="3" t="s">
        <v>201</v>
      </c>
    </row>
    <row r="2" spans="1:22" x14ac:dyDescent="0.3">
      <c r="A2" t="s">
        <v>0</v>
      </c>
      <c r="B2">
        <v>9</v>
      </c>
      <c r="C2">
        <v>30</v>
      </c>
      <c r="D2">
        <v>0</v>
      </c>
      <c r="E2">
        <v>0</v>
      </c>
      <c r="F2">
        <v>0</v>
      </c>
      <c r="G2">
        <v>0</v>
      </c>
      <c r="H2">
        <v>0</v>
      </c>
      <c r="I2" s="3">
        <v>0</v>
      </c>
      <c r="L2" s="4">
        <f>C2</f>
        <v>30</v>
      </c>
      <c r="M2" s="4">
        <f>C2</f>
        <v>30</v>
      </c>
      <c r="N2" s="4">
        <f>C2</f>
        <v>30</v>
      </c>
      <c r="O2" s="4">
        <f>((8*C2)+2*B2)/10</f>
        <v>25.8</v>
      </c>
      <c r="P2" s="3"/>
      <c r="Q2" s="3" t="s">
        <v>162</v>
      </c>
      <c r="R2" s="3" t="s">
        <v>207</v>
      </c>
      <c r="S2" s="3"/>
    </row>
    <row r="3" spans="1:22" x14ac:dyDescent="0.3">
      <c r="A3" t="s">
        <v>9</v>
      </c>
      <c r="B3">
        <v>16</v>
      </c>
      <c r="C3">
        <v>27</v>
      </c>
      <c r="D3">
        <v>1</v>
      </c>
      <c r="E3">
        <v>0</v>
      </c>
      <c r="F3">
        <v>0</v>
      </c>
      <c r="G3">
        <v>0</v>
      </c>
      <c r="H3">
        <v>0</v>
      </c>
      <c r="I3" s="3">
        <v>0</v>
      </c>
      <c r="L3" s="4">
        <f>(B3+C3)/2</f>
        <v>21.5</v>
      </c>
      <c r="M3" s="4">
        <f>(B3+C3*2)/3</f>
        <v>23.333333333333332</v>
      </c>
      <c r="N3" s="4">
        <f>(C3*3+2*B3)/5</f>
        <v>22.6</v>
      </c>
      <c r="O3" s="4">
        <f>(5*C3+5*B3)/10</f>
        <v>21.5</v>
      </c>
      <c r="P3" s="3"/>
      <c r="Q3" s="3" t="s">
        <v>163</v>
      </c>
      <c r="R3" s="3" t="s">
        <v>209</v>
      </c>
      <c r="S3" s="3"/>
    </row>
    <row r="4" spans="1:22" x14ac:dyDescent="0.3">
      <c r="A4" t="s">
        <v>202</v>
      </c>
      <c r="B4">
        <v>10</v>
      </c>
      <c r="C4">
        <v>10</v>
      </c>
      <c r="D4">
        <v>1</v>
      </c>
      <c r="E4">
        <v>0</v>
      </c>
      <c r="F4">
        <v>0</v>
      </c>
      <c r="G4">
        <v>20</v>
      </c>
      <c r="H4">
        <v>2</v>
      </c>
      <c r="I4" s="3">
        <v>12</v>
      </c>
      <c r="J4" s="3"/>
      <c r="K4" s="3"/>
      <c r="L4" s="4">
        <f>(I4+G4)/2</f>
        <v>16</v>
      </c>
      <c r="M4" s="4">
        <f>(2*I4+G4+B4)/3</f>
        <v>18</v>
      </c>
      <c r="N4" s="4">
        <f>(4*I4+2*G4+B4)/5</f>
        <v>19.600000000000001</v>
      </c>
      <c r="O4" s="4">
        <f>(9*I4+6*B4+3*G4)/10</f>
        <v>22.8</v>
      </c>
      <c r="P4" s="3"/>
      <c r="Q4" s="3" t="s">
        <v>163</v>
      </c>
      <c r="R4" s="3" t="s">
        <v>208</v>
      </c>
      <c r="S4" s="3" t="s">
        <v>148</v>
      </c>
    </row>
    <row r="5" spans="1:22" x14ac:dyDescent="0.3">
      <c r="A5" t="s">
        <v>203</v>
      </c>
      <c r="B5">
        <v>10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s="3">
        <v>9</v>
      </c>
      <c r="J5" s="3"/>
      <c r="K5" s="3"/>
      <c r="L5" s="4">
        <v>10</v>
      </c>
      <c r="M5" s="4">
        <f>(2*I5+2*B5)/3</f>
        <v>12.666666666666666</v>
      </c>
      <c r="N5" s="4">
        <f>(4*I5+4*B5)/5</f>
        <v>15.2</v>
      </c>
      <c r="O5" s="4">
        <f>(9*I5+9*B5)/10</f>
        <v>17.100000000000001</v>
      </c>
      <c r="P5" s="3"/>
      <c r="Q5" s="3" t="s">
        <v>162</v>
      </c>
      <c r="R5" s="3" t="s">
        <v>162</v>
      </c>
      <c r="S5" s="3" t="s">
        <v>210</v>
      </c>
      <c r="T5" s="3" t="s">
        <v>148</v>
      </c>
    </row>
    <row r="6" spans="1:22" x14ac:dyDescent="0.3">
      <c r="A6" t="s">
        <v>204</v>
      </c>
      <c r="B6">
        <v>11</v>
      </c>
      <c r="C6">
        <v>14</v>
      </c>
      <c r="D6">
        <v>1</v>
      </c>
      <c r="E6">
        <v>22</v>
      </c>
      <c r="F6">
        <v>3</v>
      </c>
      <c r="G6">
        <v>0</v>
      </c>
      <c r="H6">
        <v>0</v>
      </c>
      <c r="I6" s="3">
        <v>7</v>
      </c>
      <c r="J6" s="3"/>
      <c r="K6" s="3"/>
      <c r="L6" s="4">
        <f>(E6+C6)/2</f>
        <v>18</v>
      </c>
      <c r="M6" s="4">
        <f>(2*I6+E6+C6)/3</f>
        <v>16.666666666666668</v>
      </c>
      <c r="N6" s="4">
        <f>(4*I6+E6+2*C6+B6)/5</f>
        <v>17.8</v>
      </c>
      <c r="O6" s="4">
        <f>(9*I6+3*E6+4*C6+2*B6)/10</f>
        <v>20.7</v>
      </c>
      <c r="P6" s="3"/>
      <c r="Q6" s="3" t="s">
        <v>164</v>
      </c>
      <c r="R6" s="3" t="s">
        <v>211</v>
      </c>
      <c r="S6" s="3" t="s">
        <v>210</v>
      </c>
      <c r="T6" s="3" t="s">
        <v>148</v>
      </c>
    </row>
    <row r="7" spans="1:22" x14ac:dyDescent="0.3">
      <c r="A7" t="s">
        <v>28</v>
      </c>
      <c r="B7">
        <v>9</v>
      </c>
      <c r="C7">
        <v>21</v>
      </c>
      <c r="D7" t="s">
        <v>206</v>
      </c>
      <c r="E7">
        <v>0</v>
      </c>
      <c r="F7">
        <v>0</v>
      </c>
      <c r="G7">
        <v>8</v>
      </c>
      <c r="H7">
        <v>2</v>
      </c>
      <c r="I7" s="3">
        <v>9</v>
      </c>
      <c r="J7" s="3"/>
      <c r="K7" s="3"/>
      <c r="L7" s="4">
        <f>(I7+7*2)/2</f>
        <v>11.5</v>
      </c>
      <c r="M7" s="4">
        <f>(2*I7+7+G7)/3</f>
        <v>11</v>
      </c>
      <c r="N7" s="4">
        <f>((I7*4)+(G7*2)+21+B7)/5</f>
        <v>16.399999999999999</v>
      </c>
      <c r="O7" s="4">
        <f>((I7*9)+(3*G7)+(C7*2)+(2*B7)+7+7)/10</f>
        <v>17.899999999999999</v>
      </c>
      <c r="P7" s="3"/>
      <c r="Q7" s="3" t="s">
        <v>163</v>
      </c>
      <c r="R7" s="3" t="s">
        <v>208</v>
      </c>
      <c r="S7" s="3" t="s">
        <v>148</v>
      </c>
      <c r="T7" s="3" t="s">
        <v>214</v>
      </c>
    </row>
    <row r="8" spans="1:22" x14ac:dyDescent="0.3">
      <c r="A8" t="s">
        <v>205</v>
      </c>
      <c r="B8">
        <v>0</v>
      </c>
      <c r="C8">
        <v>21</v>
      </c>
      <c r="D8" t="s">
        <v>212</v>
      </c>
      <c r="E8">
        <v>21</v>
      </c>
      <c r="F8" t="s">
        <v>206</v>
      </c>
      <c r="G8">
        <v>20</v>
      </c>
      <c r="H8">
        <v>3</v>
      </c>
      <c r="I8" s="3">
        <v>5</v>
      </c>
      <c r="J8" s="3"/>
      <c r="K8" s="3"/>
      <c r="L8" s="4">
        <f>((7*2)+20)/2</f>
        <v>17</v>
      </c>
      <c r="M8" s="4">
        <f>(G8+C8+2*7)/3</f>
        <v>18.333333333333332</v>
      </c>
      <c r="N8" s="4">
        <f>(2*G8+C8+E8+7)/5</f>
        <v>17.8</v>
      </c>
      <c r="O8" s="4">
        <f>(8*I8+3*G8+2*C8+2*E8+7)/10</f>
        <v>19.100000000000001</v>
      </c>
      <c r="P8" s="3"/>
      <c r="Q8" s="3" t="s">
        <v>213</v>
      </c>
      <c r="R8" s="3" t="s">
        <v>148</v>
      </c>
      <c r="S8" s="3" t="s">
        <v>214</v>
      </c>
    </row>
    <row r="9" spans="1:22" x14ac:dyDescent="0.3">
      <c r="A9" t="s">
        <v>23</v>
      </c>
      <c r="B9">
        <v>10</v>
      </c>
      <c r="C9">
        <v>13</v>
      </c>
      <c r="D9">
        <v>0</v>
      </c>
      <c r="E9">
        <v>30</v>
      </c>
      <c r="F9">
        <v>0</v>
      </c>
      <c r="G9">
        <v>0</v>
      </c>
      <c r="H9">
        <v>0</v>
      </c>
      <c r="I9" s="3">
        <v>0</v>
      </c>
      <c r="J9" s="3"/>
      <c r="K9" s="3"/>
      <c r="L9" s="4">
        <f>E9</f>
        <v>30</v>
      </c>
      <c r="M9" s="4">
        <f>(2*E9+C9)/3</f>
        <v>24.333333333333332</v>
      </c>
      <c r="N9" s="4">
        <f>(3*E9+C9+B9)/5</f>
        <v>22.6</v>
      </c>
      <c r="O9" s="4">
        <f>(5*E9+C9+4*B9)/10</f>
        <v>20.3</v>
      </c>
      <c r="P9" s="3"/>
      <c r="Q9" s="3" t="s">
        <v>162</v>
      </c>
      <c r="R9" s="3" t="s">
        <v>211</v>
      </c>
      <c r="S9" s="3"/>
    </row>
    <row r="10" spans="1:22" x14ac:dyDescent="0.3">
      <c r="A10" t="s">
        <v>6</v>
      </c>
      <c r="I10" s="3"/>
      <c r="J10" s="3"/>
      <c r="K10" s="3"/>
      <c r="L10" s="4"/>
      <c r="M10" s="4"/>
      <c r="N10" s="4"/>
      <c r="O10" s="4"/>
      <c r="P10" s="3"/>
      <c r="Q10" s="3"/>
      <c r="R10" s="3"/>
      <c r="S10" s="3"/>
    </row>
    <row r="11" spans="1:22" x14ac:dyDescent="0.3">
      <c r="A11" t="s">
        <v>7</v>
      </c>
      <c r="I11" s="3"/>
      <c r="J11" s="3"/>
      <c r="K11" s="3"/>
      <c r="L11" s="4"/>
      <c r="M11" s="4"/>
      <c r="N11" s="4"/>
      <c r="O11" s="4"/>
      <c r="P11" s="3"/>
      <c r="Q11" s="3" t="s">
        <v>213</v>
      </c>
      <c r="R11" s="3"/>
      <c r="S11" s="3" t="s">
        <v>210</v>
      </c>
    </row>
    <row r="12" spans="1:22" x14ac:dyDescent="0.3">
      <c r="A12" t="s">
        <v>10</v>
      </c>
      <c r="I12" s="3"/>
      <c r="J12" s="3"/>
      <c r="K12" s="3"/>
      <c r="L12" s="4"/>
      <c r="M12" s="4"/>
      <c r="N12" s="4"/>
      <c r="O12" s="4"/>
      <c r="P12" s="3"/>
      <c r="Q12" s="3"/>
      <c r="R12" s="3"/>
      <c r="S12" s="3"/>
    </row>
    <row r="13" spans="1:22" x14ac:dyDescent="0.3">
      <c r="I13" s="3"/>
      <c r="J13" s="3"/>
      <c r="K13" s="3"/>
      <c r="L13" s="4"/>
      <c r="M13" s="4"/>
      <c r="N13" s="4"/>
      <c r="O13" s="4"/>
      <c r="P13" s="3"/>
      <c r="Q13" s="3"/>
      <c r="R13" s="3"/>
      <c r="S13" s="3"/>
    </row>
    <row r="14" spans="1:22" x14ac:dyDescent="0.3">
      <c r="I14" s="3"/>
      <c r="J14" s="3"/>
      <c r="K14" s="3"/>
      <c r="L14" s="4"/>
      <c r="M14" s="4"/>
      <c r="N14" s="4"/>
      <c r="O14" s="4"/>
      <c r="P14" s="3"/>
      <c r="Q14" s="4"/>
      <c r="R14" s="4"/>
      <c r="S14" s="3"/>
      <c r="T14" s="4"/>
      <c r="U14" s="4"/>
      <c r="V14" s="3"/>
    </row>
    <row r="15" spans="1:22" x14ac:dyDescent="0.3">
      <c r="I15" s="3"/>
      <c r="J15" s="3"/>
      <c r="K15" s="3"/>
      <c r="L15" s="4"/>
      <c r="M15" s="4"/>
      <c r="N15" s="4"/>
      <c r="O15" s="4"/>
      <c r="P15" s="3"/>
      <c r="Q15" s="3"/>
      <c r="R15" s="3"/>
      <c r="S15" s="3"/>
      <c r="T15" s="3"/>
    </row>
    <row r="16" spans="1:22" x14ac:dyDescent="0.3">
      <c r="I16" s="3"/>
      <c r="J16" s="3"/>
      <c r="K16" s="3"/>
      <c r="M16" s="4"/>
      <c r="N16" s="4"/>
      <c r="O16" s="4"/>
      <c r="P16" s="3"/>
      <c r="Q16" s="3"/>
      <c r="R16" s="3"/>
      <c r="S16" s="3"/>
      <c r="T16" s="3"/>
      <c r="U16" s="3"/>
      <c r="V16" s="3"/>
    </row>
    <row r="17" spans="1:20" x14ac:dyDescent="0.3">
      <c r="L17" s="5"/>
      <c r="M17" s="5"/>
      <c r="N17" s="5"/>
      <c r="O17" s="5"/>
      <c r="R17" s="5"/>
      <c r="S17" s="5"/>
      <c r="T17" s="3"/>
    </row>
    <row r="18" spans="1:20" x14ac:dyDescent="0.3">
      <c r="A18" t="s">
        <v>215</v>
      </c>
      <c r="L18" s="5"/>
      <c r="M18" s="5"/>
      <c r="N18" s="5"/>
      <c r="O18" s="5"/>
    </row>
    <row r="19" spans="1:20" x14ac:dyDescent="0.3">
      <c r="A19">
        <v>1</v>
      </c>
      <c r="L19" s="5"/>
      <c r="M19" s="5"/>
      <c r="N19" s="5"/>
      <c r="O19" s="5"/>
    </row>
    <row r="20" spans="1:20" x14ac:dyDescent="0.3">
      <c r="A20" t="s">
        <v>24</v>
      </c>
      <c r="C20" t="s">
        <v>218</v>
      </c>
      <c r="L20" s="5"/>
      <c r="M20" s="5"/>
      <c r="N20" s="5"/>
      <c r="O20" s="5"/>
    </row>
    <row r="21" spans="1:20" x14ac:dyDescent="0.3">
      <c r="A21" t="s">
        <v>28</v>
      </c>
      <c r="L21" s="5"/>
      <c r="M21" s="5"/>
      <c r="N21" s="5"/>
      <c r="O21" s="5"/>
    </row>
    <row r="22" spans="1:20" x14ac:dyDescent="0.3">
      <c r="A22" t="s">
        <v>9</v>
      </c>
    </row>
    <row r="23" spans="1:20" x14ac:dyDescent="0.3">
      <c r="A23">
        <v>2</v>
      </c>
      <c r="J23" t="s">
        <v>216</v>
      </c>
    </row>
    <row r="24" spans="1:20" x14ac:dyDescent="0.3">
      <c r="A24" t="s">
        <v>7</v>
      </c>
      <c r="C24" t="s">
        <v>217</v>
      </c>
      <c r="D24" t="s">
        <v>222</v>
      </c>
    </row>
    <row r="25" spans="1:20" x14ac:dyDescent="0.3">
      <c r="A25" t="s">
        <v>205</v>
      </c>
      <c r="C25" t="s">
        <v>219</v>
      </c>
      <c r="D25" t="s">
        <v>224</v>
      </c>
      <c r="J25" t="s">
        <v>225</v>
      </c>
    </row>
    <row r="26" spans="1:20" x14ac:dyDescent="0.3">
      <c r="A26" t="s">
        <v>0</v>
      </c>
      <c r="C26" t="s">
        <v>220</v>
      </c>
    </row>
    <row r="27" spans="1:20" x14ac:dyDescent="0.3">
      <c r="A27">
        <v>3</v>
      </c>
    </row>
    <row r="28" spans="1:20" x14ac:dyDescent="0.3">
      <c r="A28" t="s">
        <v>26</v>
      </c>
      <c r="C28" t="s">
        <v>218</v>
      </c>
    </row>
    <row r="29" spans="1:20" x14ac:dyDescent="0.3">
      <c r="A29" t="s">
        <v>7</v>
      </c>
      <c r="C29" t="s">
        <v>224</v>
      </c>
    </row>
    <row r="30" spans="1:20" x14ac:dyDescent="0.3">
      <c r="A30" t="s">
        <v>10</v>
      </c>
    </row>
    <row r="31" spans="1:20" x14ac:dyDescent="0.3">
      <c r="A31">
        <v>4</v>
      </c>
    </row>
    <row r="32" spans="1:20" x14ac:dyDescent="0.3">
      <c r="A32" t="s">
        <v>23</v>
      </c>
      <c r="C32" t="s">
        <v>218</v>
      </c>
    </row>
    <row r="33" spans="1:3" x14ac:dyDescent="0.3">
      <c r="A33" t="s">
        <v>0</v>
      </c>
    </row>
    <row r="34" spans="1:3" x14ac:dyDescent="0.3">
      <c r="A34" t="s">
        <v>9</v>
      </c>
    </row>
    <row r="35" spans="1:3" x14ac:dyDescent="0.3">
      <c r="A35">
        <v>5</v>
      </c>
    </row>
    <row r="36" spans="1:3" x14ac:dyDescent="0.3">
      <c r="A36" t="s">
        <v>7</v>
      </c>
      <c r="C36" t="s">
        <v>221</v>
      </c>
    </row>
    <row r="37" spans="1:3" x14ac:dyDescent="0.3">
      <c r="A37" t="s">
        <v>0</v>
      </c>
    </row>
    <row r="38" spans="1:3" x14ac:dyDescent="0.3">
      <c r="A38" t="s">
        <v>9</v>
      </c>
    </row>
    <row r="39" spans="1:3" x14ac:dyDescent="0.3">
      <c r="A39">
        <v>6</v>
      </c>
    </row>
    <row r="40" spans="1:3" x14ac:dyDescent="0.3">
      <c r="A40" t="s">
        <v>24</v>
      </c>
      <c r="C40" t="s">
        <v>223</v>
      </c>
    </row>
    <row r="41" spans="1:3" x14ac:dyDescent="0.3">
      <c r="A41" t="s">
        <v>28</v>
      </c>
      <c r="C41" t="s">
        <v>217</v>
      </c>
    </row>
    <row r="42" spans="1:3" x14ac:dyDescent="0.3">
      <c r="A42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2023-08-02T20:44:46Z</dcterms:modified>
</cp:coreProperties>
</file>