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0" yWindow="0" windowWidth="21570" windowHeight="8055"/>
  </bookViews>
  <sheets>
    <sheet name="Total Cases" sheetId="1" r:id="rId1"/>
    <sheet name="New Cases" sheetId="6" r:id="rId2"/>
    <sheet name="PopSize" sheetId="5" r:id="rId3"/>
    <sheet name="Summary" sheetId="4" r:id="rId4"/>
    <sheet name="Total Tests" sheetId="2" r:id="rId5"/>
    <sheet name="Death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5" l="1"/>
  <c r="L17" i="6" l="1"/>
  <c r="L5" i="6"/>
  <c r="K16" i="6"/>
  <c r="K17" i="6" s="1"/>
  <c r="L8" i="6"/>
  <c r="B3" i="2" l="1"/>
  <c r="J6" i="1"/>
  <c r="I17" i="6"/>
  <c r="J17" i="6"/>
  <c r="D17" i="6"/>
  <c r="E17" i="6" s="1"/>
  <c r="F17" i="6" s="1"/>
  <c r="G17" i="6" s="1"/>
  <c r="H17" i="6" s="1"/>
  <c r="C17" i="6"/>
  <c r="B17" i="6"/>
  <c r="C16" i="6"/>
  <c r="D16" i="6"/>
  <c r="E16" i="6"/>
  <c r="F16" i="6"/>
  <c r="G16" i="6"/>
  <c r="H16" i="6"/>
  <c r="I16" i="6"/>
  <c r="J16" i="6"/>
  <c r="B16" i="6"/>
  <c r="L3" i="6"/>
  <c r="L4" i="6"/>
  <c r="L6" i="6"/>
  <c r="L7" i="6"/>
  <c r="L9" i="6"/>
  <c r="L10" i="6"/>
  <c r="L2" i="6"/>
  <c r="B7" i="4" l="1"/>
  <c r="B3" i="4" l="1"/>
  <c r="B6" i="4" s="1"/>
  <c r="B4" i="2"/>
  <c r="B7" i="2" l="1"/>
  <c r="B5" i="2"/>
</calcChain>
</file>

<file path=xl/sharedStrings.xml><?xml version="1.0" encoding="utf-8"?>
<sst xmlns="http://schemas.openxmlformats.org/spreadsheetml/2006/main" count="57" uniqueCount="37">
  <si>
    <t>Tayside</t>
  </si>
  <si>
    <t>Ayrshire &amp; Arran</t>
  </si>
  <si>
    <t>Forth Valley</t>
  </si>
  <si>
    <t>Greater Glasgow and Clyde</t>
  </si>
  <si>
    <t>Grampian</t>
  </si>
  <si>
    <t>Fife</t>
  </si>
  <si>
    <t>Lothian</t>
  </si>
  <si>
    <t>Lanarkshire</t>
  </si>
  <si>
    <t>Cases</t>
  </si>
  <si>
    <t>Total</t>
  </si>
  <si>
    <t>Total Tests</t>
  </si>
  <si>
    <t>Negatives</t>
  </si>
  <si>
    <t>Positives</t>
  </si>
  <si>
    <t>Check</t>
  </si>
  <si>
    <t>%positive</t>
  </si>
  <si>
    <t>Deaths</t>
  </si>
  <si>
    <t>CFR (%)</t>
  </si>
  <si>
    <t>Mortality (%)</t>
  </si>
  <si>
    <t>Health_Board</t>
  </si>
  <si>
    <t>Ayrshire and Arran</t>
  </si>
  <si>
    <t>Borders</t>
  </si>
  <si>
    <t>Dumfries and Galloway</t>
  </si>
  <si>
    <t xml:space="preserve">Grampian </t>
  </si>
  <si>
    <t>Highland</t>
  </si>
  <si>
    <t>Orkney</t>
  </si>
  <si>
    <t>Shetland</t>
  </si>
  <si>
    <t>Western Isles</t>
  </si>
  <si>
    <t>sum</t>
  </si>
  <si>
    <t>Notes</t>
  </si>
  <si>
    <t>*Tayside import from Northern Italy</t>
  </si>
  <si>
    <t>*Wording not clear on which case was imported. The non-import was not with connected with the Tayside patient zero (contact with person from rest of UK?)</t>
  </si>
  <si>
    <t>cumTot</t>
  </si>
  <si>
    <t xml:space="preserve">*All three cases are  "contacts of known cases" - geography of those cases not specified. </t>
  </si>
  <si>
    <t>*Glasgow - Female rugby international contracted in N. Italy (could be Glasgow 5th or 7th but timings of reports makes 7th more likely)</t>
  </si>
  <si>
    <t>*No transmission chain data publicly available</t>
  </si>
  <si>
    <t>Ayrshire and Arran</t>
  </si>
  <si>
    <t>Pop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</si>
</sst>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4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1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3" borderId="0" xfId="1"/>
    <xf numFmtId="0" fontId="4" fillId="4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5" borderId="0" xfId="3"/>
    <xf numFmtId="0" fontId="6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"/>
  <sheetViews>
    <sheetView tabSelected="1" workbookViewId="0">
      <selection activeCell="B28" sqref="B28"/>
    </sheetView>
  </sheetViews>
  <sheetFormatPr defaultRowHeight="15" x14ac:dyDescent="0.25"/>
  <cols>
    <col min="1" max="1" width="37" customWidth="1"/>
    <col min="2" max="8" width="18.7109375" customWidth="1"/>
    <col min="9" max="9" width="34.140625" customWidth="1"/>
    <col min="10" max="19" width="10.7109375" bestFit="1" customWidth="1"/>
  </cols>
  <sheetData>
    <row r="1" spans="1:36" x14ac:dyDescent="0.25">
      <c r="A1" t="s">
        <v>18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0" t="s">
        <v>35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36" x14ac:dyDescent="0.25">
      <c r="A3" t="s">
        <v>5</v>
      </c>
      <c r="G3">
        <v>2</v>
      </c>
      <c r="H3">
        <v>2</v>
      </c>
      <c r="I3">
        <v>2</v>
      </c>
      <c r="J3">
        <v>2</v>
      </c>
      <c r="K3">
        <v>2</v>
      </c>
    </row>
    <row r="4" spans="1:36" x14ac:dyDescent="0.25">
      <c r="A4" t="s">
        <v>2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</row>
    <row r="5" spans="1:36" x14ac:dyDescent="0.25">
      <c r="A5" t="s">
        <v>4</v>
      </c>
      <c r="E5">
        <v>1</v>
      </c>
      <c r="F5">
        <v>2</v>
      </c>
      <c r="G5">
        <v>3</v>
      </c>
      <c r="H5">
        <v>4</v>
      </c>
      <c r="I5">
        <v>4</v>
      </c>
      <c r="J5">
        <v>4</v>
      </c>
      <c r="K5">
        <v>6</v>
      </c>
    </row>
    <row r="6" spans="1:36" x14ac:dyDescent="0.25">
      <c r="A6" t="s">
        <v>3</v>
      </c>
      <c r="F6">
        <v>1</v>
      </c>
      <c r="G6">
        <v>1</v>
      </c>
      <c r="H6">
        <v>2</v>
      </c>
      <c r="I6">
        <v>3</v>
      </c>
      <c r="J6">
        <f>I6</f>
        <v>3</v>
      </c>
      <c r="K6">
        <v>3</v>
      </c>
    </row>
    <row r="7" spans="1:36" x14ac:dyDescent="0.25">
      <c r="A7" t="s">
        <v>7</v>
      </c>
      <c r="H7">
        <v>2</v>
      </c>
      <c r="I7">
        <v>2</v>
      </c>
      <c r="J7">
        <v>3</v>
      </c>
      <c r="K7">
        <v>3</v>
      </c>
    </row>
    <row r="8" spans="1:36" x14ac:dyDescent="0.25">
      <c r="A8" t="s">
        <v>6</v>
      </c>
      <c r="G8">
        <v>1</v>
      </c>
      <c r="H8">
        <v>2</v>
      </c>
      <c r="I8">
        <v>3</v>
      </c>
      <c r="J8">
        <v>5</v>
      </c>
      <c r="K8">
        <v>7</v>
      </c>
    </row>
    <row r="9" spans="1:36" x14ac:dyDescent="0.25">
      <c r="A9" t="s">
        <v>25</v>
      </c>
      <c r="J9">
        <v>2</v>
      </c>
      <c r="K9">
        <v>2</v>
      </c>
    </row>
    <row r="10" spans="1:36" x14ac:dyDescent="0.25">
      <c r="A10" t="s">
        <v>0</v>
      </c>
      <c r="B10">
        <v>1</v>
      </c>
      <c r="G10">
        <v>1</v>
      </c>
      <c r="H10">
        <v>1</v>
      </c>
      <c r="I10">
        <v>1</v>
      </c>
      <c r="J10">
        <v>1</v>
      </c>
      <c r="K10">
        <v>1</v>
      </c>
    </row>
  </sheetData>
  <sortState ref="A2:I9">
    <sortCondition ref="A2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C1" workbookViewId="0">
      <selection activeCell="K26" sqref="K26"/>
    </sheetView>
  </sheetViews>
  <sheetFormatPr defaultRowHeight="15" x14ac:dyDescent="0.25"/>
  <cols>
    <col min="1" max="1" width="25.28515625" customWidth="1"/>
    <col min="2" max="2" width="37" customWidth="1"/>
    <col min="3" max="3" width="26.42578125" customWidth="1"/>
    <col min="4" max="4" width="15.85546875" customWidth="1"/>
    <col min="5" max="5" width="25.140625" customWidth="1"/>
    <col min="6" max="6" width="17.28515625" customWidth="1"/>
    <col min="7" max="7" width="42.7109375" bestFit="1" customWidth="1"/>
    <col min="8" max="8" width="55.85546875" bestFit="1" customWidth="1"/>
    <col min="9" max="9" width="22.85546875" customWidth="1"/>
    <col min="10" max="11" width="10.7109375" bestFit="1" customWidth="1"/>
  </cols>
  <sheetData>
    <row r="1" spans="1:12" x14ac:dyDescent="0.25">
      <c r="A1" t="s">
        <v>18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t="s">
        <v>27</v>
      </c>
    </row>
    <row r="2" spans="1:12" x14ac:dyDescent="0.25">
      <c r="A2" t="s">
        <v>1</v>
      </c>
      <c r="E2" s="4">
        <v>1</v>
      </c>
      <c r="L2">
        <f>SUM(B2:J2)</f>
        <v>1</v>
      </c>
    </row>
    <row r="3" spans="1:12" x14ac:dyDescent="0.25">
      <c r="A3" t="s">
        <v>5</v>
      </c>
      <c r="G3" s="9">
        <v>2</v>
      </c>
      <c r="L3">
        <f t="shared" ref="L3:L10" si="0">SUM(B3:J3)</f>
        <v>2</v>
      </c>
    </row>
    <row r="4" spans="1:12" x14ac:dyDescent="0.25">
      <c r="A4" t="s">
        <v>2</v>
      </c>
      <c r="F4" s="4">
        <v>1</v>
      </c>
      <c r="G4" s="9">
        <v>1</v>
      </c>
      <c r="L4">
        <f t="shared" si="0"/>
        <v>2</v>
      </c>
    </row>
    <row r="5" spans="1:12" x14ac:dyDescent="0.25">
      <c r="A5" t="s">
        <v>4</v>
      </c>
      <c r="E5" s="3">
        <v>1</v>
      </c>
      <c r="F5" s="4">
        <v>1</v>
      </c>
      <c r="G5" s="9">
        <v>1</v>
      </c>
      <c r="H5">
        <v>1</v>
      </c>
      <c r="K5">
        <v>2</v>
      </c>
      <c r="L5">
        <f>SUM(B5:K5)</f>
        <v>6</v>
      </c>
    </row>
    <row r="6" spans="1:12" x14ac:dyDescent="0.25">
      <c r="A6" t="s">
        <v>3</v>
      </c>
      <c r="F6" s="4">
        <v>1</v>
      </c>
      <c r="H6" s="3">
        <v>1</v>
      </c>
      <c r="I6" s="9">
        <v>1</v>
      </c>
      <c r="L6">
        <f t="shared" si="0"/>
        <v>3</v>
      </c>
    </row>
    <row r="7" spans="1:12" x14ac:dyDescent="0.25">
      <c r="A7" t="s">
        <v>7</v>
      </c>
      <c r="H7">
        <v>2</v>
      </c>
      <c r="J7" s="9">
        <v>1</v>
      </c>
      <c r="L7">
        <f t="shared" si="0"/>
        <v>3</v>
      </c>
    </row>
    <row r="8" spans="1:12" x14ac:dyDescent="0.25">
      <c r="A8" t="s">
        <v>6</v>
      </c>
      <c r="G8" s="9">
        <v>1</v>
      </c>
      <c r="H8">
        <v>1</v>
      </c>
      <c r="I8" s="9">
        <v>1</v>
      </c>
      <c r="J8" s="9">
        <v>2</v>
      </c>
      <c r="K8" s="9">
        <v>2</v>
      </c>
      <c r="L8">
        <f>SUM(B8:K8)</f>
        <v>7</v>
      </c>
    </row>
    <row r="9" spans="1:12" x14ac:dyDescent="0.25">
      <c r="A9" t="s">
        <v>25</v>
      </c>
      <c r="J9" s="9">
        <v>2</v>
      </c>
      <c r="L9">
        <f t="shared" si="0"/>
        <v>2</v>
      </c>
    </row>
    <row r="10" spans="1:12" x14ac:dyDescent="0.25">
      <c r="A10" t="s">
        <v>0</v>
      </c>
      <c r="B10" s="3">
        <v>1</v>
      </c>
      <c r="L10">
        <f t="shared" si="0"/>
        <v>1</v>
      </c>
    </row>
    <row r="16" spans="1:12" x14ac:dyDescent="0.25">
      <c r="A16" t="s">
        <v>9</v>
      </c>
      <c r="B16">
        <f>SUM(B2:B15)</f>
        <v>1</v>
      </c>
      <c r="C16">
        <f t="shared" ref="C16:K16" si="1">SUM(C2:C15)</f>
        <v>0</v>
      </c>
      <c r="D16">
        <f t="shared" si="1"/>
        <v>0</v>
      </c>
      <c r="E16">
        <f t="shared" si="1"/>
        <v>2</v>
      </c>
      <c r="F16">
        <f t="shared" si="1"/>
        <v>3</v>
      </c>
      <c r="G16">
        <f t="shared" si="1"/>
        <v>5</v>
      </c>
      <c r="H16">
        <f t="shared" si="1"/>
        <v>5</v>
      </c>
      <c r="I16">
        <f t="shared" si="1"/>
        <v>2</v>
      </c>
      <c r="J16">
        <f t="shared" si="1"/>
        <v>5</v>
      </c>
      <c r="K16">
        <f t="shared" si="1"/>
        <v>4</v>
      </c>
    </row>
    <row r="17" spans="1:12" x14ac:dyDescent="0.25">
      <c r="A17" t="s">
        <v>31</v>
      </c>
      <c r="B17">
        <f>B16</f>
        <v>1</v>
      </c>
      <c r="C17">
        <f>C16+B17</f>
        <v>1</v>
      </c>
      <c r="D17">
        <f t="shared" ref="D17:H17" si="2">D16+C17</f>
        <v>1</v>
      </c>
      <c r="E17">
        <f t="shared" si="2"/>
        <v>3</v>
      </c>
      <c r="F17">
        <f t="shared" si="2"/>
        <v>6</v>
      </c>
      <c r="G17">
        <f t="shared" si="2"/>
        <v>11</v>
      </c>
      <c r="H17">
        <f t="shared" si="2"/>
        <v>16</v>
      </c>
      <c r="I17">
        <f t="shared" ref="I17" si="3">I16+H17</f>
        <v>18</v>
      </c>
      <c r="J17">
        <f t="shared" ref="J17:K17" si="4">J16+I17</f>
        <v>23</v>
      </c>
      <c r="K17">
        <f t="shared" si="4"/>
        <v>27</v>
      </c>
      <c r="L17" t="str">
        <f>IF((SUM(L2:L10)=K17),"yes","no")</f>
        <v>yes</v>
      </c>
    </row>
    <row r="18" spans="1:12" ht="105" x14ac:dyDescent="0.25">
      <c r="A18" t="s">
        <v>28</v>
      </c>
      <c r="B18" t="s">
        <v>29</v>
      </c>
      <c r="E18" s="5" t="s">
        <v>30</v>
      </c>
      <c r="F18" s="5" t="s">
        <v>32</v>
      </c>
      <c r="G18" t="s">
        <v>34</v>
      </c>
      <c r="H18" s="5" t="s">
        <v>33</v>
      </c>
      <c r="I18" s="5" t="s">
        <v>34</v>
      </c>
      <c r="J18" s="5" t="s">
        <v>34</v>
      </c>
    </row>
  </sheetData>
  <sortState ref="A2:J1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5" x14ac:dyDescent="0.25"/>
  <cols>
    <col min="1" max="1" width="21.85546875" bestFit="1" customWidth="1"/>
    <col min="2" max="2" width="25.28515625" customWidth="1"/>
  </cols>
  <sheetData>
    <row r="1" spans="1:2" x14ac:dyDescent="0.25">
      <c r="A1" t="s">
        <v>18</v>
      </c>
      <c r="B1" t="s">
        <v>36</v>
      </c>
    </row>
    <row r="2" spans="1:2" x14ac:dyDescent="0.25">
      <c r="A2" t="s">
        <v>19</v>
      </c>
      <c r="B2">
        <v>369670</v>
      </c>
    </row>
    <row r="3" spans="1:2" x14ac:dyDescent="0.25">
      <c r="A3" t="s">
        <v>20</v>
      </c>
      <c r="B3">
        <v>115270</v>
      </c>
    </row>
    <row r="4" spans="1:2" x14ac:dyDescent="0.25">
      <c r="A4" t="s">
        <v>21</v>
      </c>
      <c r="B4">
        <v>148790</v>
      </c>
    </row>
    <row r="5" spans="1:2" x14ac:dyDescent="0.25">
      <c r="A5" t="s">
        <v>5</v>
      </c>
      <c r="B5">
        <v>371910</v>
      </c>
    </row>
    <row r="6" spans="1:2" x14ac:dyDescent="0.25">
      <c r="A6" t="s">
        <v>2</v>
      </c>
      <c r="B6">
        <v>306070</v>
      </c>
    </row>
    <row r="7" spans="1:2" x14ac:dyDescent="0.25">
      <c r="A7" t="s">
        <v>22</v>
      </c>
      <c r="B7">
        <v>584550</v>
      </c>
    </row>
    <row r="8" spans="1:2" x14ac:dyDescent="0.25">
      <c r="A8" t="s">
        <v>3</v>
      </c>
      <c r="B8">
        <v>1174980</v>
      </c>
    </row>
    <row r="9" spans="1:2" x14ac:dyDescent="0.25">
      <c r="A9" t="s">
        <v>23</v>
      </c>
      <c r="B9">
        <v>321800</v>
      </c>
    </row>
    <row r="10" spans="1:2" x14ac:dyDescent="0.25">
      <c r="A10" t="s">
        <v>7</v>
      </c>
      <c r="B10">
        <v>659200</v>
      </c>
    </row>
    <row r="11" spans="1:2" x14ac:dyDescent="0.25">
      <c r="A11" t="s">
        <v>6</v>
      </c>
      <c r="B11">
        <v>897770</v>
      </c>
    </row>
    <row r="12" spans="1:2" x14ac:dyDescent="0.25">
      <c r="A12" t="s">
        <v>24</v>
      </c>
      <c r="B12">
        <v>22190</v>
      </c>
    </row>
    <row r="13" spans="1:2" x14ac:dyDescent="0.25">
      <c r="A13" t="s">
        <v>25</v>
      </c>
      <c r="B13">
        <v>22990</v>
      </c>
    </row>
    <row r="14" spans="1:2" x14ac:dyDescent="0.25">
      <c r="A14" t="s">
        <v>0</v>
      </c>
      <c r="B14">
        <v>416080</v>
      </c>
    </row>
    <row r="15" spans="1:2" x14ac:dyDescent="0.25">
      <c r="A15" t="s">
        <v>26</v>
      </c>
      <c r="B15">
        <v>26830</v>
      </c>
    </row>
    <row r="17" spans="1:2" x14ac:dyDescent="0.25">
      <c r="A17" t="s">
        <v>9</v>
      </c>
      <c r="B17">
        <f>SUM(B2:B15)</f>
        <v>5438100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9" sqref="B9"/>
    </sheetView>
  </sheetViews>
  <sheetFormatPr defaultRowHeight="15" x14ac:dyDescent="0.25"/>
  <cols>
    <col min="2" max="2" width="14.42578125" customWidth="1"/>
  </cols>
  <sheetData>
    <row r="2" spans="1:2" x14ac:dyDescent="0.25">
      <c r="B2" s="2">
        <v>43898</v>
      </c>
    </row>
    <row r="3" spans="1:2" x14ac:dyDescent="0.25">
      <c r="A3" t="s">
        <v>8</v>
      </c>
      <c r="B3" t="e">
        <f>(HLOOKUP(B2,'Total Cases'!I1:Y10,17,TRUE))</f>
        <v>#REF!</v>
      </c>
    </row>
    <row r="4" spans="1:2" x14ac:dyDescent="0.25">
      <c r="A4" t="s">
        <v>15</v>
      </c>
      <c r="B4">
        <v>0</v>
      </c>
    </row>
    <row r="6" spans="1:2" x14ac:dyDescent="0.25">
      <c r="A6" t="s">
        <v>16</v>
      </c>
      <c r="B6" t="e">
        <f>(B4/B3)*100</f>
        <v>#REF!</v>
      </c>
    </row>
    <row r="7" spans="1:2" x14ac:dyDescent="0.25">
      <c r="A7" t="s">
        <v>17</v>
      </c>
      <c r="B7">
        <f>(B4/5500000)*100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17" customWidth="1"/>
  </cols>
  <sheetData>
    <row r="1" spans="1:2" s="2" customFormat="1" ht="16.5" thickBot="1" x14ac:dyDescent="0.3">
      <c r="A1" s="6"/>
      <c r="B1" s="1">
        <v>43898</v>
      </c>
    </row>
    <row r="2" spans="1:2" ht="18" x14ac:dyDescent="0.25">
      <c r="A2" s="6" t="s">
        <v>10</v>
      </c>
      <c r="B2" s="7">
        <v>1957</v>
      </c>
    </row>
    <row r="3" spans="1:2" x14ac:dyDescent="0.25">
      <c r="A3" s="6" t="s">
        <v>11</v>
      </c>
      <c r="B3" s="8" t="e">
        <f>B2-(HLOOKUP(B1,'Total Cases'!I1:Y10,17,TRUE))</f>
        <v>#REF!</v>
      </c>
    </row>
    <row r="4" spans="1:2" x14ac:dyDescent="0.25">
      <c r="A4" s="6" t="s">
        <v>12</v>
      </c>
      <c r="B4" s="8" t="e">
        <f>B2-B3</f>
        <v>#REF!</v>
      </c>
    </row>
    <row r="5" spans="1:2" x14ac:dyDescent="0.25">
      <c r="A5" s="6" t="s">
        <v>13</v>
      </c>
      <c r="B5" s="6" t="e">
        <f>IF(B4-(HLOOKUP(B1,'Total Cases'!I1:Y10,17,TRUE))=0,"Yes","No)")</f>
        <v>#REF!</v>
      </c>
    </row>
    <row r="6" spans="1:2" x14ac:dyDescent="0.25">
      <c r="A6" s="6"/>
      <c r="B6" s="6"/>
    </row>
    <row r="7" spans="1:2" x14ac:dyDescent="0.25">
      <c r="A7" s="6" t="s">
        <v>14</v>
      </c>
      <c r="B7" s="6" t="e">
        <f>(B4/B2)*100</f>
        <v>#REF!</v>
      </c>
    </row>
    <row r="8" spans="1:2" x14ac:dyDescent="0.25">
      <c r="A8" s="6"/>
      <c r="B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Cases</vt:lpstr>
      <vt:lpstr>New Cases</vt:lpstr>
      <vt:lpstr>PopSize</vt:lpstr>
      <vt:lpstr>Summary</vt:lpstr>
      <vt:lpstr>Total Tests</vt:lpstr>
      <vt:lpstr>Deaths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CALDER-GERVER Giles</cp:lastModifiedBy>
  <dcterms:created xsi:type="dcterms:W3CDTF">2020-03-09T09:39:10Z</dcterms:created>
  <dcterms:modified xsi:type="dcterms:W3CDTF">2020-03-11T16:32:21Z</dcterms:modified>
</cp:coreProperties>
</file>