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mitar\OneDrive - Cast Consult Ltd\PMV Calculator\08 Dimitar's PMV\PMV Tool\PMV Tool\PMV Tool\"/>
    </mc:Choice>
  </mc:AlternateContent>
  <xr:revisionPtr revIDLastSave="0" documentId="10_ncr:100000_{742390C2-A117-4086-BE4D-B44FE7C195FA}" xr6:coauthVersionLast="31" xr6:coauthVersionMax="38" xr10:uidLastSave="{00000000-0000-0000-0000-000000000000}"/>
  <bookViews>
    <workbookView xWindow="0" yWindow="4800" windowWidth="18960" windowHeight="2235" tabRatio="875" activeTab="2" xr2:uid="{A01F84BB-2E08-4484-B5FC-E84F574372E0}"/>
  </bookViews>
  <sheets>
    <sheet name="PMV Scenarios Cat 1" sheetId="4" r:id="rId1"/>
    <sheet name="PMV Scenarios Cat 2" sheetId="5" r:id="rId2"/>
    <sheet name="PMV Scenarios Cat 3 a" sheetId="6" r:id="rId3"/>
    <sheet name="PMV Scenarios Cat 3 b" sheetId="7" r:id="rId4"/>
    <sheet name="PMV Scenarios Cat 3 c" sheetId="8" r:id="rId5"/>
    <sheet name="PMV Scenarios Cat 3 d" sheetId="9" r:id="rId6"/>
    <sheet name="PMV Scenarios Cat 3 f" sheetId="10" r:id="rId7"/>
    <sheet name="PMV Scenarios Cat 3 g" sheetId="11" r:id="rId8"/>
    <sheet name="Percentages" sheetId="1" r:id="rId9"/>
    <sheet name="Sheet1" sheetId="3" r:id="rId10"/>
    <sheet name="Matrix with Selections" sheetId="2" r:id="rId11"/>
  </sheets>
  <definedNames>
    <definedName name="N3N263">'PMV Scenarios Cat 1'!$N$2</definedName>
    <definedName name="_xlnm.Print_Area" localSheetId="8">Percentages!$A$1:$V$68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6" l="1"/>
  <c r="D47" i="6"/>
  <c r="E47" i="6"/>
  <c r="F47" i="6"/>
  <c r="C48" i="6"/>
  <c r="D48" i="6"/>
  <c r="E48" i="6"/>
  <c r="F48" i="6"/>
  <c r="F49" i="6" s="1"/>
  <c r="C49" i="6"/>
  <c r="D49" i="6"/>
  <c r="E49" i="6"/>
  <c r="F46" i="6"/>
  <c r="E46" i="6"/>
  <c r="D46" i="6"/>
  <c r="C46" i="6"/>
  <c r="C41" i="6" l="1"/>
  <c r="D41" i="6"/>
  <c r="E41" i="6"/>
  <c r="F41" i="6"/>
  <c r="F42" i="6" s="1"/>
  <c r="F43" i="6" s="1"/>
  <c r="F44" i="6" s="1"/>
  <c r="C42" i="6"/>
  <c r="D42" i="6"/>
  <c r="E42" i="6"/>
  <c r="C43" i="6"/>
  <c r="D43" i="6"/>
  <c r="D44" i="6" s="1"/>
  <c r="E43" i="6"/>
  <c r="C44" i="6"/>
  <c r="E44" i="6"/>
  <c r="F40" i="6"/>
  <c r="E40" i="6"/>
  <c r="D40" i="6"/>
  <c r="C40" i="6"/>
  <c r="C34" i="6"/>
  <c r="D34" i="6"/>
  <c r="D35" i="6" s="1"/>
  <c r="D36" i="6" s="1"/>
  <c r="D37" i="6" s="1"/>
  <c r="D38" i="6" s="1"/>
  <c r="E34" i="6"/>
  <c r="F34" i="6"/>
  <c r="C35" i="6"/>
  <c r="E35" i="6"/>
  <c r="E36" i="6" s="1"/>
  <c r="E37" i="6" s="1"/>
  <c r="E38" i="6" s="1"/>
  <c r="F35" i="6"/>
  <c r="C36" i="6"/>
  <c r="F36" i="6"/>
  <c r="F37" i="6" s="1"/>
  <c r="F38" i="6" s="1"/>
  <c r="C37" i="6"/>
  <c r="C38" i="6"/>
  <c r="F33" i="6"/>
  <c r="E33" i="6"/>
  <c r="D33" i="6"/>
  <c r="C33" i="6"/>
  <c r="C26" i="6"/>
  <c r="D26" i="6"/>
  <c r="E26" i="6"/>
  <c r="F26" i="6"/>
  <c r="F27" i="6" s="1"/>
  <c r="F28" i="6" s="1"/>
  <c r="F29" i="6" s="1"/>
  <c r="F30" i="6" s="1"/>
  <c r="F31" i="6" s="1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F25" i="6"/>
  <c r="E25" i="6"/>
  <c r="D25" i="6"/>
  <c r="C25" i="6"/>
  <c r="C17" i="6"/>
  <c r="D17" i="6"/>
  <c r="E17" i="6"/>
  <c r="F17" i="6"/>
  <c r="C18" i="6"/>
  <c r="D18" i="6"/>
  <c r="E18" i="6"/>
  <c r="F18" i="6"/>
  <c r="F19" i="6" s="1"/>
  <c r="F20" i="6" s="1"/>
  <c r="F21" i="6" s="1"/>
  <c r="F22" i="6" s="1"/>
  <c r="F23" i="6" s="1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F16" i="6"/>
  <c r="E16" i="6"/>
  <c r="D16" i="6"/>
  <c r="C16" i="6"/>
  <c r="C4" i="6"/>
  <c r="D4" i="6"/>
  <c r="E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F3" i="6"/>
  <c r="E3" i="6"/>
  <c r="D3" i="6"/>
  <c r="C3" i="6"/>
  <c r="C95" i="5" l="1"/>
  <c r="D95" i="5"/>
  <c r="E95" i="5"/>
  <c r="F95" i="5"/>
  <c r="C96" i="5"/>
  <c r="D96" i="5"/>
  <c r="E96" i="5"/>
  <c r="F96" i="5"/>
  <c r="F97" i="5" s="1"/>
  <c r="C97" i="5"/>
  <c r="D97" i="5"/>
  <c r="E97" i="5"/>
  <c r="F94" i="5"/>
  <c r="E94" i="5"/>
  <c r="D94" i="5"/>
  <c r="C94" i="5"/>
  <c r="C89" i="5"/>
  <c r="D89" i="5"/>
  <c r="E89" i="5"/>
  <c r="F89" i="5"/>
  <c r="F88" i="5"/>
  <c r="E88" i="5"/>
  <c r="D88" i="5"/>
  <c r="C88" i="5"/>
  <c r="C85" i="5"/>
  <c r="D85" i="5"/>
  <c r="E85" i="5"/>
  <c r="F85" i="5"/>
  <c r="C86" i="5"/>
  <c r="D86" i="5"/>
  <c r="E86" i="5"/>
  <c r="F86" i="5"/>
  <c r="F84" i="5"/>
  <c r="E84" i="5"/>
  <c r="D84" i="5"/>
  <c r="C84" i="5"/>
  <c r="C80" i="5"/>
  <c r="D80" i="5"/>
  <c r="E80" i="5"/>
  <c r="F80" i="5"/>
  <c r="F81" i="5" s="1"/>
  <c r="F82" i="5" s="1"/>
  <c r="C81" i="5"/>
  <c r="D81" i="5"/>
  <c r="E81" i="5"/>
  <c r="C82" i="5"/>
  <c r="D82" i="5"/>
  <c r="E82" i="5"/>
  <c r="F79" i="5"/>
  <c r="E79" i="5"/>
  <c r="D79" i="5"/>
  <c r="C79" i="5"/>
  <c r="C73" i="5"/>
  <c r="D73" i="5"/>
  <c r="E73" i="5"/>
  <c r="F73" i="5"/>
  <c r="F74" i="5" s="1"/>
  <c r="F75" i="5" s="1"/>
  <c r="F76" i="5" s="1"/>
  <c r="F77" i="5" s="1"/>
  <c r="C74" i="5"/>
  <c r="D74" i="5"/>
  <c r="E74" i="5"/>
  <c r="C75" i="5"/>
  <c r="D75" i="5"/>
  <c r="E75" i="5"/>
  <c r="C76" i="5"/>
  <c r="D76" i="5"/>
  <c r="E76" i="5"/>
  <c r="C77" i="5"/>
  <c r="D77" i="5"/>
  <c r="E77" i="5"/>
  <c r="F72" i="5"/>
  <c r="E72" i="5"/>
  <c r="D72" i="5"/>
  <c r="C72" i="5"/>
  <c r="C67" i="5"/>
  <c r="D67" i="5"/>
  <c r="E67" i="5"/>
  <c r="F67" i="5"/>
  <c r="F66" i="5"/>
  <c r="E66" i="5"/>
  <c r="D66" i="5"/>
  <c r="C66" i="5"/>
  <c r="C63" i="5"/>
  <c r="D63" i="5"/>
  <c r="E63" i="5"/>
  <c r="E64" i="5" s="1"/>
  <c r="F63" i="5"/>
  <c r="F64" i="5" s="1"/>
  <c r="C64" i="5"/>
  <c r="D64" i="5"/>
  <c r="F62" i="5"/>
  <c r="E62" i="5"/>
  <c r="D62" i="5"/>
  <c r="C62" i="5"/>
  <c r="C58" i="5"/>
  <c r="D58" i="5"/>
  <c r="E58" i="5"/>
  <c r="E59" i="5" s="1"/>
  <c r="E60" i="5" s="1"/>
  <c r="F58" i="5"/>
  <c r="F59" i="5" s="1"/>
  <c r="F60" i="5" s="1"/>
  <c r="C59" i="5"/>
  <c r="D59" i="5"/>
  <c r="C60" i="5"/>
  <c r="D60" i="5"/>
  <c r="F57" i="5"/>
  <c r="E57" i="5"/>
  <c r="D57" i="5"/>
  <c r="C57" i="5"/>
  <c r="C50" i="5"/>
  <c r="D50" i="5"/>
  <c r="E50" i="5"/>
  <c r="F50" i="5"/>
  <c r="F51" i="5" s="1"/>
  <c r="F52" i="5" s="1"/>
  <c r="F53" i="5" s="1"/>
  <c r="F54" i="5" s="1"/>
  <c r="F55" i="5" s="1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F49" i="5"/>
  <c r="E49" i="5"/>
  <c r="D49" i="5"/>
  <c r="C49" i="5"/>
  <c r="F46" i="5"/>
  <c r="E46" i="5"/>
  <c r="D46" i="5"/>
  <c r="C46" i="5"/>
  <c r="D44" i="5"/>
  <c r="E44" i="5"/>
  <c r="F44" i="5"/>
  <c r="F43" i="5"/>
  <c r="E43" i="5"/>
  <c r="D43" i="5"/>
  <c r="C44" i="5"/>
  <c r="C43" i="5"/>
  <c r="C40" i="5"/>
  <c r="D40" i="5"/>
  <c r="E40" i="5"/>
  <c r="F40" i="5"/>
  <c r="C41" i="5"/>
  <c r="D41" i="5"/>
  <c r="E41" i="5"/>
  <c r="F41" i="5"/>
  <c r="F39" i="5"/>
  <c r="E39" i="5"/>
  <c r="D39" i="5"/>
  <c r="C39" i="5"/>
  <c r="F38" i="5"/>
  <c r="E38" i="5"/>
  <c r="D38" i="5"/>
  <c r="C38" i="5"/>
  <c r="F37" i="5"/>
  <c r="E37" i="5"/>
  <c r="E36" i="5"/>
  <c r="D37" i="5"/>
  <c r="C37" i="5"/>
  <c r="F36" i="5"/>
  <c r="D36" i="5"/>
  <c r="C36" i="5"/>
  <c r="C34" i="5"/>
  <c r="D34" i="5"/>
  <c r="E34" i="5"/>
  <c r="F34" i="5"/>
  <c r="F33" i="5"/>
  <c r="E33" i="5"/>
  <c r="D33" i="5"/>
  <c r="C33" i="5"/>
  <c r="C29" i="5"/>
  <c r="D29" i="5"/>
  <c r="E29" i="5"/>
  <c r="F29" i="5"/>
  <c r="C30" i="5"/>
  <c r="D30" i="5"/>
  <c r="E30" i="5"/>
  <c r="F30" i="5"/>
  <c r="C31" i="5"/>
  <c r="D31" i="5"/>
  <c r="E31" i="5"/>
  <c r="F31" i="5"/>
  <c r="F28" i="5"/>
  <c r="E28" i="5"/>
  <c r="D28" i="5"/>
  <c r="C28" i="5"/>
  <c r="C22" i="5"/>
  <c r="D22" i="5"/>
  <c r="E22" i="5"/>
  <c r="F22" i="5"/>
  <c r="C23" i="5"/>
  <c r="D23" i="5"/>
  <c r="E23" i="5"/>
  <c r="F23" i="5"/>
  <c r="F21" i="5"/>
  <c r="E21" i="5"/>
  <c r="D21" i="5"/>
  <c r="C21" i="5"/>
  <c r="G20" i="5"/>
  <c r="A20" i="5"/>
  <c r="F8" i="5"/>
  <c r="F9" i="5" s="1"/>
  <c r="F10" i="5" s="1"/>
  <c r="E8" i="5"/>
  <c r="E9" i="5" s="1"/>
  <c r="E10" i="5" s="1"/>
  <c r="D8" i="5"/>
  <c r="D9" i="5" s="1"/>
  <c r="D10" i="5" s="1"/>
  <c r="C8" i="5"/>
  <c r="C9" i="5" s="1"/>
  <c r="C10" i="5" s="1"/>
  <c r="C4" i="5"/>
  <c r="F4" i="5"/>
  <c r="C5" i="5"/>
  <c r="F5" i="5"/>
  <c r="F6" i="5" s="1"/>
  <c r="F7" i="5" s="1"/>
  <c r="C6" i="5"/>
  <c r="C7" i="5" s="1"/>
  <c r="F3" i="5"/>
  <c r="E3" i="5"/>
  <c r="E4" i="5" s="1"/>
  <c r="E5" i="5" s="1"/>
  <c r="E6" i="5" s="1"/>
  <c r="E7" i="5" s="1"/>
  <c r="D3" i="5"/>
  <c r="D4" i="5" s="1"/>
  <c r="D5" i="5" s="1"/>
  <c r="D6" i="5" s="1"/>
  <c r="D7" i="5" s="1"/>
  <c r="C3" i="5"/>
  <c r="C437" i="4" l="1"/>
  <c r="D437" i="4"/>
  <c r="E437" i="4"/>
  <c r="F437" i="4"/>
  <c r="F439" i="4" s="1"/>
  <c r="C439" i="4"/>
  <c r="D439" i="4"/>
  <c r="E439" i="4"/>
  <c r="F436" i="4"/>
  <c r="C434" i="4"/>
  <c r="D434" i="4"/>
  <c r="E434" i="4"/>
  <c r="F434" i="4"/>
  <c r="C435" i="4"/>
  <c r="E435" i="4"/>
  <c r="F433" i="4"/>
  <c r="E433" i="4"/>
  <c r="E436" i="4" s="1"/>
  <c r="D433" i="4"/>
  <c r="C433" i="4"/>
  <c r="C436" i="4"/>
  <c r="D436" i="4"/>
  <c r="C426" i="4"/>
  <c r="D426" i="4"/>
  <c r="E426" i="4"/>
  <c r="F426" i="4"/>
  <c r="F427" i="4" s="1"/>
  <c r="F428" i="4" s="1"/>
  <c r="F429" i="4" s="1"/>
  <c r="F430" i="4" s="1"/>
  <c r="F431" i="4" s="1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F425" i="4"/>
  <c r="E425" i="4"/>
  <c r="D425" i="4"/>
  <c r="C425" i="4"/>
  <c r="C423" i="4"/>
  <c r="D423" i="4"/>
  <c r="E423" i="4"/>
  <c r="F423" i="4"/>
  <c r="C424" i="4"/>
  <c r="D424" i="4"/>
  <c r="E424" i="4"/>
  <c r="F424" i="4"/>
  <c r="F422" i="4"/>
  <c r="E422" i="4"/>
  <c r="D422" i="4"/>
  <c r="C422" i="4"/>
  <c r="C415" i="4"/>
  <c r="D415" i="4"/>
  <c r="E415" i="4"/>
  <c r="F415" i="4"/>
  <c r="F416" i="4" s="1"/>
  <c r="F417" i="4" s="1"/>
  <c r="F418" i="4" s="1"/>
  <c r="F419" i="4" s="1"/>
  <c r="F420" i="4" s="1"/>
  <c r="F421" i="4" s="1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F414" i="4"/>
  <c r="E414" i="4"/>
  <c r="D414" i="4"/>
  <c r="C414" i="4"/>
  <c r="C411" i="4"/>
  <c r="D411" i="4"/>
  <c r="E411" i="4"/>
  <c r="F411" i="4"/>
  <c r="C412" i="4"/>
  <c r="D412" i="4"/>
  <c r="E412" i="4"/>
  <c r="F412" i="4"/>
  <c r="F413" i="4" s="1"/>
  <c r="C413" i="4"/>
  <c r="D413" i="4"/>
  <c r="E413" i="4"/>
  <c r="F410" i="4"/>
  <c r="E410" i="4"/>
  <c r="D410" i="4"/>
  <c r="C410" i="4"/>
  <c r="C403" i="4"/>
  <c r="D403" i="4"/>
  <c r="E403" i="4"/>
  <c r="E404" i="4" s="1"/>
  <c r="E405" i="4" s="1"/>
  <c r="E406" i="4" s="1"/>
  <c r="E407" i="4" s="1"/>
  <c r="E408" i="4" s="1"/>
  <c r="E409" i="4" s="1"/>
  <c r="F403" i="4"/>
  <c r="F404" i="4" s="1"/>
  <c r="F405" i="4" s="1"/>
  <c r="F406" i="4" s="1"/>
  <c r="F407" i="4" s="1"/>
  <c r="F408" i="4" s="1"/>
  <c r="F409" i="4" s="1"/>
  <c r="C404" i="4"/>
  <c r="D404" i="4"/>
  <c r="C405" i="4"/>
  <c r="D405" i="4"/>
  <c r="C406" i="4"/>
  <c r="D406" i="4"/>
  <c r="C407" i="4"/>
  <c r="D407" i="4"/>
  <c r="C408" i="4"/>
  <c r="D408" i="4"/>
  <c r="C409" i="4"/>
  <c r="D409" i="4"/>
  <c r="F402" i="4"/>
  <c r="E402" i="4"/>
  <c r="D402" i="4"/>
  <c r="C402" i="4"/>
  <c r="C400" i="4"/>
  <c r="D400" i="4"/>
  <c r="E400" i="4"/>
  <c r="F400" i="4"/>
  <c r="F401" i="4" s="1"/>
  <c r="C401" i="4"/>
  <c r="D401" i="4"/>
  <c r="E401" i="4"/>
  <c r="F399" i="4"/>
  <c r="E399" i="4"/>
  <c r="D399" i="4"/>
  <c r="C399" i="4"/>
  <c r="C392" i="4"/>
  <c r="D392" i="4"/>
  <c r="E392" i="4"/>
  <c r="F392" i="4"/>
  <c r="C393" i="4"/>
  <c r="D393" i="4"/>
  <c r="E393" i="4"/>
  <c r="F393" i="4"/>
  <c r="F394" i="4" s="1"/>
  <c r="F395" i="4" s="1"/>
  <c r="F396" i="4" s="1"/>
  <c r="F397" i="4" s="1"/>
  <c r="F398" i="4" s="1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F391" i="4"/>
  <c r="E391" i="4"/>
  <c r="D391" i="4"/>
  <c r="C391" i="4"/>
  <c r="C387" i="4"/>
  <c r="D387" i="4"/>
  <c r="E387" i="4"/>
  <c r="F387" i="4"/>
  <c r="F388" i="4" s="1"/>
  <c r="F389" i="4" s="1"/>
  <c r="F390" i="4" s="1"/>
  <c r="C388" i="4"/>
  <c r="D388" i="4"/>
  <c r="E388" i="4"/>
  <c r="C389" i="4"/>
  <c r="D389" i="4"/>
  <c r="E389" i="4"/>
  <c r="C390" i="4"/>
  <c r="D390" i="4"/>
  <c r="E390" i="4"/>
  <c r="F386" i="4"/>
  <c r="E386" i="4"/>
  <c r="D386" i="4"/>
  <c r="C386" i="4"/>
  <c r="C380" i="4"/>
  <c r="D380" i="4"/>
  <c r="E380" i="4"/>
  <c r="F380" i="4"/>
  <c r="F381" i="4" s="1"/>
  <c r="F382" i="4" s="1"/>
  <c r="F383" i="4" s="1"/>
  <c r="F384" i="4" s="1"/>
  <c r="F385" i="4" s="1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F379" i="4"/>
  <c r="E379" i="4"/>
  <c r="D379" i="4"/>
  <c r="C379" i="4"/>
  <c r="C377" i="4"/>
  <c r="D377" i="4"/>
  <c r="E377" i="4"/>
  <c r="F377" i="4"/>
  <c r="C378" i="4"/>
  <c r="D378" i="4"/>
  <c r="E378" i="4"/>
  <c r="F378" i="4"/>
  <c r="F376" i="4"/>
  <c r="E376" i="4"/>
  <c r="D376" i="4"/>
  <c r="C376" i="4"/>
  <c r="C370" i="4"/>
  <c r="D370" i="4"/>
  <c r="E370" i="4"/>
  <c r="F370" i="4"/>
  <c r="F371" i="4" s="1"/>
  <c r="F372" i="4" s="1"/>
  <c r="F373" i="4" s="1"/>
  <c r="F374" i="4" s="1"/>
  <c r="F375" i="4" s="1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F369" i="4"/>
  <c r="E369" i="4"/>
  <c r="D369" i="4"/>
  <c r="C369" i="4"/>
  <c r="C365" i="4"/>
  <c r="D365" i="4"/>
  <c r="E365" i="4"/>
  <c r="F365" i="4"/>
  <c r="F366" i="4" s="1"/>
  <c r="F367" i="4" s="1"/>
  <c r="F368" i="4" s="1"/>
  <c r="C366" i="4"/>
  <c r="D366" i="4"/>
  <c r="E366" i="4"/>
  <c r="C367" i="4"/>
  <c r="D367" i="4"/>
  <c r="E367" i="4"/>
  <c r="C368" i="4"/>
  <c r="D368" i="4"/>
  <c r="E368" i="4"/>
  <c r="F364" i="4"/>
  <c r="E364" i="4"/>
  <c r="D364" i="4"/>
  <c r="C364" i="4"/>
  <c r="C357" i="4"/>
  <c r="D357" i="4"/>
  <c r="E357" i="4"/>
  <c r="F357" i="4"/>
  <c r="F358" i="4" s="1"/>
  <c r="F359" i="4" s="1"/>
  <c r="F360" i="4" s="1"/>
  <c r="F361" i="4" s="1"/>
  <c r="F362" i="4" s="1"/>
  <c r="F363" i="4" s="1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F356" i="4"/>
  <c r="E356" i="4"/>
  <c r="D356" i="4"/>
  <c r="C356" i="4"/>
  <c r="C354" i="4"/>
  <c r="D354" i="4"/>
  <c r="E354" i="4"/>
  <c r="F354" i="4"/>
  <c r="F355" i="4" s="1"/>
  <c r="C355" i="4"/>
  <c r="D355" i="4"/>
  <c r="E355" i="4"/>
  <c r="F353" i="4"/>
  <c r="E353" i="4"/>
  <c r="D353" i="4"/>
  <c r="C353" i="4"/>
  <c r="C346" i="4"/>
  <c r="D346" i="4"/>
  <c r="E346" i="4"/>
  <c r="F346" i="4"/>
  <c r="F347" i="4" s="1"/>
  <c r="F348" i="4" s="1"/>
  <c r="F349" i="4" s="1"/>
  <c r="F350" i="4" s="1"/>
  <c r="F351" i="4" s="1"/>
  <c r="F352" i="4" s="1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F345" i="4"/>
  <c r="E345" i="4"/>
  <c r="D345" i="4"/>
  <c r="C345" i="4"/>
  <c r="C340" i="4"/>
  <c r="D340" i="4"/>
  <c r="E340" i="4"/>
  <c r="F340" i="4"/>
  <c r="C341" i="4"/>
  <c r="D341" i="4"/>
  <c r="E341" i="4"/>
  <c r="F341" i="4"/>
  <c r="F342" i="4" s="1"/>
  <c r="F343" i="4" s="1"/>
  <c r="C342" i="4"/>
  <c r="D342" i="4"/>
  <c r="E342" i="4"/>
  <c r="C343" i="4"/>
  <c r="D343" i="4"/>
  <c r="E343" i="4"/>
  <c r="F339" i="4"/>
  <c r="E339" i="4"/>
  <c r="D339" i="4"/>
  <c r="C339" i="4"/>
  <c r="C332" i="4"/>
  <c r="D332" i="4"/>
  <c r="E332" i="4"/>
  <c r="F332" i="4"/>
  <c r="F333" i="4" s="1"/>
  <c r="F334" i="4" s="1"/>
  <c r="F335" i="4" s="1"/>
  <c r="F336" i="4" s="1"/>
  <c r="F337" i="4" s="1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F331" i="4"/>
  <c r="E331" i="4"/>
  <c r="D331" i="4"/>
  <c r="C331" i="4"/>
  <c r="C329" i="4"/>
  <c r="D329" i="4"/>
  <c r="E329" i="4"/>
  <c r="F329" i="4"/>
  <c r="C330" i="4"/>
  <c r="D330" i="4"/>
  <c r="E330" i="4"/>
  <c r="F330" i="4"/>
  <c r="F328" i="4"/>
  <c r="E328" i="4"/>
  <c r="D328" i="4"/>
  <c r="C328" i="4"/>
  <c r="C321" i="4"/>
  <c r="D321" i="4"/>
  <c r="E321" i="4"/>
  <c r="F321" i="4"/>
  <c r="F322" i="4" s="1"/>
  <c r="F323" i="4" s="1"/>
  <c r="F324" i="4" s="1"/>
  <c r="F325" i="4" s="1"/>
  <c r="F326" i="4" s="1"/>
  <c r="F327" i="4" s="1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D320" i="4"/>
  <c r="F320" i="4"/>
  <c r="E320" i="4"/>
  <c r="C320" i="4"/>
  <c r="C318" i="4"/>
  <c r="D318" i="4"/>
  <c r="E318" i="4"/>
  <c r="F318" i="4"/>
  <c r="C319" i="4"/>
  <c r="D319" i="4"/>
  <c r="E319" i="4"/>
  <c r="F319" i="4"/>
  <c r="F317" i="4"/>
  <c r="E317" i="4"/>
  <c r="D317" i="4"/>
  <c r="C317" i="4"/>
  <c r="C310" i="4"/>
  <c r="D310" i="4"/>
  <c r="E310" i="4"/>
  <c r="F310" i="4"/>
  <c r="C311" i="4"/>
  <c r="D311" i="4"/>
  <c r="E311" i="4"/>
  <c r="E312" i="4" s="1"/>
  <c r="E313" i="4" s="1"/>
  <c r="E314" i="4" s="1"/>
  <c r="E315" i="4" s="1"/>
  <c r="F311" i="4"/>
  <c r="F312" i="4" s="1"/>
  <c r="F313" i="4" s="1"/>
  <c r="F314" i="4" s="1"/>
  <c r="F315" i="4" s="1"/>
  <c r="C312" i="4"/>
  <c r="D312" i="4"/>
  <c r="C313" i="4"/>
  <c r="D313" i="4"/>
  <c r="C314" i="4"/>
  <c r="D314" i="4"/>
  <c r="C315" i="4"/>
  <c r="D315" i="4"/>
  <c r="F309" i="4"/>
  <c r="E309" i="4"/>
  <c r="D309" i="4"/>
  <c r="C309" i="4"/>
  <c r="C307" i="4"/>
  <c r="D307" i="4"/>
  <c r="E307" i="4"/>
  <c r="F307" i="4"/>
  <c r="C308" i="4"/>
  <c r="D308" i="4"/>
  <c r="E308" i="4"/>
  <c r="F308" i="4"/>
  <c r="F306" i="4"/>
  <c r="E306" i="4"/>
  <c r="D306" i="4"/>
  <c r="C306" i="4"/>
  <c r="C299" i="4"/>
  <c r="D299" i="4"/>
  <c r="E299" i="4"/>
  <c r="F299" i="4"/>
  <c r="C300" i="4"/>
  <c r="D300" i="4"/>
  <c r="E300" i="4"/>
  <c r="F300" i="4"/>
  <c r="F301" i="4" s="1"/>
  <c r="F302" i="4" s="1"/>
  <c r="F303" i="4" s="1"/>
  <c r="F304" i="4" s="1"/>
  <c r="F305" i="4" s="1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F298" i="4"/>
  <c r="E298" i="4"/>
  <c r="D298" i="4"/>
  <c r="C298" i="4"/>
  <c r="C295" i="4"/>
  <c r="D295" i="4"/>
  <c r="E295" i="4"/>
  <c r="F295" i="4"/>
  <c r="C296" i="4"/>
  <c r="D296" i="4"/>
  <c r="E296" i="4"/>
  <c r="F296" i="4"/>
  <c r="F294" i="4"/>
  <c r="E294" i="4"/>
  <c r="D294" i="4"/>
  <c r="C294" i="4"/>
  <c r="C288" i="4"/>
  <c r="D288" i="4"/>
  <c r="E288" i="4"/>
  <c r="F288" i="4"/>
  <c r="F289" i="4" s="1"/>
  <c r="F290" i="4" s="1"/>
  <c r="F291" i="4" s="1"/>
  <c r="F292" i="4" s="1"/>
  <c r="F293" i="4" s="1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F287" i="4"/>
  <c r="E287" i="4"/>
  <c r="D287" i="4"/>
  <c r="C287" i="4"/>
  <c r="C284" i="4"/>
  <c r="D284" i="4"/>
  <c r="E284" i="4"/>
  <c r="F284" i="4"/>
  <c r="F285" i="4" s="1"/>
  <c r="C285" i="4"/>
  <c r="D285" i="4"/>
  <c r="E285" i="4"/>
  <c r="F283" i="4"/>
  <c r="E283" i="4"/>
  <c r="D283" i="4"/>
  <c r="C283" i="4"/>
  <c r="C276" i="4"/>
  <c r="D276" i="4"/>
  <c r="E276" i="4"/>
  <c r="F276" i="4"/>
  <c r="F277" i="4" s="1"/>
  <c r="F278" i="4" s="1"/>
  <c r="F279" i="4" s="1"/>
  <c r="F280" i="4" s="1"/>
  <c r="F281" i="4" s="1"/>
  <c r="F282" i="4" s="1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F275" i="4"/>
  <c r="E275" i="4"/>
  <c r="D275" i="4"/>
  <c r="C275" i="4"/>
  <c r="C274" i="4"/>
  <c r="D274" i="4"/>
  <c r="E274" i="4"/>
  <c r="F274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F271" i="4" s="1"/>
  <c r="F272" i="4" s="1"/>
  <c r="F273" i="4" s="1"/>
  <c r="C271" i="4"/>
  <c r="D271" i="4"/>
  <c r="E271" i="4"/>
  <c r="C272" i="4"/>
  <c r="D272" i="4"/>
  <c r="E272" i="4"/>
  <c r="C273" i="4"/>
  <c r="D273" i="4"/>
  <c r="E273" i="4"/>
  <c r="F267" i="4"/>
  <c r="E267" i="4"/>
  <c r="D267" i="4"/>
  <c r="C267" i="4"/>
  <c r="C260" i="4"/>
  <c r="D260" i="4"/>
  <c r="E260" i="4"/>
  <c r="F260" i="4"/>
  <c r="F261" i="4"/>
  <c r="C262" i="4"/>
  <c r="D262" i="4"/>
  <c r="E262" i="4"/>
  <c r="F262" i="4"/>
  <c r="F263" i="4" s="1"/>
  <c r="F264" i="4" s="1"/>
  <c r="F265" i="4" s="1"/>
  <c r="C263" i="4"/>
  <c r="D263" i="4"/>
  <c r="E263" i="4"/>
  <c r="E264" i="4" s="1"/>
  <c r="E265" i="4" s="1"/>
  <c r="C264" i="4"/>
  <c r="C265" i="4" s="1"/>
  <c r="D264" i="4"/>
  <c r="D265" i="4" s="1"/>
  <c r="F259" i="4"/>
  <c r="E259" i="4"/>
  <c r="D259" i="4"/>
  <c r="C259" i="4"/>
  <c r="C257" i="4"/>
  <c r="D257" i="4"/>
  <c r="E257" i="4"/>
  <c r="F257" i="4"/>
  <c r="F258" i="4" s="1"/>
  <c r="C258" i="4"/>
  <c r="D258" i="4"/>
  <c r="E258" i="4"/>
  <c r="F256" i="4"/>
  <c r="E256" i="4"/>
  <c r="D256" i="4"/>
  <c r="C256" i="4"/>
  <c r="C249" i="4"/>
  <c r="D249" i="4"/>
  <c r="E249" i="4"/>
  <c r="F249" i="4"/>
  <c r="F250" i="4" s="1"/>
  <c r="F251" i="4" s="1"/>
  <c r="F252" i="4" s="1"/>
  <c r="F253" i="4" s="1"/>
  <c r="F254" i="4" s="1"/>
  <c r="F255" i="4" s="1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F248" i="4"/>
  <c r="E248" i="4"/>
  <c r="D248" i="4"/>
  <c r="C248" i="4"/>
  <c r="C245" i="4"/>
  <c r="D245" i="4"/>
  <c r="E245" i="4"/>
  <c r="F245" i="4"/>
  <c r="C246" i="4"/>
  <c r="D246" i="4"/>
  <c r="E246" i="4"/>
  <c r="F246" i="4"/>
  <c r="F247" i="4" s="1"/>
  <c r="C247" i="4"/>
  <c r="D247" i="4"/>
  <c r="E247" i="4"/>
  <c r="F244" i="4"/>
  <c r="E244" i="4"/>
  <c r="D244" i="4"/>
  <c r="C244" i="4"/>
  <c r="C237" i="4"/>
  <c r="D237" i="4"/>
  <c r="E237" i="4"/>
  <c r="F237" i="4"/>
  <c r="F238" i="4" s="1"/>
  <c r="F239" i="4" s="1"/>
  <c r="F240" i="4" s="1"/>
  <c r="F241" i="4" s="1"/>
  <c r="F242" i="4" s="1"/>
  <c r="F243" i="4" s="1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F236" i="4"/>
  <c r="E236" i="4"/>
  <c r="D236" i="4"/>
  <c r="C236" i="4"/>
  <c r="C234" i="4"/>
  <c r="D234" i="4"/>
  <c r="E234" i="4"/>
  <c r="F234" i="4"/>
  <c r="F235" i="4" s="1"/>
  <c r="C235" i="4"/>
  <c r="D235" i="4"/>
  <c r="E235" i="4"/>
  <c r="F233" i="4"/>
  <c r="E233" i="4"/>
  <c r="D233" i="4"/>
  <c r="C233" i="4"/>
  <c r="C226" i="4"/>
  <c r="D226" i="4"/>
  <c r="E226" i="4"/>
  <c r="F226" i="4"/>
  <c r="F227" i="4" s="1"/>
  <c r="F228" i="4" s="1"/>
  <c r="F229" i="4" s="1"/>
  <c r="F230" i="4" s="1"/>
  <c r="F231" i="4" s="1"/>
  <c r="F232" i="4" s="1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D225" i="4"/>
  <c r="C225" i="4"/>
  <c r="F225" i="4"/>
  <c r="E225" i="4"/>
  <c r="C221" i="4"/>
  <c r="D221" i="4"/>
  <c r="E221" i="4"/>
  <c r="F221" i="4"/>
  <c r="F222" i="4" s="1"/>
  <c r="F223" i="4" s="1"/>
  <c r="F224" i="4" s="1"/>
  <c r="C222" i="4"/>
  <c r="D222" i="4"/>
  <c r="E222" i="4"/>
  <c r="C223" i="4"/>
  <c r="D223" i="4"/>
  <c r="E223" i="4"/>
  <c r="C224" i="4"/>
  <c r="D224" i="4"/>
  <c r="E224" i="4"/>
  <c r="F220" i="4"/>
  <c r="E220" i="4"/>
  <c r="D220" i="4"/>
  <c r="C220" i="4"/>
  <c r="C214" i="4"/>
  <c r="D214" i="4"/>
  <c r="E214" i="4"/>
  <c r="F214" i="4"/>
  <c r="C215" i="4"/>
  <c r="D215" i="4"/>
  <c r="E215" i="4"/>
  <c r="F215" i="4"/>
  <c r="F216" i="4" s="1"/>
  <c r="F217" i="4" s="1"/>
  <c r="F218" i="4" s="1"/>
  <c r="C216" i="4"/>
  <c r="D216" i="4"/>
  <c r="E216" i="4"/>
  <c r="C217" i="4"/>
  <c r="D217" i="4"/>
  <c r="E217" i="4"/>
  <c r="C218" i="4"/>
  <c r="D218" i="4"/>
  <c r="E218" i="4"/>
  <c r="F213" i="4"/>
  <c r="E213" i="4"/>
  <c r="D213" i="4"/>
  <c r="C213" i="4"/>
  <c r="C211" i="4"/>
  <c r="D211" i="4"/>
  <c r="E211" i="4"/>
  <c r="F211" i="4"/>
  <c r="F212" i="4" s="1"/>
  <c r="C212" i="4"/>
  <c r="D212" i="4"/>
  <c r="E212" i="4"/>
  <c r="F210" i="4"/>
  <c r="E210" i="4"/>
  <c r="D210" i="4"/>
  <c r="C210" i="4"/>
  <c r="C203" i="4"/>
  <c r="D203" i="4"/>
  <c r="E203" i="4"/>
  <c r="F203" i="4"/>
  <c r="F204" i="4" s="1"/>
  <c r="F205" i="4" s="1"/>
  <c r="F206" i="4" s="1"/>
  <c r="F207" i="4" s="1"/>
  <c r="F208" i="4" s="1"/>
  <c r="F209" i="4" s="1"/>
  <c r="C204" i="4"/>
  <c r="D204" i="4"/>
  <c r="E204" i="4"/>
  <c r="E205" i="4" s="1"/>
  <c r="E206" i="4" s="1"/>
  <c r="E207" i="4" s="1"/>
  <c r="E208" i="4" s="1"/>
  <c r="E209" i="4" s="1"/>
  <c r="C205" i="4"/>
  <c r="D205" i="4"/>
  <c r="C206" i="4"/>
  <c r="D206" i="4"/>
  <c r="C207" i="4"/>
  <c r="D207" i="4"/>
  <c r="C208" i="4"/>
  <c r="D208" i="4"/>
  <c r="C209" i="4"/>
  <c r="D209" i="4"/>
  <c r="F202" i="4"/>
  <c r="E202" i="4"/>
  <c r="D202" i="4"/>
  <c r="C202" i="4"/>
  <c r="C199" i="4"/>
  <c r="D199" i="4"/>
  <c r="E199" i="4"/>
  <c r="E200" i="4" s="1"/>
  <c r="E201" i="4" s="1"/>
  <c r="F199" i="4"/>
  <c r="F200" i="4" s="1"/>
  <c r="F201" i="4" s="1"/>
  <c r="C200" i="4"/>
  <c r="D200" i="4"/>
  <c r="C201" i="4"/>
  <c r="D201" i="4"/>
  <c r="F198" i="4"/>
  <c r="E198" i="4"/>
  <c r="D198" i="4"/>
  <c r="C198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F190" i="4"/>
  <c r="E190" i="4"/>
  <c r="D190" i="4"/>
  <c r="C190" i="4"/>
  <c r="C188" i="4"/>
  <c r="D188" i="4"/>
  <c r="E188" i="4"/>
  <c r="F188" i="4"/>
  <c r="F189" i="4" s="1"/>
  <c r="C189" i="4"/>
  <c r="D189" i="4"/>
  <c r="E189" i="4"/>
  <c r="F187" i="4"/>
  <c r="E187" i="4"/>
  <c r="D187" i="4"/>
  <c r="C187" i="4"/>
  <c r="C180" i="4"/>
  <c r="D180" i="4"/>
  <c r="E180" i="4"/>
  <c r="E181" i="4" s="1"/>
  <c r="E182" i="4" s="1"/>
  <c r="E183" i="4" s="1"/>
  <c r="E184" i="4" s="1"/>
  <c r="E185" i="4" s="1"/>
  <c r="E186" i="4" s="1"/>
  <c r="F180" i="4"/>
  <c r="F181" i="4" s="1"/>
  <c r="F182" i="4" s="1"/>
  <c r="F183" i="4" s="1"/>
  <c r="F184" i="4" s="1"/>
  <c r="F185" i="4" s="1"/>
  <c r="F186" i="4" s="1"/>
  <c r="C181" i="4"/>
  <c r="D181" i="4"/>
  <c r="C182" i="4"/>
  <c r="D182" i="4"/>
  <c r="C183" i="4"/>
  <c r="D183" i="4"/>
  <c r="C184" i="4"/>
  <c r="D184" i="4"/>
  <c r="C185" i="4"/>
  <c r="D185" i="4"/>
  <c r="C186" i="4"/>
  <c r="D186" i="4"/>
  <c r="F179" i="4"/>
  <c r="E179" i="4"/>
  <c r="D179" i="4"/>
  <c r="C179" i="4"/>
  <c r="C174" i="4"/>
  <c r="D174" i="4"/>
  <c r="E174" i="4"/>
  <c r="F174" i="4"/>
  <c r="F175" i="4" s="1"/>
  <c r="F177" i="4" s="1"/>
  <c r="F178" i="4" s="1"/>
  <c r="C175" i="4"/>
  <c r="D175" i="4"/>
  <c r="E175" i="4"/>
  <c r="C177" i="4"/>
  <c r="C178" i="4" s="1"/>
  <c r="D177" i="4"/>
  <c r="D178" i="4" s="1"/>
  <c r="E177" i="4"/>
  <c r="E178" i="4" s="1"/>
  <c r="F173" i="4"/>
  <c r="E173" i="4"/>
  <c r="D173" i="4"/>
  <c r="C173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F169" i="4" s="1"/>
  <c r="F170" i="4" s="1"/>
  <c r="F171" i="4" s="1"/>
  <c r="C169" i="4"/>
  <c r="D169" i="4"/>
  <c r="E169" i="4"/>
  <c r="C170" i="4"/>
  <c r="D170" i="4"/>
  <c r="E170" i="4"/>
  <c r="C171" i="4"/>
  <c r="D171" i="4"/>
  <c r="E171" i="4"/>
  <c r="F165" i="4"/>
  <c r="E165" i="4"/>
  <c r="D165" i="4"/>
  <c r="C165" i="4"/>
  <c r="C163" i="4"/>
  <c r="D163" i="4"/>
  <c r="E163" i="4"/>
  <c r="F163" i="4"/>
  <c r="F164" i="4" s="1"/>
  <c r="C164" i="4"/>
  <c r="D164" i="4"/>
  <c r="E164" i="4"/>
  <c r="F162" i="4"/>
  <c r="E162" i="4"/>
  <c r="D162" i="4"/>
  <c r="C162" i="4"/>
  <c r="C155" i="4"/>
  <c r="D155" i="4"/>
  <c r="E155" i="4"/>
  <c r="F155" i="4"/>
  <c r="F156" i="4" s="1"/>
  <c r="F157" i="4" s="1"/>
  <c r="F158" i="4" s="1"/>
  <c r="F159" i="4" s="1"/>
  <c r="F160" i="4" s="1"/>
  <c r="F161" i="4" s="1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F154" i="4"/>
  <c r="E154" i="4"/>
  <c r="D154" i="4"/>
  <c r="C154" i="4"/>
  <c r="C152" i="4"/>
  <c r="D152" i="4"/>
  <c r="E152" i="4"/>
  <c r="F152" i="4"/>
  <c r="C153" i="4"/>
  <c r="D153" i="4"/>
  <c r="E153" i="4"/>
  <c r="F153" i="4"/>
  <c r="F151" i="4"/>
  <c r="E151" i="4"/>
  <c r="D151" i="4"/>
  <c r="C151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42" i="4"/>
  <c r="D142" i="4"/>
  <c r="E142" i="4"/>
  <c r="F142" i="4"/>
  <c r="C143" i="4"/>
  <c r="D143" i="4"/>
  <c r="E143" i="4"/>
  <c r="F143" i="4"/>
  <c r="F141" i="4"/>
  <c r="E141" i="4"/>
  <c r="D141" i="4"/>
  <c r="C141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F137" i="4" s="1"/>
  <c r="F138" i="4" s="1"/>
  <c r="F139" i="4" s="1"/>
  <c r="C137" i="4"/>
  <c r="D137" i="4"/>
  <c r="E137" i="4"/>
  <c r="C138" i="4"/>
  <c r="D138" i="4"/>
  <c r="E138" i="4"/>
  <c r="C139" i="4"/>
  <c r="D139" i="4"/>
  <c r="E139" i="4"/>
  <c r="F133" i="4"/>
  <c r="E133" i="4"/>
  <c r="D133" i="4"/>
  <c r="C133" i="4"/>
  <c r="C130" i="4"/>
  <c r="D130" i="4"/>
  <c r="E130" i="4"/>
  <c r="F130" i="4"/>
  <c r="F131" i="4" s="1"/>
  <c r="F132" i="4" s="1"/>
  <c r="C131" i="4"/>
  <c r="D131" i="4"/>
  <c r="E131" i="4"/>
  <c r="C132" i="4"/>
  <c r="D132" i="4"/>
  <c r="E132" i="4"/>
  <c r="F129" i="4"/>
  <c r="E129" i="4"/>
  <c r="D129" i="4"/>
  <c r="C129" i="4"/>
  <c r="C121" i="4"/>
  <c r="D121" i="4"/>
  <c r="E121" i="4"/>
  <c r="F121" i="4"/>
  <c r="F122" i="4" s="1"/>
  <c r="F123" i="4" s="1"/>
  <c r="F124" i="4" s="1"/>
  <c r="F125" i="4" s="1"/>
  <c r="F126" i="4" s="1"/>
  <c r="F127" i="4" s="1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F120" i="4"/>
  <c r="E120" i="4"/>
  <c r="D120" i="4"/>
  <c r="C120" i="4"/>
  <c r="C118" i="4"/>
  <c r="D118" i="4"/>
  <c r="E118" i="4"/>
  <c r="F118" i="4"/>
  <c r="C119" i="4"/>
  <c r="D119" i="4"/>
  <c r="E119" i="4"/>
  <c r="F119" i="4"/>
  <c r="F117" i="4"/>
  <c r="E117" i="4"/>
  <c r="D117" i="4"/>
  <c r="C117" i="4"/>
  <c r="C110" i="4"/>
  <c r="D110" i="4"/>
  <c r="E110" i="4"/>
  <c r="F110" i="4"/>
  <c r="C111" i="4"/>
  <c r="D111" i="4"/>
  <c r="E111" i="4"/>
  <c r="F111" i="4"/>
  <c r="F112" i="4" s="1"/>
  <c r="F113" i="4" s="1"/>
  <c r="F114" i="4" s="1"/>
  <c r="F115" i="4" s="1"/>
  <c r="F116" i="4" s="1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F109" i="4"/>
  <c r="E109" i="4"/>
  <c r="D109" i="4"/>
  <c r="C109" i="4"/>
  <c r="C103" i="4"/>
  <c r="D103" i="4"/>
  <c r="E103" i="4"/>
  <c r="F103" i="4"/>
  <c r="C104" i="4"/>
  <c r="D104" i="4"/>
  <c r="E104" i="4"/>
  <c r="F104" i="4"/>
  <c r="F105" i="4" s="1"/>
  <c r="F106" i="4" s="1"/>
  <c r="F107" i="4" s="1"/>
  <c r="F108" i="4" s="1"/>
  <c r="C105" i="4"/>
  <c r="D105" i="4"/>
  <c r="E105" i="4"/>
  <c r="C106" i="4"/>
  <c r="D106" i="4"/>
  <c r="E106" i="4"/>
  <c r="E107" i="4" s="1"/>
  <c r="E108" i="4" s="1"/>
  <c r="C107" i="4"/>
  <c r="D107" i="4"/>
  <c r="C108" i="4"/>
  <c r="D108" i="4"/>
  <c r="F102" i="4"/>
  <c r="E102" i="4"/>
  <c r="D102" i="4"/>
  <c r="C102" i="4"/>
  <c r="C92" i="4"/>
  <c r="D92" i="4"/>
  <c r="E92" i="4"/>
  <c r="F92" i="4"/>
  <c r="C93" i="4"/>
  <c r="D93" i="4"/>
  <c r="E93" i="4"/>
  <c r="F93" i="4"/>
  <c r="C94" i="4"/>
  <c r="D94" i="4"/>
  <c r="E94" i="4"/>
  <c r="F94" i="4"/>
  <c r="F91" i="4"/>
  <c r="E91" i="4"/>
  <c r="D91" i="4"/>
  <c r="C91" i="4"/>
  <c r="C84" i="4"/>
  <c r="D84" i="4"/>
  <c r="E84" i="4"/>
  <c r="F84" i="4"/>
  <c r="C85" i="4"/>
  <c r="D85" i="4"/>
  <c r="E85" i="4"/>
  <c r="F85" i="4"/>
  <c r="F86" i="4" s="1"/>
  <c r="F87" i="4" s="1"/>
  <c r="F88" i="4" s="1"/>
  <c r="F89" i="4" s="1"/>
  <c r="F90" i="4" s="1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F83" i="4"/>
  <c r="E83" i="4"/>
  <c r="D83" i="4"/>
  <c r="C83" i="4"/>
  <c r="C79" i="4"/>
  <c r="D79" i="4"/>
  <c r="E79" i="4"/>
  <c r="F79" i="4"/>
  <c r="C80" i="4"/>
  <c r="D80" i="4"/>
  <c r="E80" i="4"/>
  <c r="F80" i="4"/>
  <c r="F81" i="4" s="1"/>
  <c r="F82" i="4" s="1"/>
  <c r="C81" i="4"/>
  <c r="D81" i="4"/>
  <c r="E81" i="4"/>
  <c r="C82" i="4"/>
  <c r="D82" i="4"/>
  <c r="E82" i="4"/>
  <c r="F78" i="4"/>
  <c r="E78" i="4"/>
  <c r="D78" i="4"/>
  <c r="C78" i="4"/>
  <c r="C73" i="4"/>
  <c r="D73" i="4"/>
  <c r="E73" i="4"/>
  <c r="F73" i="4"/>
  <c r="C74" i="4"/>
  <c r="D74" i="4"/>
  <c r="E74" i="4"/>
  <c r="F74" i="4"/>
  <c r="C75" i="4"/>
  <c r="D75" i="4"/>
  <c r="E75" i="4"/>
  <c r="F75" i="4"/>
  <c r="F76" i="4" s="1"/>
  <c r="F77" i="4" s="1"/>
  <c r="C76" i="4"/>
  <c r="D76" i="4"/>
  <c r="E76" i="4"/>
  <c r="C77" i="4"/>
  <c r="D77" i="4"/>
  <c r="E77" i="4"/>
  <c r="F72" i="4"/>
  <c r="E72" i="4"/>
  <c r="D72" i="4"/>
  <c r="C72" i="4"/>
  <c r="C69" i="4"/>
  <c r="D69" i="4"/>
  <c r="E69" i="4"/>
  <c r="F69" i="4"/>
  <c r="C70" i="4"/>
  <c r="D70" i="4"/>
  <c r="E70" i="4"/>
  <c r="F70" i="4"/>
  <c r="F68" i="4"/>
  <c r="E68" i="4"/>
  <c r="D68" i="4"/>
  <c r="C68" i="4"/>
  <c r="C64" i="4"/>
  <c r="D64" i="4"/>
  <c r="E64" i="4"/>
  <c r="E65" i="4" s="1"/>
  <c r="E66" i="4" s="1"/>
  <c r="E67" i="4" s="1"/>
  <c r="F64" i="4"/>
  <c r="F65" i="4" s="1"/>
  <c r="F66" i="4" s="1"/>
  <c r="F67" i="4" s="1"/>
  <c r="C65" i="4"/>
  <c r="D65" i="4"/>
  <c r="C66" i="4"/>
  <c r="D66" i="4"/>
  <c r="C67" i="4"/>
  <c r="D67" i="4"/>
  <c r="C61" i="4"/>
  <c r="D61" i="4"/>
  <c r="E61" i="4"/>
  <c r="F61" i="4"/>
  <c r="F62" i="4" s="1"/>
  <c r="F63" i="4" s="1"/>
  <c r="C62" i="4"/>
  <c r="D62" i="4"/>
  <c r="E62" i="4"/>
  <c r="C63" i="4"/>
  <c r="D63" i="4"/>
  <c r="E63" i="4"/>
  <c r="F60" i="4"/>
  <c r="E60" i="4"/>
  <c r="D60" i="4"/>
  <c r="C60" i="4"/>
  <c r="C57" i="4"/>
  <c r="D57" i="4"/>
  <c r="E57" i="4"/>
  <c r="F57" i="4"/>
  <c r="F58" i="4" s="1"/>
  <c r="F59" i="4" s="1"/>
  <c r="C58" i="4"/>
  <c r="D58" i="4"/>
  <c r="E58" i="4"/>
  <c r="C59" i="4"/>
  <c r="D59" i="4"/>
  <c r="E59" i="4"/>
  <c r="F56" i="4"/>
  <c r="E56" i="4"/>
  <c r="D56" i="4"/>
  <c r="C56" i="4"/>
  <c r="C50" i="4"/>
  <c r="D50" i="4"/>
  <c r="E50" i="4"/>
  <c r="F50" i="4"/>
  <c r="C51" i="4"/>
  <c r="D51" i="4"/>
  <c r="E51" i="4"/>
  <c r="F51" i="4"/>
  <c r="F52" i="4" s="1"/>
  <c r="F53" i="4" s="1"/>
  <c r="F54" i="4" s="1"/>
  <c r="F55" i="4" s="1"/>
  <c r="C52" i="4"/>
  <c r="D52" i="4"/>
  <c r="E52" i="4"/>
  <c r="C53" i="4"/>
  <c r="D53" i="4"/>
  <c r="D54" i="4" s="1"/>
  <c r="D55" i="4" s="1"/>
  <c r="E53" i="4"/>
  <c r="E54" i="4" s="1"/>
  <c r="E55" i="4" s="1"/>
  <c r="C54" i="4"/>
  <c r="C55" i="4"/>
  <c r="D49" i="4"/>
  <c r="C49" i="4"/>
  <c r="F49" i="4"/>
  <c r="E49" i="4"/>
  <c r="C47" i="4"/>
  <c r="D47" i="4"/>
  <c r="E47" i="4"/>
  <c r="F47" i="4"/>
  <c r="F48" i="4" s="1"/>
  <c r="C48" i="4"/>
  <c r="D48" i="4"/>
  <c r="E48" i="4"/>
  <c r="F46" i="4"/>
  <c r="E46" i="4"/>
  <c r="D46" i="4"/>
  <c r="C46" i="4"/>
  <c r="C39" i="4"/>
  <c r="D39" i="4"/>
  <c r="E39" i="4"/>
  <c r="F39" i="4"/>
  <c r="F40" i="4" s="1"/>
  <c r="F41" i="4" s="1"/>
  <c r="F42" i="4" s="1"/>
  <c r="F43" i="4" s="1"/>
  <c r="F44" i="4" s="1"/>
  <c r="F45" i="4" s="1"/>
  <c r="C40" i="4"/>
  <c r="D40" i="4"/>
  <c r="E40" i="4"/>
  <c r="E41" i="4" s="1"/>
  <c r="E42" i="4" s="1"/>
  <c r="E43" i="4" s="1"/>
  <c r="E44" i="4" s="1"/>
  <c r="E45" i="4" s="1"/>
  <c r="C41" i="4"/>
  <c r="D41" i="4"/>
  <c r="C42" i="4"/>
  <c r="D42" i="4"/>
  <c r="D43" i="4" s="1"/>
  <c r="D44" i="4" s="1"/>
  <c r="D45" i="4" s="1"/>
  <c r="C43" i="4"/>
  <c r="C44" i="4"/>
  <c r="C45" i="4"/>
  <c r="F38" i="4"/>
  <c r="E38" i="4"/>
  <c r="D38" i="4"/>
  <c r="C38" i="4"/>
  <c r="C35" i="4"/>
  <c r="D35" i="4"/>
  <c r="E35" i="4"/>
  <c r="F35" i="4"/>
  <c r="F36" i="4" s="1"/>
  <c r="F37" i="4" s="1"/>
  <c r="C36" i="4"/>
  <c r="D36" i="4"/>
  <c r="E36" i="4"/>
  <c r="C37" i="4"/>
  <c r="D37" i="4"/>
  <c r="E37" i="4"/>
  <c r="F34" i="4"/>
  <c r="E34" i="4"/>
  <c r="D34" i="4"/>
  <c r="C34" i="4"/>
  <c r="B4" i="4" l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3" i="4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2" i="6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3" i="5"/>
  <c r="A2" i="5"/>
  <c r="G2" i="5"/>
  <c r="A3" i="4"/>
  <c r="A4" i="4"/>
  <c r="A5" i="4"/>
  <c r="A266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6" i="4"/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2" i="8" s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2" i="9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2" i="10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01" i="5" l="1"/>
  <c r="G102" i="5"/>
  <c r="G103" i="5"/>
  <c r="G16" i="5"/>
  <c r="G5" i="5" l="1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4" i="5"/>
  <c r="G3" i="5"/>
  <c r="G3" i="4"/>
  <c r="G4" i="4"/>
  <c r="G5" i="4"/>
  <c r="J432" i="4"/>
  <c r="K432" i="4"/>
  <c r="L432" i="4"/>
  <c r="M432" i="4"/>
  <c r="N432" i="4"/>
  <c r="O432" i="4"/>
  <c r="J433" i="4"/>
  <c r="K433" i="4"/>
  <c r="L433" i="4"/>
  <c r="M433" i="4"/>
  <c r="N433" i="4"/>
  <c r="O433" i="4"/>
  <c r="K434" i="4"/>
  <c r="L434" i="4"/>
  <c r="M434" i="4"/>
  <c r="N434" i="4"/>
  <c r="O434" i="4"/>
  <c r="L435" i="4"/>
  <c r="M435" i="4"/>
  <c r="N435" i="4"/>
  <c r="O435" i="4"/>
  <c r="K436" i="4"/>
  <c r="L436" i="4"/>
  <c r="M436" i="4"/>
  <c r="N436" i="4"/>
  <c r="O436" i="4"/>
  <c r="J437" i="4"/>
  <c r="K437" i="4"/>
  <c r="L437" i="4"/>
  <c r="M437" i="4"/>
  <c r="N437" i="4"/>
  <c r="O437" i="4"/>
  <c r="K438" i="4"/>
  <c r="L438" i="4"/>
  <c r="M438" i="4"/>
  <c r="N438" i="4"/>
  <c r="O438" i="4"/>
  <c r="J439" i="4"/>
  <c r="K439" i="4"/>
  <c r="L439" i="4"/>
  <c r="M439" i="4"/>
  <c r="N439" i="4"/>
  <c r="O439" i="4"/>
  <c r="O431" i="4"/>
  <c r="N431" i="4"/>
  <c r="M431" i="4"/>
  <c r="L431" i="4"/>
  <c r="K431" i="4"/>
  <c r="J431" i="4"/>
  <c r="I431" i="4"/>
  <c r="O430" i="4"/>
  <c r="N430" i="4"/>
  <c r="M430" i="4"/>
  <c r="L430" i="4"/>
  <c r="K430" i="4"/>
  <c r="J430" i="4"/>
  <c r="I430" i="4"/>
  <c r="A430" i="4" s="1"/>
  <c r="O429" i="4"/>
  <c r="N429" i="4"/>
  <c r="M429" i="4"/>
  <c r="L429" i="4"/>
  <c r="K429" i="4"/>
  <c r="J429" i="4"/>
  <c r="I429" i="4"/>
  <c r="O428" i="4"/>
  <c r="N428" i="4"/>
  <c r="M428" i="4"/>
  <c r="L428" i="4"/>
  <c r="K428" i="4"/>
  <c r="J428" i="4"/>
  <c r="I428" i="4"/>
  <c r="O427" i="4"/>
  <c r="N427" i="4"/>
  <c r="M427" i="4"/>
  <c r="L427" i="4"/>
  <c r="K427" i="4"/>
  <c r="J427" i="4"/>
  <c r="I427" i="4"/>
  <c r="O426" i="4"/>
  <c r="N426" i="4"/>
  <c r="M426" i="4"/>
  <c r="L426" i="4"/>
  <c r="K426" i="4"/>
  <c r="J426" i="4"/>
  <c r="I426" i="4"/>
  <c r="A426" i="4" s="1"/>
  <c r="O425" i="4"/>
  <c r="N425" i="4"/>
  <c r="M425" i="4"/>
  <c r="L425" i="4"/>
  <c r="K425" i="4"/>
  <c r="J425" i="4"/>
  <c r="I425" i="4"/>
  <c r="O424" i="4"/>
  <c r="N424" i="4"/>
  <c r="M424" i="4"/>
  <c r="L424" i="4"/>
  <c r="K424" i="4"/>
  <c r="J424" i="4"/>
  <c r="I424" i="4"/>
  <c r="O423" i="4"/>
  <c r="N423" i="4"/>
  <c r="M423" i="4"/>
  <c r="L423" i="4"/>
  <c r="K423" i="4"/>
  <c r="J423" i="4"/>
  <c r="I423" i="4"/>
  <c r="O422" i="4"/>
  <c r="N422" i="4"/>
  <c r="M422" i="4"/>
  <c r="L422" i="4"/>
  <c r="K422" i="4"/>
  <c r="J422" i="4"/>
  <c r="I422" i="4"/>
  <c r="A422" i="4" s="1"/>
  <c r="O421" i="4"/>
  <c r="N421" i="4"/>
  <c r="M421" i="4"/>
  <c r="L421" i="4"/>
  <c r="K421" i="4"/>
  <c r="J421" i="4"/>
  <c r="I421" i="4"/>
  <c r="O420" i="4"/>
  <c r="N420" i="4"/>
  <c r="M420" i="4"/>
  <c r="L420" i="4"/>
  <c r="K420" i="4"/>
  <c r="J420" i="4"/>
  <c r="I420" i="4"/>
  <c r="O419" i="4"/>
  <c r="N419" i="4"/>
  <c r="M419" i="4"/>
  <c r="L419" i="4"/>
  <c r="K419" i="4"/>
  <c r="J419" i="4"/>
  <c r="I419" i="4"/>
  <c r="O418" i="4"/>
  <c r="N418" i="4"/>
  <c r="M418" i="4"/>
  <c r="L418" i="4"/>
  <c r="K418" i="4"/>
  <c r="J418" i="4"/>
  <c r="I418" i="4"/>
  <c r="A418" i="4" s="1"/>
  <c r="O417" i="4"/>
  <c r="N417" i="4"/>
  <c r="M417" i="4"/>
  <c r="L417" i="4"/>
  <c r="K417" i="4"/>
  <c r="J417" i="4"/>
  <c r="I417" i="4"/>
  <c r="O416" i="4"/>
  <c r="N416" i="4"/>
  <c r="M416" i="4"/>
  <c r="L416" i="4"/>
  <c r="K416" i="4"/>
  <c r="J416" i="4"/>
  <c r="I416" i="4"/>
  <c r="O415" i="4"/>
  <c r="N415" i="4"/>
  <c r="M415" i="4"/>
  <c r="L415" i="4"/>
  <c r="K415" i="4"/>
  <c r="J415" i="4"/>
  <c r="I415" i="4"/>
  <c r="O414" i="4"/>
  <c r="N414" i="4"/>
  <c r="M414" i="4"/>
  <c r="L414" i="4"/>
  <c r="K414" i="4"/>
  <c r="J414" i="4"/>
  <c r="I414" i="4"/>
  <c r="A414" i="4" s="1"/>
  <c r="O413" i="4"/>
  <c r="N413" i="4"/>
  <c r="M413" i="4"/>
  <c r="L413" i="4"/>
  <c r="K413" i="4"/>
  <c r="J413" i="4"/>
  <c r="I413" i="4"/>
  <c r="O412" i="4"/>
  <c r="N412" i="4"/>
  <c r="M412" i="4"/>
  <c r="L412" i="4"/>
  <c r="K412" i="4"/>
  <c r="J412" i="4"/>
  <c r="I412" i="4"/>
  <c r="O411" i="4"/>
  <c r="N411" i="4"/>
  <c r="M411" i="4"/>
  <c r="L411" i="4"/>
  <c r="K411" i="4"/>
  <c r="J411" i="4"/>
  <c r="I411" i="4"/>
  <c r="O410" i="4"/>
  <c r="N410" i="4"/>
  <c r="M410" i="4"/>
  <c r="L410" i="4"/>
  <c r="K410" i="4"/>
  <c r="J410" i="4"/>
  <c r="I410" i="4"/>
  <c r="A410" i="4" s="1"/>
  <c r="O409" i="4"/>
  <c r="N409" i="4"/>
  <c r="M409" i="4"/>
  <c r="L409" i="4"/>
  <c r="K409" i="4"/>
  <c r="J409" i="4"/>
  <c r="I409" i="4"/>
  <c r="O408" i="4"/>
  <c r="N408" i="4"/>
  <c r="M408" i="4"/>
  <c r="L408" i="4"/>
  <c r="K408" i="4"/>
  <c r="J408" i="4"/>
  <c r="I408" i="4"/>
  <c r="O407" i="4"/>
  <c r="N407" i="4"/>
  <c r="M407" i="4"/>
  <c r="L407" i="4"/>
  <c r="K407" i="4"/>
  <c r="J407" i="4"/>
  <c r="I407" i="4"/>
  <c r="O406" i="4"/>
  <c r="N406" i="4"/>
  <c r="M406" i="4"/>
  <c r="L406" i="4"/>
  <c r="K406" i="4"/>
  <c r="J406" i="4"/>
  <c r="I406" i="4"/>
  <c r="A406" i="4" s="1"/>
  <c r="O405" i="4"/>
  <c r="N405" i="4"/>
  <c r="M405" i="4"/>
  <c r="L405" i="4"/>
  <c r="K405" i="4"/>
  <c r="J405" i="4"/>
  <c r="I405" i="4"/>
  <c r="O404" i="4"/>
  <c r="N404" i="4"/>
  <c r="M404" i="4"/>
  <c r="L404" i="4"/>
  <c r="K404" i="4"/>
  <c r="J404" i="4"/>
  <c r="I404" i="4"/>
  <c r="O403" i="4"/>
  <c r="N403" i="4"/>
  <c r="M403" i="4"/>
  <c r="L403" i="4"/>
  <c r="K403" i="4"/>
  <c r="J403" i="4"/>
  <c r="I403" i="4"/>
  <c r="O402" i="4"/>
  <c r="N402" i="4"/>
  <c r="M402" i="4"/>
  <c r="L402" i="4"/>
  <c r="K402" i="4"/>
  <c r="J402" i="4"/>
  <c r="I402" i="4"/>
  <c r="A402" i="4" s="1"/>
  <c r="O401" i="4"/>
  <c r="N401" i="4"/>
  <c r="M401" i="4"/>
  <c r="L401" i="4"/>
  <c r="K401" i="4"/>
  <c r="J401" i="4"/>
  <c r="I401" i="4"/>
  <c r="O400" i="4"/>
  <c r="N400" i="4"/>
  <c r="M400" i="4"/>
  <c r="L400" i="4"/>
  <c r="K400" i="4"/>
  <c r="J400" i="4"/>
  <c r="I400" i="4"/>
  <c r="O399" i="4"/>
  <c r="N399" i="4"/>
  <c r="M399" i="4"/>
  <c r="L399" i="4"/>
  <c r="K399" i="4"/>
  <c r="J399" i="4"/>
  <c r="I399" i="4"/>
  <c r="O398" i="4"/>
  <c r="N398" i="4"/>
  <c r="M398" i="4"/>
  <c r="L398" i="4"/>
  <c r="K398" i="4"/>
  <c r="J398" i="4"/>
  <c r="I398" i="4"/>
  <c r="A398" i="4" s="1"/>
  <c r="O397" i="4"/>
  <c r="N397" i="4"/>
  <c r="M397" i="4"/>
  <c r="L397" i="4"/>
  <c r="K397" i="4"/>
  <c r="J397" i="4"/>
  <c r="I397" i="4"/>
  <c r="O396" i="4"/>
  <c r="N396" i="4"/>
  <c r="M396" i="4"/>
  <c r="L396" i="4"/>
  <c r="K396" i="4"/>
  <c r="J396" i="4"/>
  <c r="I396" i="4"/>
  <c r="O395" i="4"/>
  <c r="N395" i="4"/>
  <c r="M395" i="4"/>
  <c r="L395" i="4"/>
  <c r="K395" i="4"/>
  <c r="J395" i="4"/>
  <c r="I395" i="4"/>
  <c r="O394" i="4"/>
  <c r="N394" i="4"/>
  <c r="M394" i="4"/>
  <c r="L394" i="4"/>
  <c r="K394" i="4"/>
  <c r="J394" i="4"/>
  <c r="I394" i="4"/>
  <c r="A394" i="4" s="1"/>
  <c r="O393" i="4"/>
  <c r="N393" i="4"/>
  <c r="M393" i="4"/>
  <c r="L393" i="4"/>
  <c r="K393" i="4"/>
  <c r="J393" i="4"/>
  <c r="I393" i="4"/>
  <c r="O392" i="4"/>
  <c r="N392" i="4"/>
  <c r="M392" i="4"/>
  <c r="L392" i="4"/>
  <c r="K392" i="4"/>
  <c r="J392" i="4"/>
  <c r="I392" i="4"/>
  <c r="O391" i="4"/>
  <c r="N391" i="4"/>
  <c r="M391" i="4"/>
  <c r="L391" i="4"/>
  <c r="K391" i="4"/>
  <c r="J391" i="4"/>
  <c r="I391" i="4"/>
  <c r="O390" i="4"/>
  <c r="N390" i="4"/>
  <c r="M390" i="4"/>
  <c r="L390" i="4"/>
  <c r="K390" i="4"/>
  <c r="J390" i="4"/>
  <c r="I390" i="4"/>
  <c r="A390" i="4" s="1"/>
  <c r="O389" i="4"/>
  <c r="N389" i="4"/>
  <c r="M389" i="4"/>
  <c r="L389" i="4"/>
  <c r="K389" i="4"/>
  <c r="J389" i="4"/>
  <c r="I389" i="4"/>
  <c r="O388" i="4"/>
  <c r="N388" i="4"/>
  <c r="M388" i="4"/>
  <c r="L388" i="4"/>
  <c r="K388" i="4"/>
  <c r="J388" i="4"/>
  <c r="I388" i="4"/>
  <c r="O387" i="4"/>
  <c r="N387" i="4"/>
  <c r="M387" i="4"/>
  <c r="L387" i="4"/>
  <c r="K387" i="4"/>
  <c r="J387" i="4"/>
  <c r="I387" i="4"/>
  <c r="O386" i="4"/>
  <c r="N386" i="4"/>
  <c r="M386" i="4"/>
  <c r="L386" i="4"/>
  <c r="K386" i="4"/>
  <c r="J386" i="4"/>
  <c r="I386" i="4"/>
  <c r="A386" i="4" s="1"/>
  <c r="O385" i="4"/>
  <c r="N385" i="4"/>
  <c r="M385" i="4"/>
  <c r="L385" i="4"/>
  <c r="K385" i="4"/>
  <c r="J385" i="4"/>
  <c r="I385" i="4"/>
  <c r="O384" i="4"/>
  <c r="N384" i="4"/>
  <c r="M384" i="4"/>
  <c r="L384" i="4"/>
  <c r="K384" i="4"/>
  <c r="J384" i="4"/>
  <c r="I384" i="4"/>
  <c r="O383" i="4"/>
  <c r="N383" i="4"/>
  <c r="M383" i="4"/>
  <c r="L383" i="4"/>
  <c r="K383" i="4"/>
  <c r="J383" i="4"/>
  <c r="I383" i="4"/>
  <c r="O382" i="4"/>
  <c r="N382" i="4"/>
  <c r="M382" i="4"/>
  <c r="L382" i="4"/>
  <c r="K382" i="4"/>
  <c r="J382" i="4"/>
  <c r="I382" i="4"/>
  <c r="A382" i="4" s="1"/>
  <c r="O381" i="4"/>
  <c r="N381" i="4"/>
  <c r="M381" i="4"/>
  <c r="L381" i="4"/>
  <c r="K381" i="4"/>
  <c r="J381" i="4"/>
  <c r="I381" i="4"/>
  <c r="O380" i="4"/>
  <c r="N380" i="4"/>
  <c r="M380" i="4"/>
  <c r="L380" i="4"/>
  <c r="K380" i="4"/>
  <c r="J380" i="4"/>
  <c r="I380" i="4"/>
  <c r="O379" i="4"/>
  <c r="N379" i="4"/>
  <c r="M379" i="4"/>
  <c r="L379" i="4"/>
  <c r="K379" i="4"/>
  <c r="J379" i="4"/>
  <c r="I379" i="4"/>
  <c r="O378" i="4"/>
  <c r="N378" i="4"/>
  <c r="M378" i="4"/>
  <c r="L378" i="4"/>
  <c r="K378" i="4"/>
  <c r="J378" i="4"/>
  <c r="I378" i="4"/>
  <c r="A378" i="4" s="1"/>
  <c r="O377" i="4"/>
  <c r="N377" i="4"/>
  <c r="M377" i="4"/>
  <c r="L377" i="4"/>
  <c r="K377" i="4"/>
  <c r="J377" i="4"/>
  <c r="I377" i="4"/>
  <c r="O376" i="4"/>
  <c r="N376" i="4"/>
  <c r="M376" i="4"/>
  <c r="L376" i="4"/>
  <c r="K376" i="4"/>
  <c r="J376" i="4"/>
  <c r="I376" i="4"/>
  <c r="O375" i="4"/>
  <c r="N375" i="4"/>
  <c r="M375" i="4"/>
  <c r="L375" i="4"/>
  <c r="K375" i="4"/>
  <c r="J375" i="4"/>
  <c r="I375" i="4"/>
  <c r="O374" i="4"/>
  <c r="N374" i="4"/>
  <c r="M374" i="4"/>
  <c r="L374" i="4"/>
  <c r="K374" i="4"/>
  <c r="J374" i="4"/>
  <c r="I374" i="4"/>
  <c r="A374" i="4" s="1"/>
  <c r="O373" i="4"/>
  <c r="N373" i="4"/>
  <c r="M373" i="4"/>
  <c r="L373" i="4"/>
  <c r="K373" i="4"/>
  <c r="J373" i="4"/>
  <c r="I373" i="4"/>
  <c r="O372" i="4"/>
  <c r="N372" i="4"/>
  <c r="M372" i="4"/>
  <c r="L372" i="4"/>
  <c r="K372" i="4"/>
  <c r="J372" i="4"/>
  <c r="I372" i="4"/>
  <c r="O371" i="4"/>
  <c r="N371" i="4"/>
  <c r="M371" i="4"/>
  <c r="L371" i="4"/>
  <c r="K371" i="4"/>
  <c r="J371" i="4"/>
  <c r="I371" i="4"/>
  <c r="O370" i="4"/>
  <c r="N370" i="4"/>
  <c r="M370" i="4"/>
  <c r="L370" i="4"/>
  <c r="K370" i="4"/>
  <c r="J370" i="4"/>
  <c r="I370" i="4"/>
  <c r="A370" i="4" s="1"/>
  <c r="O369" i="4"/>
  <c r="N369" i="4"/>
  <c r="M369" i="4"/>
  <c r="L369" i="4"/>
  <c r="K369" i="4"/>
  <c r="J369" i="4"/>
  <c r="I369" i="4"/>
  <c r="O368" i="4"/>
  <c r="N368" i="4"/>
  <c r="M368" i="4"/>
  <c r="L368" i="4"/>
  <c r="K368" i="4"/>
  <c r="J368" i="4"/>
  <c r="I368" i="4"/>
  <c r="O367" i="4"/>
  <c r="N367" i="4"/>
  <c r="M367" i="4"/>
  <c r="L367" i="4"/>
  <c r="K367" i="4"/>
  <c r="J367" i="4"/>
  <c r="I367" i="4"/>
  <c r="O366" i="4"/>
  <c r="N366" i="4"/>
  <c r="M366" i="4"/>
  <c r="L366" i="4"/>
  <c r="K366" i="4"/>
  <c r="J366" i="4"/>
  <c r="I366" i="4"/>
  <c r="A366" i="4" s="1"/>
  <c r="O365" i="4"/>
  <c r="N365" i="4"/>
  <c r="M365" i="4"/>
  <c r="L365" i="4"/>
  <c r="K365" i="4"/>
  <c r="J365" i="4"/>
  <c r="I365" i="4"/>
  <c r="O364" i="4"/>
  <c r="N364" i="4"/>
  <c r="M364" i="4"/>
  <c r="L364" i="4"/>
  <c r="K364" i="4"/>
  <c r="J364" i="4"/>
  <c r="I364" i="4"/>
  <c r="O363" i="4"/>
  <c r="N363" i="4"/>
  <c r="M363" i="4"/>
  <c r="L363" i="4"/>
  <c r="K363" i="4"/>
  <c r="J363" i="4"/>
  <c r="I363" i="4"/>
  <c r="O362" i="4"/>
  <c r="N362" i="4"/>
  <c r="M362" i="4"/>
  <c r="L362" i="4"/>
  <c r="K362" i="4"/>
  <c r="J362" i="4"/>
  <c r="I362" i="4"/>
  <c r="A362" i="4" s="1"/>
  <c r="O361" i="4"/>
  <c r="N361" i="4"/>
  <c r="M361" i="4"/>
  <c r="L361" i="4"/>
  <c r="K361" i="4"/>
  <c r="J361" i="4"/>
  <c r="I361" i="4"/>
  <c r="O360" i="4"/>
  <c r="N360" i="4"/>
  <c r="M360" i="4"/>
  <c r="L360" i="4"/>
  <c r="K360" i="4"/>
  <c r="J360" i="4"/>
  <c r="I360" i="4"/>
  <c r="O359" i="4"/>
  <c r="N359" i="4"/>
  <c r="M359" i="4"/>
  <c r="L359" i="4"/>
  <c r="K359" i="4"/>
  <c r="J359" i="4"/>
  <c r="I359" i="4"/>
  <c r="O358" i="4"/>
  <c r="N358" i="4"/>
  <c r="M358" i="4"/>
  <c r="L358" i="4"/>
  <c r="K358" i="4"/>
  <c r="J358" i="4"/>
  <c r="I358" i="4"/>
  <c r="A358" i="4" s="1"/>
  <c r="O357" i="4"/>
  <c r="N357" i="4"/>
  <c r="M357" i="4"/>
  <c r="L357" i="4"/>
  <c r="K357" i="4"/>
  <c r="J357" i="4"/>
  <c r="I357" i="4"/>
  <c r="O356" i="4"/>
  <c r="N356" i="4"/>
  <c r="M356" i="4"/>
  <c r="L356" i="4"/>
  <c r="K356" i="4"/>
  <c r="J356" i="4"/>
  <c r="I356" i="4"/>
  <c r="O355" i="4"/>
  <c r="N355" i="4"/>
  <c r="M355" i="4"/>
  <c r="L355" i="4"/>
  <c r="K355" i="4"/>
  <c r="J355" i="4"/>
  <c r="I355" i="4"/>
  <c r="O354" i="4"/>
  <c r="N354" i="4"/>
  <c r="M354" i="4"/>
  <c r="L354" i="4"/>
  <c r="K354" i="4"/>
  <c r="J354" i="4"/>
  <c r="I354" i="4"/>
  <c r="A354" i="4" s="1"/>
  <c r="O353" i="4"/>
  <c r="N353" i="4"/>
  <c r="M353" i="4"/>
  <c r="L353" i="4"/>
  <c r="K353" i="4"/>
  <c r="J353" i="4"/>
  <c r="I353" i="4"/>
  <c r="O352" i="4"/>
  <c r="N352" i="4"/>
  <c r="M352" i="4"/>
  <c r="L352" i="4"/>
  <c r="K352" i="4"/>
  <c r="J352" i="4"/>
  <c r="I352" i="4"/>
  <c r="O351" i="4"/>
  <c r="N351" i="4"/>
  <c r="M351" i="4"/>
  <c r="L351" i="4"/>
  <c r="K351" i="4"/>
  <c r="J351" i="4"/>
  <c r="I351" i="4"/>
  <c r="O350" i="4"/>
  <c r="N350" i="4"/>
  <c r="M350" i="4"/>
  <c r="L350" i="4"/>
  <c r="K350" i="4"/>
  <c r="J350" i="4"/>
  <c r="I350" i="4"/>
  <c r="A350" i="4" s="1"/>
  <c r="O349" i="4"/>
  <c r="N349" i="4"/>
  <c r="M349" i="4"/>
  <c r="L349" i="4"/>
  <c r="K349" i="4"/>
  <c r="J349" i="4"/>
  <c r="I349" i="4"/>
  <c r="O348" i="4"/>
  <c r="N348" i="4"/>
  <c r="M348" i="4"/>
  <c r="L348" i="4"/>
  <c r="K348" i="4"/>
  <c r="J348" i="4"/>
  <c r="I348" i="4"/>
  <c r="O347" i="4"/>
  <c r="N347" i="4"/>
  <c r="M347" i="4"/>
  <c r="L347" i="4"/>
  <c r="K347" i="4"/>
  <c r="J347" i="4"/>
  <c r="I347" i="4"/>
  <c r="O346" i="4"/>
  <c r="N346" i="4"/>
  <c r="M346" i="4"/>
  <c r="L346" i="4"/>
  <c r="K346" i="4"/>
  <c r="J346" i="4"/>
  <c r="I346" i="4"/>
  <c r="A346" i="4" s="1"/>
  <c r="O345" i="4"/>
  <c r="N345" i="4"/>
  <c r="M345" i="4"/>
  <c r="L345" i="4"/>
  <c r="K345" i="4"/>
  <c r="J345" i="4"/>
  <c r="I345" i="4"/>
  <c r="O344" i="4"/>
  <c r="N344" i="4"/>
  <c r="M344" i="4"/>
  <c r="L344" i="4"/>
  <c r="K344" i="4"/>
  <c r="J344" i="4"/>
  <c r="I344" i="4"/>
  <c r="O343" i="4"/>
  <c r="N343" i="4"/>
  <c r="M343" i="4"/>
  <c r="L343" i="4"/>
  <c r="K343" i="4"/>
  <c r="J343" i="4"/>
  <c r="I343" i="4"/>
  <c r="O342" i="4"/>
  <c r="N342" i="4"/>
  <c r="M342" i="4"/>
  <c r="L342" i="4"/>
  <c r="K342" i="4"/>
  <c r="J342" i="4"/>
  <c r="I342" i="4"/>
  <c r="A342" i="4" s="1"/>
  <c r="O341" i="4"/>
  <c r="N341" i="4"/>
  <c r="M341" i="4"/>
  <c r="L341" i="4"/>
  <c r="K341" i="4"/>
  <c r="J341" i="4"/>
  <c r="I341" i="4"/>
  <c r="O340" i="4"/>
  <c r="N340" i="4"/>
  <c r="M340" i="4"/>
  <c r="L340" i="4"/>
  <c r="K340" i="4"/>
  <c r="J340" i="4"/>
  <c r="I340" i="4"/>
  <c r="O339" i="4"/>
  <c r="N339" i="4"/>
  <c r="M339" i="4"/>
  <c r="L339" i="4"/>
  <c r="K339" i="4"/>
  <c r="J339" i="4"/>
  <c r="I339" i="4"/>
  <c r="O338" i="4"/>
  <c r="N338" i="4"/>
  <c r="M338" i="4"/>
  <c r="L338" i="4"/>
  <c r="K338" i="4"/>
  <c r="J338" i="4"/>
  <c r="I338" i="4"/>
  <c r="A338" i="4" s="1"/>
  <c r="O337" i="4"/>
  <c r="N337" i="4"/>
  <c r="M337" i="4"/>
  <c r="L337" i="4"/>
  <c r="K337" i="4"/>
  <c r="J337" i="4"/>
  <c r="I337" i="4"/>
  <c r="O336" i="4"/>
  <c r="N336" i="4"/>
  <c r="M336" i="4"/>
  <c r="L336" i="4"/>
  <c r="K336" i="4"/>
  <c r="J336" i="4"/>
  <c r="I336" i="4"/>
  <c r="O335" i="4"/>
  <c r="N335" i="4"/>
  <c r="M335" i="4"/>
  <c r="L335" i="4"/>
  <c r="K335" i="4"/>
  <c r="J335" i="4"/>
  <c r="I335" i="4"/>
  <c r="O334" i="4"/>
  <c r="N334" i="4"/>
  <c r="M334" i="4"/>
  <c r="L334" i="4"/>
  <c r="K334" i="4"/>
  <c r="J334" i="4"/>
  <c r="I334" i="4"/>
  <c r="A334" i="4" s="1"/>
  <c r="O333" i="4"/>
  <c r="N333" i="4"/>
  <c r="M333" i="4"/>
  <c r="L333" i="4"/>
  <c r="K333" i="4"/>
  <c r="J333" i="4"/>
  <c r="I333" i="4"/>
  <c r="O332" i="4"/>
  <c r="N332" i="4"/>
  <c r="M332" i="4"/>
  <c r="L332" i="4"/>
  <c r="K332" i="4"/>
  <c r="J332" i="4"/>
  <c r="I332" i="4"/>
  <c r="O331" i="4"/>
  <c r="N331" i="4"/>
  <c r="M331" i="4"/>
  <c r="L331" i="4"/>
  <c r="K331" i="4"/>
  <c r="J331" i="4"/>
  <c r="I331" i="4"/>
  <c r="O330" i="4"/>
  <c r="N330" i="4"/>
  <c r="M330" i="4"/>
  <c r="L330" i="4"/>
  <c r="K330" i="4"/>
  <c r="J330" i="4"/>
  <c r="I330" i="4"/>
  <c r="A330" i="4" s="1"/>
  <c r="O329" i="4"/>
  <c r="N329" i="4"/>
  <c r="M329" i="4"/>
  <c r="L329" i="4"/>
  <c r="K329" i="4"/>
  <c r="J329" i="4"/>
  <c r="I329" i="4"/>
  <c r="O328" i="4"/>
  <c r="N328" i="4"/>
  <c r="M328" i="4"/>
  <c r="L328" i="4"/>
  <c r="K328" i="4"/>
  <c r="J328" i="4"/>
  <c r="I328" i="4"/>
  <c r="O327" i="4"/>
  <c r="N327" i="4"/>
  <c r="M327" i="4"/>
  <c r="L327" i="4"/>
  <c r="K327" i="4"/>
  <c r="J327" i="4"/>
  <c r="I327" i="4"/>
  <c r="O326" i="4"/>
  <c r="N326" i="4"/>
  <c r="M326" i="4"/>
  <c r="L326" i="4"/>
  <c r="K326" i="4"/>
  <c r="J326" i="4"/>
  <c r="I326" i="4"/>
  <c r="A326" i="4" s="1"/>
  <c r="O325" i="4"/>
  <c r="N325" i="4"/>
  <c r="M325" i="4"/>
  <c r="L325" i="4"/>
  <c r="K325" i="4"/>
  <c r="J325" i="4"/>
  <c r="I325" i="4"/>
  <c r="O324" i="4"/>
  <c r="N324" i="4"/>
  <c r="M324" i="4"/>
  <c r="L324" i="4"/>
  <c r="K324" i="4"/>
  <c r="J324" i="4"/>
  <c r="I324" i="4"/>
  <c r="O323" i="4"/>
  <c r="N323" i="4"/>
  <c r="M323" i="4"/>
  <c r="L323" i="4"/>
  <c r="K323" i="4"/>
  <c r="J323" i="4"/>
  <c r="I323" i="4"/>
  <c r="O322" i="4"/>
  <c r="N322" i="4"/>
  <c r="M322" i="4"/>
  <c r="L322" i="4"/>
  <c r="K322" i="4"/>
  <c r="J322" i="4"/>
  <c r="I322" i="4"/>
  <c r="A322" i="4" s="1"/>
  <c r="O321" i="4"/>
  <c r="N321" i="4"/>
  <c r="M321" i="4"/>
  <c r="L321" i="4"/>
  <c r="K321" i="4"/>
  <c r="J321" i="4"/>
  <c r="I321" i="4"/>
  <c r="O320" i="4"/>
  <c r="N320" i="4"/>
  <c r="M320" i="4"/>
  <c r="L320" i="4"/>
  <c r="K320" i="4"/>
  <c r="J320" i="4"/>
  <c r="I320" i="4"/>
  <c r="O319" i="4"/>
  <c r="N319" i="4"/>
  <c r="M319" i="4"/>
  <c r="L319" i="4"/>
  <c r="K319" i="4"/>
  <c r="J319" i="4"/>
  <c r="I319" i="4"/>
  <c r="O318" i="4"/>
  <c r="N318" i="4"/>
  <c r="M318" i="4"/>
  <c r="L318" i="4"/>
  <c r="K318" i="4"/>
  <c r="J318" i="4"/>
  <c r="I318" i="4"/>
  <c r="A318" i="4" s="1"/>
  <c r="O317" i="4"/>
  <c r="N317" i="4"/>
  <c r="M317" i="4"/>
  <c r="L317" i="4"/>
  <c r="K317" i="4"/>
  <c r="J317" i="4"/>
  <c r="I317" i="4"/>
  <c r="O316" i="4"/>
  <c r="N316" i="4"/>
  <c r="M316" i="4"/>
  <c r="L316" i="4"/>
  <c r="K316" i="4"/>
  <c r="J316" i="4"/>
  <c r="I316" i="4"/>
  <c r="O315" i="4"/>
  <c r="N315" i="4"/>
  <c r="M315" i="4"/>
  <c r="L315" i="4"/>
  <c r="K315" i="4"/>
  <c r="J315" i="4"/>
  <c r="I315" i="4"/>
  <c r="O314" i="4"/>
  <c r="N314" i="4"/>
  <c r="M314" i="4"/>
  <c r="L314" i="4"/>
  <c r="K314" i="4"/>
  <c r="J314" i="4"/>
  <c r="I314" i="4"/>
  <c r="A314" i="4" s="1"/>
  <c r="O313" i="4"/>
  <c r="N313" i="4"/>
  <c r="M313" i="4"/>
  <c r="L313" i="4"/>
  <c r="K313" i="4"/>
  <c r="J313" i="4"/>
  <c r="I313" i="4"/>
  <c r="O312" i="4"/>
  <c r="N312" i="4"/>
  <c r="M312" i="4"/>
  <c r="L312" i="4"/>
  <c r="K312" i="4"/>
  <c r="J312" i="4"/>
  <c r="I312" i="4"/>
  <c r="O311" i="4"/>
  <c r="N311" i="4"/>
  <c r="M311" i="4"/>
  <c r="L311" i="4"/>
  <c r="K311" i="4"/>
  <c r="J311" i="4"/>
  <c r="I311" i="4"/>
  <c r="O310" i="4"/>
  <c r="N310" i="4"/>
  <c r="M310" i="4"/>
  <c r="L310" i="4"/>
  <c r="K310" i="4"/>
  <c r="J310" i="4"/>
  <c r="I310" i="4"/>
  <c r="A310" i="4" s="1"/>
  <c r="O309" i="4"/>
  <c r="N309" i="4"/>
  <c r="M309" i="4"/>
  <c r="L309" i="4"/>
  <c r="K309" i="4"/>
  <c r="J309" i="4"/>
  <c r="I309" i="4"/>
  <c r="O308" i="4"/>
  <c r="N308" i="4"/>
  <c r="M308" i="4"/>
  <c r="L308" i="4"/>
  <c r="K308" i="4"/>
  <c r="J308" i="4"/>
  <c r="I308" i="4"/>
  <c r="O307" i="4"/>
  <c r="N307" i="4"/>
  <c r="M307" i="4"/>
  <c r="L307" i="4"/>
  <c r="K307" i="4"/>
  <c r="J307" i="4"/>
  <c r="I307" i="4"/>
  <c r="O306" i="4"/>
  <c r="N306" i="4"/>
  <c r="M306" i="4"/>
  <c r="L306" i="4"/>
  <c r="K306" i="4"/>
  <c r="J306" i="4"/>
  <c r="I306" i="4"/>
  <c r="A306" i="4" s="1"/>
  <c r="O305" i="4"/>
  <c r="N305" i="4"/>
  <c r="M305" i="4"/>
  <c r="L305" i="4"/>
  <c r="K305" i="4"/>
  <c r="J305" i="4"/>
  <c r="I305" i="4"/>
  <c r="O304" i="4"/>
  <c r="N304" i="4"/>
  <c r="M304" i="4"/>
  <c r="L304" i="4"/>
  <c r="K304" i="4"/>
  <c r="J304" i="4"/>
  <c r="I304" i="4"/>
  <c r="O303" i="4"/>
  <c r="N303" i="4"/>
  <c r="M303" i="4"/>
  <c r="L303" i="4"/>
  <c r="K303" i="4"/>
  <c r="J303" i="4"/>
  <c r="I303" i="4"/>
  <c r="O302" i="4"/>
  <c r="N302" i="4"/>
  <c r="M302" i="4"/>
  <c r="L302" i="4"/>
  <c r="K302" i="4"/>
  <c r="J302" i="4"/>
  <c r="I302" i="4"/>
  <c r="A302" i="4" s="1"/>
  <c r="O301" i="4"/>
  <c r="N301" i="4"/>
  <c r="M301" i="4"/>
  <c r="L301" i="4"/>
  <c r="K301" i="4"/>
  <c r="J301" i="4"/>
  <c r="I301" i="4"/>
  <c r="O300" i="4"/>
  <c r="N300" i="4"/>
  <c r="M300" i="4"/>
  <c r="L300" i="4"/>
  <c r="K300" i="4"/>
  <c r="J300" i="4"/>
  <c r="I300" i="4"/>
  <c r="O299" i="4"/>
  <c r="N299" i="4"/>
  <c r="M299" i="4"/>
  <c r="L299" i="4"/>
  <c r="K299" i="4"/>
  <c r="J299" i="4"/>
  <c r="I299" i="4"/>
  <c r="O298" i="4"/>
  <c r="N298" i="4"/>
  <c r="M298" i="4"/>
  <c r="L298" i="4"/>
  <c r="K298" i="4"/>
  <c r="J298" i="4"/>
  <c r="I298" i="4"/>
  <c r="A298" i="4" s="1"/>
  <c r="O297" i="4"/>
  <c r="N297" i="4"/>
  <c r="M297" i="4"/>
  <c r="L297" i="4"/>
  <c r="K297" i="4"/>
  <c r="J297" i="4"/>
  <c r="I297" i="4"/>
  <c r="O296" i="4"/>
  <c r="N296" i="4"/>
  <c r="M296" i="4"/>
  <c r="L296" i="4"/>
  <c r="K296" i="4"/>
  <c r="J296" i="4"/>
  <c r="I296" i="4"/>
  <c r="O295" i="4"/>
  <c r="N295" i="4"/>
  <c r="M295" i="4"/>
  <c r="L295" i="4"/>
  <c r="K295" i="4"/>
  <c r="J295" i="4"/>
  <c r="I295" i="4"/>
  <c r="O294" i="4"/>
  <c r="N294" i="4"/>
  <c r="M294" i="4"/>
  <c r="L294" i="4"/>
  <c r="K294" i="4"/>
  <c r="J294" i="4"/>
  <c r="I294" i="4"/>
  <c r="A294" i="4" s="1"/>
  <c r="O293" i="4"/>
  <c r="N293" i="4"/>
  <c r="M293" i="4"/>
  <c r="L293" i="4"/>
  <c r="K293" i="4"/>
  <c r="J293" i="4"/>
  <c r="I293" i="4"/>
  <c r="O292" i="4"/>
  <c r="N292" i="4"/>
  <c r="M292" i="4"/>
  <c r="L292" i="4"/>
  <c r="K292" i="4"/>
  <c r="J292" i="4"/>
  <c r="I292" i="4"/>
  <c r="O291" i="4"/>
  <c r="N291" i="4"/>
  <c r="M291" i="4"/>
  <c r="L291" i="4"/>
  <c r="K291" i="4"/>
  <c r="J291" i="4"/>
  <c r="I291" i="4"/>
  <c r="O290" i="4"/>
  <c r="N290" i="4"/>
  <c r="M290" i="4"/>
  <c r="L290" i="4"/>
  <c r="K290" i="4"/>
  <c r="J290" i="4"/>
  <c r="I290" i="4"/>
  <c r="A290" i="4" s="1"/>
  <c r="O289" i="4"/>
  <c r="N289" i="4"/>
  <c r="M289" i="4"/>
  <c r="L289" i="4"/>
  <c r="K289" i="4"/>
  <c r="J289" i="4"/>
  <c r="I289" i="4"/>
  <c r="O288" i="4"/>
  <c r="N288" i="4"/>
  <c r="M288" i="4"/>
  <c r="L288" i="4"/>
  <c r="K288" i="4"/>
  <c r="J288" i="4"/>
  <c r="I288" i="4"/>
  <c r="O287" i="4"/>
  <c r="N287" i="4"/>
  <c r="M287" i="4"/>
  <c r="L287" i="4"/>
  <c r="K287" i="4"/>
  <c r="J287" i="4"/>
  <c r="I287" i="4"/>
  <c r="O286" i="4"/>
  <c r="N286" i="4"/>
  <c r="M286" i="4"/>
  <c r="L286" i="4"/>
  <c r="K286" i="4"/>
  <c r="J286" i="4"/>
  <c r="I286" i="4"/>
  <c r="A286" i="4" s="1"/>
  <c r="O285" i="4"/>
  <c r="N285" i="4"/>
  <c r="M285" i="4"/>
  <c r="L285" i="4"/>
  <c r="K285" i="4"/>
  <c r="J285" i="4"/>
  <c r="I285" i="4"/>
  <c r="O284" i="4"/>
  <c r="N284" i="4"/>
  <c r="M284" i="4"/>
  <c r="L284" i="4"/>
  <c r="K284" i="4"/>
  <c r="J284" i="4"/>
  <c r="I284" i="4"/>
  <c r="O283" i="4"/>
  <c r="N283" i="4"/>
  <c r="M283" i="4"/>
  <c r="L283" i="4"/>
  <c r="K283" i="4"/>
  <c r="J283" i="4"/>
  <c r="I283" i="4"/>
  <c r="O282" i="4"/>
  <c r="N282" i="4"/>
  <c r="M282" i="4"/>
  <c r="L282" i="4"/>
  <c r="K282" i="4"/>
  <c r="J282" i="4"/>
  <c r="I282" i="4"/>
  <c r="A282" i="4" s="1"/>
  <c r="O281" i="4"/>
  <c r="N281" i="4"/>
  <c r="M281" i="4"/>
  <c r="L281" i="4"/>
  <c r="K281" i="4"/>
  <c r="J281" i="4"/>
  <c r="I281" i="4"/>
  <c r="O280" i="4"/>
  <c r="N280" i="4"/>
  <c r="M280" i="4"/>
  <c r="L280" i="4"/>
  <c r="K280" i="4"/>
  <c r="J280" i="4"/>
  <c r="I280" i="4"/>
  <c r="O279" i="4"/>
  <c r="N279" i="4"/>
  <c r="M279" i="4"/>
  <c r="L279" i="4"/>
  <c r="K279" i="4"/>
  <c r="J279" i="4"/>
  <c r="I279" i="4"/>
  <c r="O278" i="4"/>
  <c r="N278" i="4"/>
  <c r="M278" i="4"/>
  <c r="L278" i="4"/>
  <c r="K278" i="4"/>
  <c r="J278" i="4"/>
  <c r="I278" i="4"/>
  <c r="A278" i="4" s="1"/>
  <c r="O277" i="4"/>
  <c r="N277" i="4"/>
  <c r="M277" i="4"/>
  <c r="L277" i="4"/>
  <c r="K277" i="4"/>
  <c r="J277" i="4"/>
  <c r="I277" i="4"/>
  <c r="O276" i="4"/>
  <c r="N276" i="4"/>
  <c r="M276" i="4"/>
  <c r="L276" i="4"/>
  <c r="K276" i="4"/>
  <c r="J276" i="4"/>
  <c r="I276" i="4"/>
  <c r="O275" i="4"/>
  <c r="N275" i="4"/>
  <c r="M275" i="4"/>
  <c r="L275" i="4"/>
  <c r="K275" i="4"/>
  <c r="J275" i="4"/>
  <c r="I275" i="4"/>
  <c r="O274" i="4"/>
  <c r="N274" i="4"/>
  <c r="M274" i="4"/>
  <c r="L274" i="4"/>
  <c r="K274" i="4"/>
  <c r="J274" i="4"/>
  <c r="I274" i="4"/>
  <c r="A274" i="4" s="1"/>
  <c r="O273" i="4"/>
  <c r="N273" i="4"/>
  <c r="M273" i="4"/>
  <c r="L273" i="4"/>
  <c r="K273" i="4"/>
  <c r="J273" i="4"/>
  <c r="I273" i="4"/>
  <c r="O272" i="4"/>
  <c r="N272" i="4"/>
  <c r="M272" i="4"/>
  <c r="L272" i="4"/>
  <c r="K272" i="4"/>
  <c r="J272" i="4"/>
  <c r="I272" i="4"/>
  <c r="O271" i="4"/>
  <c r="N271" i="4"/>
  <c r="M271" i="4"/>
  <c r="L271" i="4"/>
  <c r="K271" i="4"/>
  <c r="J271" i="4"/>
  <c r="I271" i="4"/>
  <c r="O270" i="4"/>
  <c r="N270" i="4"/>
  <c r="M270" i="4"/>
  <c r="L270" i="4"/>
  <c r="K270" i="4"/>
  <c r="J270" i="4"/>
  <c r="I270" i="4"/>
  <c r="A270" i="4" s="1"/>
  <c r="O269" i="4"/>
  <c r="N269" i="4"/>
  <c r="M269" i="4"/>
  <c r="L269" i="4"/>
  <c r="K269" i="4"/>
  <c r="J269" i="4"/>
  <c r="I269" i="4"/>
  <c r="O268" i="4"/>
  <c r="N268" i="4"/>
  <c r="M268" i="4"/>
  <c r="L268" i="4"/>
  <c r="K268" i="4"/>
  <c r="J268" i="4"/>
  <c r="I268" i="4"/>
  <c r="O267" i="4"/>
  <c r="N267" i="4"/>
  <c r="M267" i="4"/>
  <c r="L267" i="4"/>
  <c r="K267" i="4"/>
  <c r="J267" i="4"/>
  <c r="I267" i="4"/>
  <c r="A438" i="4" l="1"/>
  <c r="A434" i="4"/>
  <c r="A432" i="4"/>
  <c r="A269" i="4"/>
  <c r="A273" i="4"/>
  <c r="A277" i="4"/>
  <c r="A281" i="4"/>
  <c r="A285" i="4"/>
  <c r="A289" i="4"/>
  <c r="A293" i="4"/>
  <c r="A297" i="4"/>
  <c r="A301" i="4"/>
  <c r="A305" i="4"/>
  <c r="A309" i="4"/>
  <c r="A313" i="4"/>
  <c r="A317" i="4"/>
  <c r="A321" i="4"/>
  <c r="A325" i="4"/>
  <c r="A329" i="4"/>
  <c r="A333" i="4"/>
  <c r="A337" i="4"/>
  <c r="A341" i="4"/>
  <c r="A345" i="4"/>
  <c r="A349" i="4"/>
  <c r="A353" i="4"/>
  <c r="A357" i="4"/>
  <c r="A361" i="4"/>
  <c r="A365" i="4"/>
  <c r="A369" i="4"/>
  <c r="A373" i="4"/>
  <c r="A377" i="4"/>
  <c r="A381" i="4"/>
  <c r="A385" i="4"/>
  <c r="A389" i="4"/>
  <c r="A393" i="4"/>
  <c r="A397" i="4"/>
  <c r="A401" i="4"/>
  <c r="A405" i="4"/>
  <c r="A409" i="4"/>
  <c r="A413" i="4"/>
  <c r="A417" i="4"/>
  <c r="A421" i="4"/>
  <c r="A425" i="4"/>
  <c r="A429" i="4"/>
  <c r="A272" i="4"/>
  <c r="A280" i="4"/>
  <c r="A288" i="4"/>
  <c r="A292" i="4"/>
  <c r="A296" i="4"/>
  <c r="A300" i="4"/>
  <c r="A304" i="4"/>
  <c r="A308" i="4"/>
  <c r="A312" i="4"/>
  <c r="A316" i="4"/>
  <c r="A320" i="4"/>
  <c r="A324" i="4"/>
  <c r="A328" i="4"/>
  <c r="A332" i="4"/>
  <c r="A336" i="4"/>
  <c r="A340" i="4"/>
  <c r="A344" i="4"/>
  <c r="A348" i="4"/>
  <c r="A352" i="4"/>
  <c r="A356" i="4"/>
  <c r="A360" i="4"/>
  <c r="A364" i="4"/>
  <c r="A368" i="4"/>
  <c r="A372" i="4"/>
  <c r="A376" i="4"/>
  <c r="A380" i="4"/>
  <c r="A384" i="4"/>
  <c r="A388" i="4"/>
  <c r="A392" i="4"/>
  <c r="A396" i="4"/>
  <c r="A400" i="4"/>
  <c r="A404" i="4"/>
  <c r="A408" i="4"/>
  <c r="A412" i="4"/>
  <c r="A416" i="4"/>
  <c r="A420" i="4"/>
  <c r="A424" i="4"/>
  <c r="A428" i="4"/>
  <c r="A437" i="4"/>
  <c r="A433" i="4"/>
  <c r="A268" i="4"/>
  <c r="A276" i="4"/>
  <c r="A284" i="4"/>
  <c r="A267" i="4"/>
  <c r="A271" i="4"/>
  <c r="A275" i="4"/>
  <c r="A279" i="4"/>
  <c r="A283" i="4"/>
  <c r="A287" i="4"/>
  <c r="A291" i="4"/>
  <c r="A295" i="4"/>
  <c r="A299" i="4"/>
  <c r="A303" i="4"/>
  <c r="A307" i="4"/>
  <c r="A311" i="4"/>
  <c r="A315" i="4"/>
  <c r="A319" i="4"/>
  <c r="A323" i="4"/>
  <c r="A327" i="4"/>
  <c r="A331" i="4"/>
  <c r="A335" i="4"/>
  <c r="A339" i="4"/>
  <c r="A343" i="4"/>
  <c r="A347" i="4"/>
  <c r="A351" i="4"/>
  <c r="A355" i="4"/>
  <c r="A359" i="4"/>
  <c r="A363" i="4"/>
  <c r="A367" i="4"/>
  <c r="A371" i="4"/>
  <c r="A375" i="4"/>
  <c r="A379" i="4"/>
  <c r="A383" i="4"/>
  <c r="A387" i="4"/>
  <c r="A391" i="4"/>
  <c r="A395" i="4"/>
  <c r="A399" i="4"/>
  <c r="A403" i="4"/>
  <c r="A407" i="4"/>
  <c r="A411" i="4"/>
  <c r="A415" i="4"/>
  <c r="A419" i="4"/>
  <c r="A423" i="4"/>
  <c r="A427" i="4"/>
  <c r="A431" i="4"/>
  <c r="A439" i="4"/>
  <c r="A436" i="4"/>
  <c r="A435" i="4"/>
  <c r="L258" i="4"/>
  <c r="J265" i="4"/>
  <c r="I265" i="4"/>
  <c r="J264" i="4"/>
  <c r="I264" i="4"/>
  <c r="J263" i="4"/>
  <c r="I263" i="4"/>
  <c r="L262" i="4"/>
  <c r="K262" i="4"/>
  <c r="J262" i="4"/>
  <c r="I262" i="4"/>
  <c r="L261" i="4"/>
  <c r="K261" i="4"/>
  <c r="J261" i="4"/>
  <c r="I261" i="4"/>
  <c r="L260" i="4"/>
  <c r="K260" i="4"/>
  <c r="J260" i="4"/>
  <c r="I260" i="4"/>
  <c r="L259" i="4"/>
  <c r="K259" i="4"/>
  <c r="J259" i="4"/>
  <c r="I259" i="4"/>
  <c r="K258" i="4"/>
  <c r="J258" i="4"/>
  <c r="I258" i="4"/>
  <c r="L257" i="4"/>
  <c r="K257" i="4"/>
  <c r="J257" i="4"/>
  <c r="I257" i="4"/>
  <c r="L256" i="4"/>
  <c r="K256" i="4"/>
  <c r="J256" i="4"/>
  <c r="I256" i="4"/>
  <c r="L255" i="4"/>
  <c r="K255" i="4"/>
  <c r="J255" i="4"/>
  <c r="I255" i="4"/>
  <c r="N254" i="4"/>
  <c r="M254" i="4"/>
  <c r="L254" i="4"/>
  <c r="K254" i="4"/>
  <c r="J254" i="4"/>
  <c r="I254" i="4"/>
  <c r="N253" i="4"/>
  <c r="M253" i="4"/>
  <c r="L253" i="4"/>
  <c r="K253" i="4"/>
  <c r="J253" i="4"/>
  <c r="I253" i="4"/>
  <c r="N252" i="4"/>
  <c r="M252" i="4"/>
  <c r="L252" i="4"/>
  <c r="K252" i="4"/>
  <c r="J252" i="4"/>
  <c r="I252" i="4"/>
  <c r="N251" i="4"/>
  <c r="M251" i="4"/>
  <c r="L251" i="4"/>
  <c r="K251" i="4"/>
  <c r="J251" i="4"/>
  <c r="I251" i="4"/>
  <c r="N250" i="4"/>
  <c r="M250" i="4"/>
  <c r="L250" i="4"/>
  <c r="K250" i="4"/>
  <c r="J250" i="4"/>
  <c r="I250" i="4"/>
  <c r="N249" i="4"/>
  <c r="M249" i="4"/>
  <c r="L249" i="4"/>
  <c r="K249" i="4"/>
  <c r="J249" i="4"/>
  <c r="I249" i="4"/>
  <c r="N248" i="4"/>
  <c r="M248" i="4"/>
  <c r="L248" i="4"/>
  <c r="K248" i="4"/>
  <c r="J248" i="4"/>
  <c r="I248" i="4"/>
  <c r="N247" i="4"/>
  <c r="M247" i="4"/>
  <c r="L247" i="4"/>
  <c r="K247" i="4"/>
  <c r="J247" i="4"/>
  <c r="I247" i="4"/>
  <c r="N246" i="4"/>
  <c r="M246" i="4"/>
  <c r="L246" i="4"/>
  <c r="K246" i="4"/>
  <c r="J246" i="4"/>
  <c r="I246" i="4"/>
  <c r="N245" i="4"/>
  <c r="M245" i="4"/>
  <c r="L245" i="4"/>
  <c r="K245" i="4"/>
  <c r="J245" i="4"/>
  <c r="I245" i="4"/>
  <c r="N244" i="4"/>
  <c r="M244" i="4"/>
  <c r="L244" i="4"/>
  <c r="K244" i="4"/>
  <c r="J244" i="4"/>
  <c r="I244" i="4"/>
  <c r="N243" i="4"/>
  <c r="M243" i="4"/>
  <c r="L243" i="4"/>
  <c r="K243" i="4"/>
  <c r="J243" i="4"/>
  <c r="I243" i="4"/>
  <c r="N242" i="4"/>
  <c r="M242" i="4"/>
  <c r="L242" i="4"/>
  <c r="K242" i="4"/>
  <c r="J242" i="4"/>
  <c r="I242" i="4"/>
  <c r="N241" i="4"/>
  <c r="M241" i="4"/>
  <c r="L241" i="4"/>
  <c r="K241" i="4"/>
  <c r="J241" i="4"/>
  <c r="I241" i="4"/>
  <c r="N240" i="4"/>
  <c r="M240" i="4"/>
  <c r="L240" i="4"/>
  <c r="K240" i="4"/>
  <c r="J240" i="4"/>
  <c r="I240" i="4"/>
  <c r="N239" i="4"/>
  <c r="M239" i="4"/>
  <c r="L239" i="4"/>
  <c r="K239" i="4"/>
  <c r="J239" i="4"/>
  <c r="I239" i="4"/>
  <c r="N238" i="4"/>
  <c r="M238" i="4"/>
  <c r="L238" i="4"/>
  <c r="K238" i="4"/>
  <c r="J238" i="4"/>
  <c r="I238" i="4"/>
  <c r="N237" i="4"/>
  <c r="M237" i="4"/>
  <c r="L237" i="4"/>
  <c r="K237" i="4"/>
  <c r="J237" i="4"/>
  <c r="I237" i="4"/>
  <c r="N236" i="4"/>
  <c r="M236" i="4"/>
  <c r="L236" i="4"/>
  <c r="K236" i="4"/>
  <c r="J236" i="4"/>
  <c r="I236" i="4"/>
  <c r="N235" i="4"/>
  <c r="M235" i="4"/>
  <c r="L235" i="4"/>
  <c r="K235" i="4"/>
  <c r="J235" i="4"/>
  <c r="I235" i="4"/>
  <c r="N234" i="4"/>
  <c r="M234" i="4"/>
  <c r="L234" i="4"/>
  <c r="K234" i="4"/>
  <c r="J234" i="4"/>
  <c r="I234" i="4"/>
  <c r="N233" i="4"/>
  <c r="M233" i="4"/>
  <c r="L233" i="4"/>
  <c r="K233" i="4"/>
  <c r="J233" i="4"/>
  <c r="I233" i="4"/>
  <c r="N232" i="4"/>
  <c r="M232" i="4"/>
  <c r="L232" i="4"/>
  <c r="K232" i="4"/>
  <c r="J232" i="4"/>
  <c r="I232" i="4"/>
  <c r="N231" i="4"/>
  <c r="M231" i="4"/>
  <c r="L231" i="4"/>
  <c r="K231" i="4"/>
  <c r="J231" i="4"/>
  <c r="I231" i="4"/>
  <c r="N230" i="4"/>
  <c r="M230" i="4"/>
  <c r="L230" i="4"/>
  <c r="K230" i="4"/>
  <c r="J230" i="4"/>
  <c r="I230" i="4"/>
  <c r="N229" i="4"/>
  <c r="M229" i="4"/>
  <c r="L229" i="4"/>
  <c r="K229" i="4"/>
  <c r="J229" i="4"/>
  <c r="I229" i="4"/>
  <c r="N228" i="4"/>
  <c r="M228" i="4"/>
  <c r="L228" i="4"/>
  <c r="K228" i="4"/>
  <c r="J228" i="4"/>
  <c r="I228" i="4"/>
  <c r="N227" i="4"/>
  <c r="M227" i="4"/>
  <c r="L227" i="4"/>
  <c r="K227" i="4"/>
  <c r="J227" i="4"/>
  <c r="I227" i="4"/>
  <c r="N226" i="4"/>
  <c r="M226" i="4"/>
  <c r="L226" i="4"/>
  <c r="K226" i="4"/>
  <c r="J226" i="4"/>
  <c r="I226" i="4"/>
  <c r="N225" i="4"/>
  <c r="M225" i="4"/>
  <c r="L225" i="4"/>
  <c r="K225" i="4"/>
  <c r="J225" i="4"/>
  <c r="I225" i="4"/>
  <c r="N224" i="4"/>
  <c r="M224" i="4"/>
  <c r="L224" i="4"/>
  <c r="K224" i="4"/>
  <c r="J224" i="4"/>
  <c r="I224" i="4"/>
  <c r="N223" i="4"/>
  <c r="M223" i="4"/>
  <c r="L223" i="4"/>
  <c r="K223" i="4"/>
  <c r="J223" i="4"/>
  <c r="I223" i="4"/>
  <c r="N222" i="4"/>
  <c r="M222" i="4"/>
  <c r="L222" i="4"/>
  <c r="K222" i="4"/>
  <c r="J222" i="4"/>
  <c r="I222" i="4"/>
  <c r="N221" i="4"/>
  <c r="M221" i="4"/>
  <c r="L221" i="4"/>
  <c r="K221" i="4"/>
  <c r="J221" i="4"/>
  <c r="I221" i="4"/>
  <c r="N220" i="4"/>
  <c r="M220" i="4"/>
  <c r="L220" i="4"/>
  <c r="K220" i="4"/>
  <c r="J220" i="4"/>
  <c r="I220" i="4"/>
  <c r="N219" i="4"/>
  <c r="M219" i="4"/>
  <c r="L219" i="4"/>
  <c r="K219" i="4"/>
  <c r="J219" i="4"/>
  <c r="I219" i="4"/>
  <c r="N218" i="4"/>
  <c r="M218" i="4"/>
  <c r="L218" i="4"/>
  <c r="K218" i="4"/>
  <c r="J218" i="4"/>
  <c r="I218" i="4"/>
  <c r="N217" i="4"/>
  <c r="M217" i="4"/>
  <c r="L217" i="4"/>
  <c r="K217" i="4"/>
  <c r="J217" i="4"/>
  <c r="I217" i="4"/>
  <c r="N216" i="4"/>
  <c r="M216" i="4"/>
  <c r="L216" i="4"/>
  <c r="K216" i="4"/>
  <c r="J216" i="4"/>
  <c r="I216" i="4"/>
  <c r="N215" i="4"/>
  <c r="M215" i="4"/>
  <c r="L215" i="4"/>
  <c r="K215" i="4"/>
  <c r="J215" i="4"/>
  <c r="I215" i="4"/>
  <c r="N214" i="4"/>
  <c r="M214" i="4"/>
  <c r="L214" i="4"/>
  <c r="K214" i="4"/>
  <c r="J214" i="4"/>
  <c r="I214" i="4"/>
  <c r="N213" i="4"/>
  <c r="M213" i="4"/>
  <c r="L213" i="4"/>
  <c r="K213" i="4"/>
  <c r="J213" i="4"/>
  <c r="I213" i="4"/>
  <c r="N212" i="4"/>
  <c r="M212" i="4"/>
  <c r="L212" i="4"/>
  <c r="K212" i="4"/>
  <c r="J212" i="4"/>
  <c r="I212" i="4"/>
  <c r="N211" i="4"/>
  <c r="M211" i="4"/>
  <c r="L211" i="4"/>
  <c r="K211" i="4"/>
  <c r="J211" i="4"/>
  <c r="I211" i="4"/>
  <c r="N210" i="4"/>
  <c r="M210" i="4"/>
  <c r="L210" i="4"/>
  <c r="K210" i="4"/>
  <c r="J210" i="4"/>
  <c r="I210" i="4"/>
  <c r="N209" i="4"/>
  <c r="M209" i="4"/>
  <c r="L209" i="4"/>
  <c r="K209" i="4"/>
  <c r="J209" i="4"/>
  <c r="I209" i="4"/>
  <c r="N208" i="4"/>
  <c r="M208" i="4"/>
  <c r="L208" i="4"/>
  <c r="K208" i="4"/>
  <c r="J208" i="4"/>
  <c r="I208" i="4"/>
  <c r="N207" i="4"/>
  <c r="M207" i="4"/>
  <c r="L207" i="4"/>
  <c r="K207" i="4"/>
  <c r="J207" i="4"/>
  <c r="I207" i="4"/>
  <c r="N206" i="4"/>
  <c r="M206" i="4"/>
  <c r="L206" i="4"/>
  <c r="K206" i="4"/>
  <c r="J206" i="4"/>
  <c r="I206" i="4"/>
  <c r="N205" i="4"/>
  <c r="M205" i="4"/>
  <c r="L205" i="4"/>
  <c r="K205" i="4"/>
  <c r="J205" i="4"/>
  <c r="I205" i="4"/>
  <c r="N204" i="4"/>
  <c r="M204" i="4"/>
  <c r="L204" i="4"/>
  <c r="K204" i="4"/>
  <c r="J204" i="4"/>
  <c r="I204" i="4"/>
  <c r="N203" i="4"/>
  <c r="M203" i="4"/>
  <c r="L203" i="4"/>
  <c r="K203" i="4"/>
  <c r="J203" i="4"/>
  <c r="I203" i="4"/>
  <c r="N202" i="4"/>
  <c r="M202" i="4"/>
  <c r="L202" i="4"/>
  <c r="K202" i="4"/>
  <c r="J202" i="4"/>
  <c r="I202" i="4"/>
  <c r="N201" i="4"/>
  <c r="M201" i="4"/>
  <c r="L201" i="4"/>
  <c r="K201" i="4"/>
  <c r="J201" i="4"/>
  <c r="I201" i="4"/>
  <c r="N200" i="4"/>
  <c r="M200" i="4"/>
  <c r="L200" i="4"/>
  <c r="K200" i="4"/>
  <c r="J200" i="4"/>
  <c r="I200" i="4"/>
  <c r="N199" i="4"/>
  <c r="M199" i="4"/>
  <c r="L199" i="4"/>
  <c r="K199" i="4"/>
  <c r="J199" i="4"/>
  <c r="I199" i="4"/>
  <c r="N198" i="4"/>
  <c r="M198" i="4"/>
  <c r="L198" i="4"/>
  <c r="K198" i="4"/>
  <c r="J198" i="4"/>
  <c r="I198" i="4"/>
  <c r="N197" i="4"/>
  <c r="M197" i="4"/>
  <c r="L197" i="4"/>
  <c r="K197" i="4"/>
  <c r="J197" i="4"/>
  <c r="I197" i="4"/>
  <c r="N196" i="4"/>
  <c r="M196" i="4"/>
  <c r="L196" i="4"/>
  <c r="K196" i="4"/>
  <c r="J196" i="4"/>
  <c r="I196" i="4"/>
  <c r="N195" i="4"/>
  <c r="M195" i="4"/>
  <c r="L195" i="4"/>
  <c r="K195" i="4"/>
  <c r="J195" i="4"/>
  <c r="I195" i="4"/>
  <c r="N194" i="4"/>
  <c r="M194" i="4"/>
  <c r="L194" i="4"/>
  <c r="K194" i="4"/>
  <c r="J194" i="4"/>
  <c r="I194" i="4"/>
  <c r="N193" i="4"/>
  <c r="M193" i="4"/>
  <c r="L193" i="4"/>
  <c r="K193" i="4"/>
  <c r="J193" i="4"/>
  <c r="I193" i="4"/>
  <c r="N192" i="4"/>
  <c r="M192" i="4"/>
  <c r="L192" i="4"/>
  <c r="K192" i="4"/>
  <c r="J192" i="4"/>
  <c r="I192" i="4"/>
  <c r="N191" i="4"/>
  <c r="M191" i="4"/>
  <c r="L191" i="4"/>
  <c r="K191" i="4"/>
  <c r="J191" i="4"/>
  <c r="I191" i="4"/>
  <c r="N190" i="4"/>
  <c r="M190" i="4"/>
  <c r="L190" i="4"/>
  <c r="K190" i="4"/>
  <c r="J190" i="4"/>
  <c r="I190" i="4"/>
  <c r="N189" i="4"/>
  <c r="M189" i="4"/>
  <c r="L189" i="4"/>
  <c r="K189" i="4"/>
  <c r="J189" i="4"/>
  <c r="I189" i="4"/>
  <c r="N188" i="4"/>
  <c r="M188" i="4"/>
  <c r="L188" i="4"/>
  <c r="K188" i="4"/>
  <c r="J188" i="4"/>
  <c r="I188" i="4"/>
  <c r="N187" i="4"/>
  <c r="M187" i="4"/>
  <c r="L187" i="4"/>
  <c r="K187" i="4"/>
  <c r="J187" i="4"/>
  <c r="I187" i="4"/>
  <c r="N186" i="4"/>
  <c r="M186" i="4"/>
  <c r="L186" i="4"/>
  <c r="K186" i="4"/>
  <c r="J186" i="4"/>
  <c r="I186" i="4"/>
  <c r="N185" i="4"/>
  <c r="M185" i="4"/>
  <c r="L185" i="4"/>
  <c r="K185" i="4"/>
  <c r="J185" i="4"/>
  <c r="I185" i="4"/>
  <c r="N184" i="4"/>
  <c r="M184" i="4"/>
  <c r="L184" i="4"/>
  <c r="K184" i="4"/>
  <c r="J184" i="4"/>
  <c r="I184" i="4"/>
  <c r="N183" i="4"/>
  <c r="M183" i="4"/>
  <c r="L183" i="4"/>
  <c r="K183" i="4"/>
  <c r="J183" i="4"/>
  <c r="I183" i="4"/>
  <c r="N182" i="4"/>
  <c r="M182" i="4"/>
  <c r="L182" i="4"/>
  <c r="K182" i="4"/>
  <c r="J182" i="4"/>
  <c r="I182" i="4"/>
  <c r="N181" i="4"/>
  <c r="M181" i="4"/>
  <c r="L181" i="4"/>
  <c r="K181" i="4"/>
  <c r="J181" i="4"/>
  <c r="I181" i="4"/>
  <c r="N180" i="4"/>
  <c r="M180" i="4"/>
  <c r="L180" i="4"/>
  <c r="K180" i="4"/>
  <c r="J180" i="4"/>
  <c r="I180" i="4"/>
  <c r="N179" i="4"/>
  <c r="M179" i="4"/>
  <c r="L179" i="4"/>
  <c r="K179" i="4"/>
  <c r="J179" i="4"/>
  <c r="I179" i="4"/>
  <c r="N178" i="4"/>
  <c r="M178" i="4"/>
  <c r="L178" i="4"/>
  <c r="K178" i="4"/>
  <c r="J178" i="4"/>
  <c r="I178" i="4"/>
  <c r="N177" i="4"/>
  <c r="M177" i="4"/>
  <c r="L177" i="4"/>
  <c r="K177" i="4"/>
  <c r="J177" i="4"/>
  <c r="I177" i="4"/>
  <c r="N176" i="4"/>
  <c r="M176" i="4"/>
  <c r="L176" i="4"/>
  <c r="K176" i="4"/>
  <c r="J176" i="4"/>
  <c r="I176" i="4"/>
  <c r="N175" i="4"/>
  <c r="M175" i="4"/>
  <c r="L175" i="4"/>
  <c r="K175" i="4"/>
  <c r="J175" i="4"/>
  <c r="I175" i="4"/>
  <c r="N174" i="4"/>
  <c r="M174" i="4"/>
  <c r="L174" i="4"/>
  <c r="K174" i="4"/>
  <c r="J174" i="4"/>
  <c r="I174" i="4"/>
  <c r="N173" i="4"/>
  <c r="M173" i="4"/>
  <c r="L173" i="4"/>
  <c r="K173" i="4"/>
  <c r="J173" i="4"/>
  <c r="I173" i="4"/>
  <c r="N172" i="4"/>
  <c r="M172" i="4"/>
  <c r="L172" i="4"/>
  <c r="K172" i="4"/>
  <c r="J172" i="4"/>
  <c r="I172" i="4"/>
  <c r="P108" i="4"/>
  <c r="O171" i="4"/>
  <c r="N171" i="4"/>
  <c r="M171" i="4"/>
  <c r="L171" i="4"/>
  <c r="K171" i="4"/>
  <c r="J171" i="4"/>
  <c r="I171" i="4"/>
  <c r="O170" i="4"/>
  <c r="N170" i="4"/>
  <c r="M170" i="4"/>
  <c r="L170" i="4"/>
  <c r="K170" i="4"/>
  <c r="J170" i="4"/>
  <c r="I170" i="4"/>
  <c r="O169" i="4"/>
  <c r="N169" i="4"/>
  <c r="M169" i="4"/>
  <c r="L169" i="4"/>
  <c r="K169" i="4"/>
  <c r="J169" i="4"/>
  <c r="I169" i="4"/>
  <c r="O168" i="4"/>
  <c r="N168" i="4"/>
  <c r="M168" i="4"/>
  <c r="L168" i="4"/>
  <c r="K168" i="4"/>
  <c r="J168" i="4"/>
  <c r="I168" i="4"/>
  <c r="O167" i="4"/>
  <c r="N167" i="4"/>
  <c r="M167" i="4"/>
  <c r="L167" i="4"/>
  <c r="K167" i="4"/>
  <c r="J167" i="4"/>
  <c r="I167" i="4"/>
  <c r="O166" i="4"/>
  <c r="N166" i="4"/>
  <c r="M166" i="4"/>
  <c r="L166" i="4"/>
  <c r="K166" i="4"/>
  <c r="J166" i="4"/>
  <c r="I166" i="4"/>
  <c r="O165" i="4"/>
  <c r="N165" i="4"/>
  <c r="M165" i="4"/>
  <c r="L165" i="4"/>
  <c r="K165" i="4"/>
  <c r="J165" i="4"/>
  <c r="I165" i="4"/>
  <c r="O164" i="4"/>
  <c r="N164" i="4"/>
  <c r="M164" i="4"/>
  <c r="L164" i="4"/>
  <c r="K164" i="4"/>
  <c r="J164" i="4"/>
  <c r="I164" i="4"/>
  <c r="O163" i="4"/>
  <c r="N163" i="4"/>
  <c r="M163" i="4"/>
  <c r="L163" i="4"/>
  <c r="K163" i="4"/>
  <c r="J163" i="4"/>
  <c r="I163" i="4"/>
  <c r="O162" i="4"/>
  <c r="N162" i="4"/>
  <c r="M162" i="4"/>
  <c r="L162" i="4"/>
  <c r="K162" i="4"/>
  <c r="J162" i="4"/>
  <c r="I162" i="4"/>
  <c r="O161" i="4"/>
  <c r="N161" i="4"/>
  <c r="M161" i="4"/>
  <c r="L161" i="4"/>
  <c r="K161" i="4"/>
  <c r="J161" i="4"/>
  <c r="I161" i="4"/>
  <c r="O160" i="4"/>
  <c r="N160" i="4"/>
  <c r="M160" i="4"/>
  <c r="L160" i="4"/>
  <c r="K160" i="4"/>
  <c r="J160" i="4"/>
  <c r="I160" i="4"/>
  <c r="O159" i="4"/>
  <c r="N159" i="4"/>
  <c r="M159" i="4"/>
  <c r="L159" i="4"/>
  <c r="K159" i="4"/>
  <c r="J159" i="4"/>
  <c r="I159" i="4"/>
  <c r="O158" i="4"/>
  <c r="N158" i="4"/>
  <c r="M158" i="4"/>
  <c r="L158" i="4"/>
  <c r="K158" i="4"/>
  <c r="J158" i="4"/>
  <c r="I158" i="4"/>
  <c r="O157" i="4"/>
  <c r="N157" i="4"/>
  <c r="M157" i="4"/>
  <c r="L157" i="4"/>
  <c r="K157" i="4"/>
  <c r="J157" i="4"/>
  <c r="I157" i="4"/>
  <c r="O156" i="4"/>
  <c r="N156" i="4"/>
  <c r="M156" i="4"/>
  <c r="L156" i="4"/>
  <c r="K156" i="4"/>
  <c r="J156" i="4"/>
  <c r="I156" i="4"/>
  <c r="O155" i="4"/>
  <c r="N155" i="4"/>
  <c r="M155" i="4"/>
  <c r="L155" i="4"/>
  <c r="K155" i="4"/>
  <c r="J155" i="4"/>
  <c r="I155" i="4"/>
  <c r="O154" i="4"/>
  <c r="N154" i="4"/>
  <c r="M154" i="4"/>
  <c r="L154" i="4"/>
  <c r="K154" i="4"/>
  <c r="J154" i="4"/>
  <c r="I154" i="4"/>
  <c r="O153" i="4"/>
  <c r="N153" i="4"/>
  <c r="M153" i="4"/>
  <c r="L153" i="4"/>
  <c r="K153" i="4"/>
  <c r="J153" i="4"/>
  <c r="I153" i="4"/>
  <c r="O152" i="4"/>
  <c r="N152" i="4"/>
  <c r="M152" i="4"/>
  <c r="L152" i="4"/>
  <c r="K152" i="4"/>
  <c r="J152" i="4"/>
  <c r="I152" i="4"/>
  <c r="O151" i="4"/>
  <c r="N151" i="4"/>
  <c r="M151" i="4"/>
  <c r="L151" i="4"/>
  <c r="K151" i="4"/>
  <c r="J151" i="4"/>
  <c r="I151" i="4"/>
  <c r="O150" i="4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O101" i="4"/>
  <c r="N101" i="4"/>
  <c r="M101" i="4"/>
  <c r="L101" i="4"/>
  <c r="K101" i="4"/>
  <c r="J101" i="4"/>
  <c r="I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J78" i="4"/>
  <c r="N89" i="4"/>
  <c r="M89" i="4"/>
  <c r="L89" i="4"/>
  <c r="K89" i="4"/>
  <c r="J89" i="4"/>
  <c r="N88" i="4"/>
  <c r="M88" i="4"/>
  <c r="L88" i="4"/>
  <c r="K88" i="4"/>
  <c r="J88" i="4"/>
  <c r="N87" i="4"/>
  <c r="M87" i="4"/>
  <c r="L87" i="4"/>
  <c r="K87" i="4"/>
  <c r="J87" i="4"/>
  <c r="N86" i="4"/>
  <c r="M86" i="4"/>
  <c r="L86" i="4"/>
  <c r="K86" i="4"/>
  <c r="J86" i="4"/>
  <c r="N85" i="4"/>
  <c r="M85" i="4"/>
  <c r="L85" i="4"/>
  <c r="K85" i="4"/>
  <c r="J85" i="4"/>
  <c r="N84" i="4"/>
  <c r="M84" i="4"/>
  <c r="L84" i="4"/>
  <c r="K84" i="4"/>
  <c r="J84" i="4"/>
  <c r="N83" i="4"/>
  <c r="M83" i="4"/>
  <c r="L83" i="4"/>
  <c r="K83" i="4"/>
  <c r="J83" i="4"/>
  <c r="N82" i="4"/>
  <c r="M82" i="4"/>
  <c r="L82" i="4"/>
  <c r="K82" i="4"/>
  <c r="J82" i="4"/>
  <c r="N81" i="4"/>
  <c r="M81" i="4"/>
  <c r="L81" i="4"/>
  <c r="K81" i="4"/>
  <c r="J81" i="4"/>
  <c r="N80" i="4"/>
  <c r="M80" i="4"/>
  <c r="L80" i="4"/>
  <c r="K80" i="4"/>
  <c r="J80" i="4"/>
  <c r="N79" i="4"/>
  <c r="M79" i="4"/>
  <c r="L79" i="4"/>
  <c r="K79" i="4"/>
  <c r="J79" i="4"/>
  <c r="K78" i="4"/>
  <c r="L78" i="4"/>
  <c r="M78" i="4"/>
  <c r="N78" i="4"/>
  <c r="N73" i="4"/>
  <c r="M73" i="4"/>
  <c r="N72" i="4"/>
  <c r="M72" i="4"/>
  <c r="N71" i="4"/>
  <c r="M71" i="4"/>
  <c r="N70" i="4"/>
  <c r="M70" i="4"/>
  <c r="N69" i="4"/>
  <c r="M69" i="4"/>
  <c r="L76" i="4"/>
  <c r="L75" i="4"/>
  <c r="L74" i="4"/>
  <c r="L73" i="4"/>
  <c r="L72" i="4"/>
  <c r="L71" i="4"/>
  <c r="L70" i="4"/>
  <c r="L69" i="4"/>
  <c r="L68" i="4"/>
  <c r="K77" i="4"/>
  <c r="K76" i="4"/>
  <c r="K75" i="4"/>
  <c r="K68" i="4"/>
  <c r="K69" i="4"/>
  <c r="K70" i="4"/>
  <c r="K71" i="4"/>
  <c r="K72" i="4"/>
  <c r="K73" i="4"/>
  <c r="K74" i="4"/>
  <c r="K67" i="4"/>
  <c r="K57" i="4"/>
  <c r="K58" i="4"/>
  <c r="K59" i="4"/>
  <c r="K60" i="4"/>
  <c r="K61" i="4"/>
  <c r="K62" i="4"/>
  <c r="K63" i="4"/>
  <c r="K64" i="4"/>
  <c r="K65" i="4"/>
  <c r="K66" i="4"/>
  <c r="K56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P44" i="4"/>
  <c r="O44" i="4"/>
  <c r="N44" i="4"/>
  <c r="M44" i="4"/>
  <c r="P43" i="4"/>
  <c r="O43" i="4"/>
  <c r="N43" i="4"/>
  <c r="M43" i="4"/>
  <c r="P42" i="4"/>
  <c r="O42" i="4"/>
  <c r="N42" i="4"/>
  <c r="M42" i="4"/>
  <c r="P41" i="4"/>
  <c r="O41" i="4"/>
  <c r="N41" i="4"/>
  <c r="M41" i="4"/>
  <c r="P40" i="4"/>
  <c r="O40" i="4"/>
  <c r="N40" i="4"/>
  <c r="M40" i="4"/>
  <c r="P39" i="4"/>
  <c r="O39" i="4"/>
  <c r="N39" i="4"/>
  <c r="M39" i="4"/>
  <c r="P38" i="4"/>
  <c r="O38" i="4"/>
  <c r="N38" i="4"/>
  <c r="M38" i="4"/>
  <c r="P37" i="4"/>
  <c r="O37" i="4"/>
  <c r="N37" i="4"/>
  <c r="M37" i="4"/>
  <c r="P36" i="4"/>
  <c r="O36" i="4"/>
  <c r="N36" i="4"/>
  <c r="M36" i="4"/>
  <c r="P35" i="4"/>
  <c r="O35" i="4"/>
  <c r="N35" i="4"/>
  <c r="M35" i="4"/>
  <c r="P34" i="4"/>
  <c r="O34" i="4"/>
  <c r="N34" i="4"/>
  <c r="M34" i="4"/>
  <c r="N31" i="4"/>
  <c r="M32" i="4"/>
  <c r="M31" i="4"/>
  <c r="M30" i="4"/>
  <c r="N21" i="4"/>
  <c r="N20" i="4"/>
  <c r="N19" i="4"/>
  <c r="O20" i="4"/>
  <c r="O28" i="4"/>
  <c r="P17" i="4"/>
  <c r="P29" i="4"/>
  <c r="O29" i="4"/>
  <c r="N29" i="4"/>
  <c r="M29" i="4"/>
  <c r="P28" i="4"/>
  <c r="N28" i="4"/>
  <c r="M28" i="4"/>
  <c r="P27" i="4"/>
  <c r="O27" i="4"/>
  <c r="N27" i="4"/>
  <c r="M27" i="4"/>
  <c r="P26" i="4"/>
  <c r="O26" i="4"/>
  <c r="N26" i="4"/>
  <c r="M26" i="4"/>
  <c r="P25" i="4"/>
  <c r="O25" i="4"/>
  <c r="N25" i="4"/>
  <c r="M25" i="4"/>
  <c r="P24" i="4"/>
  <c r="O24" i="4"/>
  <c r="N24" i="4"/>
  <c r="M24" i="4"/>
  <c r="P23" i="4"/>
  <c r="O23" i="4"/>
  <c r="N23" i="4"/>
  <c r="M23" i="4"/>
  <c r="P22" i="4"/>
  <c r="O22" i="4"/>
  <c r="N22" i="4"/>
  <c r="M22" i="4"/>
  <c r="O18" i="4"/>
  <c r="P15" i="4"/>
  <c r="O17" i="4"/>
  <c r="O16" i="4"/>
  <c r="L46" i="4"/>
  <c r="L47" i="4"/>
  <c r="L48" i="4"/>
  <c r="L49" i="4"/>
  <c r="L50" i="4"/>
  <c r="L51" i="4"/>
  <c r="L52" i="4"/>
  <c r="L45" i="4"/>
  <c r="L34" i="4"/>
  <c r="L35" i="4"/>
  <c r="L36" i="4"/>
  <c r="L37" i="4"/>
  <c r="L38" i="4"/>
  <c r="L39" i="4"/>
  <c r="L40" i="4"/>
  <c r="L41" i="4"/>
  <c r="L42" i="4"/>
  <c r="L43" i="4"/>
  <c r="L44" i="4"/>
  <c r="L33" i="4"/>
  <c r="Q2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P2" i="4"/>
  <c r="P6" i="4"/>
  <c r="P7" i="4"/>
  <c r="P8" i="4"/>
  <c r="P9" i="4"/>
  <c r="P10" i="4"/>
  <c r="P11" i="4"/>
  <c r="P12" i="4"/>
  <c r="P13" i="4"/>
  <c r="P14" i="4"/>
  <c r="P16" i="4"/>
  <c r="P18" i="4"/>
  <c r="P19" i="4"/>
  <c r="P20" i="4"/>
  <c r="P21" i="4"/>
  <c r="P30" i="4"/>
  <c r="P31" i="4"/>
  <c r="P32" i="4"/>
  <c r="P33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O2" i="4"/>
  <c r="O6" i="4"/>
  <c r="O7" i="4"/>
  <c r="O8" i="4"/>
  <c r="O9" i="4"/>
  <c r="O10" i="4"/>
  <c r="O11" i="4"/>
  <c r="O12" i="4"/>
  <c r="O13" i="4"/>
  <c r="O14" i="4"/>
  <c r="O15" i="4"/>
  <c r="O19" i="4"/>
  <c r="O21" i="4"/>
  <c r="O30" i="4"/>
  <c r="O31" i="4"/>
  <c r="O32" i="4"/>
  <c r="O33" i="4"/>
  <c r="O45" i="4"/>
  <c r="O55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N2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30" i="4"/>
  <c r="N32" i="4"/>
  <c r="N33" i="4"/>
  <c r="N45" i="4"/>
  <c r="N55" i="4"/>
  <c r="N67" i="4"/>
  <c r="N68" i="4"/>
  <c r="N74" i="4"/>
  <c r="N75" i="4"/>
  <c r="N76" i="4"/>
  <c r="N77" i="4"/>
  <c r="N90" i="4"/>
  <c r="N91" i="4"/>
  <c r="N92" i="4"/>
  <c r="N93" i="4"/>
  <c r="N94" i="4"/>
  <c r="N95" i="4"/>
  <c r="N96" i="4"/>
  <c r="N97" i="4"/>
  <c r="N98" i="4"/>
  <c r="N99" i="4"/>
  <c r="N100" i="4"/>
  <c r="N255" i="4"/>
  <c r="N256" i="4"/>
  <c r="N257" i="4"/>
  <c r="N258" i="4"/>
  <c r="N259" i="4"/>
  <c r="N260" i="4"/>
  <c r="N261" i="4"/>
  <c r="N262" i="4"/>
  <c r="N263" i="4"/>
  <c r="N264" i="4"/>
  <c r="N265" i="4"/>
  <c r="M2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33" i="4"/>
  <c r="M45" i="4"/>
  <c r="M55" i="4"/>
  <c r="M67" i="4"/>
  <c r="M68" i="4"/>
  <c r="M74" i="4"/>
  <c r="M75" i="4"/>
  <c r="M76" i="4"/>
  <c r="M77" i="4"/>
  <c r="M255" i="4"/>
  <c r="M256" i="4"/>
  <c r="M257" i="4"/>
  <c r="M258" i="4"/>
  <c r="M259" i="4"/>
  <c r="M260" i="4"/>
  <c r="M261" i="4"/>
  <c r="M262" i="4"/>
  <c r="M263" i="4"/>
  <c r="M264" i="4"/>
  <c r="M265" i="4"/>
  <c r="L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53" i="4"/>
  <c r="L54" i="4"/>
  <c r="L55" i="4"/>
  <c r="L67" i="4"/>
  <c r="L77" i="4"/>
  <c r="L263" i="4"/>
  <c r="L264" i="4"/>
  <c r="L265" i="4"/>
  <c r="K2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63" i="4"/>
  <c r="K264" i="4"/>
  <c r="K265" i="4"/>
  <c r="I2" i="4"/>
  <c r="J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H2" i="4"/>
  <c r="A2" i="4" s="1"/>
  <c r="H6" i="4"/>
  <c r="H7" i="4"/>
  <c r="H8" i="4"/>
  <c r="H9" i="4"/>
  <c r="A9" i="4" s="1"/>
  <c r="H10" i="4"/>
  <c r="H11" i="4"/>
  <c r="H12" i="4"/>
  <c r="H13" i="4"/>
  <c r="A13" i="4" s="1"/>
  <c r="H14" i="4"/>
  <c r="H15" i="4"/>
  <c r="H16" i="4"/>
  <c r="H17" i="4"/>
  <c r="A17" i="4" s="1"/>
  <c r="H18" i="4"/>
  <c r="H19" i="4"/>
  <c r="H20" i="4"/>
  <c r="H21" i="4"/>
  <c r="A21" i="4" s="1"/>
  <c r="H22" i="4"/>
  <c r="H23" i="4"/>
  <c r="H24" i="4"/>
  <c r="H25" i="4"/>
  <c r="A25" i="4" s="1"/>
  <c r="H26" i="4"/>
  <c r="H27" i="4"/>
  <c r="H28" i="4"/>
  <c r="H29" i="4"/>
  <c r="A29" i="4" s="1"/>
  <c r="H30" i="4"/>
  <c r="H31" i="4"/>
  <c r="H32" i="4"/>
  <c r="H33" i="4"/>
  <c r="A33" i="4" s="1"/>
  <c r="H34" i="4"/>
  <c r="H35" i="4"/>
  <c r="H36" i="4"/>
  <c r="H37" i="4"/>
  <c r="A37" i="4" s="1"/>
  <c r="H38" i="4"/>
  <c r="H39" i="4"/>
  <c r="H40" i="4"/>
  <c r="H41" i="4"/>
  <c r="A41" i="4" s="1"/>
  <c r="H42" i="4"/>
  <c r="H43" i="4"/>
  <c r="H44" i="4"/>
  <c r="H45" i="4"/>
  <c r="A45" i="4" s="1"/>
  <c r="H46" i="4"/>
  <c r="H47" i="4"/>
  <c r="H48" i="4"/>
  <c r="H49" i="4"/>
  <c r="A49" i="4" s="1"/>
  <c r="H50" i="4"/>
  <c r="H51" i="4"/>
  <c r="H52" i="4"/>
  <c r="H53" i="4"/>
  <c r="A53" i="4" s="1"/>
  <c r="H54" i="4"/>
  <c r="H55" i="4"/>
  <c r="H56" i="4"/>
  <c r="H57" i="4"/>
  <c r="A57" i="4" s="1"/>
  <c r="H58" i="4"/>
  <c r="H59" i="4"/>
  <c r="H60" i="4"/>
  <c r="H61" i="4"/>
  <c r="A61" i="4" s="1"/>
  <c r="H62" i="4"/>
  <c r="H63" i="4"/>
  <c r="H64" i="4"/>
  <c r="H65" i="4"/>
  <c r="A65" i="4" s="1"/>
  <c r="H66" i="4"/>
  <c r="H67" i="4"/>
  <c r="H68" i="4"/>
  <c r="H69" i="4"/>
  <c r="A69" i="4" s="1"/>
  <c r="H70" i="4"/>
  <c r="H71" i="4"/>
  <c r="H72" i="4"/>
  <c r="H73" i="4"/>
  <c r="A73" i="4" s="1"/>
  <c r="H74" i="4"/>
  <c r="H75" i="4"/>
  <c r="H76" i="4"/>
  <c r="H77" i="4"/>
  <c r="A77" i="4" s="1"/>
  <c r="H78" i="4"/>
  <c r="H79" i="4"/>
  <c r="H80" i="4"/>
  <c r="H81" i="4"/>
  <c r="A81" i="4" s="1"/>
  <c r="H82" i="4"/>
  <c r="H83" i="4"/>
  <c r="H84" i="4"/>
  <c r="H85" i="4"/>
  <c r="A85" i="4" s="1"/>
  <c r="H86" i="4"/>
  <c r="H87" i="4"/>
  <c r="H88" i="4"/>
  <c r="H89" i="4"/>
  <c r="A89" i="4" s="1"/>
  <c r="H90" i="4"/>
  <c r="H91" i="4"/>
  <c r="H92" i="4"/>
  <c r="H93" i="4"/>
  <c r="A93" i="4" s="1"/>
  <c r="H94" i="4"/>
  <c r="H95" i="4"/>
  <c r="H96" i="4"/>
  <c r="H97" i="4"/>
  <c r="A97" i="4" s="1"/>
  <c r="H98" i="4"/>
  <c r="H99" i="4"/>
  <c r="H100" i="4"/>
  <c r="H101" i="4"/>
  <c r="A101" i="4" s="1"/>
  <c r="H102" i="4"/>
  <c r="H103" i="4"/>
  <c r="H104" i="4"/>
  <c r="H105" i="4"/>
  <c r="A105" i="4" s="1"/>
  <c r="H106" i="4"/>
  <c r="H107" i="4"/>
  <c r="H108" i="4"/>
  <c r="H109" i="4"/>
  <c r="A109" i="4" s="1"/>
  <c r="H110" i="4"/>
  <c r="H111" i="4"/>
  <c r="H112" i="4"/>
  <c r="H113" i="4"/>
  <c r="A113" i="4" s="1"/>
  <c r="H114" i="4"/>
  <c r="H115" i="4"/>
  <c r="H116" i="4"/>
  <c r="H117" i="4"/>
  <c r="A117" i="4" s="1"/>
  <c r="H118" i="4"/>
  <c r="H119" i="4"/>
  <c r="H120" i="4"/>
  <c r="H121" i="4"/>
  <c r="A121" i="4" s="1"/>
  <c r="H122" i="4"/>
  <c r="H123" i="4"/>
  <c r="H124" i="4"/>
  <c r="H125" i="4"/>
  <c r="A125" i="4" s="1"/>
  <c r="H126" i="4"/>
  <c r="H127" i="4"/>
  <c r="H128" i="4"/>
  <c r="H129" i="4"/>
  <c r="A129" i="4" s="1"/>
  <c r="H130" i="4"/>
  <c r="H131" i="4"/>
  <c r="H132" i="4"/>
  <c r="H133" i="4"/>
  <c r="A133" i="4" s="1"/>
  <c r="H134" i="4"/>
  <c r="H135" i="4"/>
  <c r="H136" i="4"/>
  <c r="H137" i="4"/>
  <c r="A137" i="4" s="1"/>
  <c r="H138" i="4"/>
  <c r="H139" i="4"/>
  <c r="H140" i="4"/>
  <c r="H141" i="4"/>
  <c r="A141" i="4" s="1"/>
  <c r="H142" i="4"/>
  <c r="H143" i="4"/>
  <c r="H144" i="4"/>
  <c r="H145" i="4"/>
  <c r="A145" i="4" s="1"/>
  <c r="H146" i="4"/>
  <c r="H147" i="4"/>
  <c r="H148" i="4"/>
  <c r="H149" i="4"/>
  <c r="A149" i="4" s="1"/>
  <c r="H150" i="4"/>
  <c r="H151" i="4"/>
  <c r="H152" i="4"/>
  <c r="H153" i="4"/>
  <c r="A153" i="4" s="1"/>
  <c r="H154" i="4"/>
  <c r="H155" i="4"/>
  <c r="H156" i="4"/>
  <c r="H157" i="4"/>
  <c r="A157" i="4" s="1"/>
  <c r="H158" i="4"/>
  <c r="H159" i="4"/>
  <c r="H160" i="4"/>
  <c r="H161" i="4"/>
  <c r="A161" i="4" s="1"/>
  <c r="H162" i="4"/>
  <c r="H163" i="4"/>
  <c r="H164" i="4"/>
  <c r="H165" i="4"/>
  <c r="A165" i="4" s="1"/>
  <c r="H166" i="4"/>
  <c r="H167" i="4"/>
  <c r="H168" i="4"/>
  <c r="H169" i="4"/>
  <c r="A169" i="4" s="1"/>
  <c r="H170" i="4"/>
  <c r="H171" i="4"/>
  <c r="H172" i="4"/>
  <c r="H173" i="4"/>
  <c r="A173" i="4" s="1"/>
  <c r="H174" i="4"/>
  <c r="H175" i="4"/>
  <c r="H176" i="4"/>
  <c r="H177" i="4"/>
  <c r="A177" i="4" s="1"/>
  <c r="H178" i="4"/>
  <c r="H179" i="4"/>
  <c r="H180" i="4"/>
  <c r="H181" i="4"/>
  <c r="A181" i="4" s="1"/>
  <c r="H182" i="4"/>
  <c r="H183" i="4"/>
  <c r="H184" i="4"/>
  <c r="H185" i="4"/>
  <c r="A185" i="4" s="1"/>
  <c r="H186" i="4"/>
  <c r="H187" i="4"/>
  <c r="H188" i="4"/>
  <c r="H189" i="4"/>
  <c r="A189" i="4" s="1"/>
  <c r="H190" i="4"/>
  <c r="H191" i="4"/>
  <c r="H192" i="4"/>
  <c r="H193" i="4"/>
  <c r="A193" i="4" s="1"/>
  <c r="H194" i="4"/>
  <c r="H195" i="4"/>
  <c r="H196" i="4"/>
  <c r="H197" i="4"/>
  <c r="A197" i="4" s="1"/>
  <c r="H198" i="4"/>
  <c r="H199" i="4"/>
  <c r="H200" i="4"/>
  <c r="H201" i="4"/>
  <c r="A201" i="4" s="1"/>
  <c r="H202" i="4"/>
  <c r="H203" i="4"/>
  <c r="H204" i="4"/>
  <c r="H205" i="4"/>
  <c r="A205" i="4" s="1"/>
  <c r="H206" i="4"/>
  <c r="H207" i="4"/>
  <c r="H208" i="4"/>
  <c r="H209" i="4"/>
  <c r="A209" i="4" s="1"/>
  <c r="H210" i="4"/>
  <c r="H211" i="4"/>
  <c r="H212" i="4"/>
  <c r="H213" i="4"/>
  <c r="A213" i="4" s="1"/>
  <c r="H214" i="4"/>
  <c r="H215" i="4"/>
  <c r="H216" i="4"/>
  <c r="H217" i="4"/>
  <c r="A217" i="4" s="1"/>
  <c r="H218" i="4"/>
  <c r="H219" i="4"/>
  <c r="H220" i="4"/>
  <c r="H221" i="4"/>
  <c r="A221" i="4" s="1"/>
  <c r="H222" i="4"/>
  <c r="H223" i="4"/>
  <c r="H224" i="4"/>
  <c r="H225" i="4"/>
  <c r="A225" i="4" s="1"/>
  <c r="H226" i="4"/>
  <c r="H227" i="4"/>
  <c r="H228" i="4"/>
  <c r="H229" i="4"/>
  <c r="A229" i="4" s="1"/>
  <c r="H230" i="4"/>
  <c r="H231" i="4"/>
  <c r="H232" i="4"/>
  <c r="H233" i="4"/>
  <c r="A233" i="4" s="1"/>
  <c r="H234" i="4"/>
  <c r="H235" i="4"/>
  <c r="H236" i="4"/>
  <c r="H237" i="4"/>
  <c r="A237" i="4" s="1"/>
  <c r="H238" i="4"/>
  <c r="H239" i="4"/>
  <c r="H240" i="4"/>
  <c r="H241" i="4"/>
  <c r="A241" i="4" s="1"/>
  <c r="H242" i="4"/>
  <c r="H243" i="4"/>
  <c r="H244" i="4"/>
  <c r="H245" i="4"/>
  <c r="A245" i="4" s="1"/>
  <c r="H246" i="4"/>
  <c r="H247" i="4"/>
  <c r="H248" i="4"/>
  <c r="H249" i="4"/>
  <c r="A249" i="4" s="1"/>
  <c r="H250" i="4"/>
  <c r="H251" i="4"/>
  <c r="H252" i="4"/>
  <c r="H253" i="4"/>
  <c r="A253" i="4" s="1"/>
  <c r="H254" i="4"/>
  <c r="H255" i="4"/>
  <c r="H256" i="4"/>
  <c r="H257" i="4"/>
  <c r="A257" i="4" s="1"/>
  <c r="H258" i="4"/>
  <c r="H259" i="4"/>
  <c r="H260" i="4"/>
  <c r="H261" i="4"/>
  <c r="A261" i="4" s="1"/>
  <c r="H262" i="4"/>
  <c r="H263" i="4"/>
  <c r="H264" i="4"/>
  <c r="H265" i="4"/>
  <c r="A265" i="4" s="1"/>
  <c r="A263" i="4" l="1"/>
  <c r="A259" i="4"/>
  <c r="A251" i="4"/>
  <c r="A247" i="4"/>
  <c r="A239" i="4"/>
  <c r="A235" i="4"/>
  <c r="A231" i="4"/>
  <c r="A223" i="4"/>
  <c r="A219" i="4"/>
  <c r="A215" i="4"/>
  <c r="A211" i="4"/>
  <c r="A203" i="4"/>
  <c r="A199" i="4"/>
  <c r="A195" i="4"/>
  <c r="A191" i="4"/>
  <c r="A183" i="4"/>
  <c r="A179" i="4"/>
  <c r="A175" i="4"/>
  <c r="A171" i="4"/>
  <c r="A163" i="4"/>
  <c r="A159" i="4"/>
  <c r="A155" i="4"/>
  <c r="A147" i="4"/>
  <c r="A143" i="4"/>
  <c r="A139" i="4"/>
  <c r="A135" i="4"/>
  <c r="A131" i="4"/>
  <c r="A127" i="4"/>
  <c r="A123" i="4"/>
  <c r="A119" i="4"/>
  <c r="A115" i="4"/>
  <c r="A111" i="4"/>
  <c r="A107" i="4"/>
  <c r="A103" i="4"/>
  <c r="A95" i="4"/>
  <c r="A91" i="4"/>
  <c r="A87" i="4"/>
  <c r="A83" i="4"/>
  <c r="A79" i="4"/>
  <c r="A75" i="4"/>
  <c r="A71" i="4"/>
  <c r="A67" i="4"/>
  <c r="A63" i="4"/>
  <c r="A59" i="4"/>
  <c r="A55" i="4"/>
  <c r="A51" i="4"/>
  <c r="A47" i="4"/>
  <c r="A43" i="4"/>
  <c r="A39" i="4"/>
  <c r="A35" i="4"/>
  <c r="A31" i="4"/>
  <c r="A27" i="4"/>
  <c r="A23" i="4"/>
  <c r="A19" i="4"/>
  <c r="A15" i="4"/>
  <c r="A11" i="4"/>
  <c r="A7" i="4"/>
  <c r="A255" i="4"/>
  <c r="A243" i="4"/>
  <c r="A227" i="4"/>
  <c r="A207" i="4"/>
  <c r="A187" i="4"/>
  <c r="A167" i="4"/>
  <c r="A151" i="4"/>
  <c r="A99" i="4"/>
  <c r="A262" i="4"/>
  <c r="A258" i="4"/>
  <c r="A254" i="4"/>
  <c r="A250" i="4"/>
  <c r="A246" i="4"/>
  <c r="A242" i="4"/>
  <c r="A238" i="4"/>
  <c r="A234" i="4"/>
  <c r="A230" i="4"/>
  <c r="A226" i="4"/>
  <c r="A222" i="4"/>
  <c r="A218" i="4"/>
  <c r="A214" i="4"/>
  <c r="A210" i="4"/>
  <c r="A206" i="4"/>
  <c r="A202" i="4"/>
  <c r="A198" i="4"/>
  <c r="A194" i="4"/>
  <c r="A190" i="4"/>
  <c r="A186" i="4"/>
  <c r="A182" i="4"/>
  <c r="A178" i="4"/>
  <c r="A174" i="4"/>
  <c r="A170" i="4"/>
  <c r="A166" i="4"/>
  <c r="A162" i="4"/>
  <c r="A158" i="4"/>
  <c r="A154" i="4"/>
  <c r="A150" i="4"/>
  <c r="A146" i="4"/>
  <c r="A142" i="4"/>
  <c r="A138" i="4"/>
  <c r="A134" i="4"/>
  <c r="A130" i="4"/>
  <c r="A126" i="4"/>
  <c r="A122" i="4"/>
  <c r="A118" i="4"/>
  <c r="A114" i="4"/>
  <c r="A110" i="4"/>
  <c r="A106" i="4"/>
  <c r="A102" i="4"/>
  <c r="A98" i="4"/>
  <c r="A94" i="4"/>
  <c r="A90" i="4"/>
  <c r="A86" i="4"/>
  <c r="A82" i="4"/>
  <c r="A78" i="4"/>
  <c r="A74" i="4"/>
  <c r="A70" i="4"/>
  <c r="A66" i="4"/>
  <c r="A62" i="4"/>
  <c r="A58" i="4"/>
  <c r="A54" i="4"/>
  <c r="A50" i="4"/>
  <c r="A46" i="4"/>
  <c r="A42" i="4"/>
  <c r="A38" i="4"/>
  <c r="A34" i="4"/>
  <c r="A30" i="4"/>
  <c r="A26" i="4"/>
  <c r="A22" i="4"/>
  <c r="A18" i="4"/>
  <c r="A14" i="4"/>
  <c r="A10" i="4"/>
  <c r="A6" i="4"/>
  <c r="A264" i="4"/>
  <c r="A260" i="4"/>
  <c r="A256" i="4"/>
  <c r="A252" i="4"/>
  <c r="A248" i="4"/>
  <c r="A244" i="4"/>
  <c r="A240" i="4"/>
  <c r="A236" i="4"/>
  <c r="A232" i="4"/>
  <c r="A228" i="4"/>
  <c r="A224" i="4"/>
  <c r="A220" i="4"/>
  <c r="A216" i="4"/>
  <c r="A212" i="4"/>
  <c r="A208" i="4"/>
  <c r="A204" i="4"/>
  <c r="A200" i="4"/>
  <c r="A196" i="4"/>
  <c r="A192" i="4"/>
  <c r="A188" i="4"/>
  <c r="A184" i="4"/>
  <c r="A180" i="4"/>
  <c r="A176" i="4"/>
  <c r="A172" i="4"/>
  <c r="A168" i="4"/>
  <c r="A164" i="4"/>
  <c r="A160" i="4"/>
  <c r="A156" i="4"/>
  <c r="A152" i="4"/>
  <c r="A148" i="4"/>
  <c r="A144" i="4"/>
  <c r="A140" i="4"/>
  <c r="A136" i="4"/>
  <c r="A132" i="4"/>
  <c r="A128" i="4"/>
  <c r="A124" i="4"/>
  <c r="A120" i="4"/>
  <c r="A116" i="4"/>
  <c r="A112" i="4"/>
  <c r="A108" i="4"/>
  <c r="A104" i="4"/>
  <c r="A100" i="4"/>
  <c r="A96" i="4"/>
  <c r="A92" i="4"/>
  <c r="A88" i="4"/>
  <c r="A84" i="4"/>
  <c r="A80" i="4"/>
  <c r="A76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A8" i="4"/>
  <c r="G6" i="4"/>
  <c r="G7" i="4"/>
  <c r="G8" i="4"/>
  <c r="G9" i="4"/>
  <c r="G10" i="4"/>
  <c r="G11" i="4"/>
  <c r="G12" i="4"/>
  <c r="G13" i="4"/>
  <c r="G14" i="4"/>
  <c r="G15" i="4"/>
  <c r="G2" i="4" l="1"/>
  <c r="G74" i="3" l="1"/>
  <c r="G75" i="3"/>
  <c r="G76" i="3"/>
  <c r="G77" i="3"/>
  <c r="G78" i="3"/>
  <c r="G79" i="3"/>
  <c r="G80" i="3"/>
  <c r="G81" i="3"/>
  <c r="G82" i="3"/>
  <c r="G83" i="3"/>
  <c r="F57" i="3"/>
  <c r="G57" i="3" s="1"/>
  <c r="G53" i="3"/>
  <c r="G54" i="3"/>
  <c r="G55" i="3"/>
  <c r="G56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45" i="3"/>
  <c r="G39" i="3"/>
  <c r="G37" i="3"/>
  <c r="C34" i="3"/>
  <c r="G34" i="3" s="1"/>
  <c r="G35" i="3"/>
  <c r="G33" i="3"/>
  <c r="G31" i="3"/>
  <c r="G29" i="3"/>
  <c r="G30" i="3"/>
  <c r="G32" i="3"/>
  <c r="G36" i="3"/>
  <c r="G38" i="3"/>
  <c r="G40" i="3"/>
  <c r="G41" i="3"/>
  <c r="G43" i="3"/>
  <c r="G44" i="3"/>
  <c r="G46" i="3"/>
  <c r="G49" i="3"/>
  <c r="G50" i="3"/>
  <c r="G51" i="3"/>
  <c r="G52" i="3"/>
  <c r="G28" i="3"/>
  <c r="G25" i="3"/>
  <c r="G21" i="3"/>
  <c r="G22" i="3"/>
  <c r="G23" i="3"/>
  <c r="G24" i="3"/>
  <c r="G17" i="3"/>
  <c r="G15" i="3"/>
  <c r="G13" i="3"/>
  <c r="G11" i="3"/>
  <c r="G20" i="3"/>
  <c r="G16" i="3"/>
  <c r="G14" i="3"/>
  <c r="G12" i="3"/>
  <c r="G10" i="3"/>
  <c r="G6" i="3"/>
  <c r="G5" i="3"/>
  <c r="G4" i="3"/>
  <c r="G3" i="3"/>
  <c r="G21" i="1" l="1"/>
  <c r="K59" i="1" l="1"/>
  <c r="K60" i="1"/>
  <c r="K61" i="1"/>
  <c r="K62" i="1"/>
  <c r="K63" i="1"/>
  <c r="K64" i="1"/>
  <c r="K65" i="1"/>
  <c r="K66" i="1"/>
  <c r="K67" i="1"/>
  <c r="K68" i="1"/>
  <c r="G59" i="1"/>
  <c r="G60" i="1"/>
  <c r="G61" i="1"/>
  <c r="G62" i="1"/>
  <c r="G63" i="1"/>
  <c r="G64" i="1"/>
  <c r="G65" i="1"/>
  <c r="G66" i="1"/>
  <c r="G67" i="1"/>
  <c r="G68" i="1"/>
  <c r="E59" i="1"/>
  <c r="E60" i="1"/>
  <c r="E61" i="1"/>
  <c r="E62" i="1"/>
  <c r="E63" i="1"/>
  <c r="E64" i="1"/>
  <c r="E65" i="1"/>
  <c r="E66" i="1"/>
  <c r="E67" i="1"/>
  <c r="E68" i="1"/>
  <c r="K51" i="1"/>
  <c r="K52" i="1"/>
  <c r="K53" i="1"/>
  <c r="K54" i="1"/>
  <c r="K55" i="1"/>
  <c r="K56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5" i="1"/>
  <c r="I3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1" i="1"/>
  <c r="E52" i="1"/>
  <c r="E53" i="1"/>
  <c r="E54" i="1"/>
  <c r="E55" i="1"/>
  <c r="E56" i="1"/>
  <c r="E35" i="1"/>
  <c r="K30" i="1" l="1"/>
  <c r="K31" i="1"/>
  <c r="I30" i="1"/>
  <c r="I31" i="1"/>
  <c r="G30" i="1"/>
  <c r="G31" i="1"/>
  <c r="K22" i="1"/>
  <c r="K23" i="1"/>
  <c r="K24" i="1"/>
  <c r="K25" i="1"/>
  <c r="K26" i="1"/>
  <c r="K27" i="1"/>
  <c r="K21" i="1"/>
  <c r="I22" i="1"/>
  <c r="I23" i="1"/>
  <c r="I24" i="1"/>
  <c r="I25" i="1"/>
  <c r="I26" i="1"/>
  <c r="I27" i="1"/>
  <c r="I21" i="1"/>
  <c r="G22" i="1"/>
  <c r="G23" i="1"/>
  <c r="G24" i="1"/>
  <c r="G25" i="1"/>
  <c r="G26" i="1"/>
  <c r="G27" i="1"/>
  <c r="E22" i="1"/>
  <c r="E23" i="1"/>
  <c r="E24" i="1"/>
  <c r="E25" i="1"/>
  <c r="E26" i="1"/>
  <c r="E27" i="1"/>
  <c r="E21" i="1"/>
  <c r="L18" i="1"/>
  <c r="L17" i="1"/>
  <c r="L16" i="1"/>
  <c r="L12" i="1"/>
  <c r="L11" i="1"/>
  <c r="L10" i="1"/>
  <c r="M17" i="1"/>
  <c r="M18" i="1"/>
  <c r="M16" i="1"/>
  <c r="M11" i="1"/>
  <c r="M12" i="1"/>
  <c r="M13" i="1"/>
  <c r="M10" i="1"/>
  <c r="M4" i="1"/>
  <c r="M5" i="1"/>
  <c r="M6" i="1"/>
  <c r="L4" i="1"/>
  <c r="M3" i="1"/>
  <c r="M21" i="1" l="1"/>
  <c r="M24" i="1"/>
  <c r="M26" i="1"/>
  <c r="M22" i="1"/>
  <c r="M25" i="1"/>
  <c r="M27" i="1"/>
  <c r="M23" i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42" i="1"/>
  <c r="I42" i="1" s="1"/>
  <c r="H41" i="1"/>
  <c r="I41" i="1" s="1"/>
  <c r="H40" i="1"/>
  <c r="I40" i="1" s="1"/>
  <c r="H38" i="1"/>
  <c r="I38" i="1" s="1"/>
  <c r="H37" i="1"/>
  <c r="I37" i="1" s="1"/>
  <c r="H36" i="1"/>
  <c r="I36" i="1" s="1"/>
  <c r="H35" i="1"/>
  <c r="I35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L13" i="1"/>
  <c r="L6" i="1"/>
  <c r="L5" i="1"/>
  <c r="L3" i="1"/>
  <c r="E30" i="1" l="1"/>
  <c r="E31" i="1"/>
  <c r="G45" i="6"/>
  <c r="G84" i="6"/>
  <c r="G23" i="6"/>
  <c r="G69" i="6"/>
  <c r="G20" i="6"/>
  <c r="G18" i="6"/>
  <c r="G98" i="6"/>
  <c r="G143" i="6"/>
  <c r="G41" i="6"/>
  <c r="G48" i="6"/>
  <c r="G107" i="6"/>
  <c r="G99" i="6"/>
  <c r="G121" i="6"/>
  <c r="G68" i="6"/>
  <c r="G141" i="6"/>
  <c r="G139" i="6"/>
  <c r="G89" i="6"/>
  <c r="G16" i="6"/>
  <c r="G109" i="6"/>
  <c r="G59" i="6"/>
  <c r="G44" i="6"/>
  <c r="G51" i="6"/>
  <c r="G113" i="6"/>
  <c r="G29" i="6"/>
  <c r="G96" i="6"/>
  <c r="G42" i="6"/>
  <c r="G134" i="6"/>
  <c r="G73" i="6"/>
  <c r="G125" i="6"/>
  <c r="G127" i="6"/>
  <c r="G35" i="6"/>
  <c r="G91" i="6"/>
  <c r="G135" i="6"/>
  <c r="G148" i="6"/>
  <c r="G17" i="6"/>
  <c r="G150" i="6"/>
  <c r="G46" i="6"/>
  <c r="G132" i="6"/>
  <c r="G55" i="6"/>
  <c r="G122" i="6"/>
  <c r="G88" i="6"/>
  <c r="G75" i="6"/>
  <c r="G142" i="6"/>
  <c r="G114" i="6"/>
  <c r="G101" i="6"/>
  <c r="G115" i="6"/>
  <c r="G74" i="6"/>
  <c r="G32" i="6"/>
  <c r="G4" i="6"/>
  <c r="G14" i="6"/>
  <c r="G19" i="6"/>
  <c r="G62" i="6"/>
  <c r="G90" i="6"/>
  <c r="G24" i="6"/>
  <c r="G31" i="6"/>
  <c r="G117" i="6"/>
  <c r="G49" i="6"/>
  <c r="G11" i="6"/>
  <c r="G34" i="6"/>
  <c r="G83" i="6"/>
  <c r="G43" i="6"/>
  <c r="G137" i="6"/>
  <c r="G40" i="6"/>
  <c r="G123" i="6"/>
  <c r="G108" i="6"/>
  <c r="G152" i="6"/>
  <c r="G38" i="6"/>
  <c r="G120" i="6"/>
  <c r="G9" i="6"/>
  <c r="G21" i="6"/>
  <c r="G78" i="6"/>
  <c r="G79" i="6"/>
  <c r="G126" i="6"/>
  <c r="G61" i="6"/>
  <c r="G136" i="6"/>
  <c r="G86" i="6"/>
  <c r="G92" i="6"/>
  <c r="G72" i="6"/>
  <c r="G85" i="6"/>
  <c r="G94" i="6"/>
  <c r="G8" i="6"/>
  <c r="G28" i="6"/>
  <c r="G133" i="6"/>
  <c r="G105" i="6"/>
  <c r="G65" i="6"/>
  <c r="G10" i="6"/>
  <c r="G124" i="6"/>
  <c r="G37" i="6"/>
  <c r="G131" i="6"/>
  <c r="G5" i="6"/>
  <c r="G102" i="6"/>
  <c r="G95" i="6"/>
  <c r="G128" i="6"/>
  <c r="G71" i="6"/>
  <c r="G53" i="6"/>
  <c r="G140" i="6"/>
  <c r="G118" i="6"/>
  <c r="G56" i="6"/>
  <c r="G63" i="6"/>
  <c r="G97" i="6"/>
  <c r="G39" i="6"/>
  <c r="G80" i="6"/>
  <c r="G147" i="6"/>
  <c r="G54" i="6"/>
  <c r="G110" i="6"/>
  <c r="G66" i="6"/>
  <c r="G129" i="6"/>
  <c r="G116" i="6"/>
  <c r="G27" i="6"/>
  <c r="G33" i="6"/>
  <c r="G13" i="6"/>
  <c r="G60" i="6"/>
  <c r="G77" i="6"/>
  <c r="G103" i="6"/>
  <c r="G130" i="6"/>
  <c r="G93" i="6"/>
  <c r="G111" i="6"/>
  <c r="G149" i="6"/>
  <c r="G151" i="6"/>
  <c r="G119" i="6"/>
  <c r="G3" i="6"/>
  <c r="G15" i="6"/>
  <c r="G26" i="6"/>
  <c r="G30" i="6"/>
  <c r="G64" i="6"/>
  <c r="G82" i="6"/>
  <c r="G12" i="6"/>
  <c r="G57" i="6"/>
  <c r="G87" i="6"/>
  <c r="G106" i="6"/>
  <c r="G144" i="6"/>
  <c r="G138" i="6"/>
  <c r="G6" i="6"/>
  <c r="G7" i="6"/>
  <c r="G104" i="6"/>
  <c r="G145" i="6"/>
  <c r="G47" i="6"/>
  <c r="G52" i="6"/>
  <c r="G70" i="6"/>
  <c r="G58" i="6"/>
  <c r="G50" i="6"/>
  <c r="G146" i="6"/>
  <c r="G22" i="6"/>
  <c r="G81" i="6"/>
  <c r="G67" i="6"/>
  <c r="G76" i="6"/>
  <c r="G36" i="6"/>
  <c r="G100" i="6"/>
  <c r="G2" i="6"/>
  <c r="G112" i="6"/>
  <c r="G402" i="4"/>
  <c r="G25" i="6"/>
</calcChain>
</file>

<file path=xl/sharedStrings.xml><?xml version="1.0" encoding="utf-8"?>
<sst xmlns="http://schemas.openxmlformats.org/spreadsheetml/2006/main" count="8329" uniqueCount="192">
  <si>
    <t>Building Typology</t>
  </si>
  <si>
    <t>houses</t>
  </si>
  <si>
    <t>low rise apartments (&lt;5 storeys)</t>
  </si>
  <si>
    <t>mid rise apartments (6 - 9 storeys)</t>
  </si>
  <si>
    <t>high risk residential buildings (HRRB) (10  storeys &amp; above)</t>
  </si>
  <si>
    <t>Categories</t>
  </si>
  <si>
    <t>PRE-MANUFACTURING - 3D STRUCTURAL SYSTEMS</t>
  </si>
  <si>
    <t>a</t>
  </si>
  <si>
    <t>structural chassis only - not fitted out</t>
  </si>
  <si>
    <t>b</t>
  </si>
  <si>
    <t>structural chassis and internal fit out</t>
  </si>
  <si>
    <t>c</t>
  </si>
  <si>
    <t>structural chassis, fit out and external cladding / roofing complete</t>
  </si>
  <si>
    <t>d</t>
  </si>
  <si>
    <t>structural chassis and internal fit out - 'podded' room assemblies - bathrooms / kitchens etc</t>
  </si>
  <si>
    <t>PRE-MANUFACTURING - 2D STRUCTURAL SYSTEMS</t>
  </si>
  <si>
    <t>basic framing only incl walls, floors, stairs &amp; roof</t>
  </si>
  <si>
    <t>enhanced consolidation - insulation, internal linings etc</t>
  </si>
  <si>
    <t>further enhanced consolidation - insulation, linings, external cladding, roofing, doors, windows</t>
  </si>
  <si>
    <t>PRE-MANUFACTURING - STRUCTURAL ASSEMBLIES &amp; SUB-ASSEMBLIES</t>
  </si>
  <si>
    <t>piling</t>
  </si>
  <si>
    <t>pile caps / ring beams</t>
  </si>
  <si>
    <t>columns / shear walls</t>
  </si>
  <si>
    <t>floor slabs</t>
  </si>
  <si>
    <t>e</t>
  </si>
  <si>
    <t xml:space="preserve">integrated columns &amp; floor slabs </t>
  </si>
  <si>
    <t>f</t>
  </si>
  <si>
    <t>staircases</t>
  </si>
  <si>
    <t>g</t>
  </si>
  <si>
    <t>pre-assembled roof structure - trusses / spandrels</t>
  </si>
  <si>
    <t>ADDITIVE MANUFACTURING - STRUCTURAL &amp; NON STRUCTURAL</t>
  </si>
  <si>
    <t>substantive structural forms / components</t>
  </si>
  <si>
    <t>non structural components</t>
  </si>
  <si>
    <t xml:space="preserve">PRE-MANUFACTURING - NON STRUCTURAL ASSEMBLIES &amp; SUB ASSEMBLIES </t>
  </si>
  <si>
    <t>Volumetric podded asssemblies</t>
  </si>
  <si>
    <t>whole bathroom assemblies (including enclosing structure)</t>
  </si>
  <si>
    <t>kitchen assemblies (including enclosing / supporting structure)</t>
  </si>
  <si>
    <t>bathroom / kitchen combined assemblies (including enclosing / supporting structure)</t>
  </si>
  <si>
    <t>in unit M&amp;E central equipment assemblies (utility cupboards etc)</t>
  </si>
  <si>
    <t>Panelised / linear  assemblies</t>
  </si>
  <si>
    <t>façade assemblies (non structural) incl glazing, solid cladding, metalwork</t>
  </si>
  <si>
    <t>roof assemblies / cassettes  -pre-finished roof sections (incl structure to support own weight)</t>
  </si>
  <si>
    <t>in unit M&amp;E distribution assemblies</t>
  </si>
  <si>
    <t>h</t>
  </si>
  <si>
    <t>infrastructure M&amp;E assemblies - vertical risers / main distribution</t>
  </si>
  <si>
    <t>i</t>
  </si>
  <si>
    <t>infrastructure M&amp;E assemblies - central plant &amp; equipment</t>
  </si>
  <si>
    <t>j</t>
  </si>
  <si>
    <t>floor cassettes with horizontal services / finishes added</t>
  </si>
  <si>
    <t>k</t>
  </si>
  <si>
    <t>Partition cassettes -with horizontal &amp; vertical  services / finishes added</t>
  </si>
  <si>
    <t>l</t>
  </si>
  <si>
    <t>doorsets (pre-hung, finished with ironmongery)</t>
  </si>
  <si>
    <t>z</t>
  </si>
  <si>
    <t>others?</t>
  </si>
  <si>
    <t>TRADITIONAL BUILDING PRODUCT LED SITE LABOUR REDUCTION / PRODUCTIVITY IMPROVEMENTS</t>
  </si>
  <si>
    <t>large format walling products - external walls</t>
  </si>
  <si>
    <t>large format walling products - internal walls</t>
  </si>
  <si>
    <t>large format roofing finishes</t>
  </si>
  <si>
    <t>pre-sized and cut to measure traditional materials - component level systemisation</t>
  </si>
  <si>
    <t>easy site install / joiniting / interfacing features - brick slips, modular wiring, flexible pipework</t>
  </si>
  <si>
    <t>SITE PROCESS LED SITE LABOUR REDUCTION / PRODUCTIVITY / ASSURANCE IMPROVEMENTS</t>
  </si>
  <si>
    <t>site encapsulation measures - weatherproof &amp; environmentally controlled enclosures</t>
  </si>
  <si>
    <t xml:space="preserve">use of standardised or sacrifical  temporary works - modular scaffold, tunnel form in-situ concrete, insulated concrete formwork </t>
  </si>
  <si>
    <t>use of BIM connected lean delivery framework - digitally enabled workflow planning</t>
  </si>
  <si>
    <t>site worker augmentation - visual (ie AR/VR )</t>
  </si>
  <si>
    <t>site worker augmentation - physical (ie exoskeletons, assisted materials distribution etc)</t>
  </si>
  <si>
    <t>site worker productivity planning tools (GPS, wearables etc)</t>
  </si>
  <si>
    <t>site process robotics &amp; drones (rebar, masonry, plastering, decorating, surveying etc)</t>
  </si>
  <si>
    <t>autonomous plant &amp; equipment &amp; drones (driverless cranes, diggers etc)</t>
  </si>
  <si>
    <t>digital site verification tools (photogrammetry, site worker video, LIDAR scanning etc)</t>
  </si>
  <si>
    <t>Site Labour</t>
  </si>
  <si>
    <t>Site Supervision</t>
  </si>
  <si>
    <t xml:space="preserve">Materials </t>
  </si>
  <si>
    <t>Plant</t>
  </si>
  <si>
    <t>Total</t>
  </si>
  <si>
    <t>I preumse the plant pick up the 3D printer</t>
  </si>
  <si>
    <t xml:space="preserve">Corrected </t>
  </si>
  <si>
    <t>Corrected</t>
  </si>
  <si>
    <t>Corrected Total</t>
  </si>
  <si>
    <t>Initial</t>
  </si>
  <si>
    <t>start from 60</t>
  </si>
  <si>
    <t>start from 50</t>
  </si>
  <si>
    <t>start from 45</t>
  </si>
  <si>
    <t xml:space="preserve">no added "Bonus %" 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</si>
  <si>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</si>
  <si>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</si>
  <si>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</si>
  <si>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</si>
  <si>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</si>
  <si>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</si>
  <si>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</si>
  <si>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</si>
  <si>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</si>
  <si>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</si>
  <si>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</si>
  <si>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</si>
  <si>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</si>
  <si>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 xml:space="preserve">4a </t>
  </si>
  <si>
    <t xml:space="preserve">4b </t>
  </si>
  <si>
    <t>5a</t>
  </si>
  <si>
    <t>5b</t>
  </si>
  <si>
    <t>5c</t>
  </si>
  <si>
    <t>5d</t>
  </si>
  <si>
    <t>5e</t>
  </si>
  <si>
    <t>5f</t>
  </si>
  <si>
    <t>5G</t>
  </si>
  <si>
    <t xml:space="preserve">5h </t>
  </si>
  <si>
    <t>5i</t>
  </si>
  <si>
    <t xml:space="preserve"> 5j </t>
  </si>
  <si>
    <t xml:space="preserve">5k </t>
  </si>
  <si>
    <t>5l</t>
  </si>
  <si>
    <t xml:space="preserve">6a </t>
  </si>
  <si>
    <t>6b</t>
  </si>
  <si>
    <t>6c</t>
  </si>
  <si>
    <t>6d</t>
  </si>
  <si>
    <t xml:space="preserve">6e </t>
  </si>
  <si>
    <t xml:space="preserve">7a </t>
  </si>
  <si>
    <t>7b</t>
  </si>
  <si>
    <t>7c</t>
  </si>
  <si>
    <t>7d</t>
  </si>
  <si>
    <t>7e</t>
  </si>
  <si>
    <t>7f</t>
  </si>
  <si>
    <t>7g</t>
  </si>
  <si>
    <t>7h</t>
  </si>
  <si>
    <t xml:space="preserve">1a </t>
  </si>
  <si>
    <t>To be corrected by Non Stuct Elements</t>
  </si>
  <si>
    <t>NS</t>
  </si>
  <si>
    <t>1a</t>
  </si>
  <si>
    <t xml:space="preserve">5d </t>
  </si>
  <si>
    <t>5g</t>
  </si>
  <si>
    <t>5h</t>
  </si>
  <si>
    <t xml:space="preserve">Labour </t>
  </si>
  <si>
    <t>Check</t>
  </si>
  <si>
    <t>5j</t>
  </si>
  <si>
    <t>5k</t>
  </si>
  <si>
    <t>Non Struc Option</t>
  </si>
  <si>
    <t>1b) Structural Chassis and internal Fit out</t>
  </si>
  <si>
    <t>5h) Infrastructure M&amp;E (vertical risers)</t>
  </si>
  <si>
    <t>5i) Infrastructure M&amp;E (Central Plant)</t>
  </si>
  <si>
    <t>5l) Doorsets</t>
  </si>
  <si>
    <t>1a) Structural Chassis - not fitted out</t>
  </si>
  <si>
    <t>5a) whole bathroom assemblies (including enclosing structure)</t>
  </si>
  <si>
    <t>5b) kitchen assemblies (including enclosing / supporting structure)</t>
  </si>
  <si>
    <t>5c) bathroom / kitchen combined assemblies (including enclosing / supporting structure)</t>
  </si>
  <si>
    <t>1c) structural chassis, fit out and external cladding / roofing complete</t>
  </si>
  <si>
    <t>2a) basic framing only incl walls, floors, stairs &amp; roof</t>
  </si>
  <si>
    <t>5b) kitchen assemblies (including supporting structure)</t>
  </si>
  <si>
    <t>5e) façade assemblies</t>
  </si>
  <si>
    <t>5h) infrastructure M&amp;E assemblies  - vertical raisers</t>
  </si>
  <si>
    <t>5i) infrastructure M&amp;E assemblies - central plant &amp; equipment</t>
  </si>
  <si>
    <t>5L) doorsets</t>
  </si>
  <si>
    <t xml:space="preserve">5c) bathroom / kitchen combined assemblies </t>
  </si>
  <si>
    <t xml:space="preserve">5d) in unit M&amp;E central equipmemnt assemblies </t>
  </si>
  <si>
    <t>5g) in unit M&amp;E distribution assemblies</t>
  </si>
  <si>
    <t>2b) enhanced consolidation - insulation, internal linings etc</t>
  </si>
  <si>
    <t>5f) roof assembllies</t>
  </si>
  <si>
    <t>5l) doorsets</t>
  </si>
  <si>
    <t>2c) further enhanced consolidation - insulation, linings, external cladding, roofing, windows, doors</t>
  </si>
  <si>
    <t xml:space="preserve">3a) piling </t>
  </si>
  <si>
    <t>5a) whole bathroom assemblies</t>
  </si>
  <si>
    <t>5b) kitchen assemblies</t>
  </si>
  <si>
    <t>5d) in unit M&amp;E central equipment</t>
  </si>
  <si>
    <t>5f) roof cassettes / assemblies</t>
  </si>
  <si>
    <t>5g) in unit M&amp;E distribution</t>
  </si>
  <si>
    <t>5h) infrastructure M&amp;E vertical risers</t>
  </si>
  <si>
    <t>5i) infrastructure M&amp;E central plant</t>
  </si>
  <si>
    <t>5j) floor cassettes</t>
  </si>
  <si>
    <t>5k) partition cassettes</t>
  </si>
  <si>
    <t>5c) bathroom / kitchen combined</t>
  </si>
  <si>
    <t>3b) pile caps / ring beams</t>
  </si>
  <si>
    <t>3c) columns / shear walls</t>
  </si>
  <si>
    <t>3d) floor slabs</t>
  </si>
  <si>
    <t>3f) staircases</t>
  </si>
  <si>
    <t>3g) pre-assembled roof structure</t>
  </si>
  <si>
    <t>PlantAndTemporaryWorks</t>
  </si>
  <si>
    <t>Selection1</t>
  </si>
  <si>
    <t>Selection2</t>
  </si>
  <si>
    <t>Selection3</t>
  </si>
  <si>
    <t>Selection4</t>
  </si>
  <si>
    <t>Selection5</t>
  </si>
  <si>
    <t xml:space="preserve">Selection6 </t>
  </si>
  <si>
    <t>Selection7</t>
  </si>
  <si>
    <t>Selection8</t>
  </si>
  <si>
    <t>Selection9</t>
  </si>
  <si>
    <t>Selection10</t>
  </si>
  <si>
    <t>Selection11</t>
  </si>
  <si>
    <t>Selection12</t>
  </si>
  <si>
    <t>UniqueID</t>
  </si>
  <si>
    <t>ScenarioNumber</t>
  </si>
  <si>
    <t>Materials</t>
  </si>
  <si>
    <t xml:space="preserve">SiteSupervision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</si>
</sst>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9" fontId="0" fillId="2" borderId="0" xfId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10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9" fontId="0" fillId="0" borderId="0" xfId="1" applyFont="1" applyFill="1"/>
    <xf numFmtId="9" fontId="0" fillId="0" borderId="0" xfId="0" applyNumberFormat="1" applyFill="1"/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7" fillId="4" borderId="2" xfId="3" applyBorder="1"/>
    <xf numFmtId="0" fontId="2" fillId="0" borderId="2" xfId="0" applyFont="1" applyBorder="1"/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6" fillId="3" borderId="2" xfId="2" applyBorder="1"/>
    <xf numFmtId="0" fontId="5" fillId="0" borderId="4" xfId="0" applyFont="1" applyBorder="1" applyAlignment="1">
      <alignment wrapText="1"/>
    </xf>
    <xf numFmtId="0" fontId="7" fillId="4" borderId="3" xfId="3" applyBorder="1"/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6" fillId="3" borderId="3" xfId="2" applyBorder="1"/>
    <xf numFmtId="0" fontId="8" fillId="5" borderId="2" xfId="4" applyBorder="1"/>
    <xf numFmtId="0" fontId="8" fillId="5" borderId="3" xfId="4" applyBorder="1"/>
    <xf numFmtId="0" fontId="8" fillId="0" borderId="2" xfId="4" applyFill="1" applyBorder="1"/>
    <xf numFmtId="0" fontId="7" fillId="0" borderId="3" xfId="3" applyFill="1" applyBorder="1"/>
    <xf numFmtId="0" fontId="0" fillId="0" borderId="3" xfId="0" applyFill="1" applyBorder="1"/>
    <xf numFmtId="0" fontId="6" fillId="0" borderId="3" xfId="2" applyFill="1" applyBorder="1"/>
    <xf numFmtId="0" fontId="8" fillId="0" borderId="3" xfId="4" applyFill="1" applyBorder="1"/>
    <xf numFmtId="0" fontId="7" fillId="0" borderId="2" xfId="3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6" fillId="0" borderId="2" xfId="2" applyFill="1" applyBorder="1"/>
    <xf numFmtId="2" fontId="0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2" fontId="0" fillId="0" borderId="0" xfId="1" applyNumberFormat="1" applyFont="1" applyFill="1"/>
    <xf numFmtId="1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1" fontId="0" fillId="0" borderId="1" xfId="0" applyNumberFormat="1" applyBorder="1"/>
    <xf numFmtId="1" fontId="3" fillId="0" borderId="0" xfId="0" applyNumberFormat="1" applyFont="1" applyAlignment="1">
      <alignment horizontal="center" wrapText="1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2" fontId="0" fillId="0" borderId="0" xfId="1" applyNumberFormat="1" applyFont="1" applyBorder="1"/>
    <xf numFmtId="1" fontId="0" fillId="0" borderId="0" xfId="0" applyNumberFormat="1" applyBorder="1"/>
    <xf numFmtId="2" fontId="3" fillId="0" borderId="0" xfId="0" applyNumberFormat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0" fillId="0" borderId="6" xfId="1" applyNumberFormat="1" applyFont="1" applyBorder="1" applyAlignment="1">
      <alignment horizontal="center" wrapText="1"/>
    </xf>
    <xf numFmtId="0" fontId="0" fillId="0" borderId="6" xfId="0" applyBorder="1" applyAlignment="1">
      <alignment wrapText="1"/>
    </xf>
    <xf numFmtId="9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9" fontId="0" fillId="0" borderId="7" xfId="0" applyNumberFormat="1" applyBorder="1" applyAlignment="1">
      <alignment horizontal="center" wrapText="1"/>
    </xf>
    <xf numFmtId="0" fontId="0" fillId="0" borderId="7" xfId="0" applyBorder="1"/>
    <xf numFmtId="9" fontId="0" fillId="0" borderId="8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1" fontId="0" fillId="0" borderId="7" xfId="0" applyNumberFormat="1" applyBorder="1"/>
    <xf numFmtId="9" fontId="0" fillId="0" borderId="7" xfId="0" applyNumberFormat="1" applyBorder="1"/>
    <xf numFmtId="1" fontId="0" fillId="0" borderId="7" xfId="0" applyNumberFormat="1" applyBorder="1" applyAlignment="1">
      <alignment wrapText="1"/>
    </xf>
    <xf numFmtId="0" fontId="9" fillId="6" borderId="0" xfId="0" applyFont="1" applyFill="1"/>
    <xf numFmtId="0" fontId="9" fillId="6" borderId="7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6" borderId="0" xfId="0" applyFont="1" applyFill="1" applyBorder="1"/>
    <xf numFmtId="1" fontId="9" fillId="6" borderId="7" xfId="0" applyNumberFormat="1" applyFont="1" applyFill="1" applyBorder="1" applyAlignment="1">
      <alignment wrapText="1"/>
    </xf>
    <xf numFmtId="0" fontId="9" fillId="6" borderId="7" xfId="0" applyFont="1" applyFill="1" applyBorder="1"/>
    <xf numFmtId="164" fontId="0" fillId="0" borderId="7" xfId="1" applyNumberFormat="1" applyFont="1" applyBorder="1" applyAlignment="1">
      <alignment horizontal="center" wrapText="1"/>
    </xf>
    <xf numFmtId="9" fontId="0" fillId="0" borderId="7" xfId="1" applyFont="1" applyBorder="1" applyAlignment="1">
      <alignment horizontal="center"/>
    </xf>
    <xf numFmtId="0" fontId="9" fillId="6" borderId="9" xfId="0" applyFont="1" applyFill="1" applyBorder="1" applyAlignment="1">
      <alignment wrapText="1"/>
    </xf>
    <xf numFmtId="1" fontId="0" fillId="0" borderId="9" xfId="0" applyNumberFormat="1" applyBorder="1" applyAlignment="1">
      <alignment wrapText="1"/>
    </xf>
    <xf numFmtId="0" fontId="0" fillId="0" borderId="9" xfId="0" applyBorder="1"/>
    <xf numFmtId="0" fontId="9" fillId="6" borderId="10" xfId="0" applyFont="1" applyFill="1" applyBorder="1" applyAlignment="1">
      <alignment wrapText="1"/>
    </xf>
    <xf numFmtId="9" fontId="0" fillId="0" borderId="10" xfId="0" applyNumberFormat="1" applyBorder="1" applyAlignment="1">
      <alignment horizontal="center" wrapText="1"/>
    </xf>
    <xf numFmtId="9" fontId="0" fillId="0" borderId="10" xfId="0" applyNumberFormat="1" applyBorder="1"/>
    <xf numFmtId="0" fontId="0" fillId="0" borderId="10" xfId="0" applyBorder="1"/>
    <xf numFmtId="164" fontId="0" fillId="0" borderId="8" xfId="1" applyNumberFormat="1" applyFont="1" applyBorder="1" applyAlignment="1">
      <alignment horizontal="center" wrapText="1"/>
    </xf>
    <xf numFmtId="0" fontId="0" fillId="0" borderId="11" xfId="0" applyBorder="1"/>
    <xf numFmtId="164" fontId="0" fillId="0" borderId="11" xfId="1" applyNumberFormat="1" applyFont="1" applyBorder="1" applyAlignment="1">
      <alignment horizontal="center" wrapText="1"/>
    </xf>
    <xf numFmtId="164" fontId="0" fillId="0" borderId="12" xfId="1" applyNumberFormat="1" applyFont="1" applyBorder="1" applyAlignment="1">
      <alignment horizontal="center" wrapText="1"/>
    </xf>
    <xf numFmtId="9" fontId="0" fillId="0" borderId="12" xfId="0" applyNumberFormat="1" applyBorder="1" applyAlignment="1">
      <alignment horizontal="center" wrapText="1"/>
    </xf>
    <xf numFmtId="0" fontId="0" fillId="0" borderId="11" xfId="0" applyBorder="1" applyAlignment="1">
      <alignment wrapText="1"/>
    </xf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9" fillId="6" borderId="7" xfId="0" applyFont="1" applyFill="1" applyBorder="1" applyAlignment="1">
      <alignment horizontal="center" wrapText="1"/>
    </xf>
    <xf numFmtId="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7" borderId="0" xfId="1" applyNumberFormat="1" applyFont="1" applyFill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164" fontId="0" fillId="7" borderId="0" xfId="1" applyNumberFormat="1" applyFont="1" applyFill="1" applyAlignment="1">
      <alignment horizontal="center" wrapText="1"/>
    </xf>
    <xf numFmtId="164" fontId="0" fillId="7" borderId="7" xfId="1" applyNumberFormat="1" applyFont="1" applyFill="1" applyBorder="1" applyAlignment="1">
      <alignment horizontal="center" wrapText="1"/>
    </xf>
    <xf numFmtId="9" fontId="0" fillId="0" borderId="7" xfId="0" applyNumberFormat="1" applyFill="1" applyBorder="1" applyAlignment="1">
      <alignment horizont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253-36AA-49D3-9204-5AC494A92BAD}">
  <sheetPr codeName="Sheet1"/>
  <dimension ref="A1:AF439"/>
  <sheetViews>
    <sheetView zoomScale="85" zoomScaleNormal="85" workbookViewId="0">
      <pane ySplit="1" topLeftCell="A2" activePane="bottomLeft" state="frozen"/>
      <selection pane="bottomLeft" activeCell="F23" sqref="F23"/>
    </sheetView>
  </sheetViews>
  <sheetFormatPr defaultRowHeight="14.25" x14ac:dyDescent="0.45"/>
  <cols>
    <col min="1" max="1" width="14.3984375" style="51" customWidth="1"/>
    <col min="2" max="2" width="8.1328125" style="96" customWidth="1"/>
    <col min="3" max="3" width="9" style="25"/>
    <col min="4" max="4" width="14.3984375" style="25" customWidth="1"/>
    <col min="5" max="5" width="9" style="25"/>
    <col min="6" max="6" width="14.86328125" style="96" customWidth="1"/>
    <col min="7" max="7" width="9" style="96"/>
    <col min="8" max="8" width="21.46484375" style="25" customWidth="1"/>
    <col min="9" max="9" width="23.265625" style="25" customWidth="1"/>
    <col min="10" max="10" width="20.53125" style="25" customWidth="1"/>
    <col min="11" max="11" width="20.73046875" style="25" customWidth="1"/>
    <col min="12" max="12" width="22.265625" style="25" customWidth="1"/>
    <col min="13" max="13" width="23" style="25" customWidth="1"/>
    <col min="14" max="14" width="19.3984375" style="25" customWidth="1"/>
    <col min="15" max="15" width="19.73046875" style="25" customWidth="1"/>
    <col min="16" max="16" width="19.1328125" style="25" customWidth="1"/>
    <col min="17" max="17" width="22.9296875" style="25" customWidth="1"/>
    <col min="18" max="19" width="15.3984375" style="25" customWidth="1"/>
    <col min="20" max="20" width="27" style="25" customWidth="1"/>
  </cols>
  <sheetData>
    <row r="1" spans="1:32" s="105" customFormat="1" ht="28.5" x14ac:dyDescent="0.45">
      <c r="A1" s="108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2" ht="27.85" customHeight="1" x14ac:dyDescent="0.45">
      <c r="A2" s="51" t="str">
        <f>_xlfn.CONCAT(LEFT(H2,2),LEFT(I2,2),LEFT(J2,2),LEFT(K2,2),LEFT(L2,2),LEFT(M2,2),LEFT(N2,2),LEFT(O2,2),LEFT(P2,2),LEFT(Q2,2),LEFT(R2,2),LEFT(S2,2))</f>
        <v>1a</v>
      </c>
      <c r="B2" s="96">
        <v>1</v>
      </c>
      <c r="C2" s="87">
        <v>0.20499999999999999</v>
      </c>
      <c r="D2" s="87">
        <v>0.14499999999999999</v>
      </c>
      <c r="E2" s="87">
        <v>0.55000000000000004</v>
      </c>
      <c r="F2" s="111">
        <v>0.1</v>
      </c>
      <c r="G2" s="97">
        <f>SUM(C2:F2)</f>
        <v>1</v>
      </c>
      <c r="H2" s="25" t="str">
        <f t="shared" ref="H2:H68" si="0">SUBSTITUTE(U2,"1a","1a) Structural Chassis - not fitted out")</f>
        <v>1a) Structural Chassis - not fitted out</v>
      </c>
      <c r="I2" s="25" t="str">
        <f t="shared" ref="I2:I36" si="1">SUBSTITUTE(V2,"5d","5d) In Unit M&amp;E central equip. assemblies")</f>
        <v/>
      </c>
      <c r="J2" s="25" t="str">
        <f t="shared" ref="J2:J68" si="2">SUBSTITUTE(W2,"5e","5e) Façade Assemblies")</f>
        <v/>
      </c>
      <c r="K2" s="25" t="str">
        <f t="shared" ref="K2:K55" si="3">SUBSTITUTE(X2,"5f","5f) Roof Assemblies (pre-finished sections)")</f>
        <v/>
      </c>
      <c r="L2" s="25" t="str">
        <f t="shared" ref="L2:L67" si="4">SUBSTITUTE(Y2,"5g","5g) In unit M&amp;E distribution assemblies")</f>
        <v/>
      </c>
      <c r="M2" s="25" t="str">
        <f t="shared" ref="K2:M68" si="5">SUBSTITUTE(Z2,"5h","5h) Infrastructure M&amp;E (vertical risers)")</f>
        <v/>
      </c>
      <c r="N2" s="25" t="str">
        <f t="shared" ref="L2:N68" si="6">SUBSTITUTE(AA2,"5i","5i) Infrastructure M&amp;E (Central Plant)")</f>
        <v/>
      </c>
      <c r="O2" s="25" t="str">
        <f t="shared" ref="O2:O68" si="7">SUBSTITUTE(AB2,"5j","5j) Floor Cassettes with horizontal services")</f>
        <v/>
      </c>
      <c r="P2" s="25" t="str">
        <f t="shared" ref="M2:P68" si="8">SUBSTITUTE(AC2,"5k","5k) Partition Cassettes")</f>
        <v/>
      </c>
      <c r="Q2" s="25" t="str">
        <f t="shared" ref="M2:Q68" si="9">SUBSTITUTE(AD2,"5l","5l) Doorsets")</f>
        <v/>
      </c>
      <c r="U2" t="s">
        <v>128</v>
      </c>
    </row>
    <row r="3" spans="1:32" s="24" customFormat="1" ht="27.85" customHeight="1" x14ac:dyDescent="0.45">
      <c r="A3" s="51" t="str">
        <f t="shared" ref="A3:A66" si="10">_xlfn.CONCAT(LEFT(H3,2),LEFT(I3,2),LEFT(J3,2),LEFT(K3,2),LEFT(L3,2),LEFT(M3,2),LEFT(N3,2),LEFT(O3,2),LEFT(P3,2),LEFT(Q3,2),LEFT(R3,2),LEFT(S3,2))</f>
        <v>1a5a</v>
      </c>
      <c r="B3" s="96">
        <f>B2+1</f>
        <v>2</v>
      </c>
      <c r="C3" s="87">
        <v>0.2</v>
      </c>
      <c r="D3" s="87">
        <v>0.14000000000000001</v>
      </c>
      <c r="E3" s="87">
        <v>0.56000000000000005</v>
      </c>
      <c r="F3" s="111">
        <v>0.1</v>
      </c>
      <c r="G3" s="97">
        <f t="shared" ref="G3:G5" si="11">SUM(C3:F3)</f>
        <v>1.0000000000000002</v>
      </c>
      <c r="H3" s="25" t="s">
        <v>141</v>
      </c>
      <c r="I3" s="25" t="s">
        <v>142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32" s="24" customFormat="1" ht="27.85" customHeight="1" x14ac:dyDescent="0.45">
      <c r="A4" s="51" t="str">
        <f t="shared" si="10"/>
        <v>1a5a5b</v>
      </c>
      <c r="B4" s="96">
        <f t="shared" ref="B4:B67" si="12">B3+1</f>
        <v>3</v>
      </c>
      <c r="C4" s="87">
        <v>0.17</v>
      </c>
      <c r="D4" s="87">
        <v>0.12</v>
      </c>
      <c r="E4" s="87">
        <v>0.6</v>
      </c>
      <c r="F4" s="111">
        <v>0.11</v>
      </c>
      <c r="G4" s="97">
        <f t="shared" si="11"/>
        <v>1</v>
      </c>
      <c r="H4" s="25" t="s">
        <v>141</v>
      </c>
      <c r="I4" s="25" t="s">
        <v>142</v>
      </c>
      <c r="J4" s="25" t="s">
        <v>143</v>
      </c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2" s="24" customFormat="1" ht="25.15" customHeight="1" x14ac:dyDescent="0.45">
      <c r="A5" s="51" t="str">
        <f t="shared" si="10"/>
        <v>1a5c</v>
      </c>
      <c r="B5" s="96">
        <f t="shared" si="12"/>
        <v>4</v>
      </c>
      <c r="C5" s="87">
        <v>0.12</v>
      </c>
      <c r="D5" s="87">
        <v>0.1</v>
      </c>
      <c r="E5" s="87">
        <v>0.63</v>
      </c>
      <c r="F5" s="111">
        <v>0.15</v>
      </c>
      <c r="G5" s="97">
        <f t="shared" si="11"/>
        <v>1</v>
      </c>
      <c r="H5" s="25" t="s">
        <v>141</v>
      </c>
      <c r="I5" s="25" t="s">
        <v>144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32" ht="28.5" x14ac:dyDescent="0.45">
      <c r="A6" s="51" t="str">
        <f t="shared" si="10"/>
        <v>1a5d</v>
      </c>
      <c r="B6" s="96">
        <f t="shared" si="12"/>
        <v>5</v>
      </c>
      <c r="C6" s="87">
        <v>0.19</v>
      </c>
      <c r="D6" s="87">
        <v>0.14000000000000001</v>
      </c>
      <c r="E6" s="87">
        <v>0.56000000000000005</v>
      </c>
      <c r="F6" s="111">
        <v>0.11</v>
      </c>
      <c r="G6" s="97">
        <f t="shared" ref="G6:G15" si="13">SUM(C6:F6)</f>
        <v>1.0000000000000002</v>
      </c>
      <c r="H6" s="25" t="str">
        <f t="shared" si="0"/>
        <v>1a) Structural Chassis - not fitted out</v>
      </c>
      <c r="I6" s="25" t="str">
        <f t="shared" si="1"/>
        <v>5d) In Unit M&amp;E central equip. assemblies</v>
      </c>
      <c r="J6" s="25" t="str">
        <f t="shared" si="2"/>
        <v/>
      </c>
      <c r="K6" s="25" t="str">
        <f t="shared" si="3"/>
        <v/>
      </c>
      <c r="L6" s="25" t="str">
        <f t="shared" si="4"/>
        <v/>
      </c>
      <c r="M6" s="25" t="str">
        <f t="shared" si="5"/>
        <v/>
      </c>
      <c r="N6" s="25" t="str">
        <f t="shared" si="6"/>
        <v/>
      </c>
      <c r="O6" s="25" t="str">
        <f t="shared" si="7"/>
        <v/>
      </c>
      <c r="P6" s="25" t="str">
        <f t="shared" si="8"/>
        <v/>
      </c>
      <c r="Q6" s="25" t="str">
        <f t="shared" si="9"/>
        <v/>
      </c>
      <c r="U6" t="s">
        <v>128</v>
      </c>
      <c r="V6" t="s">
        <v>103</v>
      </c>
      <c r="AF6" t="str">
        <f>_xlfn.CONCAT(U6:AD6)</f>
        <v>1a5d</v>
      </c>
    </row>
    <row r="7" spans="1:32" ht="28.5" x14ac:dyDescent="0.45">
      <c r="A7" s="51" t="str">
        <f t="shared" si="10"/>
        <v>1a5d5e</v>
      </c>
      <c r="B7" s="96">
        <f t="shared" si="12"/>
        <v>6</v>
      </c>
      <c r="C7" s="87">
        <v>0.185</v>
      </c>
      <c r="D7" s="87">
        <v>0.13500000000000001</v>
      </c>
      <c r="E7" s="87">
        <v>0.56499999999999995</v>
      </c>
      <c r="F7" s="111">
        <v>0.115</v>
      </c>
      <c r="G7" s="97">
        <f t="shared" si="13"/>
        <v>1</v>
      </c>
      <c r="H7" s="25" t="str">
        <f t="shared" si="0"/>
        <v xml:space="preserve">1a) Structural Chassis - not fitted out </v>
      </c>
      <c r="I7" s="25" t="str">
        <f t="shared" si="1"/>
        <v>5d) In Unit M&amp;E central equip. assemblies</v>
      </c>
      <c r="J7" s="25" t="str">
        <f t="shared" si="2"/>
        <v>5e) Façade Assemblies</v>
      </c>
      <c r="K7" s="25" t="str">
        <f t="shared" si="3"/>
        <v/>
      </c>
      <c r="L7" s="25" t="str">
        <f t="shared" si="4"/>
        <v/>
      </c>
      <c r="M7" s="25" t="str">
        <f t="shared" si="5"/>
        <v/>
      </c>
      <c r="N7" s="25" t="str">
        <f t="shared" si="6"/>
        <v/>
      </c>
      <c r="O7" s="25" t="str">
        <f t="shared" si="7"/>
        <v/>
      </c>
      <c r="P7" s="25" t="str">
        <f t="shared" si="8"/>
        <v/>
      </c>
      <c r="Q7" s="25" t="str">
        <f t="shared" si="9"/>
        <v/>
      </c>
      <c r="U7" t="s">
        <v>125</v>
      </c>
      <c r="V7" t="s">
        <v>103</v>
      </c>
      <c r="W7" t="s">
        <v>104</v>
      </c>
      <c r="AF7" s="24" t="str">
        <f t="shared" ref="AF7:AF70" si="14">_xlfn.CONCAT(U7:AD7)</f>
        <v>1a 5d5e</v>
      </c>
    </row>
    <row r="8" spans="1:32" ht="28.5" x14ac:dyDescent="0.45">
      <c r="A8" s="51" t="str">
        <f t="shared" si="10"/>
        <v>1a5d5e5f</v>
      </c>
      <c r="B8" s="96">
        <f t="shared" si="12"/>
        <v>7</v>
      </c>
      <c r="C8" s="87">
        <v>0.176666666666667</v>
      </c>
      <c r="D8" s="87">
        <v>0.12666666666666701</v>
      </c>
      <c r="E8" s="87">
        <v>0.57333333333333303</v>
      </c>
      <c r="F8" s="111">
        <v>0.123333333333333</v>
      </c>
      <c r="G8" s="97">
        <f t="shared" si="13"/>
        <v>1</v>
      </c>
      <c r="H8" s="25" t="str">
        <f t="shared" si="0"/>
        <v xml:space="preserve">1a) Structural Chassis - not fitted out </v>
      </c>
      <c r="I8" s="25" t="str">
        <f t="shared" si="1"/>
        <v>5d) In Unit M&amp;E central equip. assemblies</v>
      </c>
      <c r="J8" s="25" t="str">
        <f t="shared" si="2"/>
        <v>5e) Façade Assemblies</v>
      </c>
      <c r="K8" s="25" t="str">
        <f t="shared" si="3"/>
        <v>5f) Roof Assemblies (pre-finished sections)</v>
      </c>
      <c r="L8" s="25" t="str">
        <f t="shared" si="4"/>
        <v/>
      </c>
      <c r="M8" s="25" t="str">
        <f t="shared" si="5"/>
        <v/>
      </c>
      <c r="N8" s="25" t="str">
        <f t="shared" si="6"/>
        <v/>
      </c>
      <c r="O8" s="25" t="str">
        <f t="shared" si="7"/>
        <v/>
      </c>
      <c r="P8" s="25" t="str">
        <f t="shared" si="8"/>
        <v/>
      </c>
      <c r="Q8" s="25" t="str">
        <f t="shared" si="9"/>
        <v/>
      </c>
      <c r="U8" t="s">
        <v>125</v>
      </c>
      <c r="V8" t="s">
        <v>103</v>
      </c>
      <c r="W8" t="s">
        <v>104</v>
      </c>
      <c r="X8" t="s">
        <v>105</v>
      </c>
      <c r="AF8" s="24" t="str">
        <f t="shared" si="14"/>
        <v>1a 5d5e5f</v>
      </c>
    </row>
    <row r="9" spans="1:32" ht="28.5" x14ac:dyDescent="0.45">
      <c r="A9" s="51" t="str">
        <f t="shared" si="10"/>
        <v>1a5d5e5f5g</v>
      </c>
      <c r="B9" s="96">
        <f t="shared" si="12"/>
        <v>8</v>
      </c>
      <c r="C9" s="87">
        <v>0.16916666666666699</v>
      </c>
      <c r="D9" s="87">
        <v>0.119166666666667</v>
      </c>
      <c r="E9" s="87">
        <v>0.58083333333333298</v>
      </c>
      <c r="F9" s="111">
        <v>0.130833333333333</v>
      </c>
      <c r="G9" s="97">
        <f t="shared" si="13"/>
        <v>1</v>
      </c>
      <c r="H9" s="25" t="str">
        <f t="shared" si="0"/>
        <v>1a) Structural Chassis - not fitted out</v>
      </c>
      <c r="I9" s="25" t="str">
        <f t="shared" si="1"/>
        <v xml:space="preserve">5d) In Unit M&amp;E central equip. assemblies </v>
      </c>
      <c r="J9" s="25" t="str">
        <f t="shared" si="2"/>
        <v>5e) Façade Assemblies</v>
      </c>
      <c r="K9" s="25" t="str">
        <f t="shared" si="3"/>
        <v>5f) Roof Assemblies (pre-finished sections)</v>
      </c>
      <c r="L9" s="25" t="str">
        <f t="shared" si="4"/>
        <v>5g) In unit M&amp;E distribution assemblies</v>
      </c>
      <c r="M9" s="25" t="str">
        <f t="shared" si="5"/>
        <v/>
      </c>
      <c r="N9" s="25" t="str">
        <f t="shared" si="6"/>
        <v/>
      </c>
      <c r="O9" s="25" t="str">
        <f t="shared" si="7"/>
        <v/>
      </c>
      <c r="P9" s="25" t="str">
        <f t="shared" si="8"/>
        <v/>
      </c>
      <c r="Q9" s="25" t="str">
        <f t="shared" si="9"/>
        <v/>
      </c>
      <c r="U9" t="s">
        <v>128</v>
      </c>
      <c r="V9" t="s">
        <v>129</v>
      </c>
      <c r="W9" s="24" t="s">
        <v>104</v>
      </c>
      <c r="X9" s="24" t="s">
        <v>105</v>
      </c>
      <c r="Y9" t="s">
        <v>130</v>
      </c>
      <c r="AF9" s="24" t="str">
        <f t="shared" si="14"/>
        <v>1a5d 5e5f5g</v>
      </c>
    </row>
    <row r="10" spans="1:32" ht="28.5" x14ac:dyDescent="0.45">
      <c r="A10" s="51" t="str">
        <f t="shared" si="10"/>
        <v>1a5d5e5f5g5h</v>
      </c>
      <c r="B10" s="96">
        <f t="shared" si="12"/>
        <v>9</v>
      </c>
      <c r="C10" s="87">
        <v>0.16166666666666701</v>
      </c>
      <c r="D10" s="87">
        <v>0.111666666666667</v>
      </c>
      <c r="E10" s="87">
        <v>0.58833333333333304</v>
      </c>
      <c r="F10" s="111">
        <v>0.138333333333333</v>
      </c>
      <c r="G10" s="97">
        <f t="shared" si="13"/>
        <v>1</v>
      </c>
      <c r="H10" s="25" t="str">
        <f t="shared" si="0"/>
        <v>1a) Structural Chassis - not fitted out</v>
      </c>
      <c r="I10" s="25" t="str">
        <f t="shared" si="1"/>
        <v>5d) In Unit M&amp;E central equip. assemblies</v>
      </c>
      <c r="J10" s="25" t="str">
        <f t="shared" si="2"/>
        <v>5e) Façade Assemblies</v>
      </c>
      <c r="K10" s="25" t="str">
        <f t="shared" si="3"/>
        <v>5f) Roof Assemblies (pre-finished sections)</v>
      </c>
      <c r="L10" s="25" t="str">
        <f t="shared" si="4"/>
        <v>5g) In unit M&amp;E distribution assemblies</v>
      </c>
      <c r="M10" s="25" t="str">
        <f t="shared" si="5"/>
        <v>5h) Infrastructure M&amp;E (vertical risers)</v>
      </c>
      <c r="N10" s="25" t="str">
        <f t="shared" si="6"/>
        <v/>
      </c>
      <c r="O10" s="25" t="str">
        <f t="shared" si="7"/>
        <v/>
      </c>
      <c r="P10" s="25" t="str">
        <f t="shared" si="8"/>
        <v/>
      </c>
      <c r="Q10" s="25" t="str">
        <f t="shared" si="9"/>
        <v/>
      </c>
      <c r="U10" s="24" t="s">
        <v>128</v>
      </c>
      <c r="V10" t="s">
        <v>103</v>
      </c>
      <c r="W10" s="24" t="s">
        <v>104</v>
      </c>
      <c r="X10" s="24" t="s">
        <v>105</v>
      </c>
      <c r="Y10" t="s">
        <v>130</v>
      </c>
      <c r="Z10" t="s">
        <v>131</v>
      </c>
      <c r="AF10" s="24" t="str">
        <f t="shared" si="14"/>
        <v>1a5d5e5f5g5h</v>
      </c>
    </row>
    <row r="11" spans="1:32" s="24" customFormat="1" ht="28.5" x14ac:dyDescent="0.45">
      <c r="A11" s="51" t="str">
        <f t="shared" si="10"/>
        <v>1a5d5e5f5g5h5i</v>
      </c>
      <c r="B11" s="96">
        <f t="shared" si="12"/>
        <v>10</v>
      </c>
      <c r="C11" s="87">
        <v>0.15416666666666701</v>
      </c>
      <c r="D11" s="87">
        <v>0.104166666666667</v>
      </c>
      <c r="E11" s="87">
        <v>0.59583333333333299</v>
      </c>
      <c r="F11" s="111">
        <v>0.14583333333333301</v>
      </c>
      <c r="G11" s="97">
        <f t="shared" si="13"/>
        <v>1</v>
      </c>
      <c r="H11" s="25" t="str">
        <f t="shared" si="0"/>
        <v>1a) Structural Chassis - not fitted out</v>
      </c>
      <c r="I11" s="25" t="str">
        <f t="shared" si="1"/>
        <v>5d) In Unit M&amp;E central equip. assemblies</v>
      </c>
      <c r="J11" s="25" t="str">
        <f t="shared" si="2"/>
        <v>5e) Façade Assemblies</v>
      </c>
      <c r="K11" s="25" t="str">
        <f t="shared" si="3"/>
        <v>5f) Roof Assemblies (pre-finished sections)</v>
      </c>
      <c r="L11" s="25" t="str">
        <f t="shared" si="4"/>
        <v>5g) In unit M&amp;E distribution assemblies</v>
      </c>
      <c r="M11" s="25" t="str">
        <f t="shared" si="5"/>
        <v>5h) Infrastructure M&amp;E (vertical risers)</v>
      </c>
      <c r="N11" s="25" t="str">
        <f t="shared" si="6"/>
        <v>5i) Infrastructure M&amp;E (Central Plant)</v>
      </c>
      <c r="O11" s="25" t="str">
        <f t="shared" si="7"/>
        <v/>
      </c>
      <c r="P11" s="25" t="str">
        <f t="shared" si="8"/>
        <v/>
      </c>
      <c r="Q11" s="25" t="str">
        <f t="shared" si="9"/>
        <v/>
      </c>
      <c r="R11" s="25"/>
      <c r="S11" s="25"/>
      <c r="T11" s="25"/>
      <c r="U11" s="24" t="s">
        <v>128</v>
      </c>
      <c r="V11" s="24" t="s">
        <v>103</v>
      </c>
      <c r="W11" s="24" t="s">
        <v>104</v>
      </c>
      <c r="X11" s="24" t="s">
        <v>105</v>
      </c>
      <c r="Y11" s="24" t="s">
        <v>130</v>
      </c>
      <c r="Z11" s="24" t="s">
        <v>131</v>
      </c>
      <c r="AA11" s="24" t="s">
        <v>108</v>
      </c>
      <c r="AF11" s="24" t="str">
        <f t="shared" si="14"/>
        <v>1a5d5e5f5g5h5i</v>
      </c>
    </row>
    <row r="12" spans="1:32" ht="28.5" x14ac:dyDescent="0.45">
      <c r="A12" s="51" t="str">
        <f t="shared" si="10"/>
        <v>1a5d5e5f5g5h5i5j</v>
      </c>
      <c r="B12" s="96">
        <f t="shared" si="12"/>
        <v>11</v>
      </c>
      <c r="C12" s="87">
        <v>0.146666666666667</v>
      </c>
      <c r="D12" s="87">
        <v>9.6666666666666803E-2</v>
      </c>
      <c r="E12" s="87">
        <v>0.60333333333333306</v>
      </c>
      <c r="F12" s="111">
        <v>0.15333333333333299</v>
      </c>
      <c r="G12" s="97">
        <f t="shared" si="13"/>
        <v>0.99999999999999989</v>
      </c>
      <c r="H12" s="25" t="str">
        <f t="shared" si="0"/>
        <v>1a) Structural Chassis - not fitted out</v>
      </c>
      <c r="I12" s="25" t="str">
        <f t="shared" si="1"/>
        <v xml:space="preserve">5d) In Unit M&amp;E central equip. assemblies </v>
      </c>
      <c r="J12" s="25" t="str">
        <f t="shared" si="2"/>
        <v>5e) Façade Assemblies</v>
      </c>
      <c r="K12" s="25" t="str">
        <f t="shared" si="3"/>
        <v>5f) Roof Assemblies (pre-finished sections)</v>
      </c>
      <c r="L12" s="25" t="str">
        <f t="shared" si="4"/>
        <v>5g) In unit M&amp;E distribution assemblies</v>
      </c>
      <c r="M12" s="25" t="str">
        <f t="shared" si="5"/>
        <v>5h) Infrastructure M&amp;E (vertical risers)</v>
      </c>
      <c r="N12" s="25" t="str">
        <f t="shared" si="6"/>
        <v>5i) Infrastructure M&amp;E (Central Plant)</v>
      </c>
      <c r="O12" s="25" t="str">
        <f t="shared" si="7"/>
        <v>5j) Floor Cassettes with horizontal services</v>
      </c>
      <c r="P12" s="25" t="str">
        <f t="shared" si="8"/>
        <v/>
      </c>
      <c r="Q12" s="25" t="str">
        <f t="shared" si="9"/>
        <v/>
      </c>
      <c r="U12" s="24" t="s">
        <v>128</v>
      </c>
      <c r="V12" t="s">
        <v>129</v>
      </c>
      <c r="W12" s="24" t="s">
        <v>104</v>
      </c>
      <c r="X12" s="24" t="s">
        <v>105</v>
      </c>
      <c r="Y12" s="24" t="s">
        <v>130</v>
      </c>
      <c r="Z12" s="24" t="s">
        <v>131</v>
      </c>
      <c r="AA12" t="s">
        <v>108</v>
      </c>
      <c r="AB12" t="s">
        <v>134</v>
      </c>
      <c r="AF12" s="24" t="str">
        <f t="shared" si="14"/>
        <v>1a5d 5e5f5g5h5i5j</v>
      </c>
    </row>
    <row r="13" spans="1:32" ht="28.5" x14ac:dyDescent="0.45">
      <c r="A13" s="51" t="str">
        <f t="shared" si="10"/>
        <v>1a5d5e5f5g5h5i5j5k</v>
      </c>
      <c r="B13" s="96">
        <f t="shared" si="12"/>
        <v>12</v>
      </c>
      <c r="C13" s="87">
        <v>0.13916666666666699</v>
      </c>
      <c r="D13" s="87">
        <v>8.9166666666666797E-2</v>
      </c>
      <c r="E13" s="87">
        <v>0.61083333333333301</v>
      </c>
      <c r="F13" s="111">
        <v>0.160833333333333</v>
      </c>
      <c r="G13" s="97">
        <f t="shared" si="13"/>
        <v>0.99999999999999978</v>
      </c>
      <c r="H13" s="25" t="str">
        <f t="shared" si="0"/>
        <v>1a) Structural Chassis - not fitted out</v>
      </c>
      <c r="I13" s="25" t="str">
        <f t="shared" si="1"/>
        <v xml:space="preserve">5d) In Unit M&amp;E central equip. assemblies </v>
      </c>
      <c r="J13" s="25" t="str">
        <f t="shared" si="2"/>
        <v>5e) Façade Assemblies</v>
      </c>
      <c r="K13" s="25" t="str">
        <f t="shared" si="3"/>
        <v>5f) Roof Assemblies (pre-finished sections)</v>
      </c>
      <c r="L13" s="25" t="str">
        <f t="shared" si="4"/>
        <v>5g) In unit M&amp;E distribution assemblies</v>
      </c>
      <c r="M13" s="25" t="str">
        <f t="shared" si="5"/>
        <v>5h) Infrastructure M&amp;E (vertical risers)</v>
      </c>
      <c r="N13" s="25" t="str">
        <f t="shared" si="6"/>
        <v>5i) Infrastructure M&amp;E (Central Plant)</v>
      </c>
      <c r="O13" s="25" t="str">
        <f t="shared" si="7"/>
        <v>5j) Floor Cassettes with horizontal services</v>
      </c>
      <c r="P13" s="25" t="str">
        <f t="shared" si="8"/>
        <v>5k) Partition Cassettes</v>
      </c>
      <c r="Q13" s="25" t="str">
        <f t="shared" si="9"/>
        <v/>
      </c>
      <c r="U13" s="24" t="s">
        <v>128</v>
      </c>
      <c r="V13" s="24" t="s">
        <v>129</v>
      </c>
      <c r="W13" s="24" t="s">
        <v>104</v>
      </c>
      <c r="X13" s="24" t="s">
        <v>105</v>
      </c>
      <c r="Y13" s="24" t="s">
        <v>130</v>
      </c>
      <c r="Z13" s="24" t="s">
        <v>131</v>
      </c>
      <c r="AA13" s="24" t="s">
        <v>108</v>
      </c>
      <c r="AB13" s="24" t="s">
        <v>134</v>
      </c>
      <c r="AC13" t="s">
        <v>135</v>
      </c>
      <c r="AF13" s="24" t="str">
        <f t="shared" si="14"/>
        <v>1a5d 5e5f5g5h5i5j5k</v>
      </c>
    </row>
    <row r="14" spans="1:32" ht="28.5" x14ac:dyDescent="0.45">
      <c r="A14" s="51" t="str">
        <f t="shared" si="10"/>
        <v>1a5d5e5f5g5h5i5j5k5l</v>
      </c>
      <c r="B14" s="96">
        <f t="shared" si="12"/>
        <v>13</v>
      </c>
      <c r="C14" s="87">
        <v>0.13166666666666699</v>
      </c>
      <c r="D14" s="87">
        <v>8.1666666666666804E-2</v>
      </c>
      <c r="E14" s="87">
        <v>0.61833333333333296</v>
      </c>
      <c r="F14" s="111">
        <v>0.168333333333333</v>
      </c>
      <c r="G14" s="97">
        <f t="shared" si="13"/>
        <v>0.99999999999999978</v>
      </c>
      <c r="H14" s="25" t="str">
        <f t="shared" si="0"/>
        <v>1a) Structural Chassis - not fitted out</v>
      </c>
      <c r="I14" s="25" t="str">
        <f t="shared" si="1"/>
        <v xml:space="preserve">5d) In Unit M&amp;E central equip. assemblies </v>
      </c>
      <c r="J14" s="25" t="str">
        <f t="shared" si="2"/>
        <v>5e) Façade Assemblies</v>
      </c>
      <c r="K14" s="25" t="str">
        <f t="shared" si="3"/>
        <v>5f) Roof Assemblies (pre-finished sections)</v>
      </c>
      <c r="L14" s="25" t="str">
        <f t="shared" si="4"/>
        <v>5g) In unit M&amp;E distribution assemblies</v>
      </c>
      <c r="M14" s="25" t="str">
        <f t="shared" si="5"/>
        <v>5h) Infrastructure M&amp;E (vertical risers)</v>
      </c>
      <c r="N14" s="25" t="str">
        <f t="shared" si="6"/>
        <v>5i) Infrastructure M&amp;E (Central Plant)</v>
      </c>
      <c r="O14" s="25" t="str">
        <f t="shared" si="7"/>
        <v>5j) Floor Cassettes with horizontal services</v>
      </c>
      <c r="P14" s="25" t="str">
        <f t="shared" si="8"/>
        <v>5k) Partition Cassettes</v>
      </c>
      <c r="Q14" s="25" t="str">
        <f t="shared" si="9"/>
        <v>5l) Doorsets</v>
      </c>
      <c r="U14" s="24" t="s">
        <v>128</v>
      </c>
      <c r="V14" s="24" t="s">
        <v>129</v>
      </c>
      <c r="W14" s="24" t="s">
        <v>104</v>
      </c>
      <c r="X14" s="24" t="s">
        <v>105</v>
      </c>
      <c r="Y14" s="24" t="s">
        <v>130</v>
      </c>
      <c r="Z14" s="24" t="s">
        <v>131</v>
      </c>
      <c r="AA14" s="24" t="s">
        <v>108</v>
      </c>
      <c r="AB14" s="24" t="s">
        <v>134</v>
      </c>
      <c r="AC14" t="s">
        <v>135</v>
      </c>
      <c r="AD14" t="s">
        <v>111</v>
      </c>
      <c r="AF14" s="24" t="str">
        <f t="shared" si="14"/>
        <v>1a5d 5e5f5g5h5i5j5k5l</v>
      </c>
    </row>
    <row r="15" spans="1:32" ht="28.5" x14ac:dyDescent="0.45">
      <c r="A15" s="51" t="str">
        <f t="shared" si="10"/>
        <v>1a5d5e5f5g5h5i5j5l</v>
      </c>
      <c r="B15" s="96">
        <f t="shared" si="12"/>
        <v>14</v>
      </c>
      <c r="C15" s="87">
        <v>0.14000000000000001</v>
      </c>
      <c r="D15" s="87">
        <v>0.1</v>
      </c>
      <c r="E15" s="87">
        <v>0.61</v>
      </c>
      <c r="F15" s="111">
        <v>0.15</v>
      </c>
      <c r="G15" s="97">
        <f t="shared" si="13"/>
        <v>1</v>
      </c>
      <c r="H15" s="25" t="str">
        <f t="shared" si="0"/>
        <v>1a) Structural Chassis - not fitted out</v>
      </c>
      <c r="I15" s="25" t="str">
        <f t="shared" si="1"/>
        <v xml:space="preserve">5d) In Unit M&amp;E central equip. assemblies </v>
      </c>
      <c r="J15" s="25" t="str">
        <f t="shared" si="2"/>
        <v>5e) Façade Assemblies</v>
      </c>
      <c r="K15" s="25" t="str">
        <f t="shared" si="3"/>
        <v>5f) Roof Assemblies (pre-finished sections)</v>
      </c>
      <c r="L15" s="25" t="str">
        <f t="shared" si="4"/>
        <v>5g) In unit M&amp;E distribution assemblies</v>
      </c>
      <c r="M15" s="25" t="str">
        <f t="shared" si="5"/>
        <v>5h) Infrastructure M&amp;E (vertical risers)</v>
      </c>
      <c r="N15" s="25" t="str">
        <f t="shared" si="6"/>
        <v>5i) Infrastructure M&amp;E (Central Plant)</v>
      </c>
      <c r="O15" s="25" t="str">
        <f t="shared" si="7"/>
        <v>5j) Floor Cassettes with horizontal services</v>
      </c>
      <c r="P15" s="25" t="str">
        <f t="shared" si="9"/>
        <v>5l) Doorsets</v>
      </c>
      <c r="Q15" s="25" t="str">
        <f t="shared" si="9"/>
        <v/>
      </c>
      <c r="U15" s="24" t="s">
        <v>128</v>
      </c>
      <c r="V15" s="24" t="s">
        <v>129</v>
      </c>
      <c r="W15" s="24" t="s">
        <v>104</v>
      </c>
      <c r="X15" s="24" t="s">
        <v>105</v>
      </c>
      <c r="Y15" s="24" t="s">
        <v>130</v>
      </c>
      <c r="Z15" s="24" t="s">
        <v>131</v>
      </c>
      <c r="AA15" s="24" t="s">
        <v>108</v>
      </c>
      <c r="AB15" s="24" t="s">
        <v>134</v>
      </c>
      <c r="AC15" t="s">
        <v>111</v>
      </c>
      <c r="AF15" s="24" t="str">
        <f t="shared" si="14"/>
        <v>1a5d 5e5f5g5h5i5j5l</v>
      </c>
    </row>
    <row r="16" spans="1:32" ht="28.5" x14ac:dyDescent="0.45">
      <c r="A16" s="51" t="str">
        <f t="shared" si="10"/>
        <v>1a5d5e5f5g5h5i5k</v>
      </c>
      <c r="B16" s="96">
        <f t="shared" si="12"/>
        <v>15</v>
      </c>
      <c r="C16" s="87">
        <v>0.15</v>
      </c>
      <c r="D16" s="87">
        <v>0.11</v>
      </c>
      <c r="E16" s="87">
        <v>0.57999999999999996</v>
      </c>
      <c r="F16" s="111">
        <v>0.16</v>
      </c>
      <c r="G16" s="97">
        <f t="shared" ref="G16:G79" si="15">SUM(C16:F16)</f>
        <v>1</v>
      </c>
      <c r="H16" s="25" t="str">
        <f t="shared" si="0"/>
        <v>1a) Structural Chassis - not fitted out</v>
      </c>
      <c r="I16" s="25" t="str">
        <f t="shared" si="1"/>
        <v xml:space="preserve">5d) In Unit M&amp;E central equip. assemblies </v>
      </c>
      <c r="J16" s="25" t="str">
        <f t="shared" si="2"/>
        <v>5e) Façade Assemblies</v>
      </c>
      <c r="K16" s="25" t="str">
        <f t="shared" si="3"/>
        <v>5f) Roof Assemblies (pre-finished sections)</v>
      </c>
      <c r="L16" s="25" t="str">
        <f t="shared" si="4"/>
        <v>5g) In unit M&amp;E distribution assemblies</v>
      </c>
      <c r="M16" s="25" t="str">
        <f t="shared" si="5"/>
        <v>5h) Infrastructure M&amp;E (vertical risers)</v>
      </c>
      <c r="N16" s="25" t="str">
        <f t="shared" si="6"/>
        <v>5i) Infrastructure M&amp;E (Central Plant)</v>
      </c>
      <c r="O16" s="25" t="str">
        <f t="shared" si="8"/>
        <v>5k) Partition Cassettes</v>
      </c>
      <c r="P16" s="25" t="str">
        <f t="shared" si="8"/>
        <v/>
      </c>
      <c r="Q16" s="25" t="str">
        <f t="shared" si="9"/>
        <v/>
      </c>
      <c r="U16" s="24" t="s">
        <v>128</v>
      </c>
      <c r="V16" s="24" t="s">
        <v>129</v>
      </c>
      <c r="W16" s="24" t="s">
        <v>104</v>
      </c>
      <c r="X16" s="24" t="s">
        <v>105</v>
      </c>
      <c r="Y16" s="24" t="s">
        <v>130</v>
      </c>
      <c r="Z16" s="24" t="s">
        <v>131</v>
      </c>
      <c r="AA16" t="s">
        <v>108</v>
      </c>
      <c r="AB16" t="s">
        <v>135</v>
      </c>
      <c r="AF16" s="24" t="str">
        <f t="shared" si="14"/>
        <v>1a5d 5e5f5g5h5i5k</v>
      </c>
    </row>
    <row r="17" spans="1:32" ht="28.5" x14ac:dyDescent="0.45">
      <c r="A17" s="51" t="str">
        <f t="shared" si="10"/>
        <v>1a5d5e5f5g5h5i5k5l</v>
      </c>
      <c r="B17" s="96">
        <f t="shared" si="12"/>
        <v>16</v>
      </c>
      <c r="C17" s="87">
        <v>0.14000000000000001</v>
      </c>
      <c r="D17" s="87">
        <v>0.1</v>
      </c>
      <c r="E17" s="87">
        <v>0.59</v>
      </c>
      <c r="F17" s="111">
        <v>0.17</v>
      </c>
      <c r="G17" s="97">
        <f t="shared" si="15"/>
        <v>1</v>
      </c>
      <c r="H17" s="25" t="str">
        <f t="shared" si="0"/>
        <v>1a) Structural Chassis - not fitted out</v>
      </c>
      <c r="I17" s="25" t="str">
        <f t="shared" si="1"/>
        <v xml:space="preserve">5d) In Unit M&amp;E central equip. assemblies </v>
      </c>
      <c r="J17" s="25" t="str">
        <f t="shared" si="2"/>
        <v>5e) Façade Assemblies</v>
      </c>
      <c r="K17" s="25" t="str">
        <f t="shared" si="3"/>
        <v>5f) Roof Assemblies (pre-finished sections)</v>
      </c>
      <c r="L17" s="25" t="str">
        <f t="shared" si="4"/>
        <v>5g) In unit M&amp;E distribution assemblies</v>
      </c>
      <c r="M17" s="25" t="str">
        <f t="shared" si="5"/>
        <v>5h) Infrastructure M&amp;E (vertical risers)</v>
      </c>
      <c r="N17" s="25" t="str">
        <f t="shared" si="6"/>
        <v>5i) Infrastructure M&amp;E (Central Plant)</v>
      </c>
      <c r="O17" s="25" t="str">
        <f t="shared" si="8"/>
        <v>5k) Partition Cassettes</v>
      </c>
      <c r="P17" s="25" t="str">
        <f t="shared" si="9"/>
        <v>5l) Doorsets</v>
      </c>
      <c r="Q17" s="25" t="str">
        <f t="shared" si="9"/>
        <v/>
      </c>
      <c r="U17" s="24" t="s">
        <v>128</v>
      </c>
      <c r="V17" s="24" t="s">
        <v>129</v>
      </c>
      <c r="W17" s="24" t="s">
        <v>104</v>
      </c>
      <c r="X17" s="24" t="s">
        <v>105</v>
      </c>
      <c r="Y17" s="24" t="s">
        <v>130</v>
      </c>
      <c r="Z17" s="24" t="s">
        <v>131</v>
      </c>
      <c r="AA17" t="s">
        <v>108</v>
      </c>
      <c r="AB17" t="s">
        <v>135</v>
      </c>
      <c r="AC17" t="s">
        <v>111</v>
      </c>
      <c r="AF17" s="24" t="str">
        <f t="shared" si="14"/>
        <v>1a5d 5e5f5g5h5i5k5l</v>
      </c>
    </row>
    <row r="18" spans="1:32" ht="28.5" x14ac:dyDescent="0.45">
      <c r="A18" s="51" t="str">
        <f t="shared" si="10"/>
        <v>1a5d5e5f5g5h5i5l</v>
      </c>
      <c r="B18" s="96">
        <f t="shared" si="12"/>
        <v>17</v>
      </c>
      <c r="C18" s="87">
        <v>0.16</v>
      </c>
      <c r="D18" s="87">
        <v>0.13</v>
      </c>
      <c r="E18" s="87">
        <v>0.55000000000000004</v>
      </c>
      <c r="F18" s="111">
        <v>0.16</v>
      </c>
      <c r="G18" s="97">
        <f t="shared" si="15"/>
        <v>1</v>
      </c>
      <c r="H18" s="25" t="str">
        <f t="shared" si="0"/>
        <v>1a) Structural Chassis - not fitted out</v>
      </c>
      <c r="I18" s="25" t="str">
        <f t="shared" si="1"/>
        <v xml:space="preserve">5d) In Unit M&amp;E central equip. assemblies </v>
      </c>
      <c r="J18" s="25" t="str">
        <f t="shared" si="2"/>
        <v>5e) Façade Assemblies</v>
      </c>
      <c r="K18" s="25" t="str">
        <f t="shared" si="3"/>
        <v>5f) Roof Assemblies (pre-finished sections)</v>
      </c>
      <c r="L18" s="25" t="str">
        <f t="shared" si="4"/>
        <v>5g) In unit M&amp;E distribution assemblies</v>
      </c>
      <c r="M18" s="25" t="str">
        <f t="shared" si="5"/>
        <v>5h) Infrastructure M&amp;E (vertical risers)</v>
      </c>
      <c r="N18" s="25" t="str">
        <f t="shared" si="6"/>
        <v>5i) Infrastructure M&amp;E (Central Plant)</v>
      </c>
      <c r="O18" s="25" t="str">
        <f t="shared" si="9"/>
        <v>5l) Doorsets</v>
      </c>
      <c r="P18" s="25" t="str">
        <f t="shared" si="8"/>
        <v/>
      </c>
      <c r="Q18" s="25" t="str">
        <f t="shared" si="9"/>
        <v/>
      </c>
      <c r="U18" s="24" t="s">
        <v>128</v>
      </c>
      <c r="V18" s="24" t="s">
        <v>129</v>
      </c>
      <c r="W18" s="24" t="s">
        <v>104</v>
      </c>
      <c r="X18" s="24" t="s">
        <v>105</v>
      </c>
      <c r="Y18" s="24" t="s">
        <v>130</v>
      </c>
      <c r="Z18" s="24" t="s">
        <v>131</v>
      </c>
      <c r="AA18" t="s">
        <v>108</v>
      </c>
      <c r="AB18" t="s">
        <v>111</v>
      </c>
      <c r="AF18" s="24" t="str">
        <f t="shared" si="14"/>
        <v>1a5d 5e5f5g5h5i5l</v>
      </c>
    </row>
    <row r="19" spans="1:32" ht="28.5" x14ac:dyDescent="0.45">
      <c r="A19" s="51" t="str">
        <f t="shared" si="10"/>
        <v>1a5d5e5f5g5h5k</v>
      </c>
      <c r="B19" s="96">
        <f t="shared" si="12"/>
        <v>18</v>
      </c>
      <c r="C19" s="87">
        <v>0.17</v>
      </c>
      <c r="D19" s="87">
        <v>0.14000000000000001</v>
      </c>
      <c r="E19" s="87">
        <v>0.54</v>
      </c>
      <c r="F19" s="111">
        <v>0.15</v>
      </c>
      <c r="G19" s="97">
        <f t="shared" si="15"/>
        <v>1</v>
      </c>
      <c r="H19" s="25" t="str">
        <f t="shared" si="0"/>
        <v>1a) Structural Chassis - not fitted out</v>
      </c>
      <c r="I19" s="25" t="str">
        <f t="shared" si="1"/>
        <v>5d) In Unit M&amp;E central equip. assemblies</v>
      </c>
      <c r="J19" s="25" t="str">
        <f t="shared" si="2"/>
        <v>5e) Façade Assemblies</v>
      </c>
      <c r="K19" s="25" t="str">
        <f t="shared" si="3"/>
        <v>5f) Roof Assemblies (pre-finished sections)</v>
      </c>
      <c r="L19" s="25" t="str">
        <f t="shared" si="4"/>
        <v>5g) In unit M&amp;E distribution assemblies</v>
      </c>
      <c r="M19" s="25" t="str">
        <f t="shared" si="5"/>
        <v>5h) Infrastructure M&amp;E (vertical risers)</v>
      </c>
      <c r="N19" s="25" t="str">
        <f t="shared" si="8"/>
        <v>5k) Partition Cassettes</v>
      </c>
      <c r="O19" s="25" t="str">
        <f t="shared" si="7"/>
        <v/>
      </c>
      <c r="P19" s="25" t="str">
        <f t="shared" si="8"/>
        <v/>
      </c>
      <c r="Q19" s="25" t="str">
        <f t="shared" si="9"/>
        <v/>
      </c>
      <c r="U19" t="s">
        <v>128</v>
      </c>
      <c r="V19" t="s">
        <v>103</v>
      </c>
      <c r="W19" s="24" t="s">
        <v>104</v>
      </c>
      <c r="X19" s="24" t="s">
        <v>105</v>
      </c>
      <c r="Y19" s="24" t="s">
        <v>130</v>
      </c>
      <c r="Z19" s="24" t="s">
        <v>131</v>
      </c>
      <c r="AA19" t="s">
        <v>135</v>
      </c>
      <c r="AF19" s="24" t="str">
        <f t="shared" si="14"/>
        <v>1a5d5e5f5g5h5k</v>
      </c>
    </row>
    <row r="20" spans="1:32" ht="28.5" x14ac:dyDescent="0.45">
      <c r="A20" s="51" t="str">
        <f t="shared" si="10"/>
        <v>1a5d5e5f5g5h5k5l</v>
      </c>
      <c r="B20" s="96">
        <f t="shared" si="12"/>
        <v>19</v>
      </c>
      <c r="C20" s="87">
        <v>0.16</v>
      </c>
      <c r="D20" s="87">
        <v>0.125</v>
      </c>
      <c r="E20" s="87">
        <v>0.56499999999999995</v>
      </c>
      <c r="F20" s="111">
        <v>0.15</v>
      </c>
      <c r="G20" s="97">
        <f t="shared" si="15"/>
        <v>1</v>
      </c>
      <c r="H20" s="25" t="str">
        <f t="shared" si="0"/>
        <v>1a) Structural Chassis - not fitted out</v>
      </c>
      <c r="I20" s="25" t="str">
        <f t="shared" si="1"/>
        <v>5d) In Unit M&amp;E central equip. assemblies</v>
      </c>
      <c r="J20" s="25" t="str">
        <f t="shared" si="2"/>
        <v>5e) Façade Assemblies</v>
      </c>
      <c r="K20" s="25" t="str">
        <f t="shared" si="3"/>
        <v>5f) Roof Assemblies (pre-finished sections)</v>
      </c>
      <c r="L20" s="25" t="str">
        <f t="shared" si="4"/>
        <v>5g) In unit M&amp;E distribution assemblies</v>
      </c>
      <c r="M20" s="25" t="str">
        <f t="shared" si="5"/>
        <v>5h) Infrastructure M&amp;E (vertical risers)</v>
      </c>
      <c r="N20" s="25" t="str">
        <f t="shared" si="8"/>
        <v>5k) Partition Cassettes</v>
      </c>
      <c r="O20" s="25" t="str">
        <f t="shared" si="9"/>
        <v>5l) Doorsets</v>
      </c>
      <c r="P20" s="25" t="str">
        <f t="shared" si="8"/>
        <v/>
      </c>
      <c r="Q20" s="25" t="str">
        <f t="shared" si="9"/>
        <v/>
      </c>
      <c r="U20" t="s">
        <v>128</v>
      </c>
      <c r="V20" t="s">
        <v>103</v>
      </c>
      <c r="W20" s="24" t="s">
        <v>104</v>
      </c>
      <c r="X20" s="24" t="s">
        <v>105</v>
      </c>
      <c r="Y20" s="24" t="s">
        <v>130</v>
      </c>
      <c r="Z20" s="24" t="s">
        <v>131</v>
      </c>
      <c r="AA20" t="s">
        <v>135</v>
      </c>
      <c r="AB20" t="s">
        <v>111</v>
      </c>
      <c r="AF20" s="24" t="str">
        <f t="shared" si="14"/>
        <v>1a5d5e5f5g5h5k5l</v>
      </c>
    </row>
    <row r="21" spans="1:32" ht="28.5" x14ac:dyDescent="0.45">
      <c r="A21" s="51" t="str">
        <f t="shared" si="10"/>
        <v>1a5d5e5f5g5h5l</v>
      </c>
      <c r="B21" s="96">
        <f t="shared" si="12"/>
        <v>20</v>
      </c>
      <c r="C21" s="87">
        <v>0.16500000000000001</v>
      </c>
      <c r="D21" s="87">
        <v>0.15</v>
      </c>
      <c r="E21" s="87">
        <v>0.55000000000000004</v>
      </c>
      <c r="F21" s="111">
        <v>0.13</v>
      </c>
      <c r="G21" s="97">
        <f t="shared" si="15"/>
        <v>0.995</v>
      </c>
      <c r="H21" s="25" t="str">
        <f t="shared" si="0"/>
        <v>1a) Structural Chassis - not fitted out</v>
      </c>
      <c r="I21" s="25" t="str">
        <f t="shared" si="1"/>
        <v>5d) In Unit M&amp;E central equip. assemblies</v>
      </c>
      <c r="J21" s="25" t="str">
        <f t="shared" si="2"/>
        <v>5e) Façade Assemblies</v>
      </c>
      <c r="K21" s="25" t="str">
        <f t="shared" si="3"/>
        <v>5f) Roof Assemblies (pre-finished sections)</v>
      </c>
      <c r="L21" s="25" t="str">
        <f t="shared" si="4"/>
        <v>5g) In unit M&amp;E distribution assemblies</v>
      </c>
      <c r="M21" s="25" t="str">
        <f t="shared" si="5"/>
        <v>5h) Infrastructure M&amp;E (vertical risers)</v>
      </c>
      <c r="N21" s="25" t="str">
        <f t="shared" si="9"/>
        <v>5l) Doorsets</v>
      </c>
      <c r="O21" s="25" t="str">
        <f t="shared" si="7"/>
        <v/>
      </c>
      <c r="P21" s="25" t="str">
        <f t="shared" si="8"/>
        <v/>
      </c>
      <c r="Q21" s="25" t="str">
        <f t="shared" si="9"/>
        <v/>
      </c>
      <c r="U21" s="24" t="s">
        <v>128</v>
      </c>
      <c r="V21" s="24" t="s">
        <v>103</v>
      </c>
      <c r="W21" s="24" t="s">
        <v>104</v>
      </c>
      <c r="X21" s="24" t="s">
        <v>105</v>
      </c>
      <c r="Y21" s="24" t="s">
        <v>130</v>
      </c>
      <c r="Z21" t="s">
        <v>131</v>
      </c>
      <c r="AA21" t="s">
        <v>111</v>
      </c>
      <c r="AF21" s="24" t="str">
        <f t="shared" si="14"/>
        <v>1a5d5e5f5g5h5l</v>
      </c>
    </row>
    <row r="22" spans="1:32" ht="28.5" x14ac:dyDescent="0.45">
      <c r="A22" s="51" t="str">
        <f t="shared" si="10"/>
        <v>1a5d5e5f5g5i</v>
      </c>
      <c r="B22" s="96">
        <f t="shared" si="12"/>
        <v>21</v>
      </c>
      <c r="C22" s="87">
        <v>0.18</v>
      </c>
      <c r="D22" s="87">
        <v>0.17</v>
      </c>
      <c r="E22" s="87">
        <v>0.52</v>
      </c>
      <c r="F22" s="111">
        <v>0.13</v>
      </c>
      <c r="G22" s="97">
        <f t="shared" si="15"/>
        <v>1</v>
      </c>
      <c r="H22" s="25" t="str">
        <f t="shared" si="0"/>
        <v>1a) Structural Chassis - not fitted out</v>
      </c>
      <c r="I22" s="25" t="str">
        <f t="shared" si="1"/>
        <v>5d) In Unit M&amp;E central equip. assemblies</v>
      </c>
      <c r="J22" s="25" t="str">
        <f t="shared" si="2"/>
        <v>5e) Façade Assemblies</v>
      </c>
      <c r="K22" s="25" t="str">
        <f t="shared" si="3"/>
        <v>5f) Roof Assemblies (pre-finished sections)</v>
      </c>
      <c r="L22" s="25" t="str">
        <f t="shared" si="4"/>
        <v>5g) In unit M&amp;E distribution assemblies</v>
      </c>
      <c r="M22" s="25" t="str">
        <f t="shared" ref="M22:M29" si="16">SUBSTITUTE(Z22,"5i","5i) Infrastructure M&amp;E (Central Plant)")</f>
        <v>5i) Infrastructure M&amp;E (Central Plant)</v>
      </c>
      <c r="N22" s="25" t="str">
        <f t="shared" ref="N22:N26" si="17">SUBSTITUTE(AA22,"5j","5j) Floor Cassettes with horizontal services")</f>
        <v/>
      </c>
      <c r="O22" s="25" t="str">
        <f t="shared" ref="O22:O25" si="18">SUBSTITUTE(AB22,"5k","5k) Partition Cassettes")</f>
        <v/>
      </c>
      <c r="P22" s="25" t="str">
        <f t="shared" ref="N22:P31" si="19">SUBSTITUTE(AC22,"5l","5l) Doorsets")</f>
        <v/>
      </c>
      <c r="Q22" s="25" t="str">
        <f t="shared" si="9"/>
        <v/>
      </c>
      <c r="U22" s="24" t="s">
        <v>128</v>
      </c>
      <c r="V22" s="24" t="s">
        <v>103</v>
      </c>
      <c r="W22" s="24" t="s">
        <v>104</v>
      </c>
      <c r="X22" s="24" t="s">
        <v>105</v>
      </c>
      <c r="Y22" s="24" t="s">
        <v>130</v>
      </c>
      <c r="Z22" s="24" t="s">
        <v>108</v>
      </c>
      <c r="AA22" s="24"/>
      <c r="AB22" s="24"/>
      <c r="AC22" s="24"/>
      <c r="AF22" s="24" t="str">
        <f t="shared" si="14"/>
        <v>1a5d5e5f5g5i</v>
      </c>
    </row>
    <row r="23" spans="1:32" ht="28.5" x14ac:dyDescent="0.45">
      <c r="A23" s="51" t="str">
        <f t="shared" si="10"/>
        <v>1a5d5e5f5g5i5j</v>
      </c>
      <c r="B23" s="96">
        <f t="shared" si="12"/>
        <v>22</v>
      </c>
      <c r="C23" s="87">
        <v>0.17499999999999999</v>
      </c>
      <c r="D23" s="87">
        <v>0.16500000000000001</v>
      </c>
      <c r="E23" s="87">
        <v>0.53</v>
      </c>
      <c r="F23" s="111">
        <v>0.13</v>
      </c>
      <c r="G23" s="97">
        <f t="shared" si="15"/>
        <v>1</v>
      </c>
      <c r="H23" s="25" t="str">
        <f t="shared" si="0"/>
        <v>1a) Structural Chassis - not fitted out</v>
      </c>
      <c r="I23" s="25" t="str">
        <f t="shared" si="1"/>
        <v>5d) In Unit M&amp;E central equip. assemblies</v>
      </c>
      <c r="J23" s="25" t="str">
        <f t="shared" si="2"/>
        <v>5e) Façade Assemblies</v>
      </c>
      <c r="K23" s="25" t="str">
        <f t="shared" si="3"/>
        <v>5f) Roof Assemblies (pre-finished sections)</v>
      </c>
      <c r="L23" s="25" t="str">
        <f t="shared" si="4"/>
        <v>5g) In unit M&amp;E distribution assemblies</v>
      </c>
      <c r="M23" s="25" t="str">
        <f t="shared" si="16"/>
        <v>5i) Infrastructure M&amp;E (Central Plant)</v>
      </c>
      <c r="N23" s="25" t="str">
        <f t="shared" si="17"/>
        <v>5j) Floor Cassettes with horizontal services</v>
      </c>
      <c r="O23" s="25" t="str">
        <f t="shared" si="18"/>
        <v/>
      </c>
      <c r="P23" s="25" t="str">
        <f t="shared" si="19"/>
        <v/>
      </c>
      <c r="Q23" s="25" t="str">
        <f t="shared" si="9"/>
        <v/>
      </c>
      <c r="U23" s="24" t="s">
        <v>128</v>
      </c>
      <c r="V23" s="24" t="s">
        <v>103</v>
      </c>
      <c r="W23" s="24" t="s">
        <v>104</v>
      </c>
      <c r="X23" s="24" t="s">
        <v>105</v>
      </c>
      <c r="Y23" s="24" t="s">
        <v>130</v>
      </c>
      <c r="Z23" s="24" t="s">
        <v>108</v>
      </c>
      <c r="AA23" s="24" t="s">
        <v>134</v>
      </c>
      <c r="AB23" s="24"/>
      <c r="AC23" s="24"/>
      <c r="AF23" s="24" t="str">
        <f t="shared" si="14"/>
        <v>1a5d5e5f5g5i5j</v>
      </c>
    </row>
    <row r="24" spans="1:32" ht="28.5" x14ac:dyDescent="0.45">
      <c r="A24" s="51" t="str">
        <f t="shared" si="10"/>
        <v>1a5d5e5f5g5i5j5k</v>
      </c>
      <c r="B24" s="96">
        <f t="shared" si="12"/>
        <v>23</v>
      </c>
      <c r="C24" s="87">
        <v>0.16</v>
      </c>
      <c r="D24" s="87">
        <v>0.15</v>
      </c>
      <c r="E24" s="87">
        <v>0.55000000000000004</v>
      </c>
      <c r="F24" s="111">
        <v>0.14000000000000001</v>
      </c>
      <c r="G24" s="97">
        <f t="shared" si="15"/>
        <v>1</v>
      </c>
      <c r="H24" s="25" t="str">
        <f t="shared" si="0"/>
        <v>1a) Structural Chassis - not fitted out</v>
      </c>
      <c r="I24" s="25" t="str">
        <f t="shared" si="1"/>
        <v>5d) In Unit M&amp;E central equip. assemblies</v>
      </c>
      <c r="J24" s="25" t="str">
        <f t="shared" si="2"/>
        <v>5e) Façade Assemblies</v>
      </c>
      <c r="K24" s="25" t="str">
        <f t="shared" si="3"/>
        <v>5f) Roof Assemblies (pre-finished sections)</v>
      </c>
      <c r="L24" s="25" t="str">
        <f t="shared" si="4"/>
        <v>5g) In unit M&amp;E distribution assemblies</v>
      </c>
      <c r="M24" s="25" t="str">
        <f t="shared" si="16"/>
        <v>5i) Infrastructure M&amp;E (Central Plant)</v>
      </c>
      <c r="N24" s="25" t="str">
        <f t="shared" si="17"/>
        <v>5j) Floor Cassettes with horizontal services</v>
      </c>
      <c r="O24" s="25" t="str">
        <f t="shared" si="18"/>
        <v>5k) Partition Cassettes</v>
      </c>
      <c r="P24" s="25" t="str">
        <f t="shared" si="19"/>
        <v/>
      </c>
      <c r="Q24" s="25" t="str">
        <f t="shared" si="9"/>
        <v/>
      </c>
      <c r="U24" s="24" t="s">
        <v>128</v>
      </c>
      <c r="V24" s="24" t="s">
        <v>103</v>
      </c>
      <c r="W24" s="24" t="s">
        <v>104</v>
      </c>
      <c r="X24" s="24" t="s">
        <v>105</v>
      </c>
      <c r="Y24" s="24" t="s">
        <v>130</v>
      </c>
      <c r="Z24" s="24" t="s">
        <v>108</v>
      </c>
      <c r="AA24" s="24" t="s">
        <v>134</v>
      </c>
      <c r="AB24" s="24" t="s">
        <v>135</v>
      </c>
      <c r="AC24" s="24"/>
      <c r="AF24" s="24" t="str">
        <f t="shared" si="14"/>
        <v>1a5d5e5f5g5i5j5k</v>
      </c>
    </row>
    <row r="25" spans="1:32" ht="28.5" x14ac:dyDescent="0.45">
      <c r="A25" s="51" t="str">
        <f t="shared" si="10"/>
        <v>1a5d5e5f5g5i5j5k5l</v>
      </c>
      <c r="B25" s="96">
        <f t="shared" si="12"/>
        <v>24</v>
      </c>
      <c r="C25" s="87">
        <v>0.15</v>
      </c>
      <c r="D25" s="87">
        <v>0.13</v>
      </c>
      <c r="E25" s="87">
        <v>0.56000000000000005</v>
      </c>
      <c r="F25" s="111">
        <v>0.16</v>
      </c>
      <c r="G25" s="97">
        <f t="shared" si="15"/>
        <v>1</v>
      </c>
      <c r="H25" s="25" t="str">
        <f t="shared" si="0"/>
        <v>1a) Structural Chassis - not fitted out</v>
      </c>
      <c r="I25" s="25" t="str">
        <f t="shared" si="1"/>
        <v>5d) In Unit M&amp;E central equip. assemblies</v>
      </c>
      <c r="J25" s="25" t="str">
        <f t="shared" si="2"/>
        <v>5e) Façade Assemblies</v>
      </c>
      <c r="K25" s="25" t="str">
        <f t="shared" si="3"/>
        <v>5f) Roof Assemblies (pre-finished sections)</v>
      </c>
      <c r="L25" s="25" t="str">
        <f t="shared" si="4"/>
        <v>5g) In unit M&amp;E distribution assemblies</v>
      </c>
      <c r="M25" s="25" t="str">
        <f t="shared" si="16"/>
        <v>5i) Infrastructure M&amp;E (Central Plant)</v>
      </c>
      <c r="N25" s="25" t="str">
        <f t="shared" si="17"/>
        <v>5j) Floor Cassettes with horizontal services</v>
      </c>
      <c r="O25" s="25" t="str">
        <f t="shared" si="18"/>
        <v>5k) Partition Cassettes</v>
      </c>
      <c r="P25" s="25" t="str">
        <f t="shared" si="19"/>
        <v>5l) Doorsets</v>
      </c>
      <c r="Q25" s="25" t="str">
        <f t="shared" si="9"/>
        <v/>
      </c>
      <c r="U25" s="24" t="s">
        <v>128</v>
      </c>
      <c r="V25" s="24" t="s">
        <v>103</v>
      </c>
      <c r="W25" s="24" t="s">
        <v>104</v>
      </c>
      <c r="X25" s="24" t="s">
        <v>105</v>
      </c>
      <c r="Y25" s="24" t="s">
        <v>130</v>
      </c>
      <c r="Z25" s="24" t="s">
        <v>108</v>
      </c>
      <c r="AA25" s="24" t="s">
        <v>134</v>
      </c>
      <c r="AB25" s="24" t="s">
        <v>135</v>
      </c>
      <c r="AC25" s="24" t="s">
        <v>111</v>
      </c>
      <c r="AF25" s="24" t="str">
        <f t="shared" si="14"/>
        <v>1a5d5e5f5g5i5j5k5l</v>
      </c>
    </row>
    <row r="26" spans="1:32" ht="28.5" x14ac:dyDescent="0.45">
      <c r="A26" s="51" t="str">
        <f t="shared" si="10"/>
        <v>1a5d5e5f5g5i5j5l</v>
      </c>
      <c r="B26" s="96">
        <f t="shared" si="12"/>
        <v>25</v>
      </c>
      <c r="C26" s="87">
        <v>0.155</v>
      </c>
      <c r="D26" s="87">
        <v>0.13500000000000001</v>
      </c>
      <c r="E26" s="87">
        <v>0.56499999999999995</v>
      </c>
      <c r="F26" s="111">
        <v>0.14000000000000001</v>
      </c>
      <c r="G26" s="97">
        <f t="shared" si="15"/>
        <v>0.995</v>
      </c>
      <c r="H26" s="25" t="str">
        <f t="shared" si="0"/>
        <v>1a) Structural Chassis - not fitted out</v>
      </c>
      <c r="I26" s="25" t="str">
        <f t="shared" si="1"/>
        <v>5d) In Unit M&amp;E central equip. assemblies</v>
      </c>
      <c r="J26" s="25" t="str">
        <f t="shared" si="2"/>
        <v>5e) Façade Assemblies</v>
      </c>
      <c r="K26" s="25" t="str">
        <f t="shared" si="3"/>
        <v>5f) Roof Assemblies (pre-finished sections)</v>
      </c>
      <c r="L26" s="25" t="str">
        <f t="shared" si="4"/>
        <v>5g) In unit M&amp;E distribution assemblies</v>
      </c>
      <c r="M26" s="25" t="str">
        <f t="shared" si="16"/>
        <v>5i) Infrastructure M&amp;E (Central Plant)</v>
      </c>
      <c r="N26" s="25" t="str">
        <f t="shared" si="17"/>
        <v>5j) Floor Cassettes with horizontal services</v>
      </c>
      <c r="O26" s="25" t="str">
        <f t="shared" ref="O26" si="20">SUBSTITUTE(AB26,"5l","5l) Doorsets")</f>
        <v>5l) Doorsets</v>
      </c>
      <c r="P26" s="25" t="str">
        <f t="shared" si="19"/>
        <v/>
      </c>
      <c r="Q26" s="25" t="str">
        <f t="shared" si="9"/>
        <v/>
      </c>
      <c r="U26" s="24" t="s">
        <v>128</v>
      </c>
      <c r="V26" s="24" t="s">
        <v>103</v>
      </c>
      <c r="W26" s="24" t="s">
        <v>104</v>
      </c>
      <c r="X26" s="24" t="s">
        <v>105</v>
      </c>
      <c r="Y26" s="24" t="s">
        <v>130</v>
      </c>
      <c r="Z26" s="24" t="s">
        <v>108</v>
      </c>
      <c r="AA26" s="24" t="s">
        <v>134</v>
      </c>
      <c r="AB26" s="24" t="s">
        <v>111</v>
      </c>
      <c r="AC26" s="24"/>
      <c r="AF26" s="24" t="str">
        <f t="shared" si="14"/>
        <v>1a5d5e5f5g5i5j5l</v>
      </c>
    </row>
    <row r="27" spans="1:32" ht="28.5" x14ac:dyDescent="0.45">
      <c r="A27" s="51" t="str">
        <f t="shared" si="10"/>
        <v>1a5d5e5f5g5i5k</v>
      </c>
      <c r="B27" s="96">
        <f t="shared" si="12"/>
        <v>26</v>
      </c>
      <c r="C27" s="87">
        <v>0.14000000000000001</v>
      </c>
      <c r="D27" s="87">
        <v>0.14000000000000001</v>
      </c>
      <c r="E27" s="87">
        <v>0.57999999999999996</v>
      </c>
      <c r="F27" s="111">
        <v>0.14000000000000001</v>
      </c>
      <c r="G27" s="97">
        <f t="shared" si="15"/>
        <v>1</v>
      </c>
      <c r="H27" s="25" t="str">
        <f t="shared" si="0"/>
        <v>1a) Structural Chassis - not fitted out</v>
      </c>
      <c r="I27" s="25" t="str">
        <f t="shared" si="1"/>
        <v>5d) In Unit M&amp;E central equip. assemblies</v>
      </c>
      <c r="J27" s="25" t="str">
        <f t="shared" si="2"/>
        <v>5e) Façade Assemblies</v>
      </c>
      <c r="K27" s="25" t="str">
        <f t="shared" si="3"/>
        <v>5f) Roof Assemblies (pre-finished sections)</v>
      </c>
      <c r="L27" s="25" t="str">
        <f t="shared" si="4"/>
        <v>5g) In unit M&amp;E distribution assemblies</v>
      </c>
      <c r="M27" s="25" t="str">
        <f t="shared" si="16"/>
        <v>5i) Infrastructure M&amp;E (Central Plant)</v>
      </c>
      <c r="N27" s="25" t="str">
        <f t="shared" ref="N27:N28" si="21">SUBSTITUTE(AA27,"5k","5k) Partition Cassettes")</f>
        <v>5k) Partition Cassettes</v>
      </c>
      <c r="O27" s="25" t="str">
        <f t="shared" ref="O27:O29" si="22">SUBSTITUTE(AB27,"5k","5k) Partition Cassettes")</f>
        <v/>
      </c>
      <c r="P27" s="25" t="str">
        <f t="shared" si="19"/>
        <v/>
      </c>
      <c r="Q27" s="25" t="str">
        <f t="shared" si="9"/>
        <v/>
      </c>
      <c r="U27" s="24" t="s">
        <v>128</v>
      </c>
      <c r="V27" s="24" t="s">
        <v>103</v>
      </c>
      <c r="W27" s="24" t="s">
        <v>104</v>
      </c>
      <c r="X27" s="24" t="s">
        <v>105</v>
      </c>
      <c r="Y27" s="24" t="s">
        <v>130</v>
      </c>
      <c r="Z27" s="24" t="s">
        <v>108</v>
      </c>
      <c r="AA27" s="24" t="s">
        <v>135</v>
      </c>
      <c r="AB27" s="24"/>
      <c r="AC27" s="24"/>
      <c r="AF27" s="24" t="str">
        <f t="shared" si="14"/>
        <v>1a5d5e5f5g5i5k</v>
      </c>
    </row>
    <row r="28" spans="1:32" ht="28.5" x14ac:dyDescent="0.45">
      <c r="A28" s="51" t="str">
        <f t="shared" si="10"/>
        <v>1a5d5e5f5g5i5k5l</v>
      </c>
      <c r="B28" s="96">
        <f t="shared" si="12"/>
        <v>27</v>
      </c>
      <c r="C28" s="87">
        <v>0.13500000000000001</v>
      </c>
      <c r="D28" s="87">
        <v>0.13500000000000001</v>
      </c>
      <c r="E28" s="87">
        <v>0.58499999999999996</v>
      </c>
      <c r="F28" s="111">
        <v>0.14000000000000001</v>
      </c>
      <c r="G28" s="97">
        <f t="shared" si="15"/>
        <v>0.995</v>
      </c>
      <c r="H28" s="25" t="str">
        <f t="shared" si="0"/>
        <v>1a) Structural Chassis - not fitted out</v>
      </c>
      <c r="I28" s="25" t="str">
        <f t="shared" si="1"/>
        <v>5d) In Unit M&amp;E central equip. assemblies</v>
      </c>
      <c r="J28" s="25" t="str">
        <f t="shared" si="2"/>
        <v>5e) Façade Assemblies</v>
      </c>
      <c r="K28" s="25" t="str">
        <f t="shared" si="3"/>
        <v>5f) Roof Assemblies (pre-finished sections)</v>
      </c>
      <c r="L28" s="25" t="str">
        <f t="shared" si="4"/>
        <v>5g) In unit M&amp;E distribution assemblies</v>
      </c>
      <c r="M28" s="25" t="str">
        <f t="shared" si="16"/>
        <v>5i) Infrastructure M&amp;E (Central Plant)</v>
      </c>
      <c r="N28" s="25" t="str">
        <f t="shared" si="21"/>
        <v>5k) Partition Cassettes</v>
      </c>
      <c r="O28" s="25" t="str">
        <f t="shared" si="9"/>
        <v>5l) Doorsets</v>
      </c>
      <c r="P28" s="25" t="str">
        <f t="shared" si="19"/>
        <v/>
      </c>
      <c r="Q28" s="25" t="str">
        <f t="shared" si="9"/>
        <v/>
      </c>
      <c r="U28" s="24" t="s">
        <v>128</v>
      </c>
      <c r="V28" s="24" t="s">
        <v>103</v>
      </c>
      <c r="W28" s="24" t="s">
        <v>104</v>
      </c>
      <c r="X28" s="24" t="s">
        <v>105</v>
      </c>
      <c r="Y28" s="24" t="s">
        <v>130</v>
      </c>
      <c r="Z28" s="24" t="s">
        <v>108</v>
      </c>
      <c r="AA28" s="24" t="s">
        <v>135</v>
      </c>
      <c r="AB28" s="24" t="s">
        <v>111</v>
      </c>
      <c r="AC28" s="24"/>
      <c r="AF28" s="24" t="str">
        <f t="shared" si="14"/>
        <v>1a5d5e5f5g5i5k5l</v>
      </c>
    </row>
    <row r="29" spans="1:32" ht="28.5" x14ac:dyDescent="0.45">
      <c r="A29" s="51" t="str">
        <f t="shared" si="10"/>
        <v>1a5d5e5f5g5i5l</v>
      </c>
      <c r="B29" s="96">
        <f t="shared" si="12"/>
        <v>28</v>
      </c>
      <c r="C29" s="87">
        <v>0.14000000000000001</v>
      </c>
      <c r="D29" s="87">
        <v>0.15</v>
      </c>
      <c r="E29" s="87">
        <v>0.56000000000000005</v>
      </c>
      <c r="F29" s="111">
        <v>0.15</v>
      </c>
      <c r="G29" s="97">
        <f t="shared" si="15"/>
        <v>1</v>
      </c>
      <c r="H29" s="25" t="str">
        <f t="shared" si="0"/>
        <v>1a) Structural Chassis - not fitted out</v>
      </c>
      <c r="I29" s="25" t="str">
        <f t="shared" si="1"/>
        <v>5d) In Unit M&amp;E central equip. assemblies</v>
      </c>
      <c r="J29" s="25" t="str">
        <f t="shared" si="2"/>
        <v>5e) Façade Assemblies</v>
      </c>
      <c r="K29" s="25" t="str">
        <f t="shared" si="3"/>
        <v>5f) Roof Assemblies (pre-finished sections)</v>
      </c>
      <c r="L29" s="25" t="str">
        <f t="shared" si="4"/>
        <v>5g) In unit M&amp;E distribution assemblies</v>
      </c>
      <c r="M29" s="25" t="str">
        <f t="shared" si="16"/>
        <v>5i) Infrastructure M&amp;E (Central Plant)</v>
      </c>
      <c r="N29" s="25" t="str">
        <f t="shared" ref="N29" si="23">SUBSTITUTE(AA29,"5l","5l) Doorsets")</f>
        <v>5l) Doorsets</v>
      </c>
      <c r="O29" s="25" t="str">
        <f t="shared" si="22"/>
        <v/>
      </c>
      <c r="P29" s="25" t="str">
        <f t="shared" si="19"/>
        <v/>
      </c>
      <c r="Q29" s="25" t="str">
        <f t="shared" si="9"/>
        <v/>
      </c>
      <c r="U29" s="24" t="s">
        <v>128</v>
      </c>
      <c r="V29" s="24" t="s">
        <v>103</v>
      </c>
      <c r="W29" s="24" t="s">
        <v>104</v>
      </c>
      <c r="X29" s="24" t="s">
        <v>105</v>
      </c>
      <c r="Y29" s="24" t="s">
        <v>130</v>
      </c>
      <c r="Z29" s="24" t="s">
        <v>108</v>
      </c>
      <c r="AA29" s="24" t="s">
        <v>111</v>
      </c>
      <c r="AB29" s="24"/>
      <c r="AC29" s="24"/>
      <c r="AF29" s="24" t="str">
        <f t="shared" si="14"/>
        <v>1a5d5e5f5g5i5l</v>
      </c>
    </row>
    <row r="30" spans="1:32" ht="28.5" x14ac:dyDescent="0.45">
      <c r="A30" s="51" t="str">
        <f t="shared" si="10"/>
        <v>1a5d5e5f5g5k</v>
      </c>
      <c r="B30" s="96">
        <f t="shared" si="12"/>
        <v>29</v>
      </c>
      <c r="C30" s="87">
        <v>0.17</v>
      </c>
      <c r="D30" s="87">
        <v>0.16</v>
      </c>
      <c r="E30" s="87">
        <v>0.52</v>
      </c>
      <c r="F30" s="111">
        <v>0.15</v>
      </c>
      <c r="G30" s="97">
        <f t="shared" si="15"/>
        <v>1</v>
      </c>
      <c r="H30" s="25" t="str">
        <f t="shared" si="0"/>
        <v>1a) Structural Chassis - not fitted out</v>
      </c>
      <c r="I30" s="25" t="str">
        <f t="shared" si="1"/>
        <v>5d) In Unit M&amp;E central equip. assemblies</v>
      </c>
      <c r="J30" s="25" t="str">
        <f t="shared" si="2"/>
        <v>5e) Façade Assemblies</v>
      </c>
      <c r="K30" s="25" t="str">
        <f t="shared" si="3"/>
        <v>5f) Roof Assemblies (pre-finished sections)</v>
      </c>
      <c r="L30" s="25" t="str">
        <f t="shared" si="4"/>
        <v>5g) In unit M&amp;E distribution assemblies</v>
      </c>
      <c r="M30" s="25" t="str">
        <f t="shared" si="8"/>
        <v>5k) Partition Cassettes</v>
      </c>
      <c r="N30" s="25" t="str">
        <f t="shared" si="6"/>
        <v/>
      </c>
      <c r="O30" s="25" t="str">
        <f t="shared" si="7"/>
        <v/>
      </c>
      <c r="P30" s="25" t="str">
        <f t="shared" si="8"/>
        <v/>
      </c>
      <c r="Q30" s="25" t="str">
        <f t="shared" si="9"/>
        <v/>
      </c>
      <c r="U30" s="24" t="s">
        <v>128</v>
      </c>
      <c r="V30" s="24" t="s">
        <v>103</v>
      </c>
      <c r="W30" s="24" t="s">
        <v>104</v>
      </c>
      <c r="X30" s="24" t="s">
        <v>105</v>
      </c>
      <c r="Y30" s="24" t="s">
        <v>130</v>
      </c>
      <c r="Z30" s="24" t="s">
        <v>135</v>
      </c>
      <c r="AA30" s="24"/>
      <c r="AB30" s="24"/>
      <c r="AC30" s="24"/>
      <c r="AF30" s="24" t="str">
        <f t="shared" si="14"/>
        <v>1a5d5e5f5g5k</v>
      </c>
    </row>
    <row r="31" spans="1:32" ht="28.5" x14ac:dyDescent="0.45">
      <c r="A31" s="51" t="str">
        <f t="shared" si="10"/>
        <v>1a5d5e5f5g5k5l</v>
      </c>
      <c r="B31" s="96">
        <f t="shared" si="12"/>
        <v>30</v>
      </c>
      <c r="C31" s="87">
        <v>0.16500000000000001</v>
      </c>
      <c r="D31" s="87">
        <v>0.155</v>
      </c>
      <c r="E31" s="87">
        <v>0.53</v>
      </c>
      <c r="F31" s="111">
        <v>0.15</v>
      </c>
      <c r="G31" s="97">
        <f t="shared" si="15"/>
        <v>1</v>
      </c>
      <c r="H31" s="25" t="str">
        <f t="shared" si="0"/>
        <v>1a) Structural Chassis - not fitted out</v>
      </c>
      <c r="I31" s="25" t="str">
        <f t="shared" si="1"/>
        <v>5d) In Unit M&amp;E central equip. assemblies</v>
      </c>
      <c r="J31" s="25" t="str">
        <f t="shared" si="2"/>
        <v>5e) Façade Assemblies</v>
      </c>
      <c r="K31" s="25" t="str">
        <f t="shared" si="3"/>
        <v>5f) Roof Assemblies (pre-finished sections)</v>
      </c>
      <c r="L31" s="25" t="str">
        <f t="shared" si="4"/>
        <v>5g) In unit M&amp;E distribution assemblies</v>
      </c>
      <c r="M31" s="25" t="str">
        <f t="shared" si="8"/>
        <v>5k) Partition Cassettes</v>
      </c>
      <c r="N31" s="25" t="str">
        <f t="shared" si="19"/>
        <v>5l) Doorsets</v>
      </c>
      <c r="O31" s="25" t="str">
        <f t="shared" si="7"/>
        <v/>
      </c>
      <c r="P31" s="25" t="str">
        <f t="shared" si="8"/>
        <v/>
      </c>
      <c r="Q31" s="25" t="str">
        <f t="shared" si="9"/>
        <v/>
      </c>
      <c r="U31" s="24" t="s">
        <v>128</v>
      </c>
      <c r="V31" s="24" t="s">
        <v>103</v>
      </c>
      <c r="W31" s="24" t="s">
        <v>104</v>
      </c>
      <c r="X31" s="24" t="s">
        <v>105</v>
      </c>
      <c r="Y31" s="24" t="s">
        <v>130</v>
      </c>
      <c r="Z31" s="24" t="s">
        <v>135</v>
      </c>
      <c r="AA31" s="24" t="s">
        <v>111</v>
      </c>
      <c r="AB31" s="24"/>
      <c r="AC31" s="24"/>
      <c r="AF31" s="24" t="str">
        <f t="shared" si="14"/>
        <v>1a5d5e5f5g5k5l</v>
      </c>
    </row>
    <row r="32" spans="1:32" ht="28.5" x14ac:dyDescent="0.45">
      <c r="A32" s="51" t="str">
        <f t="shared" si="10"/>
        <v>1a5d5e5f5g5l</v>
      </c>
      <c r="B32" s="96">
        <f t="shared" si="12"/>
        <v>31</v>
      </c>
      <c r="C32" s="87">
        <v>0.17499999999999999</v>
      </c>
      <c r="D32" s="87">
        <v>0.17</v>
      </c>
      <c r="E32" s="87">
        <v>0.52</v>
      </c>
      <c r="F32" s="111">
        <v>0.13</v>
      </c>
      <c r="G32" s="97">
        <f t="shared" si="15"/>
        <v>0.995</v>
      </c>
      <c r="H32" s="25" t="str">
        <f t="shared" si="0"/>
        <v>1a) Structural Chassis - not fitted out</v>
      </c>
      <c r="I32" s="25" t="str">
        <f t="shared" si="1"/>
        <v>5d) In Unit M&amp;E central equip. assemblies</v>
      </c>
      <c r="J32" s="25" t="str">
        <f t="shared" si="2"/>
        <v>5e) Façade Assemblies</v>
      </c>
      <c r="K32" s="25" t="str">
        <f t="shared" si="3"/>
        <v>5f) Roof Assemblies (pre-finished sections)</v>
      </c>
      <c r="L32" s="25" t="str">
        <f t="shared" si="4"/>
        <v>5g) In unit M&amp;E distribution assemblies</v>
      </c>
      <c r="M32" s="25" t="str">
        <f t="shared" si="9"/>
        <v>5l) Doorsets</v>
      </c>
      <c r="N32" s="25" t="str">
        <f t="shared" si="6"/>
        <v/>
      </c>
      <c r="O32" s="25" t="str">
        <f t="shared" si="7"/>
        <v/>
      </c>
      <c r="P32" s="25" t="str">
        <f t="shared" si="8"/>
        <v/>
      </c>
      <c r="Q32" s="25" t="str">
        <f t="shared" si="9"/>
        <v/>
      </c>
      <c r="U32" s="24" t="s">
        <v>128</v>
      </c>
      <c r="V32" s="24" t="s">
        <v>103</v>
      </c>
      <c r="W32" s="24" t="s">
        <v>104</v>
      </c>
      <c r="X32" s="24" t="s">
        <v>105</v>
      </c>
      <c r="Y32" s="24" t="s">
        <v>130</v>
      </c>
      <c r="Z32" s="24" t="s">
        <v>111</v>
      </c>
      <c r="AA32" s="24"/>
      <c r="AB32" s="24"/>
      <c r="AC32" s="24"/>
      <c r="AF32" s="24" t="str">
        <f t="shared" si="14"/>
        <v>1a5d5e5f5g5l</v>
      </c>
    </row>
    <row r="33" spans="1:32" ht="28.5" x14ac:dyDescent="0.45">
      <c r="A33" s="51" t="str">
        <f t="shared" si="10"/>
        <v>1a5d5e5f5h</v>
      </c>
      <c r="B33" s="96">
        <f t="shared" si="12"/>
        <v>32</v>
      </c>
      <c r="C33" s="87">
        <v>0.14000000000000001</v>
      </c>
      <c r="D33" s="87">
        <v>0.12</v>
      </c>
      <c r="E33" s="87">
        <v>0.57999999999999996</v>
      </c>
      <c r="F33" s="111">
        <v>0.16</v>
      </c>
      <c r="G33" s="97">
        <f t="shared" si="15"/>
        <v>1</v>
      </c>
      <c r="H33" s="25" t="str">
        <f t="shared" si="0"/>
        <v>1a) Structural Chassis - not fitted out</v>
      </c>
      <c r="I33" s="25" t="str">
        <f t="shared" si="1"/>
        <v>5d) In Unit M&amp;E central equip. assemblies</v>
      </c>
      <c r="J33" s="25" t="str">
        <f t="shared" si="2"/>
        <v>5e) Façade Assemblies</v>
      </c>
      <c r="K33" s="25" t="str">
        <f t="shared" si="3"/>
        <v>5f) Roof Assemblies (pre-finished sections)</v>
      </c>
      <c r="L33" s="25" t="str">
        <f t="shared" si="5"/>
        <v>5h) Infrastructure M&amp;E (vertical risers)</v>
      </c>
      <c r="M33" s="25" t="str">
        <f t="shared" si="5"/>
        <v/>
      </c>
      <c r="N33" s="25" t="str">
        <f t="shared" si="6"/>
        <v/>
      </c>
      <c r="O33" s="25" t="str">
        <f t="shared" si="7"/>
        <v/>
      </c>
      <c r="P33" s="25" t="str">
        <f t="shared" si="8"/>
        <v/>
      </c>
      <c r="Q33" s="25" t="str">
        <f t="shared" si="9"/>
        <v/>
      </c>
      <c r="U33" s="24" t="s">
        <v>128</v>
      </c>
      <c r="V33" s="24" t="s">
        <v>103</v>
      </c>
      <c r="W33" s="24" t="s">
        <v>104</v>
      </c>
      <c r="X33" s="24" t="s">
        <v>105</v>
      </c>
      <c r="Y33" s="24" t="s">
        <v>131</v>
      </c>
      <c r="Z33" s="24"/>
      <c r="AA33" s="24"/>
      <c r="AB33" s="24"/>
      <c r="AC33" s="24"/>
      <c r="AF33" s="24" t="str">
        <f t="shared" si="14"/>
        <v>1a5d5e5f5h</v>
      </c>
    </row>
    <row r="34" spans="1:32" ht="28.5" x14ac:dyDescent="0.45">
      <c r="A34" s="51" t="str">
        <f t="shared" si="10"/>
        <v>1a5d5e5f5h5i</v>
      </c>
      <c r="B34" s="96">
        <f t="shared" si="12"/>
        <v>33</v>
      </c>
      <c r="C34" s="87">
        <f>C33-0.005</f>
        <v>0.13500000000000001</v>
      </c>
      <c r="D34" s="87">
        <f>D33-0.005</f>
        <v>0.11499999999999999</v>
      </c>
      <c r="E34" s="87">
        <f>E33+0.005</f>
        <v>0.58499999999999996</v>
      </c>
      <c r="F34" s="111">
        <f>F33+0.005</f>
        <v>0.16500000000000001</v>
      </c>
      <c r="G34" s="97">
        <f t="shared" si="15"/>
        <v>1</v>
      </c>
      <c r="H34" s="25" t="str">
        <f t="shared" si="0"/>
        <v>1a) Structural Chassis - not fitted out</v>
      </c>
      <c r="I34" s="25" t="str">
        <f t="shared" si="1"/>
        <v>5d) In Unit M&amp;E central equip. assemblies</v>
      </c>
      <c r="J34" s="25" t="str">
        <f t="shared" si="2"/>
        <v>5e) Façade Assemblies</v>
      </c>
      <c r="K34" s="25" t="str">
        <f t="shared" si="3"/>
        <v>5f) Roof Assemblies (pre-finished sections)</v>
      </c>
      <c r="L34" s="25" t="str">
        <f t="shared" si="5"/>
        <v>5h) Infrastructure M&amp;E (vertical risers)</v>
      </c>
      <c r="M34" s="25" t="str">
        <f t="shared" ref="M34:M41" si="24">SUBSTITUTE(Z34,"5i","5i) Infrastructure M&amp;E (Central Plant)")</f>
        <v>5i) Infrastructure M&amp;E (Central Plant)</v>
      </c>
      <c r="N34" s="25" t="str">
        <f t="shared" ref="N34:N38" si="25">SUBSTITUTE(AA34,"5j","5j) Floor Cassettes with horizontal services")</f>
        <v/>
      </c>
      <c r="O34" s="25" t="str">
        <f t="shared" ref="O34:O37" si="26">SUBSTITUTE(AB34,"5k","5k) Partition Cassettes")</f>
        <v/>
      </c>
      <c r="P34" s="25" t="str">
        <f t="shared" ref="P34:P44" si="27">SUBSTITUTE(AC34,"5l","5l) Doorsets")</f>
        <v/>
      </c>
      <c r="Q34" s="25" t="str">
        <f t="shared" si="9"/>
        <v/>
      </c>
      <c r="U34" s="24" t="s">
        <v>128</v>
      </c>
      <c r="V34" s="24" t="s">
        <v>103</v>
      </c>
      <c r="W34" s="24" t="s">
        <v>104</v>
      </c>
      <c r="X34" s="24" t="s">
        <v>105</v>
      </c>
      <c r="Y34" s="24" t="s">
        <v>131</v>
      </c>
      <c r="Z34" s="24" t="s">
        <v>108</v>
      </c>
      <c r="AA34" s="24"/>
      <c r="AB34" s="24"/>
      <c r="AC34" s="24"/>
      <c r="AF34" s="24" t="str">
        <f t="shared" si="14"/>
        <v>1a5d5e5f5h5i</v>
      </c>
    </row>
    <row r="35" spans="1:32" ht="28.5" x14ac:dyDescent="0.45">
      <c r="A35" s="51" t="str">
        <f t="shared" si="10"/>
        <v>1a5d5e5f5h5i5j</v>
      </c>
      <c r="B35" s="96">
        <f t="shared" si="12"/>
        <v>34</v>
      </c>
      <c r="C35" s="87">
        <f t="shared" ref="C35:C37" si="28">C34-0.005</f>
        <v>0.13</v>
      </c>
      <c r="D35" s="87">
        <f t="shared" ref="D35:D37" si="29">D34-0.005</f>
        <v>0.10999999999999999</v>
      </c>
      <c r="E35" s="87">
        <f t="shared" ref="E35:E37" si="30">E34+0.005</f>
        <v>0.59</v>
      </c>
      <c r="F35" s="111">
        <f t="shared" ref="F35:F37" si="31">F34+0.005</f>
        <v>0.17</v>
      </c>
      <c r="G35" s="97">
        <f t="shared" si="15"/>
        <v>1</v>
      </c>
      <c r="H35" s="25" t="str">
        <f t="shared" si="0"/>
        <v>1a) Structural Chassis - not fitted out</v>
      </c>
      <c r="I35" s="25" t="str">
        <f t="shared" si="1"/>
        <v>5d) In Unit M&amp;E central equip. assemblies</v>
      </c>
      <c r="J35" s="25" t="str">
        <f t="shared" si="2"/>
        <v>5e) Façade Assemblies</v>
      </c>
      <c r="K35" s="25" t="str">
        <f t="shared" si="3"/>
        <v>5f) Roof Assemblies (pre-finished sections)</v>
      </c>
      <c r="L35" s="25" t="str">
        <f t="shared" si="5"/>
        <v>5h) Infrastructure M&amp;E (vertical risers)</v>
      </c>
      <c r="M35" s="25" t="str">
        <f t="shared" si="24"/>
        <v>5i) Infrastructure M&amp;E (Central Plant)</v>
      </c>
      <c r="N35" s="25" t="str">
        <f t="shared" si="25"/>
        <v>5j) Floor Cassettes with horizontal services</v>
      </c>
      <c r="O35" s="25" t="str">
        <f t="shared" si="26"/>
        <v/>
      </c>
      <c r="P35" s="25" t="str">
        <f t="shared" si="27"/>
        <v/>
      </c>
      <c r="Q35" s="25" t="str">
        <f t="shared" si="9"/>
        <v/>
      </c>
      <c r="U35" s="24" t="s">
        <v>128</v>
      </c>
      <c r="V35" s="24" t="s">
        <v>103</v>
      </c>
      <c r="W35" s="24" t="s">
        <v>104</v>
      </c>
      <c r="X35" s="24" t="s">
        <v>105</v>
      </c>
      <c r="Y35" s="24" t="s">
        <v>131</v>
      </c>
      <c r="Z35" s="24" t="s">
        <v>108</v>
      </c>
      <c r="AA35" s="24" t="s">
        <v>134</v>
      </c>
      <c r="AB35" s="24"/>
      <c r="AC35" s="24"/>
      <c r="AF35" s="24" t="str">
        <f t="shared" si="14"/>
        <v>1a5d5e5f5h5i5j</v>
      </c>
    </row>
    <row r="36" spans="1:32" ht="28.5" x14ac:dyDescent="0.45">
      <c r="A36" s="51" t="str">
        <f t="shared" si="10"/>
        <v>1a5d5e5f5h5i5j5k</v>
      </c>
      <c r="B36" s="96">
        <f t="shared" si="12"/>
        <v>35</v>
      </c>
      <c r="C36" s="87">
        <f t="shared" si="28"/>
        <v>0.125</v>
      </c>
      <c r="D36" s="87">
        <f t="shared" si="29"/>
        <v>0.10499999999999998</v>
      </c>
      <c r="E36" s="87">
        <f t="shared" si="30"/>
        <v>0.59499999999999997</v>
      </c>
      <c r="F36" s="111">
        <f t="shared" si="31"/>
        <v>0.17500000000000002</v>
      </c>
      <c r="G36" s="97">
        <f t="shared" si="15"/>
        <v>1</v>
      </c>
      <c r="H36" s="25" t="str">
        <f t="shared" si="0"/>
        <v>1a) Structural Chassis - not fitted out</v>
      </c>
      <c r="I36" s="25" t="str">
        <f t="shared" si="1"/>
        <v>5d) In Unit M&amp;E central equip. assemblies</v>
      </c>
      <c r="J36" s="25" t="str">
        <f t="shared" si="2"/>
        <v>5e) Façade Assemblies</v>
      </c>
      <c r="K36" s="25" t="str">
        <f t="shared" si="3"/>
        <v>5f) Roof Assemblies (pre-finished sections)</v>
      </c>
      <c r="L36" s="25" t="str">
        <f t="shared" si="5"/>
        <v>5h) Infrastructure M&amp;E (vertical risers)</v>
      </c>
      <c r="M36" s="25" t="str">
        <f t="shared" si="24"/>
        <v>5i) Infrastructure M&amp;E (Central Plant)</v>
      </c>
      <c r="N36" s="25" t="str">
        <f t="shared" si="25"/>
        <v>5j) Floor Cassettes with horizontal services</v>
      </c>
      <c r="O36" s="25" t="str">
        <f t="shared" si="26"/>
        <v>5k) Partition Cassettes</v>
      </c>
      <c r="P36" s="25" t="str">
        <f t="shared" si="27"/>
        <v/>
      </c>
      <c r="Q36" s="25" t="str">
        <f t="shared" si="9"/>
        <v/>
      </c>
      <c r="U36" s="24" t="s">
        <v>128</v>
      </c>
      <c r="V36" s="24" t="s">
        <v>103</v>
      </c>
      <c r="W36" s="24" t="s">
        <v>104</v>
      </c>
      <c r="X36" s="24" t="s">
        <v>105</v>
      </c>
      <c r="Y36" s="24" t="s">
        <v>131</v>
      </c>
      <c r="Z36" s="24" t="s">
        <v>108</v>
      </c>
      <c r="AA36" s="24" t="s">
        <v>134</v>
      </c>
      <c r="AB36" s="24" t="s">
        <v>135</v>
      </c>
      <c r="AC36" s="24"/>
      <c r="AF36" s="24" t="str">
        <f t="shared" si="14"/>
        <v>1a5d5e5f5h5i5j5k</v>
      </c>
    </row>
    <row r="37" spans="1:32" ht="28.5" x14ac:dyDescent="0.45">
      <c r="A37" s="51" t="str">
        <f t="shared" si="10"/>
        <v>1a5d5e5f5h5i5j5k5l</v>
      </c>
      <c r="B37" s="96">
        <f t="shared" si="12"/>
        <v>36</v>
      </c>
      <c r="C37" s="87">
        <f t="shared" si="28"/>
        <v>0.12</v>
      </c>
      <c r="D37" s="87">
        <f t="shared" si="29"/>
        <v>9.9999999999999978E-2</v>
      </c>
      <c r="E37" s="87">
        <f t="shared" si="30"/>
        <v>0.6</v>
      </c>
      <c r="F37" s="111">
        <f t="shared" si="31"/>
        <v>0.18000000000000002</v>
      </c>
      <c r="G37" s="97">
        <f t="shared" si="15"/>
        <v>1</v>
      </c>
      <c r="H37" s="25" t="str">
        <f t="shared" si="0"/>
        <v>1a) Structural Chassis - not fitted out</v>
      </c>
      <c r="I37" s="25" t="str">
        <f t="shared" ref="I37:I68" si="32">SUBSTITUTE(V37,"5d","5d) In Unit M&amp;E central equip. assemblies")</f>
        <v>5d) In Unit M&amp;E central equip. assemblies</v>
      </c>
      <c r="J37" s="25" t="str">
        <f t="shared" si="2"/>
        <v>5e) Façade Assemblies</v>
      </c>
      <c r="K37" s="25" t="str">
        <f t="shared" si="3"/>
        <v>5f) Roof Assemblies (pre-finished sections)</v>
      </c>
      <c r="L37" s="25" t="str">
        <f t="shared" si="5"/>
        <v>5h) Infrastructure M&amp;E (vertical risers)</v>
      </c>
      <c r="M37" s="25" t="str">
        <f t="shared" si="24"/>
        <v>5i) Infrastructure M&amp;E (Central Plant)</v>
      </c>
      <c r="N37" s="25" t="str">
        <f t="shared" si="25"/>
        <v>5j) Floor Cassettes with horizontal services</v>
      </c>
      <c r="O37" s="25" t="str">
        <f t="shared" si="26"/>
        <v>5k) Partition Cassettes</v>
      </c>
      <c r="P37" s="25" t="str">
        <f t="shared" si="27"/>
        <v>5l) Doorsets</v>
      </c>
      <c r="Q37" s="25" t="str">
        <f t="shared" si="9"/>
        <v/>
      </c>
      <c r="U37" s="24" t="s">
        <v>128</v>
      </c>
      <c r="V37" s="24" t="s">
        <v>103</v>
      </c>
      <c r="W37" s="24" t="s">
        <v>104</v>
      </c>
      <c r="X37" s="24" t="s">
        <v>105</v>
      </c>
      <c r="Y37" s="24" t="s">
        <v>131</v>
      </c>
      <c r="Z37" s="24" t="s">
        <v>108</v>
      </c>
      <c r="AA37" s="24" t="s">
        <v>134</v>
      </c>
      <c r="AB37" s="24" t="s">
        <v>135</v>
      </c>
      <c r="AC37" s="24" t="s">
        <v>111</v>
      </c>
      <c r="AF37" s="24" t="str">
        <f t="shared" si="14"/>
        <v>1a5d5e5f5h5i5j5k5l</v>
      </c>
    </row>
    <row r="38" spans="1:32" ht="28.5" x14ac:dyDescent="0.45">
      <c r="A38" s="51" t="str">
        <f t="shared" si="10"/>
        <v>1a5d5e5f5h5i5j5l</v>
      </c>
      <c r="B38" s="96">
        <f t="shared" si="12"/>
        <v>37</v>
      </c>
      <c r="C38" s="87">
        <f>C37+0.005</f>
        <v>0.125</v>
      </c>
      <c r="D38" s="87">
        <f>D37+0.005</f>
        <v>0.10499999999999998</v>
      </c>
      <c r="E38" s="87">
        <f>E37-0.005</f>
        <v>0.59499999999999997</v>
      </c>
      <c r="F38" s="111">
        <f>F37-0.005</f>
        <v>0.17500000000000002</v>
      </c>
      <c r="G38" s="97">
        <f t="shared" si="15"/>
        <v>1</v>
      </c>
      <c r="H38" s="25" t="str">
        <f t="shared" si="0"/>
        <v>1a) Structural Chassis - not fitted out</v>
      </c>
      <c r="I38" s="25" t="str">
        <f t="shared" si="32"/>
        <v>5d) In Unit M&amp;E central equip. assemblies</v>
      </c>
      <c r="J38" s="25" t="str">
        <f t="shared" si="2"/>
        <v>5e) Façade Assemblies</v>
      </c>
      <c r="K38" s="25" t="str">
        <f t="shared" si="3"/>
        <v>5f) Roof Assemblies (pre-finished sections)</v>
      </c>
      <c r="L38" s="25" t="str">
        <f t="shared" si="5"/>
        <v>5h) Infrastructure M&amp;E (vertical risers)</v>
      </c>
      <c r="M38" s="25" t="str">
        <f t="shared" si="24"/>
        <v>5i) Infrastructure M&amp;E (Central Plant)</v>
      </c>
      <c r="N38" s="25" t="str">
        <f t="shared" si="25"/>
        <v>5j) Floor Cassettes with horizontal services</v>
      </c>
      <c r="O38" s="25" t="str">
        <f t="shared" ref="O38" si="33">SUBSTITUTE(AB38,"5l","5l) Doorsets")</f>
        <v>5l) Doorsets</v>
      </c>
      <c r="P38" s="25" t="str">
        <f t="shared" si="27"/>
        <v/>
      </c>
      <c r="Q38" s="25" t="str">
        <f t="shared" si="9"/>
        <v/>
      </c>
      <c r="U38" s="24" t="s">
        <v>128</v>
      </c>
      <c r="V38" s="24" t="s">
        <v>103</v>
      </c>
      <c r="W38" s="24" t="s">
        <v>104</v>
      </c>
      <c r="X38" s="24" t="s">
        <v>105</v>
      </c>
      <c r="Y38" s="24" t="s">
        <v>131</v>
      </c>
      <c r="Z38" s="24" t="s">
        <v>108</v>
      </c>
      <c r="AA38" s="24" t="s">
        <v>134</v>
      </c>
      <c r="AB38" s="24" t="s">
        <v>111</v>
      </c>
      <c r="AC38" s="24"/>
      <c r="AF38" s="24" t="str">
        <f t="shared" si="14"/>
        <v>1a5d5e5f5h5i5j5l</v>
      </c>
    </row>
    <row r="39" spans="1:32" ht="28.5" x14ac:dyDescent="0.45">
      <c r="A39" s="51" t="str">
        <f t="shared" si="10"/>
        <v>1a5d5e5f5h5i5k</v>
      </c>
      <c r="B39" s="96">
        <f t="shared" si="12"/>
        <v>38</v>
      </c>
      <c r="C39" s="87">
        <f t="shared" ref="C39:C45" si="34">C38+0.005</f>
        <v>0.13</v>
      </c>
      <c r="D39" s="87">
        <f t="shared" ref="D39:D45" si="35">D38+0.005</f>
        <v>0.10999999999999999</v>
      </c>
      <c r="E39" s="87">
        <f t="shared" ref="E39:E45" si="36">E38-0.005</f>
        <v>0.59</v>
      </c>
      <c r="F39" s="111">
        <f t="shared" ref="F39:F45" si="37">F38-0.005</f>
        <v>0.17</v>
      </c>
      <c r="G39" s="97">
        <f t="shared" si="15"/>
        <v>1</v>
      </c>
      <c r="H39" s="25" t="str">
        <f t="shared" si="0"/>
        <v>1a) Structural Chassis - not fitted out</v>
      </c>
      <c r="I39" s="25" t="str">
        <f t="shared" si="32"/>
        <v>5d) In Unit M&amp;E central equip. assemblies</v>
      </c>
      <c r="J39" s="25" t="str">
        <f t="shared" si="2"/>
        <v>5e) Façade Assemblies</v>
      </c>
      <c r="K39" s="25" t="str">
        <f t="shared" si="3"/>
        <v>5f) Roof Assemblies (pre-finished sections)</v>
      </c>
      <c r="L39" s="25" t="str">
        <f t="shared" si="5"/>
        <v>5h) Infrastructure M&amp;E (vertical risers)</v>
      </c>
      <c r="M39" s="25" t="str">
        <f t="shared" si="24"/>
        <v>5i) Infrastructure M&amp;E (Central Plant)</v>
      </c>
      <c r="N39" s="25" t="str">
        <f t="shared" ref="N39:N40" si="38">SUBSTITUTE(AA39,"5k","5k) Partition Cassettes")</f>
        <v>5k) Partition Cassettes</v>
      </c>
      <c r="O39" s="25" t="str">
        <f t="shared" ref="O39" si="39">SUBSTITUTE(AB39,"5k","5k) Partition Cassettes")</f>
        <v/>
      </c>
      <c r="P39" s="25" t="str">
        <f t="shared" si="27"/>
        <v/>
      </c>
      <c r="Q39" s="25" t="str">
        <f t="shared" si="9"/>
        <v/>
      </c>
      <c r="U39" s="24" t="s">
        <v>128</v>
      </c>
      <c r="V39" s="24" t="s">
        <v>103</v>
      </c>
      <c r="W39" s="24" t="s">
        <v>104</v>
      </c>
      <c r="X39" s="24" t="s">
        <v>105</v>
      </c>
      <c r="Y39" s="24" t="s">
        <v>131</v>
      </c>
      <c r="Z39" s="24" t="s">
        <v>108</v>
      </c>
      <c r="AA39" s="24" t="s">
        <v>135</v>
      </c>
      <c r="AB39" s="24"/>
      <c r="AC39" s="24"/>
      <c r="AF39" s="24" t="str">
        <f t="shared" si="14"/>
        <v>1a5d5e5f5h5i5k</v>
      </c>
    </row>
    <row r="40" spans="1:32" ht="28.5" x14ac:dyDescent="0.45">
      <c r="A40" s="51" t="str">
        <f t="shared" si="10"/>
        <v>1a5d5e5f5h5i5k5l</v>
      </c>
      <c r="B40" s="96">
        <f t="shared" si="12"/>
        <v>39</v>
      </c>
      <c r="C40" s="87">
        <f t="shared" si="34"/>
        <v>0.13500000000000001</v>
      </c>
      <c r="D40" s="87">
        <f t="shared" si="35"/>
        <v>0.11499999999999999</v>
      </c>
      <c r="E40" s="87">
        <f t="shared" si="36"/>
        <v>0.58499999999999996</v>
      </c>
      <c r="F40" s="111">
        <f t="shared" si="37"/>
        <v>0.16500000000000001</v>
      </c>
      <c r="G40" s="97">
        <f t="shared" si="15"/>
        <v>1</v>
      </c>
      <c r="H40" s="25" t="str">
        <f t="shared" si="0"/>
        <v>1a) Structural Chassis - not fitted out</v>
      </c>
      <c r="I40" s="25" t="str">
        <f t="shared" si="32"/>
        <v>5d) In Unit M&amp;E central equip. assemblies</v>
      </c>
      <c r="J40" s="25" t="str">
        <f t="shared" si="2"/>
        <v>5e) Façade Assemblies</v>
      </c>
      <c r="K40" s="25" t="str">
        <f t="shared" si="3"/>
        <v>5f) Roof Assemblies (pre-finished sections)</v>
      </c>
      <c r="L40" s="25" t="str">
        <f t="shared" si="5"/>
        <v>5h) Infrastructure M&amp;E (vertical risers)</v>
      </c>
      <c r="M40" s="25" t="str">
        <f t="shared" si="24"/>
        <v>5i) Infrastructure M&amp;E (Central Plant)</v>
      </c>
      <c r="N40" s="25" t="str">
        <f t="shared" si="38"/>
        <v>5k) Partition Cassettes</v>
      </c>
      <c r="O40" s="25" t="str">
        <f t="shared" ref="O40" si="40">SUBSTITUTE(AB40,"5l","5l) Doorsets")</f>
        <v>5l) Doorsets</v>
      </c>
      <c r="P40" s="25" t="str">
        <f t="shared" si="27"/>
        <v/>
      </c>
      <c r="Q40" s="25" t="str">
        <f t="shared" si="9"/>
        <v/>
      </c>
      <c r="U40" s="24" t="s">
        <v>128</v>
      </c>
      <c r="V40" s="24" t="s">
        <v>103</v>
      </c>
      <c r="W40" s="24" t="s">
        <v>104</v>
      </c>
      <c r="X40" s="24" t="s">
        <v>105</v>
      </c>
      <c r="Y40" s="24" t="s">
        <v>131</v>
      </c>
      <c r="Z40" s="24" t="s">
        <v>108</v>
      </c>
      <c r="AA40" s="24" t="s">
        <v>135</v>
      </c>
      <c r="AB40" s="24" t="s">
        <v>111</v>
      </c>
      <c r="AC40" s="24"/>
      <c r="AF40" s="24" t="str">
        <f t="shared" si="14"/>
        <v>1a5d5e5f5h5i5k5l</v>
      </c>
    </row>
    <row r="41" spans="1:32" ht="28.5" x14ac:dyDescent="0.45">
      <c r="A41" s="51" t="str">
        <f t="shared" si="10"/>
        <v>1a5d5e5f5h5i5l</v>
      </c>
      <c r="B41" s="96">
        <f t="shared" si="12"/>
        <v>40</v>
      </c>
      <c r="C41" s="87">
        <f t="shared" si="34"/>
        <v>0.14000000000000001</v>
      </c>
      <c r="D41" s="87">
        <f t="shared" si="35"/>
        <v>0.12</v>
      </c>
      <c r="E41" s="87">
        <f t="shared" si="36"/>
        <v>0.57999999999999996</v>
      </c>
      <c r="F41" s="111">
        <f t="shared" si="37"/>
        <v>0.16</v>
      </c>
      <c r="G41" s="97">
        <f t="shared" si="15"/>
        <v>1</v>
      </c>
      <c r="H41" s="25" t="str">
        <f t="shared" si="0"/>
        <v>1a) Structural Chassis - not fitted out</v>
      </c>
      <c r="I41" s="25" t="str">
        <f t="shared" si="32"/>
        <v>5d) In Unit M&amp;E central equip. assemblies</v>
      </c>
      <c r="J41" s="25" t="str">
        <f t="shared" si="2"/>
        <v>5e) Façade Assemblies</v>
      </c>
      <c r="K41" s="25" t="str">
        <f t="shared" si="3"/>
        <v>5f) Roof Assemblies (pre-finished sections)</v>
      </c>
      <c r="L41" s="25" t="str">
        <f t="shared" si="5"/>
        <v>5h) Infrastructure M&amp;E (vertical risers)</v>
      </c>
      <c r="M41" s="25" t="str">
        <f t="shared" si="24"/>
        <v>5i) Infrastructure M&amp;E (Central Plant)</v>
      </c>
      <c r="N41" s="25" t="str">
        <f t="shared" ref="N41" si="41">SUBSTITUTE(AA41,"5l","5l) Doorsets")</f>
        <v>5l) Doorsets</v>
      </c>
      <c r="O41" s="25" t="str">
        <f t="shared" ref="O41:O44" si="42">SUBSTITUTE(AB41,"5k","5k) Partition Cassettes")</f>
        <v/>
      </c>
      <c r="P41" s="25" t="str">
        <f t="shared" si="27"/>
        <v/>
      </c>
      <c r="Q41" s="25" t="str">
        <f t="shared" si="9"/>
        <v/>
      </c>
      <c r="U41" s="24" t="s">
        <v>128</v>
      </c>
      <c r="V41" s="24" t="s">
        <v>103</v>
      </c>
      <c r="W41" s="24" t="s">
        <v>104</v>
      </c>
      <c r="X41" s="24" t="s">
        <v>105</v>
      </c>
      <c r="Y41" s="24" t="s">
        <v>131</v>
      </c>
      <c r="Z41" s="24" t="s">
        <v>108</v>
      </c>
      <c r="AA41" s="24" t="s">
        <v>111</v>
      </c>
      <c r="AB41" s="24"/>
      <c r="AC41" s="24"/>
      <c r="AF41" s="24" t="str">
        <f t="shared" si="14"/>
        <v>1a5d5e5f5h5i5l</v>
      </c>
    </row>
    <row r="42" spans="1:32" ht="28.5" x14ac:dyDescent="0.45">
      <c r="A42" s="51" t="str">
        <f t="shared" si="10"/>
        <v>1a5d5e5f5h5k</v>
      </c>
      <c r="B42" s="96">
        <f t="shared" si="12"/>
        <v>41</v>
      </c>
      <c r="C42" s="87">
        <f t="shared" si="34"/>
        <v>0.14500000000000002</v>
      </c>
      <c r="D42" s="87">
        <f t="shared" si="35"/>
        <v>0.125</v>
      </c>
      <c r="E42" s="87">
        <f t="shared" si="36"/>
        <v>0.57499999999999996</v>
      </c>
      <c r="F42" s="111">
        <f t="shared" si="37"/>
        <v>0.155</v>
      </c>
      <c r="G42" s="97">
        <f t="shared" si="15"/>
        <v>1</v>
      </c>
      <c r="H42" s="25" t="str">
        <f t="shared" si="0"/>
        <v>1a) Structural Chassis - not fitted out</v>
      </c>
      <c r="I42" s="25" t="str">
        <f t="shared" si="32"/>
        <v>5d) In Unit M&amp;E central equip. assemblies</v>
      </c>
      <c r="J42" s="25" t="str">
        <f t="shared" si="2"/>
        <v>5e) Façade Assemblies</v>
      </c>
      <c r="K42" s="25" t="str">
        <f t="shared" si="3"/>
        <v>5f) Roof Assemblies (pre-finished sections)</v>
      </c>
      <c r="L42" s="25" t="str">
        <f t="shared" si="5"/>
        <v>5h) Infrastructure M&amp;E (vertical risers)</v>
      </c>
      <c r="M42" s="25" t="str">
        <f t="shared" ref="M42:M43" si="43">SUBSTITUTE(Z42,"5k","5k) Partition Cassettes")</f>
        <v>5k) Partition Cassettes</v>
      </c>
      <c r="N42" s="25" t="str">
        <f t="shared" ref="N42" si="44">SUBSTITUTE(AA42,"5j","5j) Floor Cassettes with horizontal services")</f>
        <v/>
      </c>
      <c r="O42" s="25" t="str">
        <f t="shared" si="42"/>
        <v/>
      </c>
      <c r="P42" s="25" t="str">
        <f t="shared" si="27"/>
        <v/>
      </c>
      <c r="Q42" s="25" t="str">
        <f t="shared" si="9"/>
        <v/>
      </c>
      <c r="U42" s="24" t="s">
        <v>128</v>
      </c>
      <c r="V42" s="24" t="s">
        <v>103</v>
      </c>
      <c r="W42" s="24" t="s">
        <v>104</v>
      </c>
      <c r="X42" s="24" t="s">
        <v>105</v>
      </c>
      <c r="Y42" s="24" t="s">
        <v>131</v>
      </c>
      <c r="Z42" s="24" t="s">
        <v>135</v>
      </c>
      <c r="AA42" s="24"/>
      <c r="AB42" s="24"/>
      <c r="AC42" s="24"/>
      <c r="AF42" s="24" t="str">
        <f t="shared" si="14"/>
        <v>1a5d5e5f5h5k</v>
      </c>
    </row>
    <row r="43" spans="1:32" ht="28.5" x14ac:dyDescent="0.45">
      <c r="A43" s="51" t="str">
        <f t="shared" si="10"/>
        <v>1a5d5e5f5h5k5l</v>
      </c>
      <c r="B43" s="96">
        <f t="shared" si="12"/>
        <v>42</v>
      </c>
      <c r="C43" s="87">
        <f t="shared" si="34"/>
        <v>0.15000000000000002</v>
      </c>
      <c r="D43" s="87">
        <f t="shared" si="35"/>
        <v>0.13</v>
      </c>
      <c r="E43" s="87">
        <f t="shared" si="36"/>
        <v>0.56999999999999995</v>
      </c>
      <c r="F43" s="111">
        <f t="shared" si="37"/>
        <v>0.15</v>
      </c>
      <c r="G43" s="97">
        <f t="shared" si="15"/>
        <v>1</v>
      </c>
      <c r="H43" s="25" t="str">
        <f t="shared" si="0"/>
        <v>1a) Structural Chassis - not fitted out</v>
      </c>
      <c r="I43" s="25" t="str">
        <f t="shared" si="32"/>
        <v>5d) In Unit M&amp;E central equip. assemblies</v>
      </c>
      <c r="J43" s="25" t="str">
        <f t="shared" si="2"/>
        <v>5e) Façade Assemblies</v>
      </c>
      <c r="K43" s="25" t="str">
        <f t="shared" si="3"/>
        <v>5f) Roof Assemblies (pre-finished sections)</v>
      </c>
      <c r="L43" s="25" t="str">
        <f t="shared" si="5"/>
        <v>5h) Infrastructure M&amp;E (vertical risers)</v>
      </c>
      <c r="M43" s="25" t="str">
        <f t="shared" si="43"/>
        <v>5k) Partition Cassettes</v>
      </c>
      <c r="N43" s="25" t="str">
        <f t="shared" ref="N43" si="45">SUBSTITUTE(AA43,"5l","5l) Doorsets")</f>
        <v>5l) Doorsets</v>
      </c>
      <c r="O43" s="25" t="str">
        <f t="shared" si="42"/>
        <v/>
      </c>
      <c r="P43" s="25" t="str">
        <f t="shared" si="27"/>
        <v/>
      </c>
      <c r="Q43" s="25" t="str">
        <f t="shared" si="9"/>
        <v/>
      </c>
      <c r="U43" s="24" t="s">
        <v>128</v>
      </c>
      <c r="V43" s="24" t="s">
        <v>103</v>
      </c>
      <c r="W43" s="24" t="s">
        <v>104</v>
      </c>
      <c r="X43" s="24" t="s">
        <v>105</v>
      </c>
      <c r="Y43" s="24" t="s">
        <v>131</v>
      </c>
      <c r="Z43" s="24" t="s">
        <v>135</v>
      </c>
      <c r="AA43" s="24" t="s">
        <v>111</v>
      </c>
      <c r="AB43" s="24"/>
      <c r="AC43" s="24"/>
      <c r="AF43" s="24" t="str">
        <f t="shared" si="14"/>
        <v>1a5d5e5f5h5k5l</v>
      </c>
    </row>
    <row r="44" spans="1:32" ht="28.5" x14ac:dyDescent="0.45">
      <c r="A44" s="51" t="str">
        <f t="shared" si="10"/>
        <v>1a5d5e5f5h5l</v>
      </c>
      <c r="B44" s="96">
        <f t="shared" si="12"/>
        <v>43</v>
      </c>
      <c r="C44" s="87">
        <f t="shared" si="34"/>
        <v>0.15500000000000003</v>
      </c>
      <c r="D44" s="87">
        <f t="shared" si="35"/>
        <v>0.13500000000000001</v>
      </c>
      <c r="E44" s="87">
        <f t="shared" si="36"/>
        <v>0.56499999999999995</v>
      </c>
      <c r="F44" s="111">
        <f t="shared" si="37"/>
        <v>0.14499999999999999</v>
      </c>
      <c r="G44" s="97">
        <f t="shared" si="15"/>
        <v>1</v>
      </c>
      <c r="H44" s="25" t="str">
        <f t="shared" si="0"/>
        <v>1a) Structural Chassis - not fitted out</v>
      </c>
      <c r="I44" s="25" t="str">
        <f t="shared" si="32"/>
        <v>5d) In Unit M&amp;E central equip. assemblies</v>
      </c>
      <c r="J44" s="25" t="str">
        <f t="shared" si="2"/>
        <v>5e) Façade Assemblies</v>
      </c>
      <c r="K44" s="25" t="str">
        <f t="shared" si="3"/>
        <v>5f) Roof Assemblies (pre-finished sections)</v>
      </c>
      <c r="L44" s="25" t="str">
        <f t="shared" si="5"/>
        <v>5h) Infrastructure M&amp;E (vertical risers)</v>
      </c>
      <c r="M44" s="25" t="str">
        <f t="shared" ref="M44" si="46">SUBSTITUTE(Z44,"5l","5l) Doorsets")</f>
        <v>5l) Doorsets</v>
      </c>
      <c r="N44" s="25" t="str">
        <f t="shared" ref="N44" si="47">SUBSTITUTE(AA44,"5j","5j) Floor Cassettes with horizontal services")</f>
        <v/>
      </c>
      <c r="O44" s="25" t="str">
        <f t="shared" si="42"/>
        <v/>
      </c>
      <c r="P44" s="25" t="str">
        <f t="shared" si="27"/>
        <v/>
      </c>
      <c r="Q44" s="25" t="str">
        <f t="shared" si="9"/>
        <v/>
      </c>
      <c r="U44" s="24" t="s">
        <v>128</v>
      </c>
      <c r="V44" s="24" t="s">
        <v>103</v>
      </c>
      <c r="W44" s="24" t="s">
        <v>104</v>
      </c>
      <c r="X44" s="24" t="s">
        <v>105</v>
      </c>
      <c r="Y44" s="24" t="s">
        <v>131</v>
      </c>
      <c r="Z44" s="24" t="s">
        <v>111</v>
      </c>
      <c r="AA44" s="24"/>
      <c r="AB44" s="24"/>
      <c r="AC44" s="24"/>
      <c r="AF44" s="24" t="str">
        <f t="shared" si="14"/>
        <v>1a5d5e5f5h5l</v>
      </c>
    </row>
    <row r="45" spans="1:32" ht="28.5" x14ac:dyDescent="0.45">
      <c r="A45" s="51" t="str">
        <f t="shared" si="10"/>
        <v>1a5d5e5f5i</v>
      </c>
      <c r="B45" s="96">
        <f t="shared" si="12"/>
        <v>44</v>
      </c>
      <c r="C45" s="87">
        <f t="shared" si="34"/>
        <v>0.16000000000000003</v>
      </c>
      <c r="D45" s="87">
        <f t="shared" si="35"/>
        <v>0.14000000000000001</v>
      </c>
      <c r="E45" s="87">
        <f t="shared" si="36"/>
        <v>0.55999999999999994</v>
      </c>
      <c r="F45" s="111">
        <f t="shared" si="37"/>
        <v>0.13999999999999999</v>
      </c>
      <c r="G45" s="97">
        <f t="shared" si="15"/>
        <v>1</v>
      </c>
      <c r="H45" s="25" t="str">
        <f t="shared" si="0"/>
        <v>1a) Structural Chassis - not fitted out</v>
      </c>
      <c r="I45" s="25" t="str">
        <f t="shared" si="32"/>
        <v>5d) In Unit M&amp;E central equip. assemblies</v>
      </c>
      <c r="J45" s="25" t="str">
        <f t="shared" si="2"/>
        <v>5e) Façade Assemblies</v>
      </c>
      <c r="K45" s="25" t="str">
        <f t="shared" si="3"/>
        <v>5f) Roof Assemblies (pre-finished sections)</v>
      </c>
      <c r="L45" s="25" t="str">
        <f t="shared" si="6"/>
        <v>5i) Infrastructure M&amp;E (Central Plant)</v>
      </c>
      <c r="M45" s="25" t="str">
        <f t="shared" si="5"/>
        <v/>
      </c>
      <c r="N45" s="25" t="str">
        <f t="shared" si="6"/>
        <v/>
      </c>
      <c r="O45" s="25" t="str">
        <f t="shared" si="7"/>
        <v/>
      </c>
      <c r="P45" s="25" t="str">
        <f t="shared" si="8"/>
        <v/>
      </c>
      <c r="Q45" s="25" t="str">
        <f t="shared" si="9"/>
        <v/>
      </c>
      <c r="U45" s="24" t="s">
        <v>128</v>
      </c>
      <c r="V45" s="24" t="s">
        <v>103</v>
      </c>
      <c r="W45" s="24" t="s">
        <v>104</v>
      </c>
      <c r="X45" s="24" t="s">
        <v>105</v>
      </c>
      <c r="Y45" s="24" t="s">
        <v>108</v>
      </c>
      <c r="Z45" s="24"/>
      <c r="AA45" s="24"/>
      <c r="AB45" s="24"/>
      <c r="AC45" s="24"/>
      <c r="AF45" s="24" t="str">
        <f t="shared" si="14"/>
        <v>1a5d5e5f5i</v>
      </c>
    </row>
    <row r="46" spans="1:32" ht="28.5" x14ac:dyDescent="0.45">
      <c r="A46" s="51" t="str">
        <f t="shared" si="10"/>
        <v>1a5d5e5f5i5j</v>
      </c>
      <c r="B46" s="96">
        <f t="shared" si="12"/>
        <v>45</v>
      </c>
      <c r="C46" s="87">
        <f>C45-0.005</f>
        <v>0.15500000000000003</v>
      </c>
      <c r="D46" s="87">
        <f>D45-0.005</f>
        <v>0.13500000000000001</v>
      </c>
      <c r="E46" s="87">
        <f>E45+0.005</f>
        <v>0.56499999999999995</v>
      </c>
      <c r="F46" s="111">
        <f>F45+0.005</f>
        <v>0.14499999999999999</v>
      </c>
      <c r="G46" s="97">
        <f t="shared" si="15"/>
        <v>1</v>
      </c>
      <c r="H46" s="25" t="str">
        <f t="shared" si="0"/>
        <v>1a) Structural Chassis - not fitted out</v>
      </c>
      <c r="I46" s="25" t="str">
        <f t="shared" si="32"/>
        <v>5d) In Unit M&amp;E central equip. assemblies</v>
      </c>
      <c r="J46" s="25" t="str">
        <f t="shared" si="2"/>
        <v>5e) Façade Assemblies</v>
      </c>
      <c r="K46" s="25" t="str">
        <f t="shared" si="3"/>
        <v>5f) Roof Assemblies (pre-finished sections)</v>
      </c>
      <c r="L46" s="25" t="str">
        <f t="shared" si="6"/>
        <v>5i) Infrastructure M&amp;E (Central Plant)</v>
      </c>
      <c r="M46" s="25" t="str">
        <f t="shared" ref="M46:M49" si="48">SUBSTITUTE(Z46,"5j","5j) Floor Cassettes with horizontal services")</f>
        <v>5j) Floor Cassettes with horizontal services</v>
      </c>
      <c r="N46" s="25" t="str">
        <f t="shared" ref="N46:N48" si="49">SUBSTITUTE(AA46,"5k","5k) Partition Cassettes")</f>
        <v/>
      </c>
      <c r="O46" s="25" t="str">
        <f t="shared" ref="O46:O54" si="50">SUBSTITUTE(AB46,"5l","5l) Doorsets")</f>
        <v/>
      </c>
      <c r="P46" s="25" t="str">
        <f t="shared" si="8"/>
        <v/>
      </c>
      <c r="Q46" s="25" t="str">
        <f t="shared" si="9"/>
        <v/>
      </c>
      <c r="U46" s="24" t="s">
        <v>128</v>
      </c>
      <c r="V46" s="24" t="s">
        <v>103</v>
      </c>
      <c r="W46" s="24" t="s">
        <v>104</v>
      </c>
      <c r="X46" s="24" t="s">
        <v>105</v>
      </c>
      <c r="Y46" s="24" t="s">
        <v>108</v>
      </c>
      <c r="Z46" s="24" t="s">
        <v>134</v>
      </c>
      <c r="AA46" s="24"/>
      <c r="AB46" s="24"/>
      <c r="AC46" s="24"/>
      <c r="AF46" s="24" t="str">
        <f t="shared" si="14"/>
        <v>1a5d5e5f5i5j</v>
      </c>
    </row>
    <row r="47" spans="1:32" ht="28.5" x14ac:dyDescent="0.45">
      <c r="A47" s="51" t="str">
        <f t="shared" si="10"/>
        <v>1a5d5e5f5i5j5k</v>
      </c>
      <c r="B47" s="96">
        <f t="shared" si="12"/>
        <v>46</v>
      </c>
      <c r="C47" s="87">
        <f t="shared" ref="C47:C48" si="51">C46-0.005</f>
        <v>0.15000000000000002</v>
      </c>
      <c r="D47" s="87">
        <f t="shared" ref="D47:D48" si="52">D46-0.005</f>
        <v>0.13</v>
      </c>
      <c r="E47" s="87">
        <f t="shared" ref="E47:E48" si="53">E46+0.005</f>
        <v>0.56999999999999995</v>
      </c>
      <c r="F47" s="111">
        <f t="shared" ref="F47:F48" si="54">F46+0.005</f>
        <v>0.15</v>
      </c>
      <c r="G47" s="97">
        <f t="shared" si="15"/>
        <v>1</v>
      </c>
      <c r="H47" s="25" t="str">
        <f t="shared" si="0"/>
        <v>1a) Structural Chassis - not fitted out</v>
      </c>
      <c r="I47" s="25" t="str">
        <f t="shared" si="32"/>
        <v>5d) In Unit M&amp;E central equip. assemblies</v>
      </c>
      <c r="J47" s="25" t="str">
        <f t="shared" si="2"/>
        <v>5e) Façade Assemblies</v>
      </c>
      <c r="K47" s="25" t="str">
        <f t="shared" si="3"/>
        <v>5f) Roof Assemblies (pre-finished sections)</v>
      </c>
      <c r="L47" s="25" t="str">
        <f t="shared" si="6"/>
        <v>5i) Infrastructure M&amp;E (Central Plant)</v>
      </c>
      <c r="M47" s="25" t="str">
        <f t="shared" si="48"/>
        <v>5j) Floor Cassettes with horizontal services</v>
      </c>
      <c r="N47" s="25" t="str">
        <f t="shared" si="49"/>
        <v>5k) Partition Cassettes</v>
      </c>
      <c r="O47" s="25" t="str">
        <f t="shared" si="50"/>
        <v/>
      </c>
      <c r="P47" s="25" t="str">
        <f t="shared" si="8"/>
        <v/>
      </c>
      <c r="Q47" s="25" t="str">
        <f t="shared" si="9"/>
        <v/>
      </c>
      <c r="U47" s="24" t="s">
        <v>128</v>
      </c>
      <c r="V47" s="24" t="s">
        <v>103</v>
      </c>
      <c r="W47" s="24" t="s">
        <v>104</v>
      </c>
      <c r="X47" s="24" t="s">
        <v>105</v>
      </c>
      <c r="Y47" s="24" t="s">
        <v>108</v>
      </c>
      <c r="Z47" s="24" t="s">
        <v>134</v>
      </c>
      <c r="AA47" s="24" t="s">
        <v>135</v>
      </c>
      <c r="AB47" s="24"/>
      <c r="AC47" s="24"/>
      <c r="AF47" s="24" t="str">
        <f t="shared" si="14"/>
        <v>1a5d5e5f5i5j5k</v>
      </c>
    </row>
    <row r="48" spans="1:32" ht="28.5" x14ac:dyDescent="0.45">
      <c r="A48" s="51" t="str">
        <f t="shared" si="10"/>
        <v>1a5d5e5f5i5j5k5l</v>
      </c>
      <c r="B48" s="96">
        <f t="shared" si="12"/>
        <v>47</v>
      </c>
      <c r="C48" s="87">
        <f t="shared" si="51"/>
        <v>0.14500000000000002</v>
      </c>
      <c r="D48" s="87">
        <f t="shared" si="52"/>
        <v>0.125</v>
      </c>
      <c r="E48" s="87">
        <f t="shared" si="53"/>
        <v>0.57499999999999996</v>
      </c>
      <c r="F48" s="111">
        <f t="shared" si="54"/>
        <v>0.155</v>
      </c>
      <c r="G48" s="97">
        <f t="shared" si="15"/>
        <v>1</v>
      </c>
      <c r="H48" s="25" t="str">
        <f t="shared" si="0"/>
        <v>1a) Structural Chassis - not fitted out</v>
      </c>
      <c r="I48" s="25" t="str">
        <f t="shared" si="32"/>
        <v>5d) In Unit M&amp;E central equip. assemblies</v>
      </c>
      <c r="J48" s="25" t="str">
        <f t="shared" si="2"/>
        <v>5e) Façade Assemblies</v>
      </c>
      <c r="K48" s="25" t="str">
        <f t="shared" si="3"/>
        <v>5f) Roof Assemblies (pre-finished sections)</v>
      </c>
      <c r="L48" s="25" t="str">
        <f t="shared" si="6"/>
        <v>5i) Infrastructure M&amp;E (Central Plant)</v>
      </c>
      <c r="M48" s="25" t="str">
        <f t="shared" si="48"/>
        <v>5j) Floor Cassettes with horizontal services</v>
      </c>
      <c r="N48" s="25" t="str">
        <f t="shared" si="49"/>
        <v>5k) Partition Cassettes</v>
      </c>
      <c r="O48" s="25" t="str">
        <f t="shared" si="50"/>
        <v>5l) Doorsets</v>
      </c>
      <c r="P48" s="25" t="str">
        <f t="shared" si="8"/>
        <v/>
      </c>
      <c r="Q48" s="25" t="str">
        <f t="shared" si="9"/>
        <v/>
      </c>
      <c r="U48" s="24" t="s">
        <v>128</v>
      </c>
      <c r="V48" s="24" t="s">
        <v>103</v>
      </c>
      <c r="W48" s="24" t="s">
        <v>104</v>
      </c>
      <c r="X48" s="24" t="s">
        <v>105</v>
      </c>
      <c r="Y48" s="24" t="s">
        <v>108</v>
      </c>
      <c r="Z48" s="24" t="s">
        <v>134</v>
      </c>
      <c r="AA48" s="24" t="s">
        <v>135</v>
      </c>
      <c r="AB48" s="24" t="s">
        <v>111</v>
      </c>
      <c r="AC48" s="24"/>
      <c r="AF48" s="24" t="str">
        <f t="shared" si="14"/>
        <v>1a5d5e5f5i5j5k5l</v>
      </c>
    </row>
    <row r="49" spans="1:32" ht="28.5" x14ac:dyDescent="0.45">
      <c r="A49" s="51" t="str">
        <f t="shared" si="10"/>
        <v>1a5d5e5f5i5j5l</v>
      </c>
      <c r="B49" s="96">
        <f t="shared" si="12"/>
        <v>48</v>
      </c>
      <c r="C49" s="87">
        <f>C48+0.005</f>
        <v>0.15000000000000002</v>
      </c>
      <c r="D49" s="87">
        <f>D48+0.005</f>
        <v>0.13</v>
      </c>
      <c r="E49" s="87">
        <f>E48-0.005</f>
        <v>0.56999999999999995</v>
      </c>
      <c r="F49" s="111">
        <f>F48-0.005</f>
        <v>0.15</v>
      </c>
      <c r="G49" s="97">
        <f t="shared" si="15"/>
        <v>1</v>
      </c>
      <c r="H49" s="25" t="str">
        <f t="shared" si="0"/>
        <v>1a) Structural Chassis - not fitted out</v>
      </c>
      <c r="I49" s="25" t="str">
        <f t="shared" si="32"/>
        <v>5d) In Unit M&amp;E central equip. assemblies</v>
      </c>
      <c r="J49" s="25" t="str">
        <f t="shared" si="2"/>
        <v>5e) Façade Assemblies</v>
      </c>
      <c r="K49" s="25" t="str">
        <f t="shared" si="3"/>
        <v>5f) Roof Assemblies (pre-finished sections)</v>
      </c>
      <c r="L49" s="25" t="str">
        <f t="shared" si="6"/>
        <v>5i) Infrastructure M&amp;E (Central Plant)</v>
      </c>
      <c r="M49" s="25" t="str">
        <f t="shared" si="48"/>
        <v>5j) Floor Cassettes with horizontal services</v>
      </c>
      <c r="N49" s="25" t="str">
        <f t="shared" ref="N49" si="55">SUBSTITUTE(AA49,"5l","5l) Doorsets")</f>
        <v>5l) Doorsets</v>
      </c>
      <c r="O49" s="25" t="str">
        <f t="shared" si="50"/>
        <v/>
      </c>
      <c r="P49" s="25" t="str">
        <f t="shared" si="8"/>
        <v/>
      </c>
      <c r="Q49" s="25" t="str">
        <f t="shared" si="9"/>
        <v/>
      </c>
      <c r="U49" s="24" t="s">
        <v>128</v>
      </c>
      <c r="V49" s="24" t="s">
        <v>103</v>
      </c>
      <c r="W49" s="24" t="s">
        <v>104</v>
      </c>
      <c r="X49" s="24" t="s">
        <v>105</v>
      </c>
      <c r="Y49" s="24" t="s">
        <v>108</v>
      </c>
      <c r="Z49" s="24" t="s">
        <v>134</v>
      </c>
      <c r="AA49" s="24" t="s">
        <v>111</v>
      </c>
      <c r="AB49" s="24"/>
      <c r="AC49" s="24"/>
      <c r="AF49" s="24" t="str">
        <f t="shared" si="14"/>
        <v>1a5d5e5f5i5j5l</v>
      </c>
    </row>
    <row r="50" spans="1:32" ht="28.5" x14ac:dyDescent="0.45">
      <c r="A50" s="51" t="str">
        <f t="shared" si="10"/>
        <v>1a5d5e5f5i5k</v>
      </c>
      <c r="B50" s="96">
        <f t="shared" si="12"/>
        <v>49</v>
      </c>
      <c r="C50" s="87">
        <f t="shared" ref="C50:C55" si="56">C49+0.005</f>
        <v>0.15500000000000003</v>
      </c>
      <c r="D50" s="87">
        <f t="shared" ref="D50:D55" si="57">D49+0.005</f>
        <v>0.13500000000000001</v>
      </c>
      <c r="E50" s="87">
        <f t="shared" ref="E50:E55" si="58">E49-0.005</f>
        <v>0.56499999999999995</v>
      </c>
      <c r="F50" s="111">
        <f t="shared" ref="F50:F55" si="59">F49-0.005</f>
        <v>0.14499999999999999</v>
      </c>
      <c r="G50" s="97">
        <f t="shared" si="15"/>
        <v>1</v>
      </c>
      <c r="H50" s="25" t="str">
        <f t="shared" si="0"/>
        <v>1a) Structural Chassis - not fitted out</v>
      </c>
      <c r="I50" s="25" t="str">
        <f t="shared" si="32"/>
        <v>5d) In Unit M&amp;E central equip. assemblies</v>
      </c>
      <c r="J50" s="25" t="str">
        <f t="shared" si="2"/>
        <v>5e) Façade Assemblies</v>
      </c>
      <c r="K50" s="25" t="str">
        <f t="shared" si="3"/>
        <v>5f) Roof Assemblies (pre-finished sections)</v>
      </c>
      <c r="L50" s="25" t="str">
        <f t="shared" si="6"/>
        <v>5i) Infrastructure M&amp;E (Central Plant)</v>
      </c>
      <c r="M50" s="25" t="str">
        <f t="shared" ref="M50:M51" si="60">SUBSTITUTE(Z50,"5k","5k) Partition Cassettes")</f>
        <v>5k) Partition Cassettes</v>
      </c>
      <c r="N50" s="25" t="str">
        <f t="shared" ref="N50" si="61">SUBSTITUTE(AA50,"5k","5k) Partition Cassettes")</f>
        <v/>
      </c>
      <c r="O50" s="25" t="str">
        <f t="shared" si="50"/>
        <v/>
      </c>
      <c r="P50" s="25" t="str">
        <f t="shared" si="8"/>
        <v/>
      </c>
      <c r="Q50" s="25" t="str">
        <f t="shared" si="9"/>
        <v/>
      </c>
      <c r="U50" s="24" t="s">
        <v>128</v>
      </c>
      <c r="V50" s="24" t="s">
        <v>103</v>
      </c>
      <c r="W50" s="24" t="s">
        <v>104</v>
      </c>
      <c r="X50" s="24" t="s">
        <v>105</v>
      </c>
      <c r="Y50" s="24" t="s">
        <v>108</v>
      </c>
      <c r="Z50" s="24" t="s">
        <v>135</v>
      </c>
      <c r="AA50" s="24"/>
      <c r="AB50" s="24"/>
      <c r="AC50" s="24"/>
      <c r="AF50" s="24" t="str">
        <f t="shared" si="14"/>
        <v>1a5d5e5f5i5k</v>
      </c>
    </row>
    <row r="51" spans="1:32" ht="28.5" x14ac:dyDescent="0.45">
      <c r="A51" s="51" t="str">
        <f t="shared" si="10"/>
        <v>1a5d5e5f5i5k5l</v>
      </c>
      <c r="B51" s="96">
        <f t="shared" si="12"/>
        <v>50</v>
      </c>
      <c r="C51" s="87">
        <f t="shared" si="56"/>
        <v>0.16000000000000003</v>
      </c>
      <c r="D51" s="87">
        <f t="shared" si="57"/>
        <v>0.14000000000000001</v>
      </c>
      <c r="E51" s="87">
        <f t="shared" si="58"/>
        <v>0.55999999999999994</v>
      </c>
      <c r="F51" s="111">
        <f t="shared" si="59"/>
        <v>0.13999999999999999</v>
      </c>
      <c r="G51" s="97">
        <f t="shared" si="15"/>
        <v>1</v>
      </c>
      <c r="H51" s="25" t="str">
        <f t="shared" si="0"/>
        <v>1a) Structural Chassis - not fitted out</v>
      </c>
      <c r="I51" s="25" t="str">
        <f t="shared" si="32"/>
        <v>5d) In Unit M&amp;E central equip. assemblies</v>
      </c>
      <c r="J51" s="25" t="str">
        <f t="shared" si="2"/>
        <v>5e) Façade Assemblies</v>
      </c>
      <c r="K51" s="25" t="str">
        <f t="shared" si="3"/>
        <v>5f) Roof Assemblies (pre-finished sections)</v>
      </c>
      <c r="L51" s="25" t="str">
        <f t="shared" si="6"/>
        <v>5i) Infrastructure M&amp;E (Central Plant)</v>
      </c>
      <c r="M51" s="25" t="str">
        <f t="shared" si="60"/>
        <v>5k) Partition Cassettes</v>
      </c>
      <c r="N51" s="25" t="str">
        <f t="shared" ref="N51" si="62">SUBSTITUTE(AA51,"5l","5l) Doorsets")</f>
        <v>5l) Doorsets</v>
      </c>
      <c r="O51" s="25" t="str">
        <f t="shared" si="50"/>
        <v/>
      </c>
      <c r="P51" s="25" t="str">
        <f t="shared" si="8"/>
        <v/>
      </c>
      <c r="Q51" s="25" t="str">
        <f t="shared" si="9"/>
        <v/>
      </c>
      <c r="U51" s="24" t="s">
        <v>128</v>
      </c>
      <c r="V51" s="24" t="s">
        <v>103</v>
      </c>
      <c r="W51" s="24" t="s">
        <v>104</v>
      </c>
      <c r="X51" s="24" t="s">
        <v>105</v>
      </c>
      <c r="Y51" s="24" t="s">
        <v>108</v>
      </c>
      <c r="Z51" s="24" t="s">
        <v>135</v>
      </c>
      <c r="AA51" s="24" t="s">
        <v>111</v>
      </c>
      <c r="AB51" s="24"/>
      <c r="AC51" s="24"/>
      <c r="AF51" s="24" t="str">
        <f t="shared" si="14"/>
        <v>1a5d5e5f5i5k5l</v>
      </c>
    </row>
    <row r="52" spans="1:32" ht="28.5" x14ac:dyDescent="0.45">
      <c r="A52" s="51" t="str">
        <f t="shared" si="10"/>
        <v>1a5d5e5f5i5l</v>
      </c>
      <c r="B52" s="96">
        <f t="shared" si="12"/>
        <v>51</v>
      </c>
      <c r="C52" s="87">
        <f t="shared" si="56"/>
        <v>0.16500000000000004</v>
      </c>
      <c r="D52" s="87">
        <f t="shared" si="57"/>
        <v>0.14500000000000002</v>
      </c>
      <c r="E52" s="87">
        <f t="shared" si="58"/>
        <v>0.55499999999999994</v>
      </c>
      <c r="F52" s="111">
        <f t="shared" si="59"/>
        <v>0.13499999999999998</v>
      </c>
      <c r="G52" s="97">
        <f t="shared" si="15"/>
        <v>1</v>
      </c>
      <c r="H52" s="25" t="str">
        <f t="shared" si="0"/>
        <v>1a) Structural Chassis - not fitted out</v>
      </c>
      <c r="I52" s="25" t="str">
        <f t="shared" si="32"/>
        <v>5d) In Unit M&amp;E central equip. assemblies</v>
      </c>
      <c r="J52" s="25" t="str">
        <f t="shared" si="2"/>
        <v>5e) Façade Assemblies</v>
      </c>
      <c r="K52" s="25" t="str">
        <f t="shared" si="3"/>
        <v>5f) Roof Assemblies (pre-finished sections)</v>
      </c>
      <c r="L52" s="25" t="str">
        <f t="shared" si="6"/>
        <v>5i) Infrastructure M&amp;E (Central Plant)</v>
      </c>
      <c r="M52" s="25" t="str">
        <f t="shared" ref="M52" si="63">SUBSTITUTE(Z52,"5l","5l) Doorsets")</f>
        <v>5l) Doorsets</v>
      </c>
      <c r="N52" s="25" t="str">
        <f t="shared" ref="N52:N54" si="64">SUBSTITUTE(AA52,"5k","5k) Partition Cassettes")</f>
        <v/>
      </c>
      <c r="O52" s="25" t="str">
        <f t="shared" si="50"/>
        <v/>
      </c>
      <c r="P52" s="25" t="str">
        <f t="shared" si="8"/>
        <v/>
      </c>
      <c r="Q52" s="25" t="str">
        <f t="shared" si="9"/>
        <v/>
      </c>
      <c r="U52" s="24" t="s">
        <v>128</v>
      </c>
      <c r="V52" s="24" t="s">
        <v>103</v>
      </c>
      <c r="W52" s="24" t="s">
        <v>104</v>
      </c>
      <c r="X52" s="24" t="s">
        <v>105</v>
      </c>
      <c r="Y52" s="24" t="s">
        <v>108</v>
      </c>
      <c r="Z52" s="24" t="s">
        <v>111</v>
      </c>
      <c r="AA52" s="24"/>
      <c r="AB52" s="24"/>
      <c r="AC52" s="24"/>
      <c r="AF52" s="24" t="str">
        <f t="shared" si="14"/>
        <v>1a5d5e5f5i5l</v>
      </c>
    </row>
    <row r="53" spans="1:32" ht="28.5" x14ac:dyDescent="0.45">
      <c r="A53" s="51" t="str">
        <f t="shared" si="10"/>
        <v>1a5d5e5f5k</v>
      </c>
      <c r="B53" s="96">
        <f t="shared" si="12"/>
        <v>52</v>
      </c>
      <c r="C53" s="87">
        <f t="shared" si="56"/>
        <v>0.17000000000000004</v>
      </c>
      <c r="D53" s="87">
        <f t="shared" si="57"/>
        <v>0.15000000000000002</v>
      </c>
      <c r="E53" s="87">
        <f t="shared" si="58"/>
        <v>0.54999999999999993</v>
      </c>
      <c r="F53" s="111">
        <f t="shared" si="59"/>
        <v>0.12999999999999998</v>
      </c>
      <c r="G53" s="97">
        <f t="shared" si="15"/>
        <v>1</v>
      </c>
      <c r="H53" s="25" t="str">
        <f t="shared" si="0"/>
        <v>1a) Structural Chassis - not fitted out</v>
      </c>
      <c r="I53" s="25" t="str">
        <f t="shared" si="32"/>
        <v>5d) In Unit M&amp;E central equip. assemblies</v>
      </c>
      <c r="J53" s="25" t="str">
        <f t="shared" si="2"/>
        <v>5e) Façade Assemblies</v>
      </c>
      <c r="K53" s="25" t="str">
        <f t="shared" si="3"/>
        <v>5f) Roof Assemblies (pre-finished sections)</v>
      </c>
      <c r="L53" s="25" t="str">
        <f t="shared" si="4"/>
        <v>5k</v>
      </c>
      <c r="M53" s="25" t="str">
        <f t="shared" ref="M53" si="65">SUBSTITUTE(Z53,"5j","5j) Floor Cassettes with horizontal services")</f>
        <v/>
      </c>
      <c r="N53" s="25" t="str">
        <f t="shared" si="64"/>
        <v/>
      </c>
      <c r="O53" s="25" t="str">
        <f t="shared" si="50"/>
        <v/>
      </c>
      <c r="P53" s="25" t="str">
        <f t="shared" si="8"/>
        <v/>
      </c>
      <c r="Q53" s="25" t="str">
        <f t="shared" si="9"/>
        <v/>
      </c>
      <c r="U53" s="24" t="s">
        <v>128</v>
      </c>
      <c r="V53" s="24" t="s">
        <v>103</v>
      </c>
      <c r="W53" s="24" t="s">
        <v>104</v>
      </c>
      <c r="X53" s="24" t="s">
        <v>105</v>
      </c>
      <c r="Y53" s="24" t="s">
        <v>135</v>
      </c>
      <c r="Z53" s="24"/>
      <c r="AA53" s="24"/>
      <c r="AB53" s="24"/>
      <c r="AC53" s="24"/>
      <c r="AF53" s="24" t="str">
        <f t="shared" si="14"/>
        <v>1a5d5e5f5k</v>
      </c>
    </row>
    <row r="54" spans="1:32" ht="28.5" x14ac:dyDescent="0.45">
      <c r="A54" s="51" t="str">
        <f t="shared" si="10"/>
        <v>1a5d5e5f5k5l</v>
      </c>
      <c r="B54" s="96">
        <f t="shared" si="12"/>
        <v>53</v>
      </c>
      <c r="C54" s="87">
        <f t="shared" si="56"/>
        <v>0.17500000000000004</v>
      </c>
      <c r="D54" s="87">
        <f t="shared" si="57"/>
        <v>0.15500000000000003</v>
      </c>
      <c r="E54" s="87">
        <f t="shared" si="58"/>
        <v>0.54499999999999993</v>
      </c>
      <c r="F54" s="111">
        <f t="shared" si="59"/>
        <v>0.12499999999999997</v>
      </c>
      <c r="G54" s="97">
        <f t="shared" si="15"/>
        <v>1</v>
      </c>
      <c r="H54" s="25" t="str">
        <f t="shared" si="0"/>
        <v>1a) Structural Chassis - not fitted out</v>
      </c>
      <c r="I54" s="25" t="str">
        <f t="shared" si="32"/>
        <v>5d) In Unit M&amp;E central equip. assemblies</v>
      </c>
      <c r="J54" s="25" t="str">
        <f t="shared" si="2"/>
        <v>5e) Façade Assemblies</v>
      </c>
      <c r="K54" s="25" t="str">
        <f t="shared" si="3"/>
        <v>5f) Roof Assemblies (pre-finished sections)</v>
      </c>
      <c r="L54" s="25" t="str">
        <f t="shared" si="4"/>
        <v>5k</v>
      </c>
      <c r="M54" s="25" t="str">
        <f t="shared" ref="M54" si="66">SUBSTITUTE(Z54,"5l","5l) Doorsets")</f>
        <v>5l) Doorsets</v>
      </c>
      <c r="N54" s="25" t="str">
        <f t="shared" si="64"/>
        <v/>
      </c>
      <c r="O54" s="25" t="str">
        <f t="shared" si="50"/>
        <v/>
      </c>
      <c r="P54" s="25" t="str">
        <f t="shared" si="8"/>
        <v/>
      </c>
      <c r="Q54" s="25" t="str">
        <f t="shared" si="9"/>
        <v/>
      </c>
      <c r="U54" s="24" t="s">
        <v>128</v>
      </c>
      <c r="V54" s="24" t="s">
        <v>103</v>
      </c>
      <c r="W54" s="24" t="s">
        <v>104</v>
      </c>
      <c r="X54" s="24" t="s">
        <v>105</v>
      </c>
      <c r="Y54" s="24" t="s">
        <v>135</v>
      </c>
      <c r="Z54" s="24" t="s">
        <v>111</v>
      </c>
      <c r="AA54" s="24"/>
      <c r="AB54" s="24"/>
      <c r="AC54" s="24"/>
      <c r="AF54" s="24" t="str">
        <f t="shared" si="14"/>
        <v>1a5d5e5f5k5l</v>
      </c>
    </row>
    <row r="55" spans="1:32" ht="28.5" x14ac:dyDescent="0.45">
      <c r="A55" s="51" t="str">
        <f t="shared" si="10"/>
        <v>1a5d5e5f5l</v>
      </c>
      <c r="B55" s="96">
        <f t="shared" si="12"/>
        <v>54</v>
      </c>
      <c r="C55" s="87">
        <f t="shared" si="56"/>
        <v>0.18000000000000005</v>
      </c>
      <c r="D55" s="87">
        <f t="shared" si="57"/>
        <v>0.16000000000000003</v>
      </c>
      <c r="E55" s="87">
        <f t="shared" si="58"/>
        <v>0.53999999999999992</v>
      </c>
      <c r="F55" s="111">
        <f t="shared" si="59"/>
        <v>0.11999999999999997</v>
      </c>
      <c r="G55" s="97">
        <f t="shared" si="15"/>
        <v>1</v>
      </c>
      <c r="H55" s="25" t="str">
        <f t="shared" si="0"/>
        <v>1a) Structural Chassis - not fitted out</v>
      </c>
      <c r="I55" s="25" t="str">
        <f t="shared" si="32"/>
        <v>5d) In Unit M&amp;E central equip. assemblies</v>
      </c>
      <c r="J55" s="25" t="str">
        <f t="shared" si="2"/>
        <v>5e) Façade Assemblies</v>
      </c>
      <c r="K55" s="25" t="str">
        <f t="shared" si="3"/>
        <v>5f) Roof Assemblies (pre-finished sections)</v>
      </c>
      <c r="L55" s="25" t="str">
        <f t="shared" si="4"/>
        <v>5l</v>
      </c>
      <c r="M55" s="25" t="str">
        <f t="shared" si="5"/>
        <v/>
      </c>
      <c r="N55" s="25" t="str">
        <f t="shared" si="6"/>
        <v/>
      </c>
      <c r="O55" s="25" t="str">
        <f t="shared" si="7"/>
        <v/>
      </c>
      <c r="P55" s="25" t="str">
        <f t="shared" si="8"/>
        <v/>
      </c>
      <c r="Q55" s="25" t="str">
        <f t="shared" si="9"/>
        <v/>
      </c>
      <c r="U55" s="24" t="s">
        <v>128</v>
      </c>
      <c r="V55" s="24" t="s">
        <v>103</v>
      </c>
      <c r="W55" s="24" t="s">
        <v>104</v>
      </c>
      <c r="X55" s="24" t="s">
        <v>105</v>
      </c>
      <c r="Y55" s="24" t="s">
        <v>111</v>
      </c>
      <c r="Z55" s="24"/>
      <c r="AA55" s="24"/>
      <c r="AB55" s="24"/>
      <c r="AC55" s="24"/>
      <c r="AF55" s="24" t="str">
        <f t="shared" si="14"/>
        <v>1a5d5e5f5l</v>
      </c>
    </row>
    <row r="56" spans="1:32" ht="28.5" x14ac:dyDescent="0.45">
      <c r="A56" s="51" t="str">
        <f t="shared" si="10"/>
        <v>1a5d5e5h5i</v>
      </c>
      <c r="B56" s="96">
        <f t="shared" si="12"/>
        <v>55</v>
      </c>
      <c r="C56" s="87">
        <f>C55-0.005</f>
        <v>0.17500000000000004</v>
      </c>
      <c r="D56" s="87">
        <f>D55-0.005</f>
        <v>0.15500000000000003</v>
      </c>
      <c r="E56" s="87">
        <f>E55+0.005</f>
        <v>0.54499999999999993</v>
      </c>
      <c r="F56" s="111">
        <f>F55+0.005</f>
        <v>0.12499999999999997</v>
      </c>
      <c r="G56" s="97">
        <f t="shared" si="15"/>
        <v>1</v>
      </c>
      <c r="H56" s="25" t="str">
        <f t="shared" si="0"/>
        <v>1a) Structural Chassis - not fitted out</v>
      </c>
      <c r="I56" s="25" t="str">
        <f t="shared" si="32"/>
        <v>5d) In Unit M&amp;E central equip. assemblies</v>
      </c>
      <c r="J56" s="25" t="str">
        <f t="shared" si="2"/>
        <v>5e) Façade Assemblies</v>
      </c>
      <c r="K56" s="25" t="str">
        <f t="shared" si="5"/>
        <v>5h) Infrastructure M&amp;E (vertical risers)</v>
      </c>
      <c r="L56" s="25" t="str">
        <f t="shared" ref="K56:L71" si="67">SUBSTITUTE(Y56,"5i","5i) Infrastructure M&amp;E (Central Plant)")</f>
        <v>5i) Infrastructure M&amp;E (Central Plant)</v>
      </c>
      <c r="M56" s="25" t="str">
        <f t="shared" ref="L56:M71" si="68">SUBSTITUTE(Z56,"5j","5j) Floor Cassettes with horizontal services")</f>
        <v/>
      </c>
      <c r="N56" s="25" t="str">
        <f t="shared" ref="N56:N59" si="69">SUBSTITUTE(AA56,"5k","5k) Partition Cassettes")</f>
        <v/>
      </c>
      <c r="O56" s="25" t="str">
        <f t="shared" ref="O56:O66" si="70">SUBSTITUTE(AB56,"5l","5l) Doorsets")</f>
        <v/>
      </c>
      <c r="P56" s="25" t="str">
        <f t="shared" si="8"/>
        <v/>
      </c>
      <c r="Q56" s="25" t="str">
        <f t="shared" si="9"/>
        <v/>
      </c>
      <c r="U56" s="24" t="s">
        <v>128</v>
      </c>
      <c r="V56" s="24" t="s">
        <v>103</v>
      </c>
      <c r="W56" s="24" t="s">
        <v>104</v>
      </c>
      <c r="X56" s="24" t="s">
        <v>131</v>
      </c>
      <c r="Y56" s="24" t="s">
        <v>108</v>
      </c>
      <c r="Z56" s="24"/>
      <c r="AA56" s="24"/>
      <c r="AB56" s="24"/>
      <c r="AF56" s="24" t="str">
        <f t="shared" si="14"/>
        <v>1a5d5e5h5i</v>
      </c>
    </row>
    <row r="57" spans="1:32" ht="28.5" x14ac:dyDescent="0.45">
      <c r="A57" s="51" t="str">
        <f t="shared" si="10"/>
        <v>1a5d5e5h5i5j</v>
      </c>
      <c r="B57" s="96">
        <f t="shared" si="12"/>
        <v>56</v>
      </c>
      <c r="C57" s="87">
        <f t="shared" ref="C57:C59" si="71">C56-0.005</f>
        <v>0.17000000000000004</v>
      </c>
      <c r="D57" s="87">
        <f t="shared" ref="D57:D59" si="72">D56-0.005</f>
        <v>0.15000000000000002</v>
      </c>
      <c r="E57" s="87">
        <f t="shared" ref="E57:E59" si="73">E56+0.005</f>
        <v>0.54999999999999993</v>
      </c>
      <c r="F57" s="111">
        <f t="shared" ref="F57:F59" si="74">F56+0.005</f>
        <v>0.12999999999999998</v>
      </c>
      <c r="G57" s="97">
        <f t="shared" si="15"/>
        <v>1</v>
      </c>
      <c r="H57" s="25" t="str">
        <f t="shared" si="0"/>
        <v>1a) Structural Chassis - not fitted out</v>
      </c>
      <c r="I57" s="25" t="str">
        <f t="shared" si="32"/>
        <v>5d) In Unit M&amp;E central equip. assemblies</v>
      </c>
      <c r="J57" s="25" t="str">
        <f t="shared" si="2"/>
        <v>5e) Façade Assemblies</v>
      </c>
      <c r="K57" s="25" t="str">
        <f t="shared" si="5"/>
        <v>5h) Infrastructure M&amp;E (vertical risers)</v>
      </c>
      <c r="L57" s="25" t="str">
        <f t="shared" si="67"/>
        <v>5i) Infrastructure M&amp;E (Central Plant)</v>
      </c>
      <c r="M57" s="25" t="str">
        <f t="shared" si="68"/>
        <v>5j) Floor Cassettes with horizontal services</v>
      </c>
      <c r="N57" s="25" t="str">
        <f t="shared" si="69"/>
        <v/>
      </c>
      <c r="O57" s="25" t="str">
        <f t="shared" si="70"/>
        <v/>
      </c>
      <c r="P57" s="25" t="str">
        <f t="shared" si="8"/>
        <v/>
      </c>
      <c r="Q57" s="25" t="str">
        <f t="shared" si="9"/>
        <v/>
      </c>
      <c r="U57" s="24" t="s">
        <v>128</v>
      </c>
      <c r="V57" s="24" t="s">
        <v>103</v>
      </c>
      <c r="W57" s="24" t="s">
        <v>104</v>
      </c>
      <c r="X57" s="24" t="s">
        <v>131</v>
      </c>
      <c r="Y57" s="24" t="s">
        <v>108</v>
      </c>
      <c r="Z57" s="24" t="s">
        <v>134</v>
      </c>
      <c r="AA57" s="24"/>
      <c r="AB57" s="24"/>
      <c r="AF57" s="24" t="str">
        <f t="shared" si="14"/>
        <v>1a5d5e5h5i5j</v>
      </c>
    </row>
    <row r="58" spans="1:32" ht="28.5" x14ac:dyDescent="0.45">
      <c r="A58" s="51" t="str">
        <f t="shared" si="10"/>
        <v>1a5d5e5h5i5j5k</v>
      </c>
      <c r="B58" s="96">
        <f t="shared" si="12"/>
        <v>57</v>
      </c>
      <c r="C58" s="87">
        <f t="shared" si="71"/>
        <v>0.16500000000000004</v>
      </c>
      <c r="D58" s="87">
        <f t="shared" si="72"/>
        <v>0.14500000000000002</v>
      </c>
      <c r="E58" s="87">
        <f t="shared" si="73"/>
        <v>0.55499999999999994</v>
      </c>
      <c r="F58" s="111">
        <f t="shared" si="74"/>
        <v>0.13499999999999998</v>
      </c>
      <c r="G58" s="97">
        <f t="shared" si="15"/>
        <v>1</v>
      </c>
      <c r="H58" s="25" t="str">
        <f t="shared" si="0"/>
        <v>1a) Structural Chassis - not fitted out</v>
      </c>
      <c r="I58" s="25" t="str">
        <f t="shared" si="32"/>
        <v>5d) In Unit M&amp;E central equip. assemblies</v>
      </c>
      <c r="J58" s="25" t="str">
        <f t="shared" si="2"/>
        <v>5e) Façade Assemblies</v>
      </c>
      <c r="K58" s="25" t="str">
        <f t="shared" si="5"/>
        <v>5h) Infrastructure M&amp;E (vertical risers)</v>
      </c>
      <c r="L58" s="25" t="str">
        <f t="shared" si="67"/>
        <v>5i) Infrastructure M&amp;E (Central Plant)</v>
      </c>
      <c r="M58" s="25" t="str">
        <f t="shared" si="68"/>
        <v>5j) Floor Cassettes with horizontal services</v>
      </c>
      <c r="N58" s="25" t="str">
        <f t="shared" si="69"/>
        <v>5k) Partition Cassettes</v>
      </c>
      <c r="O58" s="25" t="str">
        <f t="shared" si="70"/>
        <v/>
      </c>
      <c r="P58" s="25" t="str">
        <f t="shared" si="8"/>
        <v/>
      </c>
      <c r="Q58" s="25" t="str">
        <f t="shared" si="9"/>
        <v/>
      </c>
      <c r="U58" s="24" t="s">
        <v>128</v>
      </c>
      <c r="V58" s="24" t="s">
        <v>103</v>
      </c>
      <c r="W58" s="24" t="s">
        <v>104</v>
      </c>
      <c r="X58" s="24" t="s">
        <v>131</v>
      </c>
      <c r="Y58" s="24" t="s">
        <v>108</v>
      </c>
      <c r="Z58" s="24" t="s">
        <v>134</v>
      </c>
      <c r="AA58" s="24" t="s">
        <v>135</v>
      </c>
      <c r="AB58" s="24"/>
      <c r="AF58" s="24" t="str">
        <f t="shared" si="14"/>
        <v>1a5d5e5h5i5j5k</v>
      </c>
    </row>
    <row r="59" spans="1:32" ht="28.5" x14ac:dyDescent="0.45">
      <c r="A59" s="51" t="str">
        <f t="shared" si="10"/>
        <v>1a5d5e5h5i5j5k5l</v>
      </c>
      <c r="B59" s="96">
        <f t="shared" si="12"/>
        <v>58</v>
      </c>
      <c r="C59" s="87">
        <f t="shared" si="71"/>
        <v>0.16000000000000003</v>
      </c>
      <c r="D59" s="87">
        <f t="shared" si="72"/>
        <v>0.14000000000000001</v>
      </c>
      <c r="E59" s="87">
        <f t="shared" si="73"/>
        <v>0.55999999999999994</v>
      </c>
      <c r="F59" s="111">
        <f t="shared" si="74"/>
        <v>0.13999999999999999</v>
      </c>
      <c r="G59" s="97">
        <f t="shared" si="15"/>
        <v>1</v>
      </c>
      <c r="H59" s="25" t="str">
        <f t="shared" si="0"/>
        <v>1a) Structural Chassis - not fitted out</v>
      </c>
      <c r="I59" s="25" t="str">
        <f t="shared" si="32"/>
        <v>5d) In Unit M&amp;E central equip. assemblies</v>
      </c>
      <c r="J59" s="25" t="str">
        <f t="shared" si="2"/>
        <v>5e) Façade Assemblies</v>
      </c>
      <c r="K59" s="25" t="str">
        <f t="shared" si="5"/>
        <v>5h) Infrastructure M&amp;E (vertical risers)</v>
      </c>
      <c r="L59" s="25" t="str">
        <f t="shared" si="67"/>
        <v>5i) Infrastructure M&amp;E (Central Plant)</v>
      </c>
      <c r="M59" s="25" t="str">
        <f t="shared" si="68"/>
        <v>5j) Floor Cassettes with horizontal services</v>
      </c>
      <c r="N59" s="25" t="str">
        <f t="shared" si="69"/>
        <v>5k) Partition Cassettes</v>
      </c>
      <c r="O59" s="25" t="str">
        <f t="shared" si="70"/>
        <v>5l) Doorsets</v>
      </c>
      <c r="P59" s="25" t="str">
        <f t="shared" si="8"/>
        <v/>
      </c>
      <c r="Q59" s="25" t="str">
        <f t="shared" si="9"/>
        <v/>
      </c>
      <c r="U59" s="24" t="s">
        <v>128</v>
      </c>
      <c r="V59" s="24" t="s">
        <v>103</v>
      </c>
      <c r="W59" s="24" t="s">
        <v>104</v>
      </c>
      <c r="X59" s="24" t="s">
        <v>131</v>
      </c>
      <c r="Y59" s="24" t="s">
        <v>108</v>
      </c>
      <c r="Z59" s="24" t="s">
        <v>134</v>
      </c>
      <c r="AA59" s="24" t="s">
        <v>135</v>
      </c>
      <c r="AB59" s="24" t="s">
        <v>111</v>
      </c>
      <c r="AF59" s="24" t="str">
        <f t="shared" si="14"/>
        <v>1a5d5e5h5i5j5k5l</v>
      </c>
    </row>
    <row r="60" spans="1:32" ht="28.5" x14ac:dyDescent="0.45">
      <c r="A60" s="51" t="str">
        <f t="shared" si="10"/>
        <v>1a5d5e5h5i5j5l</v>
      </c>
      <c r="B60" s="96">
        <f t="shared" si="12"/>
        <v>59</v>
      </c>
      <c r="C60" s="87">
        <f>C59+0.005</f>
        <v>0.16500000000000004</v>
      </c>
      <c r="D60" s="87">
        <f>D59+0.005</f>
        <v>0.14500000000000002</v>
      </c>
      <c r="E60" s="87">
        <f>E59-0.005</f>
        <v>0.55499999999999994</v>
      </c>
      <c r="F60" s="111">
        <f>F59-0.005</f>
        <v>0.13499999999999998</v>
      </c>
      <c r="G60" s="97">
        <f t="shared" si="15"/>
        <v>1</v>
      </c>
      <c r="H60" s="25" t="str">
        <f t="shared" si="0"/>
        <v>1a) Structural Chassis - not fitted out</v>
      </c>
      <c r="I60" s="25" t="str">
        <f t="shared" si="32"/>
        <v>5d) In Unit M&amp;E central equip. assemblies</v>
      </c>
      <c r="J60" s="25" t="str">
        <f t="shared" si="2"/>
        <v>5e) Façade Assemblies</v>
      </c>
      <c r="K60" s="25" t="str">
        <f t="shared" si="5"/>
        <v>5h) Infrastructure M&amp;E (vertical risers)</v>
      </c>
      <c r="L60" s="25" t="str">
        <f t="shared" si="67"/>
        <v>5i) Infrastructure M&amp;E (Central Plant)</v>
      </c>
      <c r="M60" s="25" t="str">
        <f t="shared" si="68"/>
        <v>5j) Floor Cassettes with horizontal services</v>
      </c>
      <c r="N60" s="25" t="str">
        <f t="shared" ref="N60" si="75">SUBSTITUTE(AA60,"5l","5l) Doorsets")</f>
        <v>5l) Doorsets</v>
      </c>
      <c r="O60" s="25" t="str">
        <f t="shared" si="70"/>
        <v/>
      </c>
      <c r="P60" s="25" t="str">
        <f t="shared" si="8"/>
        <v/>
      </c>
      <c r="Q60" s="25" t="str">
        <f t="shared" si="9"/>
        <v/>
      </c>
      <c r="U60" s="24" t="s">
        <v>128</v>
      </c>
      <c r="V60" s="24" t="s">
        <v>103</v>
      </c>
      <c r="W60" s="24" t="s">
        <v>104</v>
      </c>
      <c r="X60" s="24" t="s">
        <v>131</v>
      </c>
      <c r="Y60" s="24" t="s">
        <v>108</v>
      </c>
      <c r="Z60" s="24" t="s">
        <v>134</v>
      </c>
      <c r="AA60" s="24" t="s">
        <v>111</v>
      </c>
      <c r="AB60" s="24"/>
      <c r="AF60" s="24" t="str">
        <f t="shared" si="14"/>
        <v>1a5d5e5h5i5j5l</v>
      </c>
    </row>
    <row r="61" spans="1:32" ht="28.5" x14ac:dyDescent="0.45">
      <c r="A61" s="51" t="str">
        <f t="shared" si="10"/>
        <v>1a5d5e5h5i5k</v>
      </c>
      <c r="B61" s="96">
        <f t="shared" si="12"/>
        <v>60</v>
      </c>
      <c r="C61" s="87">
        <f t="shared" ref="C61:C63" si="76">C60+0.005</f>
        <v>0.17000000000000004</v>
      </c>
      <c r="D61" s="87">
        <f t="shared" ref="D61:D63" si="77">D60+0.005</f>
        <v>0.15000000000000002</v>
      </c>
      <c r="E61" s="87">
        <f t="shared" ref="E61:E63" si="78">E60-0.005</f>
        <v>0.54999999999999993</v>
      </c>
      <c r="F61" s="111">
        <f t="shared" ref="F61:F63" si="79">F60-0.005</f>
        <v>0.12999999999999998</v>
      </c>
      <c r="G61" s="97">
        <f t="shared" si="15"/>
        <v>1</v>
      </c>
      <c r="H61" s="25" t="str">
        <f t="shared" si="0"/>
        <v>1a) Structural Chassis - not fitted out</v>
      </c>
      <c r="I61" s="25" t="str">
        <f t="shared" si="32"/>
        <v>5d) In Unit M&amp;E central equip. assemblies</v>
      </c>
      <c r="J61" s="25" t="str">
        <f t="shared" si="2"/>
        <v>5e) Façade Assemblies</v>
      </c>
      <c r="K61" s="25" t="str">
        <f t="shared" si="5"/>
        <v>5h) Infrastructure M&amp;E (vertical risers)</v>
      </c>
      <c r="L61" s="25" t="str">
        <f t="shared" si="67"/>
        <v>5i) Infrastructure M&amp;E (Central Plant)</v>
      </c>
      <c r="M61" s="25" t="str">
        <f t="shared" ref="M61:M62" si="80">SUBSTITUTE(Z61,"5k","5k) Partition Cassettes")</f>
        <v>5k) Partition Cassettes</v>
      </c>
      <c r="N61" s="25" t="str">
        <f t="shared" ref="N61" si="81">SUBSTITUTE(AA61,"5k","5k) Partition Cassettes")</f>
        <v/>
      </c>
      <c r="O61" s="25" t="str">
        <f t="shared" si="70"/>
        <v/>
      </c>
      <c r="P61" s="25" t="str">
        <f t="shared" si="8"/>
        <v/>
      </c>
      <c r="Q61" s="25" t="str">
        <f t="shared" si="9"/>
        <v/>
      </c>
      <c r="U61" s="24" t="s">
        <v>128</v>
      </c>
      <c r="V61" s="24" t="s">
        <v>103</v>
      </c>
      <c r="W61" s="24" t="s">
        <v>104</v>
      </c>
      <c r="X61" s="24" t="s">
        <v>131</v>
      </c>
      <c r="Y61" s="24" t="s">
        <v>108</v>
      </c>
      <c r="Z61" s="24" t="s">
        <v>135</v>
      </c>
      <c r="AA61" s="24"/>
      <c r="AB61" s="24"/>
      <c r="AF61" s="24" t="str">
        <f t="shared" si="14"/>
        <v>1a5d5e5h5i5k</v>
      </c>
    </row>
    <row r="62" spans="1:32" ht="28.5" x14ac:dyDescent="0.45">
      <c r="A62" s="51" t="str">
        <f t="shared" si="10"/>
        <v>1a5d5e5h5i5k5l</v>
      </c>
      <c r="B62" s="96">
        <f t="shared" si="12"/>
        <v>61</v>
      </c>
      <c r="C62" s="87">
        <f t="shared" si="76"/>
        <v>0.17500000000000004</v>
      </c>
      <c r="D62" s="87">
        <f t="shared" si="77"/>
        <v>0.15500000000000003</v>
      </c>
      <c r="E62" s="87">
        <f t="shared" si="78"/>
        <v>0.54499999999999993</v>
      </c>
      <c r="F62" s="111">
        <f t="shared" si="79"/>
        <v>0.12499999999999997</v>
      </c>
      <c r="G62" s="97">
        <f t="shared" si="15"/>
        <v>1</v>
      </c>
      <c r="H62" s="25" t="str">
        <f t="shared" si="0"/>
        <v>1a) Structural Chassis - not fitted out</v>
      </c>
      <c r="I62" s="25" t="str">
        <f t="shared" si="32"/>
        <v>5d) In Unit M&amp;E central equip. assemblies</v>
      </c>
      <c r="J62" s="25" t="str">
        <f t="shared" si="2"/>
        <v>5e) Façade Assemblies</v>
      </c>
      <c r="K62" s="25" t="str">
        <f t="shared" si="5"/>
        <v>5h) Infrastructure M&amp;E (vertical risers)</v>
      </c>
      <c r="L62" s="25" t="str">
        <f t="shared" si="67"/>
        <v>5i) Infrastructure M&amp;E (Central Plant)</v>
      </c>
      <c r="M62" s="25" t="str">
        <f t="shared" si="80"/>
        <v>5k) Partition Cassettes</v>
      </c>
      <c r="N62" s="25" t="str">
        <f t="shared" ref="N62" si="82">SUBSTITUTE(AA62,"5l","5l) Doorsets")</f>
        <v>5l) Doorsets</v>
      </c>
      <c r="O62" s="25" t="str">
        <f t="shared" si="70"/>
        <v/>
      </c>
      <c r="P62" s="25" t="str">
        <f t="shared" si="8"/>
        <v/>
      </c>
      <c r="Q62" s="25" t="str">
        <f t="shared" si="9"/>
        <v/>
      </c>
      <c r="U62" s="24" t="s">
        <v>128</v>
      </c>
      <c r="V62" s="24" t="s">
        <v>103</v>
      </c>
      <c r="W62" s="24" t="s">
        <v>104</v>
      </c>
      <c r="X62" s="24" t="s">
        <v>131</v>
      </c>
      <c r="Y62" s="24" t="s">
        <v>108</v>
      </c>
      <c r="Z62" s="24" t="s">
        <v>135</v>
      </c>
      <c r="AA62" s="24" t="s">
        <v>111</v>
      </c>
      <c r="AB62" s="24"/>
      <c r="AF62" s="24" t="str">
        <f t="shared" si="14"/>
        <v>1a5d5e5h5i5k5l</v>
      </c>
    </row>
    <row r="63" spans="1:32" ht="28.5" x14ac:dyDescent="0.45">
      <c r="A63" s="51" t="str">
        <f t="shared" si="10"/>
        <v>1a5d5e5h5i5l</v>
      </c>
      <c r="B63" s="96">
        <f t="shared" si="12"/>
        <v>62</v>
      </c>
      <c r="C63" s="87">
        <f t="shared" si="76"/>
        <v>0.18000000000000005</v>
      </c>
      <c r="D63" s="87">
        <f t="shared" si="77"/>
        <v>0.16000000000000003</v>
      </c>
      <c r="E63" s="87">
        <f t="shared" si="78"/>
        <v>0.53999999999999992</v>
      </c>
      <c r="F63" s="111">
        <f t="shared" si="79"/>
        <v>0.11999999999999997</v>
      </c>
      <c r="G63" s="97">
        <f t="shared" si="15"/>
        <v>1</v>
      </c>
      <c r="H63" s="25" t="str">
        <f t="shared" si="0"/>
        <v>1a) Structural Chassis - not fitted out</v>
      </c>
      <c r="I63" s="25" t="str">
        <f t="shared" si="32"/>
        <v>5d) In Unit M&amp;E central equip. assemblies</v>
      </c>
      <c r="J63" s="25" t="str">
        <f t="shared" si="2"/>
        <v>5e) Façade Assemblies</v>
      </c>
      <c r="K63" s="25" t="str">
        <f t="shared" si="5"/>
        <v>5h) Infrastructure M&amp;E (vertical risers)</v>
      </c>
      <c r="L63" s="25" t="str">
        <f t="shared" si="67"/>
        <v>5i) Infrastructure M&amp;E (Central Plant)</v>
      </c>
      <c r="M63" s="25" t="str">
        <f t="shared" ref="M63" si="83">SUBSTITUTE(Z63,"5l","5l) Doorsets")</f>
        <v>5l) Doorsets</v>
      </c>
      <c r="N63" s="25" t="str">
        <f t="shared" ref="N63:N66" si="84">SUBSTITUTE(AA63,"5k","5k) Partition Cassettes")</f>
        <v/>
      </c>
      <c r="O63" s="25" t="str">
        <f t="shared" si="70"/>
        <v/>
      </c>
      <c r="P63" s="25" t="str">
        <f t="shared" si="8"/>
        <v/>
      </c>
      <c r="Q63" s="25" t="str">
        <f t="shared" si="9"/>
        <v/>
      </c>
      <c r="U63" s="24" t="s">
        <v>128</v>
      </c>
      <c r="V63" s="24" t="s">
        <v>103</v>
      </c>
      <c r="W63" s="24" t="s">
        <v>104</v>
      </c>
      <c r="X63" s="24" t="s">
        <v>131</v>
      </c>
      <c r="Y63" s="24" t="s">
        <v>108</v>
      </c>
      <c r="Z63" s="24" t="s">
        <v>111</v>
      </c>
      <c r="AA63" s="24"/>
      <c r="AB63" s="24"/>
      <c r="AF63" s="24" t="str">
        <f t="shared" si="14"/>
        <v>1a5d5e5h5i5l</v>
      </c>
    </row>
    <row r="64" spans="1:32" ht="28.5" x14ac:dyDescent="0.45">
      <c r="A64" s="51" t="str">
        <f t="shared" si="10"/>
        <v>1a5d5e5h5k</v>
      </c>
      <c r="B64" s="96">
        <f t="shared" si="12"/>
        <v>63</v>
      </c>
      <c r="C64" s="87">
        <f>C63+0.005</f>
        <v>0.18500000000000005</v>
      </c>
      <c r="D64" s="87">
        <f>D63+0.005</f>
        <v>0.16500000000000004</v>
      </c>
      <c r="E64" s="87">
        <f>E63-0.005</f>
        <v>0.53499999999999992</v>
      </c>
      <c r="F64" s="111">
        <f>F63-0.005</f>
        <v>0.11499999999999996</v>
      </c>
      <c r="G64" s="97">
        <f t="shared" si="15"/>
        <v>1</v>
      </c>
      <c r="H64" s="25" t="str">
        <f t="shared" si="0"/>
        <v>1a) Structural Chassis - not fitted out</v>
      </c>
      <c r="I64" s="25" t="str">
        <f t="shared" si="32"/>
        <v>5d) In Unit M&amp;E central equip. assemblies</v>
      </c>
      <c r="J64" s="25" t="str">
        <f t="shared" si="2"/>
        <v>5e) Façade Assemblies</v>
      </c>
      <c r="K64" s="25" t="str">
        <f t="shared" si="5"/>
        <v>5h) Infrastructure M&amp;E (vertical risers)</v>
      </c>
      <c r="L64" s="25" t="str">
        <f t="shared" ref="L64:L65" si="85">SUBSTITUTE(Y64,"5k","5k) Partition Cassettes")</f>
        <v>5k) Partition Cassettes</v>
      </c>
      <c r="M64" s="25" t="str">
        <f t="shared" ref="M64" si="86">SUBSTITUTE(Z64,"5j","5j) Floor Cassettes with horizontal services")</f>
        <v/>
      </c>
      <c r="N64" s="25" t="str">
        <f t="shared" si="84"/>
        <v/>
      </c>
      <c r="O64" s="25" t="str">
        <f t="shared" si="70"/>
        <v/>
      </c>
      <c r="P64" s="25" t="str">
        <f t="shared" si="8"/>
        <v/>
      </c>
      <c r="Q64" s="25" t="str">
        <f t="shared" si="9"/>
        <v/>
      </c>
      <c r="U64" s="24" t="s">
        <v>128</v>
      </c>
      <c r="V64" s="24" t="s">
        <v>103</v>
      </c>
      <c r="W64" s="24" t="s">
        <v>104</v>
      </c>
      <c r="X64" s="24" t="s">
        <v>131</v>
      </c>
      <c r="Y64" s="24" t="s">
        <v>135</v>
      </c>
      <c r="Z64" s="24"/>
      <c r="AA64" s="24"/>
      <c r="AB64" s="24"/>
      <c r="AF64" s="24" t="str">
        <f t="shared" si="14"/>
        <v>1a5d5e5h5k</v>
      </c>
    </row>
    <row r="65" spans="1:32" ht="28.5" x14ac:dyDescent="0.45">
      <c r="A65" s="51" t="str">
        <f t="shared" si="10"/>
        <v>1a5d5e5h5k5l</v>
      </c>
      <c r="B65" s="96">
        <f t="shared" si="12"/>
        <v>64</v>
      </c>
      <c r="C65" s="87">
        <f t="shared" ref="C65:C67" si="87">C64+0.005</f>
        <v>0.19000000000000006</v>
      </c>
      <c r="D65" s="87">
        <f t="shared" ref="D65:D67" si="88">D64+0.005</f>
        <v>0.17000000000000004</v>
      </c>
      <c r="E65" s="87">
        <f t="shared" ref="E65:E67" si="89">E64-0.005</f>
        <v>0.52999999999999992</v>
      </c>
      <c r="F65" s="111">
        <f t="shared" ref="F65:F67" si="90">F64-0.005</f>
        <v>0.10999999999999996</v>
      </c>
      <c r="G65" s="97">
        <f t="shared" si="15"/>
        <v>1</v>
      </c>
      <c r="H65" s="25" t="str">
        <f t="shared" si="0"/>
        <v>1a) Structural Chassis - not fitted out</v>
      </c>
      <c r="I65" s="25" t="str">
        <f t="shared" si="32"/>
        <v>5d) In Unit M&amp;E central equip. assemblies</v>
      </c>
      <c r="J65" s="25" t="str">
        <f t="shared" si="2"/>
        <v>5e) Façade Assemblies</v>
      </c>
      <c r="K65" s="25" t="str">
        <f t="shared" si="5"/>
        <v>5h) Infrastructure M&amp;E (vertical risers)</v>
      </c>
      <c r="L65" s="25" t="str">
        <f t="shared" si="85"/>
        <v>5k) Partition Cassettes</v>
      </c>
      <c r="M65" s="25" t="str">
        <f t="shared" ref="M65" si="91">SUBSTITUTE(Z65,"5l","5l) Doorsets")</f>
        <v>5l) Doorsets</v>
      </c>
      <c r="N65" s="25" t="str">
        <f t="shared" si="84"/>
        <v/>
      </c>
      <c r="O65" s="25" t="str">
        <f t="shared" si="70"/>
        <v/>
      </c>
      <c r="P65" s="25" t="str">
        <f t="shared" si="8"/>
        <v/>
      </c>
      <c r="Q65" s="25" t="str">
        <f t="shared" si="9"/>
        <v/>
      </c>
      <c r="U65" s="24" t="s">
        <v>128</v>
      </c>
      <c r="V65" s="24" t="s">
        <v>103</v>
      </c>
      <c r="W65" s="24" t="s">
        <v>104</v>
      </c>
      <c r="X65" s="24" t="s">
        <v>131</v>
      </c>
      <c r="Y65" s="24" t="s">
        <v>135</v>
      </c>
      <c r="Z65" s="24" t="s">
        <v>111</v>
      </c>
      <c r="AA65" s="24"/>
      <c r="AB65" s="24"/>
      <c r="AF65" s="24" t="str">
        <f t="shared" si="14"/>
        <v>1a5d5e5h5k5l</v>
      </c>
    </row>
    <row r="66" spans="1:32" ht="28.5" x14ac:dyDescent="0.45">
      <c r="A66" s="51" t="str">
        <f t="shared" si="10"/>
        <v>1a5d5e5h5l</v>
      </c>
      <c r="B66" s="96">
        <f t="shared" si="12"/>
        <v>65</v>
      </c>
      <c r="C66" s="87">
        <f t="shared" si="87"/>
        <v>0.19500000000000006</v>
      </c>
      <c r="D66" s="87">
        <f t="shared" si="88"/>
        <v>0.17500000000000004</v>
      </c>
      <c r="E66" s="87">
        <f t="shared" si="89"/>
        <v>0.52499999999999991</v>
      </c>
      <c r="F66" s="111">
        <f t="shared" si="90"/>
        <v>0.10499999999999995</v>
      </c>
      <c r="G66" s="97">
        <f t="shared" si="15"/>
        <v>1</v>
      </c>
      <c r="H66" s="25" t="str">
        <f t="shared" si="0"/>
        <v>1a) Structural Chassis - not fitted out</v>
      </c>
      <c r="I66" s="25" t="str">
        <f t="shared" si="32"/>
        <v>5d) In Unit M&amp;E central equip. assemblies</v>
      </c>
      <c r="J66" s="25" t="str">
        <f t="shared" si="2"/>
        <v>5e) Façade Assemblies</v>
      </c>
      <c r="K66" s="25" t="str">
        <f t="shared" si="5"/>
        <v>5h) Infrastructure M&amp;E (vertical risers)</v>
      </c>
      <c r="L66" s="25" t="str">
        <f t="shared" ref="L66" si="92">SUBSTITUTE(Y66,"5l","5l) Doorsets")</f>
        <v>5l) Doorsets</v>
      </c>
      <c r="M66" s="25" t="str">
        <f t="shared" ref="M66" si="93">SUBSTITUTE(Z66,"5j","5j) Floor Cassettes with horizontal services")</f>
        <v/>
      </c>
      <c r="N66" s="25" t="str">
        <f t="shared" si="84"/>
        <v/>
      </c>
      <c r="O66" s="25" t="str">
        <f t="shared" si="70"/>
        <v/>
      </c>
      <c r="P66" s="25" t="str">
        <f t="shared" si="8"/>
        <v/>
      </c>
      <c r="Q66" s="25" t="str">
        <f t="shared" si="9"/>
        <v/>
      </c>
      <c r="U66" s="24" t="s">
        <v>128</v>
      </c>
      <c r="V66" s="24" t="s">
        <v>103</v>
      </c>
      <c r="W66" s="24" t="s">
        <v>104</v>
      </c>
      <c r="X66" s="24" t="s">
        <v>131</v>
      </c>
      <c r="Y66" s="24" t="s">
        <v>111</v>
      </c>
      <c r="Z66" s="24"/>
      <c r="AA66" s="24"/>
      <c r="AB66" s="24"/>
      <c r="AF66" s="24" t="str">
        <f t="shared" si="14"/>
        <v>1a5d5e5h5l</v>
      </c>
    </row>
    <row r="67" spans="1:32" ht="28.5" x14ac:dyDescent="0.45">
      <c r="A67" s="51" t="str">
        <f t="shared" ref="A67:A130" si="94">_xlfn.CONCAT(LEFT(H67,2),LEFT(I67,2),LEFT(J67,2),LEFT(K67,2),LEFT(L67,2),LEFT(M67,2),LEFT(N67,2),LEFT(O67,2),LEFT(P67,2),LEFT(Q67,2),LEFT(R67,2),LEFT(S67,2))</f>
        <v>1a5d5e5i</v>
      </c>
      <c r="B67" s="96">
        <f t="shared" si="12"/>
        <v>66</v>
      </c>
      <c r="C67" s="87">
        <f t="shared" si="87"/>
        <v>0.20000000000000007</v>
      </c>
      <c r="D67" s="87">
        <f t="shared" si="88"/>
        <v>0.18000000000000005</v>
      </c>
      <c r="E67" s="87">
        <f t="shared" si="89"/>
        <v>0.51999999999999991</v>
      </c>
      <c r="F67" s="111">
        <f t="shared" si="90"/>
        <v>9.999999999999995E-2</v>
      </c>
      <c r="G67" s="97">
        <f t="shared" si="15"/>
        <v>1</v>
      </c>
      <c r="H67" s="25" t="str">
        <f t="shared" si="0"/>
        <v>1a) Structural Chassis - not fitted out</v>
      </c>
      <c r="I67" s="25" t="str">
        <f t="shared" si="32"/>
        <v>5d) In Unit M&amp;E central equip. assemblies</v>
      </c>
      <c r="J67" s="25" t="str">
        <f t="shared" si="2"/>
        <v>5e) Façade Assemblies</v>
      </c>
      <c r="K67" s="25" t="str">
        <f t="shared" si="67"/>
        <v>5i) Infrastructure M&amp;E (Central Plant)</v>
      </c>
      <c r="L67" s="25" t="str">
        <f t="shared" si="4"/>
        <v/>
      </c>
      <c r="M67" s="25" t="str">
        <f t="shared" si="5"/>
        <v/>
      </c>
      <c r="N67" s="25" t="str">
        <f t="shared" si="6"/>
        <v/>
      </c>
      <c r="O67" s="25" t="str">
        <f t="shared" si="7"/>
        <v/>
      </c>
      <c r="P67" s="25" t="str">
        <f t="shared" si="8"/>
        <v/>
      </c>
      <c r="Q67" s="25" t="str">
        <f t="shared" si="9"/>
        <v/>
      </c>
      <c r="U67" s="24" t="s">
        <v>128</v>
      </c>
      <c r="V67" s="24" t="s">
        <v>103</v>
      </c>
      <c r="W67" s="24" t="s">
        <v>104</v>
      </c>
      <c r="X67" s="24" t="s">
        <v>108</v>
      </c>
      <c r="Y67" s="24"/>
      <c r="Z67" s="24"/>
      <c r="AA67" s="24"/>
      <c r="AB67" s="24"/>
      <c r="AF67" s="24" t="str">
        <f t="shared" si="14"/>
        <v>1a5d5e5i</v>
      </c>
    </row>
    <row r="68" spans="1:32" ht="28.5" x14ac:dyDescent="0.45">
      <c r="A68" s="51" t="str">
        <f t="shared" si="94"/>
        <v>1a5d5e5i5j</v>
      </c>
      <c r="B68" s="96">
        <f t="shared" ref="B68:B131" si="95">B67+1</f>
        <v>67</v>
      </c>
      <c r="C68" s="87">
        <f>C67-0.005</f>
        <v>0.19500000000000006</v>
      </c>
      <c r="D68" s="87">
        <f>D67-0.005</f>
        <v>0.17500000000000004</v>
      </c>
      <c r="E68" s="87">
        <f>E67+0.005</f>
        <v>0.52499999999999991</v>
      </c>
      <c r="F68" s="111">
        <f>F67+0.005</f>
        <v>0.10499999999999995</v>
      </c>
      <c r="G68" s="97">
        <f t="shared" si="15"/>
        <v>1</v>
      </c>
      <c r="H68" s="25" t="str">
        <f t="shared" si="0"/>
        <v>1a) Structural Chassis - not fitted out</v>
      </c>
      <c r="I68" s="25" t="str">
        <f t="shared" si="32"/>
        <v>5d) In Unit M&amp;E central equip. assemblies</v>
      </c>
      <c r="J68" s="25" t="str">
        <f t="shared" si="2"/>
        <v>5e) Façade Assemblies</v>
      </c>
      <c r="K68" s="25" t="str">
        <f t="shared" si="67"/>
        <v>5i) Infrastructure M&amp;E (Central Plant)</v>
      </c>
      <c r="L68" s="25" t="str">
        <f t="shared" si="68"/>
        <v>5j) Floor Cassettes with horizontal services</v>
      </c>
      <c r="M68" s="25" t="str">
        <f t="shared" si="5"/>
        <v/>
      </c>
      <c r="N68" s="25" t="str">
        <f t="shared" si="6"/>
        <v/>
      </c>
      <c r="O68" s="25" t="str">
        <f t="shared" si="7"/>
        <v/>
      </c>
      <c r="P68" s="25" t="str">
        <f t="shared" si="8"/>
        <v/>
      </c>
      <c r="Q68" s="25" t="str">
        <f t="shared" si="9"/>
        <v/>
      </c>
      <c r="U68" s="24" t="s">
        <v>128</v>
      </c>
      <c r="V68" s="24" t="s">
        <v>103</v>
      </c>
      <c r="W68" s="24" t="s">
        <v>104</v>
      </c>
      <c r="X68" s="24" t="s">
        <v>108</v>
      </c>
      <c r="Y68" s="24" t="s">
        <v>134</v>
      </c>
      <c r="Z68" s="24"/>
      <c r="AA68" s="24"/>
      <c r="AB68" s="24"/>
      <c r="AF68" s="24" t="str">
        <f t="shared" si="14"/>
        <v>1a5d5e5i5j</v>
      </c>
    </row>
    <row r="69" spans="1:32" ht="28.5" x14ac:dyDescent="0.45">
      <c r="A69" s="51" t="str">
        <f t="shared" si="94"/>
        <v>1a5d5e5i5j5k</v>
      </c>
      <c r="B69" s="96">
        <f t="shared" si="95"/>
        <v>68</v>
      </c>
      <c r="C69" s="87">
        <f t="shared" ref="C69:C70" si="96">C68-0.005</f>
        <v>0.19000000000000006</v>
      </c>
      <c r="D69" s="87">
        <f t="shared" ref="D69:D70" si="97">D68-0.005</f>
        <v>0.17000000000000004</v>
      </c>
      <c r="E69" s="87">
        <f t="shared" ref="E69:E70" si="98">E68+0.005</f>
        <v>0.52999999999999992</v>
      </c>
      <c r="F69" s="111">
        <f t="shared" ref="F69:F70" si="99">F68+0.005</f>
        <v>0.10999999999999996</v>
      </c>
      <c r="G69" s="97">
        <f t="shared" si="15"/>
        <v>1</v>
      </c>
      <c r="H69" s="25" t="str">
        <f t="shared" ref="H69:H132" si="100">SUBSTITUTE(U69,"1a","1a) Structural Chassis - not fitted out")</f>
        <v>1a) Structural Chassis - not fitted out</v>
      </c>
      <c r="I69" s="25" t="str">
        <f t="shared" ref="I69:I100" si="101">SUBSTITUTE(V69,"5d","5d) In Unit M&amp;E central equip. assemblies")</f>
        <v>5d) In Unit M&amp;E central equip. assemblies</v>
      </c>
      <c r="J69" s="25" t="str">
        <f t="shared" ref="J69:J77" si="102">SUBSTITUTE(W69,"5e","5e) Façade Assemblies")</f>
        <v>5e) Façade Assemblies</v>
      </c>
      <c r="K69" s="25" t="str">
        <f t="shared" si="67"/>
        <v>5i) Infrastructure M&amp;E (Central Plant)</v>
      </c>
      <c r="L69" s="25" t="str">
        <f t="shared" si="68"/>
        <v>5j) Floor Cassettes with horizontal services</v>
      </c>
      <c r="M69" s="25" t="str">
        <f t="shared" ref="M69:M70" si="103">SUBSTITUTE(Z69,"5k","5k) Partition Cassettes")</f>
        <v>5k) Partition Cassettes</v>
      </c>
      <c r="N69" s="25" t="str">
        <f t="shared" ref="N69:N73" si="104">SUBSTITUTE(AA69,"5l","5l) Doorsets")</f>
        <v/>
      </c>
      <c r="O69" s="25" t="str">
        <f t="shared" ref="O69:O100" si="105">SUBSTITUTE(AB69,"5j","5j) Floor Cassettes with horizontal services")</f>
        <v/>
      </c>
      <c r="P69" s="25" t="str">
        <f t="shared" ref="P69:P132" si="106">SUBSTITUTE(AC69,"5k","5k) Partition Cassettes")</f>
        <v/>
      </c>
      <c r="Q69" s="25" t="str">
        <f t="shared" ref="Q69:Q132" si="107">SUBSTITUTE(AD69,"5l","5l) Doorsets")</f>
        <v/>
      </c>
      <c r="U69" s="24" t="s">
        <v>128</v>
      </c>
      <c r="V69" s="24" t="s">
        <v>103</v>
      </c>
      <c r="W69" s="24" t="s">
        <v>104</v>
      </c>
      <c r="X69" s="24" t="s">
        <v>108</v>
      </c>
      <c r="Y69" s="24" t="s">
        <v>134</v>
      </c>
      <c r="Z69" s="24" t="s">
        <v>135</v>
      </c>
      <c r="AA69" s="24"/>
      <c r="AB69" s="24"/>
      <c r="AF69" s="24" t="str">
        <f t="shared" si="14"/>
        <v>1a5d5e5i5j5k</v>
      </c>
    </row>
    <row r="70" spans="1:32" ht="28.5" x14ac:dyDescent="0.45">
      <c r="A70" s="51" t="str">
        <f t="shared" si="94"/>
        <v>1a5d5e5i5j5k5l</v>
      </c>
      <c r="B70" s="96">
        <f t="shared" si="95"/>
        <v>69</v>
      </c>
      <c r="C70" s="87">
        <f t="shared" si="96"/>
        <v>0.18500000000000005</v>
      </c>
      <c r="D70" s="87">
        <f t="shared" si="97"/>
        <v>0.16500000000000004</v>
      </c>
      <c r="E70" s="87">
        <f t="shared" si="98"/>
        <v>0.53499999999999992</v>
      </c>
      <c r="F70" s="111">
        <f t="shared" si="99"/>
        <v>0.11499999999999996</v>
      </c>
      <c r="G70" s="97">
        <f t="shared" si="15"/>
        <v>1</v>
      </c>
      <c r="H70" s="25" t="str">
        <f t="shared" si="100"/>
        <v>1a) Structural Chassis - not fitted out</v>
      </c>
      <c r="I70" s="25" t="str">
        <f t="shared" si="101"/>
        <v>5d) In Unit M&amp;E central equip. assemblies</v>
      </c>
      <c r="J70" s="25" t="str">
        <f t="shared" si="102"/>
        <v>5e) Façade Assemblies</v>
      </c>
      <c r="K70" s="25" t="str">
        <f t="shared" si="67"/>
        <v>5i) Infrastructure M&amp;E (Central Plant)</v>
      </c>
      <c r="L70" s="25" t="str">
        <f t="shared" si="68"/>
        <v>5j) Floor Cassettes with horizontal services</v>
      </c>
      <c r="M70" s="25" t="str">
        <f t="shared" si="103"/>
        <v>5k) Partition Cassettes</v>
      </c>
      <c r="N70" s="25" t="str">
        <f t="shared" si="104"/>
        <v>5l) Doorsets</v>
      </c>
      <c r="O70" s="25" t="str">
        <f t="shared" si="105"/>
        <v/>
      </c>
      <c r="P70" s="25" t="str">
        <f t="shared" si="106"/>
        <v/>
      </c>
      <c r="Q70" s="25" t="str">
        <f t="shared" si="107"/>
        <v/>
      </c>
      <c r="U70" s="24" t="s">
        <v>128</v>
      </c>
      <c r="V70" s="24" t="s">
        <v>103</v>
      </c>
      <c r="W70" s="24" t="s">
        <v>104</v>
      </c>
      <c r="X70" s="24" t="s">
        <v>108</v>
      </c>
      <c r="Y70" s="24" t="s">
        <v>134</v>
      </c>
      <c r="Z70" s="24" t="s">
        <v>135</v>
      </c>
      <c r="AA70" s="24" t="s">
        <v>111</v>
      </c>
      <c r="AB70" s="24"/>
      <c r="AF70" s="24" t="str">
        <f t="shared" si="14"/>
        <v>1a5d5e5i5j5k5l</v>
      </c>
    </row>
    <row r="71" spans="1:32" ht="28.5" x14ac:dyDescent="0.45">
      <c r="A71" s="51" t="str">
        <f t="shared" si="94"/>
        <v>1a5d5e5i5j5l</v>
      </c>
      <c r="B71" s="96">
        <f t="shared" si="95"/>
        <v>70</v>
      </c>
      <c r="C71" s="87">
        <v>0.16</v>
      </c>
      <c r="D71" s="87">
        <v>0.14000000000000001</v>
      </c>
      <c r="E71" s="87">
        <v>0.56000000000000005</v>
      </c>
      <c r="F71" s="111">
        <v>0.14000000000000001</v>
      </c>
      <c r="G71" s="97">
        <f t="shared" si="15"/>
        <v>1</v>
      </c>
      <c r="H71" s="25" t="str">
        <f t="shared" si="100"/>
        <v>1a) Structural Chassis - not fitted out</v>
      </c>
      <c r="I71" s="25" t="str">
        <f t="shared" si="101"/>
        <v>5d) In Unit M&amp;E central equip. assemblies</v>
      </c>
      <c r="J71" s="25" t="str">
        <f t="shared" si="102"/>
        <v>5e) Façade Assemblies</v>
      </c>
      <c r="K71" s="25" t="str">
        <f t="shared" si="67"/>
        <v>5i) Infrastructure M&amp;E (Central Plant)</v>
      </c>
      <c r="L71" s="25" t="str">
        <f t="shared" si="68"/>
        <v>5j) Floor Cassettes with horizontal services</v>
      </c>
      <c r="M71" s="25" t="str">
        <f t="shared" ref="M71" si="108">SUBSTITUTE(Z71,"5l","5l) Doorsets")</f>
        <v>5l) Doorsets</v>
      </c>
      <c r="N71" s="25" t="str">
        <f t="shared" si="104"/>
        <v/>
      </c>
      <c r="O71" s="25" t="str">
        <f t="shared" si="105"/>
        <v/>
      </c>
      <c r="P71" s="25" t="str">
        <f t="shared" si="106"/>
        <v/>
      </c>
      <c r="Q71" s="25" t="str">
        <f t="shared" si="107"/>
        <v/>
      </c>
      <c r="U71" s="24" t="s">
        <v>128</v>
      </c>
      <c r="V71" s="24" t="s">
        <v>103</v>
      </c>
      <c r="W71" s="24" t="s">
        <v>104</v>
      </c>
      <c r="X71" s="24" t="s">
        <v>108</v>
      </c>
      <c r="Y71" s="24" t="s">
        <v>134</v>
      </c>
      <c r="Z71" s="24" t="s">
        <v>111</v>
      </c>
      <c r="AA71" s="24"/>
      <c r="AB71" s="24"/>
      <c r="AF71" s="24" t="str">
        <f t="shared" ref="AF71:AF134" si="109">_xlfn.CONCAT(U71:AD71)</f>
        <v>1a5d5e5i5j5l</v>
      </c>
    </row>
    <row r="72" spans="1:32" ht="28.5" x14ac:dyDescent="0.45">
      <c r="A72" s="51" t="str">
        <f t="shared" si="94"/>
        <v>1a5d5e5i5k</v>
      </c>
      <c r="B72" s="96">
        <f t="shared" si="95"/>
        <v>71</v>
      </c>
      <c r="C72" s="87">
        <f>C71+0.005</f>
        <v>0.16500000000000001</v>
      </c>
      <c r="D72" s="87">
        <f>D71+0.005</f>
        <v>0.14500000000000002</v>
      </c>
      <c r="E72" s="87">
        <f>E71-0.005</f>
        <v>0.55500000000000005</v>
      </c>
      <c r="F72" s="111">
        <f>F71-0.005</f>
        <v>0.13500000000000001</v>
      </c>
      <c r="G72" s="97">
        <f t="shared" si="15"/>
        <v>1</v>
      </c>
      <c r="H72" s="25" t="str">
        <f t="shared" si="100"/>
        <v>1a) Structural Chassis - not fitted out</v>
      </c>
      <c r="I72" s="25" t="str">
        <f t="shared" si="101"/>
        <v>5d) In Unit M&amp;E central equip. assemblies</v>
      </c>
      <c r="J72" s="25" t="str">
        <f t="shared" si="102"/>
        <v>5e) Façade Assemblies</v>
      </c>
      <c r="K72" s="25" t="str">
        <f t="shared" ref="K72:K74" si="110">SUBSTITUTE(X72,"5i","5i) Infrastructure M&amp;E (Central Plant)")</f>
        <v>5i) Infrastructure M&amp;E (Central Plant)</v>
      </c>
      <c r="L72" s="25" t="str">
        <f t="shared" ref="L72:L73" si="111">SUBSTITUTE(Y72,"5k","5k) Partition Cassettes")</f>
        <v>5k) Partition Cassettes</v>
      </c>
      <c r="M72" s="25" t="str">
        <f t="shared" ref="M72" si="112">SUBSTITUTE(Z72,"5k","5k) Partition Cassettes")</f>
        <v/>
      </c>
      <c r="N72" s="25" t="str">
        <f t="shared" si="104"/>
        <v/>
      </c>
      <c r="O72" s="25" t="str">
        <f t="shared" si="105"/>
        <v/>
      </c>
      <c r="P72" s="25" t="str">
        <f t="shared" si="106"/>
        <v/>
      </c>
      <c r="Q72" s="25" t="str">
        <f t="shared" si="107"/>
        <v/>
      </c>
      <c r="U72" s="24" t="s">
        <v>128</v>
      </c>
      <c r="V72" s="24" t="s">
        <v>103</v>
      </c>
      <c r="W72" s="24" t="s">
        <v>104</v>
      </c>
      <c r="X72" s="24" t="s">
        <v>108</v>
      </c>
      <c r="Y72" s="24" t="s">
        <v>135</v>
      </c>
      <c r="Z72" s="24"/>
      <c r="AA72" s="24"/>
      <c r="AB72" s="24"/>
      <c r="AF72" s="24" t="str">
        <f t="shared" si="109"/>
        <v>1a5d5e5i5k</v>
      </c>
    </row>
    <row r="73" spans="1:32" ht="28.5" x14ac:dyDescent="0.45">
      <c r="A73" s="51" t="str">
        <f t="shared" si="94"/>
        <v>1a5d5e5i5k5l</v>
      </c>
      <c r="B73" s="96">
        <f t="shared" si="95"/>
        <v>72</v>
      </c>
      <c r="C73" s="87">
        <f t="shared" ref="C73:C77" si="113">C72+0.005</f>
        <v>0.17</v>
      </c>
      <c r="D73" s="87">
        <f t="shared" ref="D73:D77" si="114">D72+0.005</f>
        <v>0.15000000000000002</v>
      </c>
      <c r="E73" s="87">
        <f t="shared" ref="E73:E77" si="115">E72-0.005</f>
        <v>0.55000000000000004</v>
      </c>
      <c r="F73" s="111">
        <f t="shared" ref="F73:F77" si="116">F72-0.005</f>
        <v>0.13</v>
      </c>
      <c r="G73" s="97">
        <f t="shared" si="15"/>
        <v>1</v>
      </c>
      <c r="H73" s="25" t="str">
        <f t="shared" si="100"/>
        <v>1a) Structural Chassis - not fitted out</v>
      </c>
      <c r="I73" s="25" t="str">
        <f t="shared" si="101"/>
        <v>5d) In Unit M&amp;E central equip. assemblies</v>
      </c>
      <c r="J73" s="25" t="str">
        <f t="shared" si="102"/>
        <v>5e) Façade Assemblies</v>
      </c>
      <c r="K73" s="25" t="str">
        <f t="shared" si="110"/>
        <v>5i) Infrastructure M&amp;E (Central Plant)</v>
      </c>
      <c r="L73" s="25" t="str">
        <f t="shared" si="111"/>
        <v>5k) Partition Cassettes</v>
      </c>
      <c r="M73" s="25" t="str">
        <f t="shared" ref="M73" si="117">SUBSTITUTE(Z73,"5l","5l) Doorsets")</f>
        <v>5l) Doorsets</v>
      </c>
      <c r="N73" s="25" t="str">
        <f t="shared" si="104"/>
        <v/>
      </c>
      <c r="O73" s="25" t="str">
        <f t="shared" si="105"/>
        <v/>
      </c>
      <c r="P73" s="25" t="str">
        <f t="shared" si="106"/>
        <v/>
      </c>
      <c r="Q73" s="25" t="str">
        <f t="shared" si="107"/>
        <v/>
      </c>
      <c r="U73" s="24" t="s">
        <v>128</v>
      </c>
      <c r="V73" s="24" t="s">
        <v>103</v>
      </c>
      <c r="W73" s="24" t="s">
        <v>104</v>
      </c>
      <c r="X73" s="24" t="s">
        <v>108</v>
      </c>
      <c r="Y73" s="24" t="s">
        <v>135</v>
      </c>
      <c r="Z73" s="24" t="s">
        <v>111</v>
      </c>
      <c r="AA73" s="24"/>
      <c r="AB73" s="24"/>
      <c r="AF73" s="24" t="str">
        <f t="shared" si="109"/>
        <v>1a5d5e5i5k5l</v>
      </c>
    </row>
    <row r="74" spans="1:32" ht="28.5" x14ac:dyDescent="0.45">
      <c r="A74" s="51" t="str">
        <f t="shared" si="94"/>
        <v>1a5d5e5i5l</v>
      </c>
      <c r="B74" s="96">
        <f t="shared" si="95"/>
        <v>73</v>
      </c>
      <c r="C74" s="87">
        <f t="shared" si="113"/>
        <v>0.17500000000000002</v>
      </c>
      <c r="D74" s="87">
        <f t="shared" si="114"/>
        <v>0.15500000000000003</v>
      </c>
      <c r="E74" s="87">
        <f t="shared" si="115"/>
        <v>0.54500000000000004</v>
      </c>
      <c r="F74" s="111">
        <f t="shared" si="116"/>
        <v>0.125</v>
      </c>
      <c r="G74" s="97">
        <f t="shared" si="15"/>
        <v>1</v>
      </c>
      <c r="H74" s="25" t="str">
        <f t="shared" si="100"/>
        <v>1a) Structural Chassis - not fitted out</v>
      </c>
      <c r="I74" s="25" t="str">
        <f t="shared" si="101"/>
        <v>5d) In Unit M&amp;E central equip. assemblies</v>
      </c>
      <c r="J74" s="25" t="str">
        <f t="shared" si="102"/>
        <v>5e) Façade Assemblies</v>
      </c>
      <c r="K74" s="25" t="str">
        <f t="shared" si="110"/>
        <v>5i) Infrastructure M&amp;E (Central Plant)</v>
      </c>
      <c r="L74" s="25" t="str">
        <f t="shared" ref="L74" si="118">SUBSTITUTE(Y74,"5l","5l) Doorsets")</f>
        <v>5l) Doorsets</v>
      </c>
      <c r="M74" s="25" t="str">
        <f t="shared" ref="M74:M78" si="119">SUBSTITUTE(Z74,"5h","5h) Infrastructure M&amp;E (vertical risers)")</f>
        <v/>
      </c>
      <c r="N74" s="25" t="str">
        <f t="shared" ref="N74:N100" si="120">SUBSTITUTE(AA74,"5i","5i) Infrastructure M&amp;E (Central Plant)")</f>
        <v/>
      </c>
      <c r="O74" s="25" t="str">
        <f t="shared" si="105"/>
        <v/>
      </c>
      <c r="P74" s="25" t="str">
        <f t="shared" si="106"/>
        <v/>
      </c>
      <c r="Q74" s="25" t="str">
        <f t="shared" si="107"/>
        <v/>
      </c>
      <c r="U74" s="24" t="s">
        <v>128</v>
      </c>
      <c r="V74" s="24" t="s">
        <v>103</v>
      </c>
      <c r="W74" s="24" t="s">
        <v>104</v>
      </c>
      <c r="X74" s="24" t="s">
        <v>108</v>
      </c>
      <c r="Y74" s="24" t="s">
        <v>111</v>
      </c>
      <c r="Z74" s="24"/>
      <c r="AA74" s="24"/>
      <c r="AB74" s="24"/>
      <c r="AF74" s="24" t="str">
        <f t="shared" si="109"/>
        <v>1a5d5e5i5l</v>
      </c>
    </row>
    <row r="75" spans="1:32" ht="28.5" x14ac:dyDescent="0.45">
      <c r="A75" s="51" t="str">
        <f t="shared" si="94"/>
        <v>1a5d5e5k</v>
      </c>
      <c r="B75" s="96">
        <f t="shared" si="95"/>
        <v>74</v>
      </c>
      <c r="C75" s="87">
        <f t="shared" si="113"/>
        <v>0.18000000000000002</v>
      </c>
      <c r="D75" s="87">
        <f t="shared" si="114"/>
        <v>0.16000000000000003</v>
      </c>
      <c r="E75" s="87">
        <f t="shared" si="115"/>
        <v>0.54</v>
      </c>
      <c r="F75" s="111">
        <f t="shared" si="116"/>
        <v>0.12</v>
      </c>
      <c r="G75" s="97">
        <f t="shared" si="15"/>
        <v>1</v>
      </c>
      <c r="H75" s="25" t="str">
        <f t="shared" si="100"/>
        <v>1a) Structural Chassis - not fitted out</v>
      </c>
      <c r="I75" s="25" t="str">
        <f t="shared" si="101"/>
        <v>5d) In Unit M&amp;E central equip. assemblies</v>
      </c>
      <c r="J75" s="25" t="str">
        <f t="shared" si="102"/>
        <v>5e) Façade Assemblies</v>
      </c>
      <c r="K75" s="25" t="str">
        <f t="shared" ref="K75:K76" si="121">SUBSTITUTE(X75,"5k","5k) Partition Cassettes")</f>
        <v>5k) Partition Cassettes</v>
      </c>
      <c r="L75" s="25" t="str">
        <f t="shared" ref="L75" si="122">SUBSTITUTE(Y75,"5j","5j) Floor Cassettes with horizontal services")</f>
        <v/>
      </c>
      <c r="M75" s="25" t="str">
        <f t="shared" si="119"/>
        <v/>
      </c>
      <c r="N75" s="25" t="str">
        <f t="shared" si="120"/>
        <v/>
      </c>
      <c r="O75" s="25" t="str">
        <f t="shared" si="105"/>
        <v/>
      </c>
      <c r="P75" s="25" t="str">
        <f t="shared" si="106"/>
        <v/>
      </c>
      <c r="Q75" s="25" t="str">
        <f t="shared" si="107"/>
        <v/>
      </c>
      <c r="U75" s="24" t="s">
        <v>128</v>
      </c>
      <c r="V75" s="24" t="s">
        <v>103</v>
      </c>
      <c r="W75" s="24" t="s">
        <v>104</v>
      </c>
      <c r="X75" s="24" t="s">
        <v>135</v>
      </c>
      <c r="Y75" s="24"/>
      <c r="Z75" s="24"/>
      <c r="AA75" s="24"/>
      <c r="AB75" s="24"/>
      <c r="AF75" s="24" t="str">
        <f t="shared" si="109"/>
        <v>1a5d5e5k</v>
      </c>
    </row>
    <row r="76" spans="1:32" ht="28.5" x14ac:dyDescent="0.45">
      <c r="A76" s="51" t="str">
        <f t="shared" si="94"/>
        <v>1a5d5e5k5l</v>
      </c>
      <c r="B76" s="96">
        <f t="shared" si="95"/>
        <v>75</v>
      </c>
      <c r="C76" s="87">
        <f t="shared" si="113"/>
        <v>0.18500000000000003</v>
      </c>
      <c r="D76" s="87">
        <f t="shared" si="114"/>
        <v>0.16500000000000004</v>
      </c>
      <c r="E76" s="87">
        <f t="shared" si="115"/>
        <v>0.53500000000000003</v>
      </c>
      <c r="F76" s="111">
        <f t="shared" si="116"/>
        <v>0.11499999999999999</v>
      </c>
      <c r="G76" s="97">
        <f t="shared" si="15"/>
        <v>1</v>
      </c>
      <c r="H76" s="25" t="str">
        <f t="shared" si="100"/>
        <v>1a) Structural Chassis - not fitted out</v>
      </c>
      <c r="I76" s="25" t="str">
        <f t="shared" si="101"/>
        <v>5d) In Unit M&amp;E central equip. assemblies</v>
      </c>
      <c r="J76" s="25" t="str">
        <f t="shared" si="102"/>
        <v>5e) Façade Assemblies</v>
      </c>
      <c r="K76" s="25" t="str">
        <f t="shared" si="121"/>
        <v>5k) Partition Cassettes</v>
      </c>
      <c r="L76" s="25" t="str">
        <f t="shared" ref="L76" si="123">SUBSTITUTE(Y76,"5l","5l) Doorsets")</f>
        <v>5l) Doorsets</v>
      </c>
      <c r="M76" s="25" t="str">
        <f t="shared" si="119"/>
        <v/>
      </c>
      <c r="N76" s="25" t="str">
        <f t="shared" si="120"/>
        <v/>
      </c>
      <c r="O76" s="25" t="str">
        <f t="shared" si="105"/>
        <v/>
      </c>
      <c r="P76" s="25" t="str">
        <f t="shared" si="106"/>
        <v/>
      </c>
      <c r="Q76" s="25" t="str">
        <f t="shared" si="107"/>
        <v/>
      </c>
      <c r="U76" s="24" t="s">
        <v>128</v>
      </c>
      <c r="V76" s="24" t="s">
        <v>103</v>
      </c>
      <c r="W76" s="24" t="s">
        <v>104</v>
      </c>
      <c r="X76" s="24" t="s">
        <v>135</v>
      </c>
      <c r="Y76" s="24" t="s">
        <v>111</v>
      </c>
      <c r="Z76" s="24"/>
      <c r="AA76" s="24"/>
      <c r="AB76" s="24"/>
      <c r="AF76" s="24" t="str">
        <f t="shared" si="109"/>
        <v>1a5d5e5k5l</v>
      </c>
    </row>
    <row r="77" spans="1:32" ht="28.5" x14ac:dyDescent="0.45">
      <c r="A77" s="51" t="str">
        <f t="shared" si="94"/>
        <v>1a5d5e5l</v>
      </c>
      <c r="B77" s="96">
        <f t="shared" si="95"/>
        <v>76</v>
      </c>
      <c r="C77" s="87">
        <f t="shared" si="113"/>
        <v>0.19000000000000003</v>
      </c>
      <c r="D77" s="87">
        <f t="shared" si="114"/>
        <v>0.17000000000000004</v>
      </c>
      <c r="E77" s="87">
        <f t="shared" si="115"/>
        <v>0.53</v>
      </c>
      <c r="F77" s="111">
        <f t="shared" si="116"/>
        <v>0.10999999999999999</v>
      </c>
      <c r="G77" s="97">
        <f t="shared" si="15"/>
        <v>1</v>
      </c>
      <c r="H77" s="25" t="str">
        <f t="shared" si="100"/>
        <v>1a) Structural Chassis - not fitted out</v>
      </c>
      <c r="I77" s="25" t="str">
        <f t="shared" si="101"/>
        <v>5d) In Unit M&amp;E central equip. assemblies</v>
      </c>
      <c r="J77" s="25" t="str">
        <f t="shared" si="102"/>
        <v>5e) Façade Assemblies</v>
      </c>
      <c r="K77" s="25" t="str">
        <f t="shared" ref="K77" si="124">SUBSTITUTE(X77,"5l","5l) Doorsets")</f>
        <v>5l) Doorsets</v>
      </c>
      <c r="L77" s="25" t="str">
        <f t="shared" ref="L77:L78" si="125">SUBSTITUTE(Y77,"5g","5g) In unit M&amp;E distribution assemblies")</f>
        <v/>
      </c>
      <c r="M77" s="25" t="str">
        <f t="shared" si="119"/>
        <v/>
      </c>
      <c r="N77" s="25" t="str">
        <f t="shared" si="120"/>
        <v/>
      </c>
      <c r="O77" s="25" t="str">
        <f t="shared" si="105"/>
        <v/>
      </c>
      <c r="P77" s="25" t="str">
        <f t="shared" si="106"/>
        <v/>
      </c>
      <c r="Q77" s="25" t="str">
        <f t="shared" si="107"/>
        <v/>
      </c>
      <c r="U77" s="24" t="s">
        <v>128</v>
      </c>
      <c r="V77" s="24" t="s">
        <v>103</v>
      </c>
      <c r="W77" s="24" t="s">
        <v>104</v>
      </c>
      <c r="X77" s="24" t="s">
        <v>111</v>
      </c>
      <c r="Y77" s="24"/>
      <c r="Z77" s="24"/>
      <c r="AA77" s="24"/>
      <c r="AB77" s="24"/>
      <c r="AF77" s="24" t="str">
        <f t="shared" si="109"/>
        <v>1a5d5e5l</v>
      </c>
    </row>
    <row r="78" spans="1:32" ht="28.5" x14ac:dyDescent="0.45">
      <c r="A78" s="51" t="str">
        <f t="shared" si="94"/>
        <v>1a5d5h</v>
      </c>
      <c r="B78" s="96">
        <f t="shared" si="95"/>
        <v>77</v>
      </c>
      <c r="C78" s="87">
        <f>C77-0.005</f>
        <v>0.18500000000000003</v>
      </c>
      <c r="D78" s="87">
        <f>D77-0.005</f>
        <v>0.16500000000000004</v>
      </c>
      <c r="E78" s="87">
        <f>E77+0.005</f>
        <v>0.53500000000000003</v>
      </c>
      <c r="F78" s="111">
        <f>F77+0.005</f>
        <v>0.11499999999999999</v>
      </c>
      <c r="G78" s="97">
        <f t="shared" si="15"/>
        <v>1</v>
      </c>
      <c r="H78" s="25" t="str">
        <f t="shared" si="100"/>
        <v>1a) Structural Chassis - not fitted out</v>
      </c>
      <c r="I78" s="25" t="str">
        <f t="shared" si="101"/>
        <v>5d) In Unit M&amp;E central equip. assemblies</v>
      </c>
      <c r="J78" s="25" t="str">
        <f t="shared" ref="J78:J89" si="126">SUBSTITUTE(W78,"5h","5h) Infrastructure M&amp;E (vertical risers)")</f>
        <v>5h) Infrastructure M&amp;E (vertical risers)</v>
      </c>
      <c r="K78" s="25" t="str">
        <f t="shared" ref="K78" si="127">SUBSTITUTE(X78,"5f","5f) Roof Assemblies (pre-finished sections)")</f>
        <v/>
      </c>
      <c r="L78" s="25" t="str">
        <f t="shared" si="125"/>
        <v/>
      </c>
      <c r="M78" s="25" t="str">
        <f t="shared" si="119"/>
        <v/>
      </c>
      <c r="N78" s="25" t="str">
        <f t="shared" si="120"/>
        <v/>
      </c>
      <c r="O78" s="25" t="str">
        <f t="shared" si="105"/>
        <v/>
      </c>
      <c r="P78" s="25" t="str">
        <f t="shared" si="106"/>
        <v/>
      </c>
      <c r="Q78" s="25" t="str">
        <f t="shared" si="107"/>
        <v/>
      </c>
      <c r="U78" s="24" t="s">
        <v>128</v>
      </c>
      <c r="V78" s="24" t="s">
        <v>103</v>
      </c>
      <c r="W78" s="24" t="s">
        <v>131</v>
      </c>
      <c r="X78" s="24"/>
      <c r="Y78" s="24"/>
      <c r="Z78" s="24"/>
      <c r="AA78" s="24"/>
      <c r="AF78" s="24" t="str">
        <f t="shared" si="109"/>
        <v>1a5d5h</v>
      </c>
    </row>
    <row r="79" spans="1:32" ht="28.5" x14ac:dyDescent="0.45">
      <c r="A79" s="51" t="str">
        <f t="shared" si="94"/>
        <v>1a5d5h5i</v>
      </c>
      <c r="B79" s="96">
        <f t="shared" si="95"/>
        <v>78</v>
      </c>
      <c r="C79" s="87">
        <f t="shared" ref="C79:C82" si="128">C78-0.005</f>
        <v>0.18000000000000002</v>
      </c>
      <c r="D79" s="87">
        <f t="shared" ref="D79:D82" si="129">D78-0.005</f>
        <v>0.16000000000000003</v>
      </c>
      <c r="E79" s="87">
        <f t="shared" ref="E79:E82" si="130">E78+0.005</f>
        <v>0.54</v>
      </c>
      <c r="F79" s="111">
        <f t="shared" ref="F79:F82" si="131">F78+0.005</f>
        <v>0.12</v>
      </c>
      <c r="G79" s="97">
        <f t="shared" si="15"/>
        <v>1</v>
      </c>
      <c r="H79" s="25" t="str">
        <f t="shared" si="100"/>
        <v>1a) Structural Chassis - not fitted out</v>
      </c>
      <c r="I79" s="25" t="str">
        <f t="shared" si="101"/>
        <v>5d) In Unit M&amp;E central equip. assemblies</v>
      </c>
      <c r="J79" s="25" t="str">
        <f t="shared" si="126"/>
        <v>5h) Infrastructure M&amp;E (vertical risers)</v>
      </c>
      <c r="K79" s="25" t="str">
        <f t="shared" ref="K79:K86" si="132">SUBSTITUTE(X79,"5i","5i) Infrastructure M&amp;E (Central Plant)")</f>
        <v>5i) Infrastructure M&amp;E (Central Plant)</v>
      </c>
      <c r="L79" s="25" t="str">
        <f t="shared" ref="L79:L83" si="133">SUBSTITUTE(Y79,"5j","5j) Floor Cassettes with horizontal services")</f>
        <v/>
      </c>
      <c r="M79" s="25" t="str">
        <f t="shared" ref="M79:M82" si="134">SUBSTITUTE(Z79,"5k","5k) Partition Cassettes")</f>
        <v/>
      </c>
      <c r="N79" s="25" t="str">
        <f t="shared" ref="N79:N89" si="135">SUBSTITUTE(AA79,"5l","5l) Doorsets")</f>
        <v/>
      </c>
      <c r="O79" s="25" t="str">
        <f t="shared" si="105"/>
        <v/>
      </c>
      <c r="P79" s="25" t="str">
        <f t="shared" si="106"/>
        <v/>
      </c>
      <c r="Q79" s="25" t="str">
        <f t="shared" si="107"/>
        <v/>
      </c>
      <c r="U79" s="24" t="s">
        <v>128</v>
      </c>
      <c r="V79" s="24" t="s">
        <v>103</v>
      </c>
      <c r="W79" s="24" t="s">
        <v>131</v>
      </c>
      <c r="X79" s="24" t="s">
        <v>108</v>
      </c>
      <c r="Y79" s="24"/>
      <c r="Z79" s="24"/>
      <c r="AA79" s="24"/>
      <c r="AF79" s="24" t="str">
        <f t="shared" si="109"/>
        <v>1a5d5h5i</v>
      </c>
    </row>
    <row r="80" spans="1:32" ht="28.5" x14ac:dyDescent="0.45">
      <c r="A80" s="51" t="str">
        <f t="shared" si="94"/>
        <v>1a5d5h5i5j</v>
      </c>
      <c r="B80" s="96">
        <f t="shared" si="95"/>
        <v>79</v>
      </c>
      <c r="C80" s="87">
        <f t="shared" si="128"/>
        <v>0.17500000000000002</v>
      </c>
      <c r="D80" s="87">
        <f t="shared" si="129"/>
        <v>0.15500000000000003</v>
      </c>
      <c r="E80" s="87">
        <f t="shared" si="130"/>
        <v>0.54500000000000004</v>
      </c>
      <c r="F80" s="111">
        <f t="shared" si="131"/>
        <v>0.125</v>
      </c>
      <c r="G80" s="97">
        <f t="shared" ref="G80:G143" si="136">SUM(C80:F80)</f>
        <v>1</v>
      </c>
      <c r="H80" s="25" t="str">
        <f t="shared" si="100"/>
        <v>1a) Structural Chassis - not fitted out</v>
      </c>
      <c r="I80" s="25" t="str">
        <f t="shared" si="101"/>
        <v>5d) In Unit M&amp;E central equip. assemblies</v>
      </c>
      <c r="J80" s="25" t="str">
        <f t="shared" si="126"/>
        <v>5h) Infrastructure M&amp;E (vertical risers)</v>
      </c>
      <c r="K80" s="25" t="str">
        <f t="shared" si="132"/>
        <v>5i) Infrastructure M&amp;E (Central Plant)</v>
      </c>
      <c r="L80" s="25" t="str">
        <f t="shared" si="133"/>
        <v>5j) Floor Cassettes with horizontal services</v>
      </c>
      <c r="M80" s="25" t="str">
        <f t="shared" si="134"/>
        <v/>
      </c>
      <c r="N80" s="25" t="str">
        <f t="shared" si="135"/>
        <v/>
      </c>
      <c r="O80" s="25" t="str">
        <f t="shared" si="105"/>
        <v/>
      </c>
      <c r="P80" s="25" t="str">
        <f t="shared" si="106"/>
        <v/>
      </c>
      <c r="Q80" s="25" t="str">
        <f t="shared" si="107"/>
        <v/>
      </c>
      <c r="U80" s="24" t="s">
        <v>128</v>
      </c>
      <c r="V80" s="24" t="s">
        <v>103</v>
      </c>
      <c r="W80" s="24" t="s">
        <v>131</v>
      </c>
      <c r="X80" s="24" t="s">
        <v>108</v>
      </c>
      <c r="Y80" s="24" t="s">
        <v>134</v>
      </c>
      <c r="Z80" s="24"/>
      <c r="AA80" s="24"/>
      <c r="AF80" s="24" t="str">
        <f t="shared" si="109"/>
        <v>1a5d5h5i5j</v>
      </c>
    </row>
    <row r="81" spans="1:32" ht="28.5" x14ac:dyDescent="0.45">
      <c r="A81" s="51" t="str">
        <f t="shared" si="94"/>
        <v>1a5d5h5i5j5k</v>
      </c>
      <c r="B81" s="96">
        <f t="shared" si="95"/>
        <v>80</v>
      </c>
      <c r="C81" s="87">
        <f t="shared" si="128"/>
        <v>0.17</v>
      </c>
      <c r="D81" s="87">
        <f t="shared" si="129"/>
        <v>0.15000000000000002</v>
      </c>
      <c r="E81" s="87">
        <f t="shared" si="130"/>
        <v>0.55000000000000004</v>
      </c>
      <c r="F81" s="111">
        <f t="shared" si="131"/>
        <v>0.13</v>
      </c>
      <c r="G81" s="97">
        <f t="shared" si="136"/>
        <v>1</v>
      </c>
      <c r="H81" s="25" t="str">
        <f t="shared" si="100"/>
        <v>1a) Structural Chassis - not fitted out</v>
      </c>
      <c r="I81" s="25" t="str">
        <f t="shared" si="101"/>
        <v>5d) In Unit M&amp;E central equip. assemblies</v>
      </c>
      <c r="J81" s="25" t="str">
        <f t="shared" si="126"/>
        <v>5h) Infrastructure M&amp;E (vertical risers)</v>
      </c>
      <c r="K81" s="25" t="str">
        <f t="shared" si="132"/>
        <v>5i) Infrastructure M&amp;E (Central Plant)</v>
      </c>
      <c r="L81" s="25" t="str">
        <f t="shared" si="133"/>
        <v>5j) Floor Cassettes with horizontal services</v>
      </c>
      <c r="M81" s="25" t="str">
        <f t="shared" si="134"/>
        <v>5k) Partition Cassettes</v>
      </c>
      <c r="N81" s="25" t="str">
        <f t="shared" si="135"/>
        <v/>
      </c>
      <c r="O81" s="25" t="str">
        <f t="shared" si="105"/>
        <v/>
      </c>
      <c r="P81" s="25" t="str">
        <f t="shared" si="106"/>
        <v/>
      </c>
      <c r="Q81" s="25" t="str">
        <f t="shared" si="107"/>
        <v/>
      </c>
      <c r="U81" s="24" t="s">
        <v>128</v>
      </c>
      <c r="V81" s="24" t="s">
        <v>103</v>
      </c>
      <c r="W81" s="24" t="s">
        <v>131</v>
      </c>
      <c r="X81" s="24" t="s">
        <v>108</v>
      </c>
      <c r="Y81" s="24" t="s">
        <v>134</v>
      </c>
      <c r="Z81" s="24" t="s">
        <v>135</v>
      </c>
      <c r="AA81" s="24"/>
      <c r="AF81" s="24" t="str">
        <f t="shared" si="109"/>
        <v>1a5d5h5i5j5k</v>
      </c>
    </row>
    <row r="82" spans="1:32" ht="28.5" x14ac:dyDescent="0.45">
      <c r="A82" s="51" t="str">
        <f t="shared" si="94"/>
        <v>1a5d5h5i5j5k5l</v>
      </c>
      <c r="B82" s="96">
        <f t="shared" si="95"/>
        <v>81</v>
      </c>
      <c r="C82" s="87">
        <f t="shared" si="128"/>
        <v>0.16500000000000001</v>
      </c>
      <c r="D82" s="87">
        <f t="shared" si="129"/>
        <v>0.14500000000000002</v>
      </c>
      <c r="E82" s="87">
        <f t="shared" si="130"/>
        <v>0.55500000000000005</v>
      </c>
      <c r="F82" s="111">
        <f t="shared" si="131"/>
        <v>0.13500000000000001</v>
      </c>
      <c r="G82" s="97">
        <f t="shared" si="136"/>
        <v>1</v>
      </c>
      <c r="H82" s="25" t="str">
        <f t="shared" si="100"/>
        <v>1a) Structural Chassis - not fitted out</v>
      </c>
      <c r="I82" s="25" t="str">
        <f t="shared" si="101"/>
        <v>5d) In Unit M&amp;E central equip. assemblies</v>
      </c>
      <c r="J82" s="25" t="str">
        <f t="shared" si="126"/>
        <v>5h) Infrastructure M&amp;E (vertical risers)</v>
      </c>
      <c r="K82" s="25" t="str">
        <f t="shared" si="132"/>
        <v>5i) Infrastructure M&amp;E (Central Plant)</v>
      </c>
      <c r="L82" s="25" t="str">
        <f t="shared" si="133"/>
        <v>5j) Floor Cassettes with horizontal services</v>
      </c>
      <c r="M82" s="25" t="str">
        <f t="shared" si="134"/>
        <v>5k) Partition Cassettes</v>
      </c>
      <c r="N82" s="25" t="str">
        <f t="shared" si="135"/>
        <v>5l) Doorsets</v>
      </c>
      <c r="O82" s="25" t="str">
        <f t="shared" si="105"/>
        <v/>
      </c>
      <c r="P82" s="25" t="str">
        <f t="shared" si="106"/>
        <v/>
      </c>
      <c r="Q82" s="25" t="str">
        <f t="shared" si="107"/>
        <v/>
      </c>
      <c r="U82" s="24" t="s">
        <v>128</v>
      </c>
      <c r="V82" s="24" t="s">
        <v>103</v>
      </c>
      <c r="W82" s="24" t="s">
        <v>131</v>
      </c>
      <c r="X82" s="24" t="s">
        <v>108</v>
      </c>
      <c r="Y82" s="24" t="s">
        <v>134</v>
      </c>
      <c r="Z82" s="24" t="s">
        <v>135</v>
      </c>
      <c r="AA82" s="24" t="s">
        <v>111</v>
      </c>
      <c r="AF82" s="24" t="str">
        <f t="shared" si="109"/>
        <v>1a5d5h5i5j5k5l</v>
      </c>
    </row>
    <row r="83" spans="1:32" ht="28.5" x14ac:dyDescent="0.45">
      <c r="A83" s="51" t="str">
        <f t="shared" si="94"/>
        <v>1a5d5h5i5j5l</v>
      </c>
      <c r="B83" s="96">
        <f t="shared" si="95"/>
        <v>82</v>
      </c>
      <c r="C83" s="87">
        <f>C82+0.005</f>
        <v>0.17</v>
      </c>
      <c r="D83" s="87">
        <f>D82+0.005</f>
        <v>0.15000000000000002</v>
      </c>
      <c r="E83" s="87">
        <f>E82-0.005</f>
        <v>0.55000000000000004</v>
      </c>
      <c r="F83" s="111">
        <f>F82-0.005</f>
        <v>0.13</v>
      </c>
      <c r="G83" s="97">
        <f t="shared" si="136"/>
        <v>1</v>
      </c>
      <c r="H83" s="25" t="str">
        <f t="shared" si="100"/>
        <v>1a) Structural Chassis - not fitted out</v>
      </c>
      <c r="I83" s="25" t="str">
        <f t="shared" si="101"/>
        <v>5d) In Unit M&amp;E central equip. assemblies</v>
      </c>
      <c r="J83" s="25" t="str">
        <f t="shared" si="126"/>
        <v>5h) Infrastructure M&amp;E (vertical risers)</v>
      </c>
      <c r="K83" s="25" t="str">
        <f t="shared" si="132"/>
        <v>5i) Infrastructure M&amp;E (Central Plant)</v>
      </c>
      <c r="L83" s="25" t="str">
        <f t="shared" si="133"/>
        <v>5j) Floor Cassettes with horizontal services</v>
      </c>
      <c r="M83" s="25" t="str">
        <f t="shared" ref="M83" si="137">SUBSTITUTE(Z83,"5l","5l) Doorsets")</f>
        <v>5l) Doorsets</v>
      </c>
      <c r="N83" s="25" t="str">
        <f t="shared" si="135"/>
        <v/>
      </c>
      <c r="O83" s="25" t="str">
        <f t="shared" si="105"/>
        <v/>
      </c>
      <c r="P83" s="25" t="str">
        <f t="shared" si="106"/>
        <v/>
      </c>
      <c r="Q83" s="25" t="str">
        <f t="shared" si="107"/>
        <v/>
      </c>
      <c r="U83" s="24" t="s">
        <v>128</v>
      </c>
      <c r="V83" s="24" t="s">
        <v>103</v>
      </c>
      <c r="W83" s="24" t="s">
        <v>131</v>
      </c>
      <c r="X83" s="24" t="s">
        <v>108</v>
      </c>
      <c r="Y83" s="24" t="s">
        <v>134</v>
      </c>
      <c r="Z83" s="24" t="s">
        <v>111</v>
      </c>
      <c r="AA83" s="24"/>
      <c r="AF83" s="24" t="str">
        <f t="shared" si="109"/>
        <v>1a5d5h5i5j5l</v>
      </c>
    </row>
    <row r="84" spans="1:32" ht="28.5" x14ac:dyDescent="0.45">
      <c r="A84" s="51" t="str">
        <f t="shared" si="94"/>
        <v>1a5d5h5i5k</v>
      </c>
      <c r="B84" s="96">
        <f t="shared" si="95"/>
        <v>83</v>
      </c>
      <c r="C84" s="87">
        <f t="shared" ref="C84:C90" si="138">C83+0.005</f>
        <v>0.17500000000000002</v>
      </c>
      <c r="D84" s="87">
        <f t="shared" ref="D84:D90" si="139">D83+0.005</f>
        <v>0.15500000000000003</v>
      </c>
      <c r="E84" s="87">
        <f t="shared" ref="E84:E90" si="140">E83-0.005</f>
        <v>0.54500000000000004</v>
      </c>
      <c r="F84" s="111">
        <f t="shared" ref="F84:F90" si="141">F83-0.005</f>
        <v>0.125</v>
      </c>
      <c r="G84" s="97">
        <f t="shared" si="136"/>
        <v>1</v>
      </c>
      <c r="H84" s="25" t="str">
        <f t="shared" si="100"/>
        <v>1a) Structural Chassis - not fitted out</v>
      </c>
      <c r="I84" s="25" t="str">
        <f t="shared" si="101"/>
        <v>5d) In Unit M&amp;E central equip. assemblies</v>
      </c>
      <c r="J84" s="25" t="str">
        <f t="shared" si="126"/>
        <v>5h) Infrastructure M&amp;E (vertical risers)</v>
      </c>
      <c r="K84" s="25" t="str">
        <f t="shared" si="132"/>
        <v>5i) Infrastructure M&amp;E (Central Plant)</v>
      </c>
      <c r="L84" s="25" t="str">
        <f t="shared" ref="L84:L85" si="142">SUBSTITUTE(Y84,"5k","5k) Partition Cassettes")</f>
        <v>5k) Partition Cassettes</v>
      </c>
      <c r="M84" s="25" t="str">
        <f t="shared" ref="M84" si="143">SUBSTITUTE(Z84,"5k","5k) Partition Cassettes")</f>
        <v/>
      </c>
      <c r="N84" s="25" t="str">
        <f t="shared" si="135"/>
        <v/>
      </c>
      <c r="O84" s="25" t="str">
        <f t="shared" si="105"/>
        <v/>
      </c>
      <c r="P84" s="25" t="str">
        <f t="shared" si="106"/>
        <v/>
      </c>
      <c r="Q84" s="25" t="str">
        <f t="shared" si="107"/>
        <v/>
      </c>
      <c r="U84" s="24" t="s">
        <v>128</v>
      </c>
      <c r="V84" s="24" t="s">
        <v>103</v>
      </c>
      <c r="W84" s="24" t="s">
        <v>131</v>
      </c>
      <c r="X84" s="24" t="s">
        <v>108</v>
      </c>
      <c r="Y84" s="24" t="s">
        <v>135</v>
      </c>
      <c r="Z84" s="24"/>
      <c r="AA84" s="24"/>
      <c r="AF84" s="24" t="str">
        <f t="shared" si="109"/>
        <v>1a5d5h5i5k</v>
      </c>
    </row>
    <row r="85" spans="1:32" ht="28.5" x14ac:dyDescent="0.45">
      <c r="A85" s="51" t="str">
        <f t="shared" si="94"/>
        <v>1a5d5h5i5k5l</v>
      </c>
      <c r="B85" s="96">
        <f t="shared" si="95"/>
        <v>84</v>
      </c>
      <c r="C85" s="87">
        <f t="shared" si="138"/>
        <v>0.18000000000000002</v>
      </c>
      <c r="D85" s="87">
        <f t="shared" si="139"/>
        <v>0.16000000000000003</v>
      </c>
      <c r="E85" s="87">
        <f t="shared" si="140"/>
        <v>0.54</v>
      </c>
      <c r="F85" s="111">
        <f t="shared" si="141"/>
        <v>0.12</v>
      </c>
      <c r="G85" s="97">
        <f t="shared" si="136"/>
        <v>1</v>
      </c>
      <c r="H85" s="25" t="str">
        <f t="shared" si="100"/>
        <v>1a) Structural Chassis - not fitted out</v>
      </c>
      <c r="I85" s="25" t="str">
        <f t="shared" si="101"/>
        <v>5d) In Unit M&amp;E central equip. assemblies</v>
      </c>
      <c r="J85" s="25" t="str">
        <f t="shared" si="126"/>
        <v>5h) Infrastructure M&amp;E (vertical risers)</v>
      </c>
      <c r="K85" s="25" t="str">
        <f t="shared" si="132"/>
        <v>5i) Infrastructure M&amp;E (Central Plant)</v>
      </c>
      <c r="L85" s="25" t="str">
        <f t="shared" si="142"/>
        <v>5k) Partition Cassettes</v>
      </c>
      <c r="M85" s="25" t="str">
        <f t="shared" ref="M85" si="144">SUBSTITUTE(Z85,"5l","5l) Doorsets")</f>
        <v>5l) Doorsets</v>
      </c>
      <c r="N85" s="25" t="str">
        <f t="shared" si="135"/>
        <v/>
      </c>
      <c r="O85" s="25" t="str">
        <f t="shared" si="105"/>
        <v/>
      </c>
      <c r="P85" s="25" t="str">
        <f t="shared" si="106"/>
        <v/>
      </c>
      <c r="Q85" s="25" t="str">
        <f t="shared" si="107"/>
        <v/>
      </c>
      <c r="U85" s="24" t="s">
        <v>128</v>
      </c>
      <c r="V85" s="24" t="s">
        <v>103</v>
      </c>
      <c r="W85" s="24" t="s">
        <v>131</v>
      </c>
      <c r="X85" s="24" t="s">
        <v>108</v>
      </c>
      <c r="Y85" s="24" t="s">
        <v>135</v>
      </c>
      <c r="Z85" s="24" t="s">
        <v>111</v>
      </c>
      <c r="AA85" s="24"/>
      <c r="AF85" s="24" t="str">
        <f t="shared" si="109"/>
        <v>1a5d5h5i5k5l</v>
      </c>
    </row>
    <row r="86" spans="1:32" ht="28.5" x14ac:dyDescent="0.45">
      <c r="A86" s="51" t="str">
        <f t="shared" si="94"/>
        <v>1a5d5h5i5l</v>
      </c>
      <c r="B86" s="96">
        <f t="shared" si="95"/>
        <v>85</v>
      </c>
      <c r="C86" s="87">
        <f t="shared" si="138"/>
        <v>0.18500000000000003</v>
      </c>
      <c r="D86" s="87">
        <f t="shared" si="139"/>
        <v>0.16500000000000004</v>
      </c>
      <c r="E86" s="87">
        <f t="shared" si="140"/>
        <v>0.53500000000000003</v>
      </c>
      <c r="F86" s="111">
        <f t="shared" si="141"/>
        <v>0.11499999999999999</v>
      </c>
      <c r="G86" s="97">
        <f t="shared" si="136"/>
        <v>1</v>
      </c>
      <c r="H86" s="25" t="str">
        <f t="shared" si="100"/>
        <v>1a) Structural Chassis - not fitted out</v>
      </c>
      <c r="I86" s="25" t="str">
        <f t="shared" si="101"/>
        <v>5d) In Unit M&amp;E central equip. assemblies</v>
      </c>
      <c r="J86" s="25" t="str">
        <f t="shared" si="126"/>
        <v>5h) Infrastructure M&amp;E (vertical risers)</v>
      </c>
      <c r="K86" s="25" t="str">
        <f t="shared" si="132"/>
        <v>5i) Infrastructure M&amp;E (Central Plant)</v>
      </c>
      <c r="L86" s="25" t="str">
        <f t="shared" ref="L86" si="145">SUBSTITUTE(Y86,"5l","5l) Doorsets")</f>
        <v>5l) Doorsets</v>
      </c>
      <c r="M86" s="25" t="str">
        <f t="shared" ref="M86:M89" si="146">SUBSTITUTE(Z86,"5k","5k) Partition Cassettes")</f>
        <v/>
      </c>
      <c r="N86" s="25" t="str">
        <f t="shared" si="135"/>
        <v/>
      </c>
      <c r="O86" s="25" t="str">
        <f t="shared" si="105"/>
        <v/>
      </c>
      <c r="P86" s="25" t="str">
        <f t="shared" si="106"/>
        <v/>
      </c>
      <c r="Q86" s="25" t="str">
        <f t="shared" si="107"/>
        <v/>
      </c>
      <c r="U86" s="24" t="s">
        <v>128</v>
      </c>
      <c r="V86" s="24" t="s">
        <v>103</v>
      </c>
      <c r="W86" s="24" t="s">
        <v>131</v>
      </c>
      <c r="X86" s="24" t="s">
        <v>108</v>
      </c>
      <c r="Y86" s="24" t="s">
        <v>111</v>
      </c>
      <c r="Z86" s="24"/>
      <c r="AA86" s="24"/>
      <c r="AF86" s="24" t="str">
        <f t="shared" si="109"/>
        <v>1a5d5h5i5l</v>
      </c>
    </row>
    <row r="87" spans="1:32" ht="28.5" x14ac:dyDescent="0.45">
      <c r="A87" s="51" t="str">
        <f t="shared" si="94"/>
        <v>1a5d5h5k</v>
      </c>
      <c r="B87" s="96">
        <f t="shared" si="95"/>
        <v>86</v>
      </c>
      <c r="C87" s="87">
        <f t="shared" si="138"/>
        <v>0.19000000000000003</v>
      </c>
      <c r="D87" s="87">
        <f t="shared" si="139"/>
        <v>0.17000000000000004</v>
      </c>
      <c r="E87" s="87">
        <f t="shared" si="140"/>
        <v>0.53</v>
      </c>
      <c r="F87" s="111">
        <f t="shared" si="141"/>
        <v>0.10999999999999999</v>
      </c>
      <c r="G87" s="97">
        <f t="shared" si="136"/>
        <v>1</v>
      </c>
      <c r="H87" s="25" t="str">
        <f t="shared" si="100"/>
        <v>1a) Structural Chassis - not fitted out</v>
      </c>
      <c r="I87" s="25" t="str">
        <f t="shared" si="101"/>
        <v>5d) In Unit M&amp;E central equip. assemblies</v>
      </c>
      <c r="J87" s="25" t="str">
        <f t="shared" si="126"/>
        <v>5h) Infrastructure M&amp;E (vertical risers)</v>
      </c>
      <c r="K87" s="25" t="str">
        <f t="shared" ref="K87:K88" si="147">SUBSTITUTE(X87,"5k","5k) Partition Cassettes")</f>
        <v>5k) Partition Cassettes</v>
      </c>
      <c r="L87" s="25" t="str">
        <f t="shared" ref="L87" si="148">SUBSTITUTE(Y87,"5j","5j) Floor Cassettes with horizontal services")</f>
        <v/>
      </c>
      <c r="M87" s="25" t="str">
        <f t="shared" si="146"/>
        <v/>
      </c>
      <c r="N87" s="25" t="str">
        <f t="shared" si="135"/>
        <v/>
      </c>
      <c r="O87" s="25" t="str">
        <f t="shared" si="105"/>
        <v/>
      </c>
      <c r="P87" s="25" t="str">
        <f t="shared" si="106"/>
        <v/>
      </c>
      <c r="Q87" s="25" t="str">
        <f t="shared" si="107"/>
        <v/>
      </c>
      <c r="U87" s="24" t="s">
        <v>128</v>
      </c>
      <c r="V87" s="24" t="s">
        <v>103</v>
      </c>
      <c r="W87" s="24" t="s">
        <v>131</v>
      </c>
      <c r="X87" s="24" t="s">
        <v>135</v>
      </c>
      <c r="Y87" s="24"/>
      <c r="Z87" s="24"/>
      <c r="AA87" s="24"/>
      <c r="AF87" s="24" t="str">
        <f t="shared" si="109"/>
        <v>1a5d5h5k</v>
      </c>
    </row>
    <row r="88" spans="1:32" ht="28.5" x14ac:dyDescent="0.45">
      <c r="A88" s="51" t="str">
        <f t="shared" si="94"/>
        <v>1a5d5h5k5l</v>
      </c>
      <c r="B88" s="96">
        <f t="shared" si="95"/>
        <v>87</v>
      </c>
      <c r="C88" s="87">
        <f t="shared" si="138"/>
        <v>0.19500000000000003</v>
      </c>
      <c r="D88" s="87">
        <f t="shared" si="139"/>
        <v>0.17500000000000004</v>
      </c>
      <c r="E88" s="87">
        <f t="shared" si="140"/>
        <v>0.52500000000000002</v>
      </c>
      <c r="F88" s="111">
        <f t="shared" si="141"/>
        <v>0.10499999999999998</v>
      </c>
      <c r="G88" s="97">
        <f t="shared" si="136"/>
        <v>1</v>
      </c>
      <c r="H88" s="25" t="str">
        <f t="shared" si="100"/>
        <v>1a) Structural Chassis - not fitted out</v>
      </c>
      <c r="I88" s="25" t="str">
        <f t="shared" si="101"/>
        <v>5d) In Unit M&amp;E central equip. assemblies</v>
      </c>
      <c r="J88" s="25" t="str">
        <f t="shared" si="126"/>
        <v>5h) Infrastructure M&amp;E (vertical risers)</v>
      </c>
      <c r="K88" s="25" t="str">
        <f t="shared" si="147"/>
        <v>5k) Partition Cassettes</v>
      </c>
      <c r="L88" s="25" t="str">
        <f t="shared" ref="L88" si="149">SUBSTITUTE(Y88,"5l","5l) Doorsets")</f>
        <v>5l) Doorsets</v>
      </c>
      <c r="M88" s="25" t="str">
        <f t="shared" si="146"/>
        <v/>
      </c>
      <c r="N88" s="25" t="str">
        <f t="shared" si="135"/>
        <v/>
      </c>
      <c r="O88" s="25" t="str">
        <f t="shared" si="105"/>
        <v/>
      </c>
      <c r="P88" s="25" t="str">
        <f t="shared" si="106"/>
        <v/>
      </c>
      <c r="Q88" s="25" t="str">
        <f t="shared" si="107"/>
        <v/>
      </c>
      <c r="U88" s="24" t="s">
        <v>128</v>
      </c>
      <c r="V88" s="24" t="s">
        <v>103</v>
      </c>
      <c r="W88" s="24" t="s">
        <v>131</v>
      </c>
      <c r="X88" s="24" t="s">
        <v>135</v>
      </c>
      <c r="Y88" s="24" t="s">
        <v>111</v>
      </c>
      <c r="Z88" s="24"/>
      <c r="AA88" s="24"/>
      <c r="AF88" s="24" t="str">
        <f t="shared" si="109"/>
        <v>1a5d5h5k5l</v>
      </c>
    </row>
    <row r="89" spans="1:32" ht="28.5" x14ac:dyDescent="0.45">
      <c r="A89" s="51" t="str">
        <f t="shared" si="94"/>
        <v>1a5d5h5l</v>
      </c>
      <c r="B89" s="96">
        <f t="shared" si="95"/>
        <v>88</v>
      </c>
      <c r="C89" s="87">
        <f t="shared" si="138"/>
        <v>0.20000000000000004</v>
      </c>
      <c r="D89" s="87">
        <f t="shared" si="139"/>
        <v>0.18000000000000005</v>
      </c>
      <c r="E89" s="87">
        <f t="shared" si="140"/>
        <v>0.52</v>
      </c>
      <c r="F89" s="111">
        <f t="shared" si="141"/>
        <v>9.9999999999999978E-2</v>
      </c>
      <c r="G89" s="97">
        <f t="shared" si="136"/>
        <v>1</v>
      </c>
      <c r="H89" s="25" t="str">
        <f t="shared" si="100"/>
        <v>1a) Structural Chassis - not fitted out</v>
      </c>
      <c r="I89" s="25" t="str">
        <f t="shared" si="101"/>
        <v>5d) In Unit M&amp;E central equip. assemblies</v>
      </c>
      <c r="J89" s="25" t="str">
        <f t="shared" si="126"/>
        <v>5h) Infrastructure M&amp;E (vertical risers)</v>
      </c>
      <c r="K89" s="25" t="str">
        <f t="shared" ref="K89" si="150">SUBSTITUTE(X89,"5l","5l) Doorsets")</f>
        <v>5l) Doorsets</v>
      </c>
      <c r="L89" s="25" t="str">
        <f t="shared" ref="L89" si="151">SUBSTITUTE(Y89,"5j","5j) Floor Cassettes with horizontal services")</f>
        <v/>
      </c>
      <c r="M89" s="25" t="str">
        <f t="shared" si="146"/>
        <v/>
      </c>
      <c r="N89" s="25" t="str">
        <f t="shared" si="135"/>
        <v/>
      </c>
      <c r="O89" s="25" t="str">
        <f t="shared" si="105"/>
        <v/>
      </c>
      <c r="P89" s="25" t="str">
        <f t="shared" si="106"/>
        <v/>
      </c>
      <c r="Q89" s="25" t="str">
        <f t="shared" si="107"/>
        <v/>
      </c>
      <c r="U89" s="24" t="s">
        <v>128</v>
      </c>
      <c r="V89" s="24" t="s">
        <v>103</v>
      </c>
      <c r="W89" s="24" t="s">
        <v>131</v>
      </c>
      <c r="X89" s="24" t="s">
        <v>111</v>
      </c>
      <c r="Y89" s="24"/>
      <c r="Z89" s="24"/>
      <c r="AA89" s="24"/>
      <c r="AF89" s="24" t="str">
        <f t="shared" si="109"/>
        <v>1a5d5h5l</v>
      </c>
    </row>
    <row r="90" spans="1:32" ht="28.5" x14ac:dyDescent="0.45">
      <c r="A90" s="51" t="str">
        <f t="shared" si="94"/>
        <v>1a5d5i</v>
      </c>
      <c r="B90" s="96">
        <f t="shared" si="95"/>
        <v>89</v>
      </c>
      <c r="C90" s="87">
        <f t="shared" si="138"/>
        <v>0.20500000000000004</v>
      </c>
      <c r="D90" s="87">
        <f t="shared" si="139"/>
        <v>0.18500000000000005</v>
      </c>
      <c r="E90" s="87">
        <f t="shared" si="140"/>
        <v>0.51500000000000001</v>
      </c>
      <c r="F90" s="111">
        <f t="shared" si="141"/>
        <v>9.4999999999999973E-2</v>
      </c>
      <c r="G90" s="97">
        <f t="shared" si="136"/>
        <v>1</v>
      </c>
      <c r="H90" s="25" t="str">
        <f t="shared" si="100"/>
        <v>1a) Structural Chassis - not fitted out</v>
      </c>
      <c r="I90" s="25" t="str">
        <f t="shared" si="101"/>
        <v>5d) In Unit M&amp;E central equip. assemblies</v>
      </c>
      <c r="J90" s="25" t="str">
        <f t="shared" ref="J90:J97" si="152">SUBSTITUTE(W90,"5i","5i) Infrastructure M&amp;E (Central Plant)")</f>
        <v>5i) Infrastructure M&amp;E (Central Plant)</v>
      </c>
      <c r="K90" s="25" t="str">
        <f t="shared" ref="K90:K94" si="153">SUBSTITUTE(X90,"5j","5j) Floor Cassettes with horizontal services")</f>
        <v/>
      </c>
      <c r="L90" s="25" t="str">
        <f t="shared" ref="L90:L93" si="154">SUBSTITUTE(Y90,"5k","5k) Partition Cassettes")</f>
        <v/>
      </c>
      <c r="M90" s="25" t="str">
        <f t="shared" ref="M90:M100" si="155">SUBSTITUTE(Z90,"5l","5l) Doorsets")</f>
        <v/>
      </c>
      <c r="N90" s="25" t="str">
        <f t="shared" si="120"/>
        <v/>
      </c>
      <c r="O90" s="25" t="str">
        <f t="shared" si="105"/>
        <v/>
      </c>
      <c r="P90" s="25" t="str">
        <f t="shared" si="106"/>
        <v/>
      </c>
      <c r="Q90" s="25" t="str">
        <f t="shared" si="107"/>
        <v/>
      </c>
      <c r="U90" s="24" t="s">
        <v>128</v>
      </c>
      <c r="V90" s="24" t="s">
        <v>103</v>
      </c>
      <c r="W90" s="24" t="s">
        <v>108</v>
      </c>
      <c r="X90" s="24"/>
      <c r="Y90" s="24"/>
      <c r="Z90" s="24"/>
      <c r="AA90" s="24"/>
      <c r="AF90" s="24" t="str">
        <f t="shared" si="109"/>
        <v>1a5d5i</v>
      </c>
    </row>
    <row r="91" spans="1:32" ht="28.5" x14ac:dyDescent="0.45">
      <c r="A91" s="51" t="str">
        <f t="shared" si="94"/>
        <v>1a5d5i5j</v>
      </c>
      <c r="B91" s="96">
        <f t="shared" si="95"/>
        <v>90</v>
      </c>
      <c r="C91" s="87">
        <f>C90-0.005</f>
        <v>0.20000000000000004</v>
      </c>
      <c r="D91" s="87">
        <f>D90-0.005</f>
        <v>0.18000000000000005</v>
      </c>
      <c r="E91" s="87">
        <f>E90+0.005</f>
        <v>0.52</v>
      </c>
      <c r="F91" s="111">
        <f>F90+0.005</f>
        <v>9.9999999999999978E-2</v>
      </c>
      <c r="G91" s="97">
        <f t="shared" si="136"/>
        <v>1</v>
      </c>
      <c r="H91" s="25" t="str">
        <f t="shared" si="100"/>
        <v>1a) Structural Chassis - not fitted out</v>
      </c>
      <c r="I91" s="25" t="str">
        <f t="shared" si="101"/>
        <v>5d) In Unit M&amp;E central equip. assemblies</v>
      </c>
      <c r="J91" s="25" t="str">
        <f t="shared" si="152"/>
        <v>5i) Infrastructure M&amp;E (Central Plant)</v>
      </c>
      <c r="K91" s="25" t="str">
        <f t="shared" si="153"/>
        <v>5j) Floor Cassettes with horizontal services</v>
      </c>
      <c r="L91" s="25" t="str">
        <f t="shared" si="154"/>
        <v/>
      </c>
      <c r="M91" s="25" t="str">
        <f t="shared" si="155"/>
        <v/>
      </c>
      <c r="N91" s="25" t="str">
        <f t="shared" si="120"/>
        <v/>
      </c>
      <c r="O91" s="25" t="str">
        <f t="shared" si="105"/>
        <v/>
      </c>
      <c r="P91" s="25" t="str">
        <f t="shared" si="106"/>
        <v/>
      </c>
      <c r="Q91" s="25" t="str">
        <f t="shared" si="107"/>
        <v/>
      </c>
      <c r="U91" s="24" t="s">
        <v>128</v>
      </c>
      <c r="V91" s="24" t="s">
        <v>103</v>
      </c>
      <c r="W91" s="24" t="s">
        <v>108</v>
      </c>
      <c r="X91" s="24" t="s">
        <v>134</v>
      </c>
      <c r="Y91" s="24"/>
      <c r="Z91" s="24"/>
      <c r="AA91" s="24"/>
      <c r="AF91" s="24" t="str">
        <f t="shared" si="109"/>
        <v>1a5d5i5j</v>
      </c>
    </row>
    <row r="92" spans="1:32" ht="28.5" x14ac:dyDescent="0.45">
      <c r="A92" s="51" t="str">
        <f t="shared" si="94"/>
        <v>1a5d5i5j5k</v>
      </c>
      <c r="B92" s="96">
        <f t="shared" si="95"/>
        <v>91</v>
      </c>
      <c r="C92" s="87">
        <f t="shared" ref="C92:C94" si="156">C91-0.005</f>
        <v>0.19500000000000003</v>
      </c>
      <c r="D92" s="87">
        <f t="shared" ref="D92:D94" si="157">D91-0.005</f>
        <v>0.17500000000000004</v>
      </c>
      <c r="E92" s="87">
        <f t="shared" ref="E92:E94" si="158">E91+0.005</f>
        <v>0.52500000000000002</v>
      </c>
      <c r="F92" s="111">
        <f t="shared" ref="F92:F94" si="159">F91+0.005</f>
        <v>0.10499999999999998</v>
      </c>
      <c r="G92" s="97">
        <f t="shared" si="136"/>
        <v>1</v>
      </c>
      <c r="H92" s="25" t="str">
        <f t="shared" si="100"/>
        <v>1a) Structural Chassis - not fitted out</v>
      </c>
      <c r="I92" s="25" t="str">
        <f t="shared" si="101"/>
        <v>5d) In Unit M&amp;E central equip. assemblies</v>
      </c>
      <c r="J92" s="25" t="str">
        <f t="shared" si="152"/>
        <v>5i) Infrastructure M&amp;E (Central Plant)</v>
      </c>
      <c r="K92" s="25" t="str">
        <f t="shared" si="153"/>
        <v>5j) Floor Cassettes with horizontal services</v>
      </c>
      <c r="L92" s="25" t="str">
        <f t="shared" si="154"/>
        <v>5k) Partition Cassettes</v>
      </c>
      <c r="M92" s="25" t="str">
        <f t="shared" si="155"/>
        <v/>
      </c>
      <c r="N92" s="25" t="str">
        <f t="shared" si="120"/>
        <v/>
      </c>
      <c r="O92" s="25" t="str">
        <f t="shared" si="105"/>
        <v/>
      </c>
      <c r="P92" s="25" t="str">
        <f t="shared" si="106"/>
        <v/>
      </c>
      <c r="Q92" s="25" t="str">
        <f t="shared" si="107"/>
        <v/>
      </c>
      <c r="U92" s="24" t="s">
        <v>128</v>
      </c>
      <c r="V92" s="24" t="s">
        <v>103</v>
      </c>
      <c r="W92" s="24" t="s">
        <v>108</v>
      </c>
      <c r="X92" s="24" t="s">
        <v>134</v>
      </c>
      <c r="Y92" s="24" t="s">
        <v>135</v>
      </c>
      <c r="Z92" s="24"/>
      <c r="AA92" s="24"/>
      <c r="AF92" s="24" t="str">
        <f t="shared" si="109"/>
        <v>1a5d5i5j5k</v>
      </c>
    </row>
    <row r="93" spans="1:32" ht="28.5" x14ac:dyDescent="0.45">
      <c r="A93" s="51" t="str">
        <f t="shared" si="94"/>
        <v>1a5d5i5j5k5l</v>
      </c>
      <c r="B93" s="96">
        <f t="shared" si="95"/>
        <v>92</v>
      </c>
      <c r="C93" s="87">
        <f t="shared" si="156"/>
        <v>0.19000000000000003</v>
      </c>
      <c r="D93" s="87">
        <f t="shared" si="157"/>
        <v>0.17000000000000004</v>
      </c>
      <c r="E93" s="87">
        <f t="shared" si="158"/>
        <v>0.53</v>
      </c>
      <c r="F93" s="111">
        <f t="shared" si="159"/>
        <v>0.10999999999999999</v>
      </c>
      <c r="G93" s="97">
        <f t="shared" si="136"/>
        <v>1</v>
      </c>
      <c r="H93" s="25" t="str">
        <f t="shared" si="100"/>
        <v>1a) Structural Chassis - not fitted out</v>
      </c>
      <c r="I93" s="25" t="str">
        <f t="shared" si="101"/>
        <v>5d) In Unit M&amp;E central equip. assemblies</v>
      </c>
      <c r="J93" s="25" t="str">
        <f t="shared" si="152"/>
        <v>5i) Infrastructure M&amp;E (Central Plant)</v>
      </c>
      <c r="K93" s="25" t="str">
        <f t="shared" si="153"/>
        <v>5j) Floor Cassettes with horizontal services</v>
      </c>
      <c r="L93" s="25" t="str">
        <f t="shared" si="154"/>
        <v>5k) Partition Cassettes</v>
      </c>
      <c r="M93" s="25" t="str">
        <f t="shared" si="155"/>
        <v>5l) Doorsets</v>
      </c>
      <c r="N93" s="25" t="str">
        <f t="shared" si="120"/>
        <v/>
      </c>
      <c r="O93" s="25" t="str">
        <f t="shared" si="105"/>
        <v/>
      </c>
      <c r="P93" s="25" t="str">
        <f t="shared" si="106"/>
        <v/>
      </c>
      <c r="Q93" s="25" t="str">
        <f t="shared" si="107"/>
        <v/>
      </c>
      <c r="U93" s="24" t="s">
        <v>128</v>
      </c>
      <c r="V93" s="24" t="s">
        <v>103</v>
      </c>
      <c r="W93" s="24" t="s">
        <v>108</v>
      </c>
      <c r="X93" s="24" t="s">
        <v>134</v>
      </c>
      <c r="Y93" s="24" t="s">
        <v>135</v>
      </c>
      <c r="Z93" s="24" t="s">
        <v>111</v>
      </c>
      <c r="AA93" s="24"/>
      <c r="AF93" s="24" t="str">
        <f t="shared" si="109"/>
        <v>1a5d5i5j5k5l</v>
      </c>
    </row>
    <row r="94" spans="1:32" ht="28.5" x14ac:dyDescent="0.45">
      <c r="A94" s="51" t="str">
        <f t="shared" si="94"/>
        <v>1a5d5i5j5l</v>
      </c>
      <c r="B94" s="96">
        <f t="shared" si="95"/>
        <v>93</v>
      </c>
      <c r="C94" s="87">
        <f t="shared" si="156"/>
        <v>0.18500000000000003</v>
      </c>
      <c r="D94" s="87">
        <f t="shared" si="157"/>
        <v>0.16500000000000004</v>
      </c>
      <c r="E94" s="87">
        <f t="shared" si="158"/>
        <v>0.53500000000000003</v>
      </c>
      <c r="F94" s="111">
        <f t="shared" si="159"/>
        <v>0.11499999999999999</v>
      </c>
      <c r="G94" s="97">
        <f t="shared" si="136"/>
        <v>1</v>
      </c>
      <c r="H94" s="25" t="str">
        <f t="shared" si="100"/>
        <v>1a) Structural Chassis - not fitted out</v>
      </c>
      <c r="I94" s="25" t="str">
        <f t="shared" si="101"/>
        <v>5d) In Unit M&amp;E central equip. assemblies</v>
      </c>
      <c r="J94" s="25" t="str">
        <f t="shared" si="152"/>
        <v>5i) Infrastructure M&amp;E (Central Plant)</v>
      </c>
      <c r="K94" s="25" t="str">
        <f t="shared" si="153"/>
        <v>5j) Floor Cassettes with horizontal services</v>
      </c>
      <c r="L94" s="25" t="str">
        <f t="shared" ref="L94" si="160">SUBSTITUTE(Y94,"5l","5l) Doorsets")</f>
        <v>5l) Doorsets</v>
      </c>
      <c r="M94" s="25" t="str">
        <f t="shared" si="155"/>
        <v/>
      </c>
      <c r="N94" s="25" t="str">
        <f t="shared" si="120"/>
        <v/>
      </c>
      <c r="O94" s="25" t="str">
        <f t="shared" si="105"/>
        <v/>
      </c>
      <c r="P94" s="25" t="str">
        <f t="shared" si="106"/>
        <v/>
      </c>
      <c r="Q94" s="25" t="str">
        <f t="shared" si="107"/>
        <v/>
      </c>
      <c r="U94" s="24" t="s">
        <v>128</v>
      </c>
      <c r="V94" s="24" t="s">
        <v>103</v>
      </c>
      <c r="W94" s="24" t="s">
        <v>108</v>
      </c>
      <c r="X94" s="24" t="s">
        <v>134</v>
      </c>
      <c r="Y94" s="24" t="s">
        <v>111</v>
      </c>
      <c r="Z94" s="24"/>
      <c r="AA94" s="24"/>
      <c r="AF94" s="24" t="str">
        <f t="shared" si="109"/>
        <v>1a5d5i5j5l</v>
      </c>
    </row>
    <row r="95" spans="1:32" ht="28.5" x14ac:dyDescent="0.45">
      <c r="A95" s="51" t="str">
        <f t="shared" si="94"/>
        <v>1a5d5i5k</v>
      </c>
      <c r="B95" s="96">
        <f t="shared" si="95"/>
        <v>94</v>
      </c>
      <c r="C95" s="87">
        <v>0.17</v>
      </c>
      <c r="D95" s="87">
        <v>0.16</v>
      </c>
      <c r="E95" s="87">
        <v>0.54</v>
      </c>
      <c r="F95" s="111">
        <v>0.13</v>
      </c>
      <c r="G95" s="97">
        <f t="shared" si="136"/>
        <v>1</v>
      </c>
      <c r="H95" s="25" t="str">
        <f t="shared" si="100"/>
        <v>1a) Structural Chassis - not fitted out</v>
      </c>
      <c r="I95" s="25" t="str">
        <f t="shared" si="101"/>
        <v>5d) In Unit M&amp;E central equip. assemblies</v>
      </c>
      <c r="J95" s="25" t="str">
        <f t="shared" si="152"/>
        <v>5i) Infrastructure M&amp;E (Central Plant)</v>
      </c>
      <c r="K95" s="25" t="str">
        <f t="shared" ref="K95:K96" si="161">SUBSTITUTE(X95,"5k","5k) Partition Cassettes")</f>
        <v>5k) Partition Cassettes</v>
      </c>
      <c r="L95" s="25" t="str">
        <f t="shared" ref="L95" si="162">SUBSTITUTE(Y95,"5k","5k) Partition Cassettes")</f>
        <v/>
      </c>
      <c r="M95" s="25" t="str">
        <f t="shared" si="155"/>
        <v/>
      </c>
      <c r="N95" s="25" t="str">
        <f t="shared" si="120"/>
        <v/>
      </c>
      <c r="O95" s="25" t="str">
        <f t="shared" si="105"/>
        <v/>
      </c>
      <c r="P95" s="25" t="str">
        <f t="shared" si="106"/>
        <v/>
      </c>
      <c r="Q95" s="25" t="str">
        <f t="shared" si="107"/>
        <v/>
      </c>
      <c r="U95" s="24" t="s">
        <v>128</v>
      </c>
      <c r="V95" s="24" t="s">
        <v>103</v>
      </c>
      <c r="W95" s="24" t="s">
        <v>108</v>
      </c>
      <c r="X95" s="24" t="s">
        <v>135</v>
      </c>
      <c r="Y95" s="24"/>
      <c r="Z95" s="24"/>
      <c r="AA95" s="24"/>
      <c r="AF95" s="24" t="str">
        <f t="shared" si="109"/>
        <v>1a5d5i5k</v>
      </c>
    </row>
    <row r="96" spans="1:32" ht="28.5" x14ac:dyDescent="0.45">
      <c r="A96" s="51" t="str">
        <f t="shared" si="94"/>
        <v>1a5d5i5k5l</v>
      </c>
      <c r="B96" s="96">
        <f t="shared" si="95"/>
        <v>95</v>
      </c>
      <c r="C96" s="87">
        <v>0.16500000000000001</v>
      </c>
      <c r="D96" s="87">
        <v>0.155</v>
      </c>
      <c r="E96" s="87">
        <v>0.55000000000000004</v>
      </c>
      <c r="F96" s="111">
        <v>0.13</v>
      </c>
      <c r="G96" s="97">
        <f t="shared" si="136"/>
        <v>1</v>
      </c>
      <c r="H96" s="25" t="str">
        <f t="shared" si="100"/>
        <v>1a) Structural Chassis - not fitted out</v>
      </c>
      <c r="I96" s="25" t="str">
        <f t="shared" si="101"/>
        <v>5d) In Unit M&amp;E central equip. assemblies</v>
      </c>
      <c r="J96" s="25" t="str">
        <f t="shared" si="152"/>
        <v>5i) Infrastructure M&amp;E (Central Plant)</v>
      </c>
      <c r="K96" s="25" t="str">
        <f t="shared" si="161"/>
        <v>5k) Partition Cassettes</v>
      </c>
      <c r="L96" s="25" t="str">
        <f t="shared" ref="L96" si="163">SUBSTITUTE(Y96,"5l","5l) Doorsets")</f>
        <v>5l) Doorsets</v>
      </c>
      <c r="M96" s="25" t="str">
        <f t="shared" si="155"/>
        <v/>
      </c>
      <c r="N96" s="25" t="str">
        <f t="shared" si="120"/>
        <v/>
      </c>
      <c r="O96" s="25" t="str">
        <f t="shared" si="105"/>
        <v/>
      </c>
      <c r="P96" s="25" t="str">
        <f t="shared" si="106"/>
        <v/>
      </c>
      <c r="Q96" s="25" t="str">
        <f t="shared" si="107"/>
        <v/>
      </c>
      <c r="U96" s="24" t="s">
        <v>128</v>
      </c>
      <c r="V96" s="24" t="s">
        <v>103</v>
      </c>
      <c r="W96" s="24" t="s">
        <v>108</v>
      </c>
      <c r="X96" s="24" t="s">
        <v>135</v>
      </c>
      <c r="Y96" s="24" t="s">
        <v>111</v>
      </c>
      <c r="Z96" s="24"/>
      <c r="AA96" s="24"/>
      <c r="AF96" s="24" t="str">
        <f t="shared" si="109"/>
        <v>1a5d5i5k5l</v>
      </c>
    </row>
    <row r="97" spans="1:32" ht="28.5" x14ac:dyDescent="0.45">
      <c r="A97" s="51" t="str">
        <f t="shared" si="94"/>
        <v>1a5d5i5l</v>
      </c>
      <c r="B97" s="96">
        <f t="shared" si="95"/>
        <v>96</v>
      </c>
      <c r="C97" s="87">
        <v>0.17</v>
      </c>
      <c r="D97" s="87">
        <v>0.16</v>
      </c>
      <c r="E97" s="87">
        <v>0.53500000000000003</v>
      </c>
      <c r="F97" s="111">
        <v>0.13500000000000001</v>
      </c>
      <c r="G97" s="97">
        <f t="shared" si="136"/>
        <v>1</v>
      </c>
      <c r="H97" s="25" t="str">
        <f t="shared" si="100"/>
        <v>1a) Structural Chassis - not fitted out</v>
      </c>
      <c r="I97" s="25" t="str">
        <f t="shared" si="101"/>
        <v>5d) In Unit M&amp;E central equip. assemblies</v>
      </c>
      <c r="J97" s="25" t="str">
        <f t="shared" si="152"/>
        <v>5i) Infrastructure M&amp;E (Central Plant)</v>
      </c>
      <c r="K97" s="25" t="str">
        <f t="shared" ref="K97" si="164">SUBSTITUTE(X97,"5l","5l) Doorsets")</f>
        <v>5l) Doorsets</v>
      </c>
      <c r="L97" s="25" t="str">
        <f t="shared" ref="L97:L100" si="165">SUBSTITUTE(Y97,"5k","5k) Partition Cassettes")</f>
        <v/>
      </c>
      <c r="M97" s="25" t="str">
        <f t="shared" si="155"/>
        <v/>
      </c>
      <c r="N97" s="25" t="str">
        <f t="shared" si="120"/>
        <v/>
      </c>
      <c r="O97" s="25" t="str">
        <f t="shared" si="105"/>
        <v/>
      </c>
      <c r="P97" s="25" t="str">
        <f t="shared" si="106"/>
        <v/>
      </c>
      <c r="Q97" s="25" t="str">
        <f t="shared" si="107"/>
        <v/>
      </c>
      <c r="U97" s="24" t="s">
        <v>128</v>
      </c>
      <c r="V97" s="24" t="s">
        <v>103</v>
      </c>
      <c r="W97" s="24" t="s">
        <v>108</v>
      </c>
      <c r="X97" s="24" t="s">
        <v>111</v>
      </c>
      <c r="Y97" s="24"/>
      <c r="Z97" s="24"/>
      <c r="AA97" s="24"/>
      <c r="AF97" s="24" t="str">
        <f t="shared" si="109"/>
        <v>1a5d5i5l</v>
      </c>
    </row>
    <row r="98" spans="1:32" ht="28.5" x14ac:dyDescent="0.45">
      <c r="A98" s="51" t="str">
        <f t="shared" si="94"/>
        <v>1a5d5k</v>
      </c>
      <c r="B98" s="96">
        <f t="shared" si="95"/>
        <v>97</v>
      </c>
      <c r="C98" s="87">
        <v>0.17499999999999999</v>
      </c>
      <c r="D98" s="87">
        <v>0.16500000000000001</v>
      </c>
      <c r="E98" s="87">
        <v>0.52</v>
      </c>
      <c r="F98" s="111">
        <v>0.13500000000000001</v>
      </c>
      <c r="G98" s="97">
        <f t="shared" si="136"/>
        <v>0.995</v>
      </c>
      <c r="H98" s="25" t="str">
        <f t="shared" si="100"/>
        <v>1a) Structural Chassis - not fitted out</v>
      </c>
      <c r="I98" s="25" t="str">
        <f t="shared" si="101"/>
        <v>5d) In Unit M&amp;E central equip. assemblies</v>
      </c>
      <c r="J98" s="25" t="str">
        <f t="shared" ref="J98:J99" si="166">SUBSTITUTE(W98,"5k","5k) Partition Cassettes")</f>
        <v>5k) Partition Cassettes</v>
      </c>
      <c r="K98" s="25" t="str">
        <f t="shared" ref="K98" si="167">SUBSTITUTE(X98,"5j","5j) Floor Cassettes with horizontal services")</f>
        <v/>
      </c>
      <c r="L98" s="25" t="str">
        <f t="shared" si="165"/>
        <v/>
      </c>
      <c r="M98" s="25" t="str">
        <f t="shared" si="155"/>
        <v/>
      </c>
      <c r="N98" s="25" t="str">
        <f t="shared" si="120"/>
        <v/>
      </c>
      <c r="O98" s="25" t="str">
        <f t="shared" si="105"/>
        <v/>
      </c>
      <c r="P98" s="25" t="str">
        <f t="shared" si="106"/>
        <v/>
      </c>
      <c r="Q98" s="25" t="str">
        <f t="shared" si="107"/>
        <v/>
      </c>
      <c r="U98" s="24" t="s">
        <v>128</v>
      </c>
      <c r="V98" s="24" t="s">
        <v>103</v>
      </c>
      <c r="W98" s="24" t="s">
        <v>135</v>
      </c>
      <c r="X98" s="24"/>
      <c r="Y98" s="24"/>
      <c r="Z98" s="24"/>
      <c r="AA98" s="24"/>
      <c r="AF98" s="24" t="str">
        <f t="shared" si="109"/>
        <v>1a5d5k</v>
      </c>
    </row>
    <row r="99" spans="1:32" ht="28.5" x14ac:dyDescent="0.45">
      <c r="A99" s="51" t="str">
        <f t="shared" si="94"/>
        <v>1a5d5k5l</v>
      </c>
      <c r="B99" s="96">
        <f t="shared" si="95"/>
        <v>98</v>
      </c>
      <c r="C99" s="87">
        <v>0.16</v>
      </c>
      <c r="D99" s="87">
        <v>0.15</v>
      </c>
      <c r="E99" s="87">
        <v>0.54</v>
      </c>
      <c r="F99" s="111">
        <v>0.15</v>
      </c>
      <c r="G99" s="97">
        <f t="shared" si="136"/>
        <v>1</v>
      </c>
      <c r="H99" s="25" t="str">
        <f t="shared" si="100"/>
        <v>1a) Structural Chassis - not fitted out</v>
      </c>
      <c r="I99" s="25" t="str">
        <f t="shared" si="101"/>
        <v>5d) In Unit M&amp;E central equip. assemblies</v>
      </c>
      <c r="J99" s="25" t="str">
        <f t="shared" si="166"/>
        <v>5k) Partition Cassettes</v>
      </c>
      <c r="K99" s="25" t="str">
        <f t="shared" ref="K99" si="168">SUBSTITUTE(X99,"5l","5l) Doorsets")</f>
        <v>5l) Doorsets</v>
      </c>
      <c r="L99" s="25" t="str">
        <f t="shared" si="165"/>
        <v/>
      </c>
      <c r="M99" s="25" t="str">
        <f t="shared" si="155"/>
        <v/>
      </c>
      <c r="N99" s="25" t="str">
        <f t="shared" si="120"/>
        <v/>
      </c>
      <c r="O99" s="25" t="str">
        <f t="shared" si="105"/>
        <v/>
      </c>
      <c r="P99" s="25" t="str">
        <f t="shared" si="106"/>
        <v/>
      </c>
      <c r="Q99" s="25" t="str">
        <f t="shared" si="107"/>
        <v/>
      </c>
      <c r="U99" s="24" t="s">
        <v>128</v>
      </c>
      <c r="V99" s="24" t="s">
        <v>103</v>
      </c>
      <c r="W99" s="24" t="s">
        <v>135</v>
      </c>
      <c r="X99" s="24" t="s">
        <v>111</v>
      </c>
      <c r="Y99" s="24"/>
      <c r="Z99" s="24"/>
      <c r="AA99" s="24"/>
      <c r="AF99" s="24" t="str">
        <f t="shared" si="109"/>
        <v>1a5d5k5l</v>
      </c>
    </row>
    <row r="100" spans="1:32" ht="28.5" x14ac:dyDescent="0.45">
      <c r="A100" s="51" t="str">
        <f t="shared" si="94"/>
        <v>1a5d5l</v>
      </c>
      <c r="B100" s="96">
        <f t="shared" si="95"/>
        <v>99</v>
      </c>
      <c r="C100" s="87">
        <v>0.18</v>
      </c>
      <c r="D100" s="87">
        <v>0.17</v>
      </c>
      <c r="E100" s="87">
        <v>0.52</v>
      </c>
      <c r="F100" s="111">
        <v>0.14000000000000001</v>
      </c>
      <c r="G100" s="97">
        <f t="shared" si="136"/>
        <v>1.01</v>
      </c>
      <c r="H100" s="25" t="str">
        <f t="shared" si="100"/>
        <v>1a) Structural Chassis - not fitted out</v>
      </c>
      <c r="I100" s="25" t="str">
        <f t="shared" si="101"/>
        <v>5d) In Unit M&amp;E central equip. assemblies</v>
      </c>
      <c r="J100" s="25" t="str">
        <f t="shared" ref="J100" si="169">SUBSTITUTE(W100,"5l","5l) Doorsets")</f>
        <v>5l) Doorsets</v>
      </c>
      <c r="K100" s="25" t="str">
        <f t="shared" ref="K100" si="170">SUBSTITUTE(X100,"5j","5j) Floor Cassettes with horizontal services")</f>
        <v/>
      </c>
      <c r="L100" s="25" t="str">
        <f t="shared" si="165"/>
        <v/>
      </c>
      <c r="M100" s="25" t="str">
        <f t="shared" si="155"/>
        <v/>
      </c>
      <c r="N100" s="25" t="str">
        <f t="shared" si="120"/>
        <v/>
      </c>
      <c r="O100" s="25" t="str">
        <f t="shared" si="105"/>
        <v/>
      </c>
      <c r="P100" s="25" t="str">
        <f t="shared" si="106"/>
        <v/>
      </c>
      <c r="Q100" s="25" t="str">
        <f t="shared" si="107"/>
        <v/>
      </c>
      <c r="U100" s="24" t="s">
        <v>128</v>
      </c>
      <c r="V100" s="24" t="s">
        <v>103</v>
      </c>
      <c r="W100" s="24" t="s">
        <v>111</v>
      </c>
      <c r="X100" s="24"/>
      <c r="Y100" s="24"/>
      <c r="Z100" s="24"/>
      <c r="AA100" s="24"/>
      <c r="AF100" s="24" t="str">
        <f t="shared" si="109"/>
        <v>1a5d5l</v>
      </c>
    </row>
    <row r="101" spans="1:32" ht="28.5" x14ac:dyDescent="0.45">
      <c r="A101" s="51" t="str">
        <f t="shared" si="94"/>
        <v>1a5e</v>
      </c>
      <c r="B101" s="96">
        <f t="shared" si="95"/>
        <v>100</v>
      </c>
      <c r="C101" s="87">
        <v>0.21</v>
      </c>
      <c r="D101" s="87">
        <v>0.19</v>
      </c>
      <c r="E101" s="87">
        <v>0.5</v>
      </c>
      <c r="F101" s="111">
        <v>0.1</v>
      </c>
      <c r="G101" s="97">
        <f t="shared" si="136"/>
        <v>1</v>
      </c>
      <c r="H101" s="25" t="str">
        <f t="shared" si="100"/>
        <v>1a) Structural Chassis - not fitted out</v>
      </c>
      <c r="I101" s="25" t="str">
        <f t="shared" ref="I101:I164" si="171">SUBSTITUTE(V101,"5e","5e) Façade Assemblies")</f>
        <v>5e) Façade Assemblies</v>
      </c>
      <c r="J101" s="25" t="str">
        <f t="shared" ref="J101:J149" si="172">SUBSTITUTE(W101,"5f","5f) Roof Assemblies (pre-finished sections)")</f>
        <v/>
      </c>
      <c r="K101" s="25" t="str">
        <f t="shared" ref="K101:K126" si="173">SUBSTITUTE(X101,"5g","5g) In unit M&amp;E distribution assemblies")</f>
        <v/>
      </c>
      <c r="L101" s="25" t="str">
        <f t="shared" ref="L101:L115" si="174">SUBSTITUTE(Y101,"5h","5h) Infrastructure M&amp;E (vertical risers)")</f>
        <v/>
      </c>
      <c r="M101" s="25" t="str">
        <f t="shared" ref="M101:M112" si="175">SUBSTITUTE(Z101,"5i","5i) Infrastructure M&amp;E (Central Plant)")</f>
        <v/>
      </c>
      <c r="N101" s="25" t="str">
        <f t="shared" ref="N101:N109" si="176">SUBSTITUTE(AA101,"5j","5j) Floor Cassettes with horizontal services")</f>
        <v/>
      </c>
      <c r="O101" s="25" t="str">
        <f t="shared" ref="O101:O108" si="177">SUBSTITUTE(AB101,"5k","5k) Partition Cassettes")</f>
        <v/>
      </c>
      <c r="P101" s="25" t="str">
        <f t="shared" si="106"/>
        <v/>
      </c>
      <c r="Q101" s="25" t="str">
        <f t="shared" si="107"/>
        <v/>
      </c>
      <c r="U101" s="24" t="s">
        <v>128</v>
      </c>
      <c r="V101" s="24" t="s">
        <v>104</v>
      </c>
      <c r="W101" s="24"/>
      <c r="X101" s="24"/>
      <c r="Y101" s="24"/>
      <c r="Z101" s="24"/>
      <c r="AA101" s="24"/>
      <c r="AB101" s="24"/>
      <c r="AC101" s="24"/>
      <c r="AD101" s="24"/>
      <c r="AF101" s="24" t="str">
        <f t="shared" si="109"/>
        <v>1a5e</v>
      </c>
    </row>
    <row r="102" spans="1:32" ht="28.5" x14ac:dyDescent="0.45">
      <c r="A102" s="51" t="str">
        <f t="shared" si="94"/>
        <v>1a5e5f</v>
      </c>
      <c r="B102" s="96">
        <f t="shared" si="95"/>
        <v>101</v>
      </c>
      <c r="C102" s="87">
        <f>C101-0.005</f>
        <v>0.20499999999999999</v>
      </c>
      <c r="D102" s="87">
        <f>D101-0.005</f>
        <v>0.185</v>
      </c>
      <c r="E102" s="87">
        <f>E101+0.005</f>
        <v>0.505</v>
      </c>
      <c r="F102" s="111">
        <f>F101+0.005</f>
        <v>0.10500000000000001</v>
      </c>
      <c r="G102" s="97">
        <f t="shared" si="136"/>
        <v>1</v>
      </c>
      <c r="H102" s="25" t="str">
        <f t="shared" si="100"/>
        <v>1a) Structural Chassis - not fitted out</v>
      </c>
      <c r="I102" s="25" t="str">
        <f t="shared" si="171"/>
        <v>5e) Façade Assemblies</v>
      </c>
      <c r="J102" s="25" t="str">
        <f t="shared" si="172"/>
        <v>5f) Roof Assemblies (pre-finished sections)</v>
      </c>
      <c r="K102" s="25" t="str">
        <f t="shared" si="173"/>
        <v/>
      </c>
      <c r="L102" s="25" t="str">
        <f t="shared" si="174"/>
        <v/>
      </c>
      <c r="M102" s="25" t="str">
        <f t="shared" si="175"/>
        <v/>
      </c>
      <c r="N102" s="25" t="str">
        <f t="shared" si="176"/>
        <v/>
      </c>
      <c r="O102" s="25" t="str">
        <f t="shared" si="177"/>
        <v/>
      </c>
      <c r="P102" s="25" t="str">
        <f t="shared" si="106"/>
        <v/>
      </c>
      <c r="Q102" s="25" t="str">
        <f t="shared" si="107"/>
        <v/>
      </c>
      <c r="U102" s="24" t="s">
        <v>128</v>
      </c>
      <c r="V102" s="24" t="s">
        <v>104</v>
      </c>
      <c r="W102" s="24" t="s">
        <v>105</v>
      </c>
      <c r="X102" s="24"/>
      <c r="Y102" s="24"/>
      <c r="Z102" s="24"/>
      <c r="AA102" s="24"/>
      <c r="AB102" s="24"/>
      <c r="AC102" s="24"/>
      <c r="AD102" s="24"/>
      <c r="AF102" s="24" t="str">
        <f t="shared" si="109"/>
        <v>1a5e5f</v>
      </c>
    </row>
    <row r="103" spans="1:32" ht="28.5" x14ac:dyDescent="0.45">
      <c r="A103" s="51" t="str">
        <f t="shared" si="94"/>
        <v>1a5e5f5g</v>
      </c>
      <c r="B103" s="96">
        <f t="shared" si="95"/>
        <v>102</v>
      </c>
      <c r="C103" s="87">
        <f t="shared" ref="C103:C108" si="178">C102-0.005</f>
        <v>0.19999999999999998</v>
      </c>
      <c r="D103" s="87">
        <f t="shared" ref="D103:D108" si="179">D102-0.005</f>
        <v>0.18</v>
      </c>
      <c r="E103" s="87">
        <f t="shared" ref="E103:E108" si="180">E102+0.005</f>
        <v>0.51</v>
      </c>
      <c r="F103" s="111">
        <f t="shared" ref="F103:F108" si="181">F102+0.005</f>
        <v>0.11000000000000001</v>
      </c>
      <c r="G103" s="97">
        <f t="shared" si="136"/>
        <v>1</v>
      </c>
      <c r="H103" s="25" t="str">
        <f t="shared" si="100"/>
        <v>1a) Structural Chassis - not fitted out</v>
      </c>
      <c r="I103" s="25" t="str">
        <f t="shared" si="171"/>
        <v>5e) Façade Assemblies</v>
      </c>
      <c r="J103" s="25" t="str">
        <f t="shared" si="172"/>
        <v>5f) Roof Assemblies (pre-finished sections)</v>
      </c>
      <c r="K103" s="25" t="str">
        <f t="shared" si="173"/>
        <v>5g) In unit M&amp;E distribution assemblies</v>
      </c>
      <c r="L103" s="25" t="str">
        <f t="shared" si="174"/>
        <v/>
      </c>
      <c r="M103" s="25" t="str">
        <f t="shared" si="175"/>
        <v/>
      </c>
      <c r="N103" s="25" t="str">
        <f t="shared" si="176"/>
        <v/>
      </c>
      <c r="O103" s="25" t="str">
        <f t="shared" si="177"/>
        <v/>
      </c>
      <c r="P103" s="25" t="str">
        <f t="shared" si="106"/>
        <v/>
      </c>
      <c r="Q103" s="25" t="str">
        <f t="shared" si="107"/>
        <v/>
      </c>
      <c r="U103" s="24" t="s">
        <v>128</v>
      </c>
      <c r="V103" s="24" t="s">
        <v>104</v>
      </c>
      <c r="W103" s="24" t="s">
        <v>105</v>
      </c>
      <c r="X103" s="24" t="s">
        <v>130</v>
      </c>
      <c r="Y103" s="24"/>
      <c r="Z103" s="24"/>
      <c r="AA103" s="24"/>
      <c r="AB103" s="24"/>
      <c r="AC103" s="24"/>
      <c r="AD103" s="24"/>
      <c r="AF103" s="24" t="str">
        <f t="shared" si="109"/>
        <v>1a5e5f5g</v>
      </c>
    </row>
    <row r="104" spans="1:32" ht="28.5" x14ac:dyDescent="0.45">
      <c r="A104" s="51" t="str">
        <f t="shared" si="94"/>
        <v>1a5e5f5g5h</v>
      </c>
      <c r="B104" s="96">
        <f t="shared" si="95"/>
        <v>103</v>
      </c>
      <c r="C104" s="87">
        <f t="shared" si="178"/>
        <v>0.19499999999999998</v>
      </c>
      <c r="D104" s="87">
        <f t="shared" si="179"/>
        <v>0.17499999999999999</v>
      </c>
      <c r="E104" s="87">
        <f t="shared" si="180"/>
        <v>0.51500000000000001</v>
      </c>
      <c r="F104" s="111">
        <f t="shared" si="181"/>
        <v>0.11500000000000002</v>
      </c>
      <c r="G104" s="97">
        <f t="shared" si="136"/>
        <v>1</v>
      </c>
      <c r="H104" s="25" t="str">
        <f t="shared" si="100"/>
        <v>1a) Structural Chassis - not fitted out</v>
      </c>
      <c r="I104" s="25" t="str">
        <f t="shared" si="171"/>
        <v>5e) Façade Assemblies</v>
      </c>
      <c r="J104" s="25" t="str">
        <f t="shared" si="172"/>
        <v>5f) Roof Assemblies (pre-finished sections)</v>
      </c>
      <c r="K104" s="25" t="str">
        <f t="shared" si="173"/>
        <v>5g) In unit M&amp;E distribution assemblies</v>
      </c>
      <c r="L104" s="25" t="str">
        <f t="shared" si="174"/>
        <v>5h) Infrastructure M&amp;E (vertical risers)</v>
      </c>
      <c r="M104" s="25" t="str">
        <f t="shared" si="175"/>
        <v/>
      </c>
      <c r="N104" s="25" t="str">
        <f t="shared" si="176"/>
        <v/>
      </c>
      <c r="O104" s="25" t="str">
        <f t="shared" si="177"/>
        <v/>
      </c>
      <c r="P104" s="25" t="str">
        <f t="shared" si="106"/>
        <v/>
      </c>
      <c r="Q104" s="25" t="str">
        <f t="shared" si="107"/>
        <v/>
      </c>
      <c r="U104" s="24" t="s">
        <v>128</v>
      </c>
      <c r="V104" s="24" t="s">
        <v>104</v>
      </c>
      <c r="W104" s="24" t="s">
        <v>105</v>
      </c>
      <c r="X104" s="24" t="s">
        <v>130</v>
      </c>
      <c r="Y104" s="24" t="s">
        <v>131</v>
      </c>
      <c r="Z104" s="24"/>
      <c r="AA104" s="24"/>
      <c r="AB104" s="24"/>
      <c r="AC104" s="24"/>
      <c r="AD104" s="24"/>
      <c r="AF104" s="24" t="str">
        <f t="shared" si="109"/>
        <v>1a5e5f5g5h</v>
      </c>
    </row>
    <row r="105" spans="1:32" ht="28.5" x14ac:dyDescent="0.45">
      <c r="A105" s="51" t="str">
        <f t="shared" si="94"/>
        <v>1a5e5f5g5h5i</v>
      </c>
      <c r="B105" s="96">
        <f t="shared" si="95"/>
        <v>104</v>
      </c>
      <c r="C105" s="87">
        <f t="shared" si="178"/>
        <v>0.18999999999999997</v>
      </c>
      <c r="D105" s="87">
        <f t="shared" si="179"/>
        <v>0.16999999999999998</v>
      </c>
      <c r="E105" s="87">
        <f t="shared" si="180"/>
        <v>0.52</v>
      </c>
      <c r="F105" s="111">
        <f t="shared" si="181"/>
        <v>0.12000000000000002</v>
      </c>
      <c r="G105" s="97">
        <f t="shared" si="136"/>
        <v>1</v>
      </c>
      <c r="H105" s="25" t="str">
        <f t="shared" si="100"/>
        <v>1a) Structural Chassis - not fitted out</v>
      </c>
      <c r="I105" s="25" t="str">
        <f t="shared" si="171"/>
        <v>5e) Façade Assemblies</v>
      </c>
      <c r="J105" s="25" t="str">
        <f t="shared" si="172"/>
        <v>5f) Roof Assemblies (pre-finished sections)</v>
      </c>
      <c r="K105" s="25" t="str">
        <f t="shared" si="173"/>
        <v>5g) In unit M&amp;E distribution assemblies</v>
      </c>
      <c r="L105" s="25" t="str">
        <f t="shared" si="174"/>
        <v>5h) Infrastructure M&amp;E (vertical risers)</v>
      </c>
      <c r="M105" s="25" t="str">
        <f t="shared" si="175"/>
        <v>5i) Infrastructure M&amp;E (Central Plant)</v>
      </c>
      <c r="N105" s="25" t="str">
        <f t="shared" si="176"/>
        <v/>
      </c>
      <c r="O105" s="25" t="str">
        <f t="shared" si="177"/>
        <v/>
      </c>
      <c r="P105" s="25" t="str">
        <f t="shared" si="106"/>
        <v/>
      </c>
      <c r="Q105" s="25" t="str">
        <f t="shared" si="107"/>
        <v/>
      </c>
      <c r="U105" s="24" t="s">
        <v>128</v>
      </c>
      <c r="V105" s="24" t="s">
        <v>104</v>
      </c>
      <c r="W105" s="24" t="s">
        <v>105</v>
      </c>
      <c r="X105" s="24" t="s">
        <v>130</v>
      </c>
      <c r="Y105" s="24" t="s">
        <v>131</v>
      </c>
      <c r="Z105" s="24" t="s">
        <v>108</v>
      </c>
      <c r="AA105" s="24"/>
      <c r="AB105" s="24"/>
      <c r="AC105" s="24"/>
      <c r="AD105" s="24"/>
      <c r="AF105" s="24" t="str">
        <f t="shared" si="109"/>
        <v>1a5e5f5g5h5i</v>
      </c>
    </row>
    <row r="106" spans="1:32" ht="28.5" x14ac:dyDescent="0.45">
      <c r="A106" s="51" t="str">
        <f t="shared" si="94"/>
        <v>1a5e5f5g5h5i5j</v>
      </c>
      <c r="B106" s="96">
        <f t="shared" si="95"/>
        <v>105</v>
      </c>
      <c r="C106" s="87">
        <f t="shared" si="178"/>
        <v>0.18499999999999997</v>
      </c>
      <c r="D106" s="87">
        <f t="shared" si="179"/>
        <v>0.16499999999999998</v>
      </c>
      <c r="E106" s="87">
        <f t="shared" si="180"/>
        <v>0.52500000000000002</v>
      </c>
      <c r="F106" s="111">
        <f t="shared" si="181"/>
        <v>0.12500000000000003</v>
      </c>
      <c r="G106" s="97">
        <f t="shared" si="136"/>
        <v>1</v>
      </c>
      <c r="H106" s="25" t="str">
        <f t="shared" si="100"/>
        <v>1a) Structural Chassis - not fitted out</v>
      </c>
      <c r="I106" s="25" t="str">
        <f t="shared" si="171"/>
        <v>5e) Façade Assemblies</v>
      </c>
      <c r="J106" s="25" t="str">
        <f t="shared" si="172"/>
        <v>5f) Roof Assemblies (pre-finished sections)</v>
      </c>
      <c r="K106" s="25" t="str">
        <f t="shared" si="173"/>
        <v>5g) In unit M&amp;E distribution assemblies</v>
      </c>
      <c r="L106" s="25" t="str">
        <f t="shared" si="174"/>
        <v>5h) Infrastructure M&amp;E (vertical risers)</v>
      </c>
      <c r="M106" s="25" t="str">
        <f t="shared" si="175"/>
        <v>5i) Infrastructure M&amp;E (Central Plant)</v>
      </c>
      <c r="N106" s="25" t="str">
        <f t="shared" si="176"/>
        <v>5j) Floor Cassettes with horizontal services</v>
      </c>
      <c r="O106" s="25" t="str">
        <f t="shared" si="177"/>
        <v/>
      </c>
      <c r="P106" s="25" t="str">
        <f t="shared" si="106"/>
        <v/>
      </c>
      <c r="Q106" s="25" t="str">
        <f t="shared" si="107"/>
        <v/>
      </c>
      <c r="U106" s="24" t="s">
        <v>128</v>
      </c>
      <c r="V106" s="24" t="s">
        <v>104</v>
      </c>
      <c r="W106" s="24" t="s">
        <v>105</v>
      </c>
      <c r="X106" s="24" t="s">
        <v>130</v>
      </c>
      <c r="Y106" s="24" t="s">
        <v>131</v>
      </c>
      <c r="Z106" s="24" t="s">
        <v>108</v>
      </c>
      <c r="AA106" s="24" t="s">
        <v>134</v>
      </c>
      <c r="AB106" s="24"/>
      <c r="AC106" s="24"/>
      <c r="AD106" s="24"/>
      <c r="AF106" s="24" t="str">
        <f t="shared" si="109"/>
        <v>1a5e5f5g5h5i5j</v>
      </c>
    </row>
    <row r="107" spans="1:32" ht="28.5" x14ac:dyDescent="0.45">
      <c r="A107" s="51" t="str">
        <f t="shared" si="94"/>
        <v>1a5e5f5g5h5i5j5k</v>
      </c>
      <c r="B107" s="96">
        <f t="shared" si="95"/>
        <v>106</v>
      </c>
      <c r="C107" s="87">
        <f t="shared" si="178"/>
        <v>0.17999999999999997</v>
      </c>
      <c r="D107" s="87">
        <f t="shared" si="179"/>
        <v>0.15999999999999998</v>
      </c>
      <c r="E107" s="87">
        <f t="shared" si="180"/>
        <v>0.53</v>
      </c>
      <c r="F107" s="111">
        <f t="shared" si="181"/>
        <v>0.13000000000000003</v>
      </c>
      <c r="G107" s="97">
        <f t="shared" si="136"/>
        <v>1</v>
      </c>
      <c r="H107" s="25" t="str">
        <f t="shared" si="100"/>
        <v>1a) Structural Chassis - not fitted out</v>
      </c>
      <c r="I107" s="25" t="str">
        <f t="shared" si="171"/>
        <v>5e) Façade Assemblies</v>
      </c>
      <c r="J107" s="25" t="str">
        <f t="shared" si="172"/>
        <v>5f) Roof Assemblies (pre-finished sections)</v>
      </c>
      <c r="K107" s="25" t="str">
        <f t="shared" si="173"/>
        <v>5g) In unit M&amp;E distribution assemblies</v>
      </c>
      <c r="L107" s="25" t="str">
        <f t="shared" si="174"/>
        <v>5h) Infrastructure M&amp;E (vertical risers)</v>
      </c>
      <c r="M107" s="25" t="str">
        <f t="shared" si="175"/>
        <v>5i) Infrastructure M&amp;E (Central Plant)</v>
      </c>
      <c r="N107" s="25" t="str">
        <f t="shared" si="176"/>
        <v>5j) Floor Cassettes with horizontal services</v>
      </c>
      <c r="O107" s="25" t="str">
        <f t="shared" si="177"/>
        <v>5k) Partition Cassettes</v>
      </c>
      <c r="P107" s="25" t="str">
        <f t="shared" si="106"/>
        <v/>
      </c>
      <c r="Q107" s="25" t="str">
        <f t="shared" si="107"/>
        <v/>
      </c>
      <c r="U107" s="24" t="s">
        <v>128</v>
      </c>
      <c r="V107" s="24" t="s">
        <v>104</v>
      </c>
      <c r="W107" s="24" t="s">
        <v>105</v>
      </c>
      <c r="X107" s="24" t="s">
        <v>130</v>
      </c>
      <c r="Y107" s="24" t="s">
        <v>131</v>
      </c>
      <c r="Z107" s="24" t="s">
        <v>108</v>
      </c>
      <c r="AA107" s="24" t="s">
        <v>134</v>
      </c>
      <c r="AB107" s="24" t="s">
        <v>135</v>
      </c>
      <c r="AC107" s="24"/>
      <c r="AD107" s="24"/>
      <c r="AF107" s="24" t="str">
        <f t="shared" si="109"/>
        <v>1a5e5f5g5h5i5j5k</v>
      </c>
    </row>
    <row r="108" spans="1:32" ht="28.5" x14ac:dyDescent="0.45">
      <c r="A108" s="51" t="str">
        <f t="shared" si="94"/>
        <v>1a5e5f5g5h5i5j5k5l</v>
      </c>
      <c r="B108" s="96">
        <f t="shared" si="95"/>
        <v>107</v>
      </c>
      <c r="C108" s="87">
        <f t="shared" si="178"/>
        <v>0.17499999999999996</v>
      </c>
      <c r="D108" s="87">
        <f t="shared" si="179"/>
        <v>0.15499999999999997</v>
      </c>
      <c r="E108" s="87">
        <f t="shared" si="180"/>
        <v>0.53500000000000003</v>
      </c>
      <c r="F108" s="111">
        <f t="shared" si="181"/>
        <v>0.13500000000000004</v>
      </c>
      <c r="G108" s="97">
        <f t="shared" si="136"/>
        <v>1</v>
      </c>
      <c r="H108" s="25" t="str">
        <f t="shared" si="100"/>
        <v>1a) Structural Chassis - not fitted out</v>
      </c>
      <c r="I108" s="25" t="str">
        <f t="shared" si="171"/>
        <v>5e) Façade Assemblies</v>
      </c>
      <c r="J108" s="25" t="str">
        <f t="shared" si="172"/>
        <v>5f) Roof Assemblies (pre-finished sections)</v>
      </c>
      <c r="K108" s="25" t="str">
        <f t="shared" si="173"/>
        <v>5g) In unit M&amp;E distribution assemblies</v>
      </c>
      <c r="L108" s="25" t="str">
        <f t="shared" si="174"/>
        <v>5h) Infrastructure M&amp;E (vertical risers)</v>
      </c>
      <c r="M108" s="25" t="str">
        <f t="shared" si="175"/>
        <v>5i) Infrastructure M&amp;E (Central Plant)</v>
      </c>
      <c r="N108" s="25" t="str">
        <f t="shared" si="176"/>
        <v>5j) Floor Cassettes with horizontal services</v>
      </c>
      <c r="O108" s="25" t="str">
        <f t="shared" si="177"/>
        <v>5k) Partition Cassettes</v>
      </c>
      <c r="P108" s="25" t="str">
        <f t="shared" ref="P108" si="182">SUBSTITUTE(AC108,"5l","5l) Doorsets")</f>
        <v>5l) Doorsets</v>
      </c>
      <c r="Q108" s="25" t="str">
        <f t="shared" si="107"/>
        <v/>
      </c>
      <c r="U108" s="24" t="s">
        <v>128</v>
      </c>
      <c r="V108" s="24" t="s">
        <v>104</v>
      </c>
      <c r="W108" s="24" t="s">
        <v>105</v>
      </c>
      <c r="X108" s="24" t="s">
        <v>130</v>
      </c>
      <c r="Y108" s="24" t="s">
        <v>131</v>
      </c>
      <c r="Z108" s="24" t="s">
        <v>108</v>
      </c>
      <c r="AA108" s="24" t="s">
        <v>134</v>
      </c>
      <c r="AB108" s="24" t="s">
        <v>135</v>
      </c>
      <c r="AC108" s="24" t="s">
        <v>111</v>
      </c>
      <c r="AD108" s="24"/>
      <c r="AF108" s="24" t="str">
        <f t="shared" si="109"/>
        <v>1a5e5f5g5h5i5j5k5l</v>
      </c>
    </row>
    <row r="109" spans="1:32" ht="28.5" x14ac:dyDescent="0.45">
      <c r="A109" s="51" t="str">
        <f t="shared" si="94"/>
        <v>1a5e5f5g5h5i5j5l</v>
      </c>
      <c r="B109" s="96">
        <f t="shared" si="95"/>
        <v>108</v>
      </c>
      <c r="C109" s="87">
        <f>C108+0.004</f>
        <v>0.17899999999999996</v>
      </c>
      <c r="D109" s="87">
        <f>D108+0.004</f>
        <v>0.15899999999999997</v>
      </c>
      <c r="E109" s="87">
        <f>E108-0.004</f>
        <v>0.53100000000000003</v>
      </c>
      <c r="F109" s="111">
        <f>F108-0.004</f>
        <v>0.13100000000000003</v>
      </c>
      <c r="G109" s="97">
        <f t="shared" si="136"/>
        <v>1</v>
      </c>
      <c r="H109" s="25" t="str">
        <f t="shared" si="100"/>
        <v>1a) Structural Chassis - not fitted out</v>
      </c>
      <c r="I109" s="25" t="str">
        <f t="shared" si="171"/>
        <v>5e) Façade Assemblies</v>
      </c>
      <c r="J109" s="25" t="str">
        <f t="shared" si="172"/>
        <v>5f) Roof Assemblies (pre-finished sections)</v>
      </c>
      <c r="K109" s="25" t="str">
        <f t="shared" si="173"/>
        <v>5g) In unit M&amp;E distribution assemblies</v>
      </c>
      <c r="L109" s="25" t="str">
        <f t="shared" si="174"/>
        <v>5h) Infrastructure M&amp;E (vertical risers)</v>
      </c>
      <c r="M109" s="25" t="str">
        <f t="shared" si="175"/>
        <v>5i) Infrastructure M&amp;E (Central Plant)</v>
      </c>
      <c r="N109" s="25" t="str">
        <f t="shared" si="176"/>
        <v>5j) Floor Cassettes with horizontal services</v>
      </c>
      <c r="O109" s="25" t="str">
        <f t="shared" ref="O109" si="183">SUBSTITUTE(AB109,"5l","5l) Doorsets")</f>
        <v>5l) Doorsets</v>
      </c>
      <c r="P109" s="25" t="str">
        <f t="shared" si="106"/>
        <v/>
      </c>
      <c r="Q109" s="25" t="str">
        <f t="shared" si="107"/>
        <v/>
      </c>
      <c r="U109" s="24" t="s">
        <v>128</v>
      </c>
      <c r="V109" s="24" t="s">
        <v>104</v>
      </c>
      <c r="W109" s="24" t="s">
        <v>105</v>
      </c>
      <c r="X109" s="24" t="s">
        <v>130</v>
      </c>
      <c r="Y109" s="24" t="s">
        <v>131</v>
      </c>
      <c r="Z109" s="24" t="s">
        <v>108</v>
      </c>
      <c r="AA109" s="24" t="s">
        <v>134</v>
      </c>
      <c r="AB109" s="24" t="s">
        <v>111</v>
      </c>
      <c r="AC109" s="24"/>
      <c r="AD109" s="24"/>
      <c r="AF109" s="24" t="str">
        <f t="shared" si="109"/>
        <v>1a5e5f5g5h5i5j5l</v>
      </c>
    </row>
    <row r="110" spans="1:32" ht="28.5" x14ac:dyDescent="0.45">
      <c r="A110" s="51" t="str">
        <f t="shared" si="94"/>
        <v>1a5e5f5g5h5i5k</v>
      </c>
      <c r="B110" s="96">
        <f t="shared" si="95"/>
        <v>109</v>
      </c>
      <c r="C110" s="87">
        <f t="shared" ref="C110:C116" si="184">C109+0.004</f>
        <v>0.18299999999999997</v>
      </c>
      <c r="D110" s="87">
        <f t="shared" ref="D110:D116" si="185">D109+0.004</f>
        <v>0.16299999999999998</v>
      </c>
      <c r="E110" s="87">
        <f t="shared" ref="E110:E116" si="186">E109-0.004</f>
        <v>0.52700000000000002</v>
      </c>
      <c r="F110" s="111">
        <f t="shared" ref="F110:F116" si="187">F109-0.004</f>
        <v>0.12700000000000003</v>
      </c>
      <c r="G110" s="97">
        <f t="shared" si="136"/>
        <v>1</v>
      </c>
      <c r="H110" s="25" t="str">
        <f t="shared" si="100"/>
        <v>1a) Structural Chassis - not fitted out</v>
      </c>
      <c r="I110" s="25" t="str">
        <f t="shared" si="171"/>
        <v>5e) Façade Assemblies</v>
      </c>
      <c r="J110" s="25" t="str">
        <f t="shared" si="172"/>
        <v>5f) Roof Assemblies (pre-finished sections)</v>
      </c>
      <c r="K110" s="25" t="str">
        <f t="shared" si="173"/>
        <v>5g) In unit M&amp;E distribution assemblies</v>
      </c>
      <c r="L110" s="25" t="str">
        <f t="shared" si="174"/>
        <v>5h) Infrastructure M&amp;E (vertical risers)</v>
      </c>
      <c r="M110" s="25" t="str">
        <f t="shared" si="175"/>
        <v>5i) Infrastructure M&amp;E (Central Plant)</v>
      </c>
      <c r="N110" s="25" t="str">
        <f t="shared" ref="N110:N111" si="188">SUBSTITUTE(AA110,"5k","5k) Partition Cassettes")</f>
        <v>5k) Partition Cassettes</v>
      </c>
      <c r="O110" s="25" t="str">
        <f t="shared" ref="O110" si="189">SUBSTITUTE(AB110,"5k","5k) Partition Cassettes")</f>
        <v/>
      </c>
      <c r="P110" s="25" t="str">
        <f t="shared" si="106"/>
        <v/>
      </c>
      <c r="Q110" s="25" t="str">
        <f t="shared" si="107"/>
        <v/>
      </c>
      <c r="U110" s="24" t="s">
        <v>128</v>
      </c>
      <c r="V110" s="24" t="s">
        <v>104</v>
      </c>
      <c r="W110" s="24" t="s">
        <v>105</v>
      </c>
      <c r="X110" s="24" t="s">
        <v>130</v>
      </c>
      <c r="Y110" s="24" t="s">
        <v>131</v>
      </c>
      <c r="Z110" s="24" t="s">
        <v>108</v>
      </c>
      <c r="AA110" s="24" t="s">
        <v>135</v>
      </c>
      <c r="AB110" s="24"/>
      <c r="AC110" s="24"/>
      <c r="AD110" s="24"/>
      <c r="AF110" s="24" t="str">
        <f t="shared" si="109"/>
        <v>1a5e5f5g5h5i5k</v>
      </c>
    </row>
    <row r="111" spans="1:32" ht="28.5" x14ac:dyDescent="0.45">
      <c r="A111" s="51" t="str">
        <f t="shared" si="94"/>
        <v>1a5e5f5g5h5i5k5l</v>
      </c>
      <c r="B111" s="96">
        <f t="shared" si="95"/>
        <v>110</v>
      </c>
      <c r="C111" s="87">
        <f t="shared" si="184"/>
        <v>0.18699999999999997</v>
      </c>
      <c r="D111" s="87">
        <f t="shared" si="185"/>
        <v>0.16699999999999998</v>
      </c>
      <c r="E111" s="87">
        <f t="shared" si="186"/>
        <v>0.52300000000000002</v>
      </c>
      <c r="F111" s="111">
        <f t="shared" si="187"/>
        <v>0.12300000000000003</v>
      </c>
      <c r="G111" s="97">
        <f t="shared" si="136"/>
        <v>1</v>
      </c>
      <c r="H111" s="25" t="str">
        <f t="shared" si="100"/>
        <v>1a) Structural Chassis - not fitted out</v>
      </c>
      <c r="I111" s="25" t="str">
        <f t="shared" si="171"/>
        <v>5e) Façade Assemblies</v>
      </c>
      <c r="J111" s="25" t="str">
        <f t="shared" si="172"/>
        <v>5f) Roof Assemblies (pre-finished sections)</v>
      </c>
      <c r="K111" s="25" t="str">
        <f t="shared" si="173"/>
        <v>5g) In unit M&amp;E distribution assemblies</v>
      </c>
      <c r="L111" s="25" t="str">
        <f t="shared" si="174"/>
        <v>5h) Infrastructure M&amp;E (vertical risers)</v>
      </c>
      <c r="M111" s="25" t="str">
        <f t="shared" si="175"/>
        <v>5i) Infrastructure M&amp;E (Central Plant)</v>
      </c>
      <c r="N111" s="25" t="str">
        <f t="shared" si="188"/>
        <v>5k) Partition Cassettes</v>
      </c>
      <c r="O111" s="25" t="str">
        <f t="shared" ref="O111" si="190">SUBSTITUTE(AB111,"5l","5l) Doorsets")</f>
        <v>5l) Doorsets</v>
      </c>
      <c r="P111" s="25" t="str">
        <f t="shared" si="106"/>
        <v/>
      </c>
      <c r="Q111" s="25" t="str">
        <f t="shared" si="107"/>
        <v/>
      </c>
      <c r="U111" s="24" t="s">
        <v>128</v>
      </c>
      <c r="V111" s="24" t="s">
        <v>104</v>
      </c>
      <c r="W111" s="24" t="s">
        <v>105</v>
      </c>
      <c r="X111" s="24" t="s">
        <v>130</v>
      </c>
      <c r="Y111" s="24" t="s">
        <v>131</v>
      </c>
      <c r="Z111" s="24" t="s">
        <v>108</v>
      </c>
      <c r="AA111" s="24" t="s">
        <v>135</v>
      </c>
      <c r="AB111" s="24" t="s">
        <v>111</v>
      </c>
      <c r="AC111" s="24"/>
      <c r="AD111" s="24"/>
      <c r="AF111" s="24" t="str">
        <f t="shared" si="109"/>
        <v>1a5e5f5g5h5i5k5l</v>
      </c>
    </row>
    <row r="112" spans="1:32" ht="28.5" x14ac:dyDescent="0.45">
      <c r="A112" s="51" t="str">
        <f t="shared" si="94"/>
        <v>1a5e5f5g5h5i5l</v>
      </c>
      <c r="B112" s="96">
        <f t="shared" si="95"/>
        <v>111</v>
      </c>
      <c r="C112" s="87">
        <f t="shared" si="184"/>
        <v>0.19099999999999998</v>
      </c>
      <c r="D112" s="87">
        <f t="shared" si="185"/>
        <v>0.17099999999999999</v>
      </c>
      <c r="E112" s="87">
        <f t="shared" si="186"/>
        <v>0.51900000000000002</v>
      </c>
      <c r="F112" s="111">
        <f t="shared" si="187"/>
        <v>0.11900000000000002</v>
      </c>
      <c r="G112" s="97">
        <f t="shared" si="136"/>
        <v>1</v>
      </c>
      <c r="H112" s="25" t="str">
        <f t="shared" si="100"/>
        <v>1a) Structural Chassis - not fitted out</v>
      </c>
      <c r="I112" s="25" t="str">
        <f t="shared" si="171"/>
        <v>5e) Façade Assemblies</v>
      </c>
      <c r="J112" s="25" t="str">
        <f t="shared" si="172"/>
        <v>5f) Roof Assemblies (pre-finished sections)</v>
      </c>
      <c r="K112" s="25" t="str">
        <f t="shared" si="173"/>
        <v>5g) In unit M&amp;E distribution assemblies</v>
      </c>
      <c r="L112" s="25" t="str">
        <f t="shared" si="174"/>
        <v>5h) Infrastructure M&amp;E (vertical risers)</v>
      </c>
      <c r="M112" s="25" t="str">
        <f t="shared" si="175"/>
        <v>5i) Infrastructure M&amp;E (Central Plant)</v>
      </c>
      <c r="N112" s="25" t="str">
        <f t="shared" ref="N112" si="191">SUBSTITUTE(AA112,"5l","5l) Doorsets")</f>
        <v>5l) Doorsets</v>
      </c>
      <c r="O112" s="25" t="str">
        <f t="shared" ref="O112:O115" si="192">SUBSTITUTE(AB112,"5k","5k) Partition Cassettes")</f>
        <v/>
      </c>
      <c r="P112" s="25" t="str">
        <f t="shared" si="106"/>
        <v/>
      </c>
      <c r="Q112" s="25" t="str">
        <f t="shared" si="107"/>
        <v/>
      </c>
      <c r="U112" s="24" t="s">
        <v>128</v>
      </c>
      <c r="V112" s="24" t="s">
        <v>104</v>
      </c>
      <c r="W112" s="24" t="s">
        <v>105</v>
      </c>
      <c r="X112" s="24" t="s">
        <v>130</v>
      </c>
      <c r="Y112" s="24" t="s">
        <v>131</v>
      </c>
      <c r="Z112" s="24" t="s">
        <v>108</v>
      </c>
      <c r="AA112" s="24" t="s">
        <v>111</v>
      </c>
      <c r="AB112" s="24"/>
      <c r="AC112" s="24"/>
      <c r="AD112" s="24"/>
      <c r="AF112" s="24" t="str">
        <f t="shared" si="109"/>
        <v>1a5e5f5g5h5i5l</v>
      </c>
    </row>
    <row r="113" spans="1:32" ht="28.5" x14ac:dyDescent="0.45">
      <c r="A113" s="51" t="str">
        <f t="shared" si="94"/>
        <v>1a5e5f5g5h5k</v>
      </c>
      <c r="B113" s="96">
        <f t="shared" si="95"/>
        <v>112</v>
      </c>
      <c r="C113" s="87">
        <f t="shared" si="184"/>
        <v>0.19499999999999998</v>
      </c>
      <c r="D113" s="87">
        <f t="shared" si="185"/>
        <v>0.17499999999999999</v>
      </c>
      <c r="E113" s="87">
        <f t="shared" si="186"/>
        <v>0.51500000000000001</v>
      </c>
      <c r="F113" s="111">
        <f t="shared" si="187"/>
        <v>0.11500000000000002</v>
      </c>
      <c r="G113" s="97">
        <f t="shared" si="136"/>
        <v>1</v>
      </c>
      <c r="H113" s="25" t="str">
        <f t="shared" si="100"/>
        <v>1a) Structural Chassis - not fitted out</v>
      </c>
      <c r="I113" s="25" t="str">
        <f t="shared" si="171"/>
        <v>5e) Façade Assemblies</v>
      </c>
      <c r="J113" s="25" t="str">
        <f t="shared" si="172"/>
        <v>5f) Roof Assemblies (pre-finished sections)</v>
      </c>
      <c r="K113" s="25" t="str">
        <f t="shared" si="173"/>
        <v>5g) In unit M&amp;E distribution assemblies</v>
      </c>
      <c r="L113" s="25" t="str">
        <f t="shared" si="174"/>
        <v>5h) Infrastructure M&amp;E (vertical risers)</v>
      </c>
      <c r="M113" s="25" t="str">
        <f t="shared" ref="M113:M114" si="193">SUBSTITUTE(Z113,"5k","5k) Partition Cassettes")</f>
        <v>5k) Partition Cassettes</v>
      </c>
      <c r="N113" s="25" t="str">
        <f t="shared" ref="N113" si="194">SUBSTITUTE(AA113,"5j","5j) Floor Cassettes with horizontal services")</f>
        <v/>
      </c>
      <c r="O113" s="25" t="str">
        <f t="shared" si="192"/>
        <v/>
      </c>
      <c r="P113" s="25" t="str">
        <f t="shared" si="106"/>
        <v/>
      </c>
      <c r="Q113" s="25" t="str">
        <f t="shared" si="107"/>
        <v/>
      </c>
      <c r="U113" s="24" t="s">
        <v>128</v>
      </c>
      <c r="V113" s="24" t="s">
        <v>104</v>
      </c>
      <c r="W113" s="24" t="s">
        <v>105</v>
      </c>
      <c r="X113" s="24" t="s">
        <v>130</v>
      </c>
      <c r="Y113" s="24" t="s">
        <v>131</v>
      </c>
      <c r="Z113" s="24" t="s">
        <v>135</v>
      </c>
      <c r="AA113" s="24"/>
      <c r="AB113" s="24"/>
      <c r="AC113" s="24"/>
      <c r="AD113" s="24"/>
      <c r="AF113" s="24" t="str">
        <f t="shared" si="109"/>
        <v>1a5e5f5g5h5k</v>
      </c>
    </row>
    <row r="114" spans="1:32" ht="28.5" x14ac:dyDescent="0.45">
      <c r="A114" s="51" t="str">
        <f t="shared" si="94"/>
        <v>1a5e5f5g5h5k5l</v>
      </c>
      <c r="B114" s="96">
        <f t="shared" si="95"/>
        <v>113</v>
      </c>
      <c r="C114" s="87">
        <f t="shared" si="184"/>
        <v>0.19899999999999998</v>
      </c>
      <c r="D114" s="87">
        <f t="shared" si="185"/>
        <v>0.17899999999999999</v>
      </c>
      <c r="E114" s="87">
        <f t="shared" si="186"/>
        <v>0.51100000000000001</v>
      </c>
      <c r="F114" s="111">
        <f t="shared" si="187"/>
        <v>0.11100000000000002</v>
      </c>
      <c r="G114" s="97">
        <f t="shared" si="136"/>
        <v>1</v>
      </c>
      <c r="H114" s="25" t="str">
        <f t="shared" si="100"/>
        <v>1a) Structural Chassis - not fitted out</v>
      </c>
      <c r="I114" s="25" t="str">
        <f t="shared" si="171"/>
        <v>5e) Façade Assemblies</v>
      </c>
      <c r="J114" s="25" t="str">
        <f t="shared" si="172"/>
        <v>5f) Roof Assemblies (pre-finished sections)</v>
      </c>
      <c r="K114" s="25" t="str">
        <f t="shared" si="173"/>
        <v>5g) In unit M&amp;E distribution assemblies</v>
      </c>
      <c r="L114" s="25" t="str">
        <f t="shared" si="174"/>
        <v>5h) Infrastructure M&amp;E (vertical risers)</v>
      </c>
      <c r="M114" s="25" t="str">
        <f t="shared" si="193"/>
        <v>5k) Partition Cassettes</v>
      </c>
      <c r="N114" s="25" t="str">
        <f t="shared" ref="N114" si="195">SUBSTITUTE(AA114,"5l","5l) Doorsets")</f>
        <v>5l) Doorsets</v>
      </c>
      <c r="O114" s="25" t="str">
        <f t="shared" si="192"/>
        <v/>
      </c>
      <c r="P114" s="25" t="str">
        <f t="shared" si="106"/>
        <v/>
      </c>
      <c r="Q114" s="25" t="str">
        <f t="shared" si="107"/>
        <v/>
      </c>
      <c r="U114" s="24" t="s">
        <v>128</v>
      </c>
      <c r="V114" s="24" t="s">
        <v>104</v>
      </c>
      <c r="W114" s="24" t="s">
        <v>105</v>
      </c>
      <c r="X114" s="24" t="s">
        <v>130</v>
      </c>
      <c r="Y114" s="24" t="s">
        <v>131</v>
      </c>
      <c r="Z114" s="24" t="s">
        <v>135</v>
      </c>
      <c r="AA114" s="24" t="s">
        <v>111</v>
      </c>
      <c r="AB114" s="24"/>
      <c r="AC114" s="24"/>
      <c r="AD114" s="24"/>
      <c r="AF114" s="24" t="str">
        <f t="shared" si="109"/>
        <v>1a5e5f5g5h5k5l</v>
      </c>
    </row>
    <row r="115" spans="1:32" ht="28.5" x14ac:dyDescent="0.45">
      <c r="A115" s="51" t="str">
        <f t="shared" si="94"/>
        <v>1a5e5f5g5h5l</v>
      </c>
      <c r="B115" s="96">
        <f t="shared" si="95"/>
        <v>114</v>
      </c>
      <c r="C115" s="87">
        <f t="shared" si="184"/>
        <v>0.20299999999999999</v>
      </c>
      <c r="D115" s="87">
        <f t="shared" si="185"/>
        <v>0.183</v>
      </c>
      <c r="E115" s="87">
        <f t="shared" si="186"/>
        <v>0.50700000000000001</v>
      </c>
      <c r="F115" s="111">
        <f t="shared" si="187"/>
        <v>0.10700000000000001</v>
      </c>
      <c r="G115" s="97">
        <f t="shared" si="136"/>
        <v>1</v>
      </c>
      <c r="H115" s="25" t="str">
        <f t="shared" si="100"/>
        <v>1a) Structural Chassis - not fitted out</v>
      </c>
      <c r="I115" s="25" t="str">
        <f t="shared" si="171"/>
        <v>5e) Façade Assemblies</v>
      </c>
      <c r="J115" s="25" t="str">
        <f t="shared" si="172"/>
        <v>5f) Roof Assemblies (pre-finished sections)</v>
      </c>
      <c r="K115" s="25" t="str">
        <f t="shared" si="173"/>
        <v>5g) In unit M&amp;E distribution assemblies</v>
      </c>
      <c r="L115" s="25" t="str">
        <f t="shared" si="174"/>
        <v>5h) Infrastructure M&amp;E (vertical risers)</v>
      </c>
      <c r="M115" s="25" t="str">
        <f t="shared" ref="M115" si="196">SUBSTITUTE(Z115,"5l","5l) Doorsets")</f>
        <v>5l) Doorsets</v>
      </c>
      <c r="N115" s="25" t="str">
        <f t="shared" ref="N115" si="197">SUBSTITUTE(AA115,"5j","5j) Floor Cassettes with horizontal services")</f>
        <v/>
      </c>
      <c r="O115" s="25" t="str">
        <f t="shared" si="192"/>
        <v/>
      </c>
      <c r="P115" s="25" t="str">
        <f t="shared" si="106"/>
        <v/>
      </c>
      <c r="Q115" s="25" t="str">
        <f t="shared" si="107"/>
        <v/>
      </c>
      <c r="U115" s="24" t="s">
        <v>128</v>
      </c>
      <c r="V115" s="24" t="s">
        <v>104</v>
      </c>
      <c r="W115" s="24" t="s">
        <v>105</v>
      </c>
      <c r="X115" s="24" t="s">
        <v>130</v>
      </c>
      <c r="Y115" s="24" t="s">
        <v>131</v>
      </c>
      <c r="Z115" s="24" t="s">
        <v>111</v>
      </c>
      <c r="AA115" s="24"/>
      <c r="AB115" s="24"/>
      <c r="AC115" s="24"/>
      <c r="AD115" s="24"/>
      <c r="AF115" s="24" t="str">
        <f t="shared" si="109"/>
        <v>1a5e5f5g5h5l</v>
      </c>
    </row>
    <row r="116" spans="1:32" ht="28.5" x14ac:dyDescent="0.45">
      <c r="A116" s="51" t="str">
        <f t="shared" si="94"/>
        <v>1a5e5f5g5i</v>
      </c>
      <c r="B116" s="96">
        <f t="shared" si="95"/>
        <v>115</v>
      </c>
      <c r="C116" s="87">
        <f t="shared" si="184"/>
        <v>0.20699999999999999</v>
      </c>
      <c r="D116" s="87">
        <f t="shared" si="185"/>
        <v>0.187</v>
      </c>
      <c r="E116" s="87">
        <f t="shared" si="186"/>
        <v>0.503</v>
      </c>
      <c r="F116" s="111">
        <f t="shared" si="187"/>
        <v>0.10300000000000001</v>
      </c>
      <c r="G116" s="97">
        <f t="shared" si="136"/>
        <v>1</v>
      </c>
      <c r="H116" s="25" t="str">
        <f t="shared" si="100"/>
        <v>1a) Structural Chassis - not fitted out</v>
      </c>
      <c r="I116" s="25" t="str">
        <f t="shared" si="171"/>
        <v>5e) Façade Assemblies</v>
      </c>
      <c r="J116" s="25" t="str">
        <f t="shared" si="172"/>
        <v>5f) Roof Assemblies (pre-finished sections)</v>
      </c>
      <c r="K116" s="25" t="str">
        <f t="shared" si="173"/>
        <v>5g) In unit M&amp;E distribution assemblies</v>
      </c>
      <c r="L116" s="25" t="str">
        <f t="shared" ref="L116:L123" si="198">SUBSTITUTE(Y116,"5i","5i) Infrastructure M&amp;E (Central Plant)")</f>
        <v>5i) Infrastructure M&amp;E (Central Plant)</v>
      </c>
      <c r="M116" s="25" t="str">
        <f t="shared" ref="M116:M120" si="199">SUBSTITUTE(Z116,"5j","5j) Floor Cassettes with horizontal services")</f>
        <v/>
      </c>
      <c r="N116" s="25" t="str">
        <f t="shared" ref="N116:N119" si="200">SUBSTITUTE(AA116,"5k","5k) Partition Cassettes")</f>
        <v/>
      </c>
      <c r="O116" s="25" t="str">
        <f t="shared" ref="O116:O123" si="201">SUBSTITUTE(AB116,"5l","5l) Doorsets")</f>
        <v/>
      </c>
      <c r="P116" s="25" t="str">
        <f t="shared" si="106"/>
        <v/>
      </c>
      <c r="Q116" s="25" t="str">
        <f t="shared" si="107"/>
        <v/>
      </c>
      <c r="U116" s="24" t="s">
        <v>128</v>
      </c>
      <c r="V116" s="24" t="s">
        <v>104</v>
      </c>
      <c r="W116" s="24" t="s">
        <v>105</v>
      </c>
      <c r="X116" s="24" t="s">
        <v>130</v>
      </c>
      <c r="Y116" s="24" t="s">
        <v>108</v>
      </c>
      <c r="Z116" s="24"/>
      <c r="AA116" s="24"/>
      <c r="AB116" s="24"/>
      <c r="AC116" s="24"/>
      <c r="AD116" s="24"/>
      <c r="AF116" s="24" t="str">
        <f t="shared" si="109"/>
        <v>1a5e5f5g5i</v>
      </c>
    </row>
    <row r="117" spans="1:32" ht="28.5" x14ac:dyDescent="0.45">
      <c r="A117" s="51" t="str">
        <f t="shared" si="94"/>
        <v>1a5e5f5g5i5j</v>
      </c>
      <c r="B117" s="96">
        <f t="shared" si="95"/>
        <v>116</v>
      </c>
      <c r="C117" s="87">
        <f>C116-0.005</f>
        <v>0.20199999999999999</v>
      </c>
      <c r="D117" s="87">
        <f>D116-0.005</f>
        <v>0.182</v>
      </c>
      <c r="E117" s="87">
        <f>E116+0.005</f>
        <v>0.50800000000000001</v>
      </c>
      <c r="F117" s="111">
        <f>F116+0.005</f>
        <v>0.10800000000000001</v>
      </c>
      <c r="G117" s="97">
        <f t="shared" si="136"/>
        <v>1</v>
      </c>
      <c r="H117" s="25" t="str">
        <f t="shared" si="100"/>
        <v>1a) Structural Chassis - not fitted out</v>
      </c>
      <c r="I117" s="25" t="str">
        <f t="shared" si="171"/>
        <v>5e) Façade Assemblies</v>
      </c>
      <c r="J117" s="25" t="str">
        <f t="shared" si="172"/>
        <v>5f) Roof Assemblies (pre-finished sections)</v>
      </c>
      <c r="K117" s="25" t="str">
        <f t="shared" si="173"/>
        <v>5g) In unit M&amp;E distribution assemblies</v>
      </c>
      <c r="L117" s="25" t="str">
        <f t="shared" si="198"/>
        <v>5i) Infrastructure M&amp;E (Central Plant)</v>
      </c>
      <c r="M117" s="25" t="str">
        <f t="shared" si="199"/>
        <v>5j) Floor Cassettes with horizontal services</v>
      </c>
      <c r="N117" s="25" t="str">
        <f t="shared" si="200"/>
        <v/>
      </c>
      <c r="O117" s="25" t="str">
        <f t="shared" si="201"/>
        <v/>
      </c>
      <c r="P117" s="25" t="str">
        <f t="shared" si="106"/>
        <v/>
      </c>
      <c r="Q117" s="25" t="str">
        <f t="shared" si="107"/>
        <v/>
      </c>
      <c r="U117" s="24" t="s">
        <v>128</v>
      </c>
      <c r="V117" s="24" t="s">
        <v>104</v>
      </c>
      <c r="W117" s="24" t="s">
        <v>105</v>
      </c>
      <c r="X117" s="24" t="s">
        <v>130</v>
      </c>
      <c r="Y117" s="24" t="s">
        <v>108</v>
      </c>
      <c r="Z117" s="24" t="s">
        <v>134</v>
      </c>
      <c r="AA117" s="24"/>
      <c r="AB117" s="24"/>
      <c r="AC117" s="24"/>
      <c r="AD117" s="24"/>
      <c r="AF117" s="24" t="str">
        <f t="shared" si="109"/>
        <v>1a5e5f5g5i5j</v>
      </c>
    </row>
    <row r="118" spans="1:32" ht="28.5" x14ac:dyDescent="0.45">
      <c r="A118" s="51" t="str">
        <f t="shared" si="94"/>
        <v>1a5e5f5g5i5j5k</v>
      </c>
      <c r="B118" s="96">
        <f t="shared" si="95"/>
        <v>117</v>
      </c>
      <c r="C118" s="87">
        <f t="shared" ref="C118:C119" si="202">C117-0.005</f>
        <v>0.19699999999999998</v>
      </c>
      <c r="D118" s="87">
        <f t="shared" ref="D118:D119" si="203">D117-0.005</f>
        <v>0.17699999999999999</v>
      </c>
      <c r="E118" s="87">
        <f t="shared" ref="E118:E119" si="204">E117+0.005</f>
        <v>0.51300000000000001</v>
      </c>
      <c r="F118" s="111">
        <f t="shared" ref="F118:F119" si="205">F117+0.005</f>
        <v>0.11300000000000002</v>
      </c>
      <c r="G118" s="97">
        <f t="shared" si="136"/>
        <v>1</v>
      </c>
      <c r="H118" s="25" t="str">
        <f t="shared" si="100"/>
        <v>1a) Structural Chassis - not fitted out</v>
      </c>
      <c r="I118" s="25" t="str">
        <f t="shared" si="171"/>
        <v>5e) Façade Assemblies</v>
      </c>
      <c r="J118" s="25" t="str">
        <f t="shared" si="172"/>
        <v>5f) Roof Assemblies (pre-finished sections)</v>
      </c>
      <c r="K118" s="25" t="str">
        <f t="shared" si="173"/>
        <v>5g) In unit M&amp;E distribution assemblies</v>
      </c>
      <c r="L118" s="25" t="str">
        <f t="shared" si="198"/>
        <v>5i) Infrastructure M&amp;E (Central Plant)</v>
      </c>
      <c r="M118" s="25" t="str">
        <f t="shared" si="199"/>
        <v>5j) Floor Cassettes with horizontal services</v>
      </c>
      <c r="N118" s="25" t="str">
        <f t="shared" si="200"/>
        <v>5k) Partition Cassettes</v>
      </c>
      <c r="O118" s="25" t="str">
        <f t="shared" si="201"/>
        <v/>
      </c>
      <c r="P118" s="25" t="str">
        <f t="shared" si="106"/>
        <v/>
      </c>
      <c r="Q118" s="25" t="str">
        <f t="shared" si="107"/>
        <v/>
      </c>
      <c r="U118" s="24" t="s">
        <v>128</v>
      </c>
      <c r="V118" s="24" t="s">
        <v>104</v>
      </c>
      <c r="W118" s="24" t="s">
        <v>105</v>
      </c>
      <c r="X118" s="24" t="s">
        <v>130</v>
      </c>
      <c r="Y118" s="24" t="s">
        <v>108</v>
      </c>
      <c r="Z118" s="24" t="s">
        <v>134</v>
      </c>
      <c r="AA118" s="24" t="s">
        <v>135</v>
      </c>
      <c r="AB118" s="24"/>
      <c r="AC118" s="24"/>
      <c r="AD118" s="24"/>
      <c r="AF118" s="24" t="str">
        <f t="shared" si="109"/>
        <v>1a5e5f5g5i5j5k</v>
      </c>
    </row>
    <row r="119" spans="1:32" ht="28.5" x14ac:dyDescent="0.45">
      <c r="A119" s="51" t="str">
        <f t="shared" si="94"/>
        <v>1a5e5f5g5i5j5k5l</v>
      </c>
      <c r="B119" s="96">
        <f t="shared" si="95"/>
        <v>118</v>
      </c>
      <c r="C119" s="87">
        <f t="shared" si="202"/>
        <v>0.19199999999999998</v>
      </c>
      <c r="D119" s="87">
        <f t="shared" si="203"/>
        <v>0.17199999999999999</v>
      </c>
      <c r="E119" s="87">
        <f t="shared" si="204"/>
        <v>0.51800000000000002</v>
      </c>
      <c r="F119" s="111">
        <f t="shared" si="205"/>
        <v>0.11800000000000002</v>
      </c>
      <c r="G119" s="97">
        <f t="shared" si="136"/>
        <v>1</v>
      </c>
      <c r="H119" s="25" t="str">
        <f t="shared" si="100"/>
        <v>1a) Structural Chassis - not fitted out</v>
      </c>
      <c r="I119" s="25" t="str">
        <f t="shared" si="171"/>
        <v>5e) Façade Assemblies</v>
      </c>
      <c r="J119" s="25" t="str">
        <f t="shared" si="172"/>
        <v>5f) Roof Assemblies (pre-finished sections)</v>
      </c>
      <c r="K119" s="25" t="str">
        <f t="shared" si="173"/>
        <v>5g) In unit M&amp;E distribution assemblies</v>
      </c>
      <c r="L119" s="25" t="str">
        <f t="shared" si="198"/>
        <v>5i) Infrastructure M&amp;E (Central Plant)</v>
      </c>
      <c r="M119" s="25" t="str">
        <f t="shared" si="199"/>
        <v>5j) Floor Cassettes with horizontal services</v>
      </c>
      <c r="N119" s="25" t="str">
        <f t="shared" si="200"/>
        <v>5k) Partition Cassettes</v>
      </c>
      <c r="O119" s="25" t="str">
        <f t="shared" si="201"/>
        <v>5l) Doorsets</v>
      </c>
      <c r="P119" s="25" t="str">
        <f t="shared" si="106"/>
        <v/>
      </c>
      <c r="Q119" s="25" t="str">
        <f t="shared" si="107"/>
        <v/>
      </c>
      <c r="U119" s="24" t="s">
        <v>128</v>
      </c>
      <c r="V119" s="24" t="s">
        <v>104</v>
      </c>
      <c r="W119" s="24" t="s">
        <v>105</v>
      </c>
      <c r="X119" s="24" t="s">
        <v>130</v>
      </c>
      <c r="Y119" s="24" t="s">
        <v>108</v>
      </c>
      <c r="Z119" s="24" t="s">
        <v>134</v>
      </c>
      <c r="AA119" s="24" t="s">
        <v>135</v>
      </c>
      <c r="AB119" s="24" t="s">
        <v>111</v>
      </c>
      <c r="AC119" s="24"/>
      <c r="AD119" s="24"/>
      <c r="AF119" s="24" t="str">
        <f t="shared" si="109"/>
        <v>1a5e5f5g5i5j5k5l</v>
      </c>
    </row>
    <row r="120" spans="1:32" ht="28.5" x14ac:dyDescent="0.45">
      <c r="A120" s="51" t="str">
        <f t="shared" si="94"/>
        <v>1a5e5f5g5i5j5l</v>
      </c>
      <c r="B120" s="96">
        <f t="shared" si="95"/>
        <v>119</v>
      </c>
      <c r="C120" s="87">
        <f>C119+0.005</f>
        <v>0.19699999999999998</v>
      </c>
      <c r="D120" s="87">
        <f>D119+0.005</f>
        <v>0.17699999999999999</v>
      </c>
      <c r="E120" s="87">
        <f>E119-0.005</f>
        <v>0.51300000000000001</v>
      </c>
      <c r="F120" s="111">
        <f>F119-0.005</f>
        <v>0.11300000000000002</v>
      </c>
      <c r="G120" s="97">
        <f t="shared" si="136"/>
        <v>1</v>
      </c>
      <c r="H120" s="25" t="str">
        <f t="shared" si="100"/>
        <v>1a) Structural Chassis - not fitted out</v>
      </c>
      <c r="I120" s="25" t="str">
        <f t="shared" si="171"/>
        <v>5e) Façade Assemblies</v>
      </c>
      <c r="J120" s="25" t="str">
        <f t="shared" si="172"/>
        <v>5f) Roof Assemblies (pre-finished sections)</v>
      </c>
      <c r="K120" s="25" t="str">
        <f t="shared" si="173"/>
        <v>5g) In unit M&amp;E distribution assemblies</v>
      </c>
      <c r="L120" s="25" t="str">
        <f t="shared" si="198"/>
        <v>5i) Infrastructure M&amp;E (Central Plant)</v>
      </c>
      <c r="M120" s="25" t="str">
        <f t="shared" si="199"/>
        <v>5j) Floor Cassettes with horizontal services</v>
      </c>
      <c r="N120" s="25" t="str">
        <f t="shared" ref="N120" si="206">SUBSTITUTE(AA120,"5l","5l) Doorsets")</f>
        <v>5l) Doorsets</v>
      </c>
      <c r="O120" s="25" t="str">
        <f t="shared" si="201"/>
        <v/>
      </c>
      <c r="P120" s="25" t="str">
        <f t="shared" si="106"/>
        <v/>
      </c>
      <c r="Q120" s="25" t="str">
        <f t="shared" si="107"/>
        <v/>
      </c>
      <c r="U120" s="24" t="s">
        <v>128</v>
      </c>
      <c r="V120" s="24" t="s">
        <v>104</v>
      </c>
      <c r="W120" s="24" t="s">
        <v>105</v>
      </c>
      <c r="X120" s="24" t="s">
        <v>130</v>
      </c>
      <c r="Y120" s="24" t="s">
        <v>108</v>
      </c>
      <c r="Z120" s="24" t="s">
        <v>134</v>
      </c>
      <c r="AA120" s="24" t="s">
        <v>111</v>
      </c>
      <c r="AB120" s="24"/>
      <c r="AC120" s="24"/>
      <c r="AD120" s="24"/>
      <c r="AF120" s="24" t="str">
        <f t="shared" si="109"/>
        <v>1a5e5f5g5i5j5l</v>
      </c>
    </row>
    <row r="121" spans="1:32" ht="28.5" x14ac:dyDescent="0.45">
      <c r="A121" s="51" t="str">
        <f t="shared" si="94"/>
        <v>1a5e5f5g5i5k</v>
      </c>
      <c r="B121" s="96">
        <f t="shared" si="95"/>
        <v>120</v>
      </c>
      <c r="C121" s="87">
        <f t="shared" ref="C121:C127" si="207">C120+0.005</f>
        <v>0.20199999999999999</v>
      </c>
      <c r="D121" s="87">
        <f t="shared" ref="D121:D127" si="208">D120+0.005</f>
        <v>0.182</v>
      </c>
      <c r="E121" s="87">
        <f t="shared" ref="E121:E127" si="209">E120-0.005</f>
        <v>0.50800000000000001</v>
      </c>
      <c r="F121" s="111">
        <f t="shared" ref="F121:F127" si="210">F120-0.005</f>
        <v>0.10800000000000001</v>
      </c>
      <c r="G121" s="97">
        <f t="shared" si="136"/>
        <v>1</v>
      </c>
      <c r="H121" s="25" t="str">
        <f t="shared" si="100"/>
        <v>1a) Structural Chassis - not fitted out</v>
      </c>
      <c r="I121" s="25" t="str">
        <f t="shared" si="171"/>
        <v>5e) Façade Assemblies</v>
      </c>
      <c r="J121" s="25" t="str">
        <f t="shared" si="172"/>
        <v>5f) Roof Assemblies (pre-finished sections)</v>
      </c>
      <c r="K121" s="25" t="str">
        <f t="shared" si="173"/>
        <v>5g) In unit M&amp;E distribution assemblies</v>
      </c>
      <c r="L121" s="25" t="str">
        <f t="shared" si="198"/>
        <v>5i) Infrastructure M&amp;E (Central Plant)</v>
      </c>
      <c r="M121" s="25" t="str">
        <f t="shared" ref="M121:M122" si="211">SUBSTITUTE(Z121,"5k","5k) Partition Cassettes")</f>
        <v>5k) Partition Cassettes</v>
      </c>
      <c r="N121" s="25" t="str">
        <f t="shared" ref="N121" si="212">SUBSTITUTE(AA121,"5k","5k) Partition Cassettes")</f>
        <v/>
      </c>
      <c r="O121" s="25" t="str">
        <f t="shared" si="201"/>
        <v/>
      </c>
      <c r="P121" s="25" t="str">
        <f t="shared" si="106"/>
        <v/>
      </c>
      <c r="Q121" s="25" t="str">
        <f t="shared" si="107"/>
        <v/>
      </c>
      <c r="U121" s="24" t="s">
        <v>128</v>
      </c>
      <c r="V121" s="24" t="s">
        <v>104</v>
      </c>
      <c r="W121" s="24" t="s">
        <v>105</v>
      </c>
      <c r="X121" s="24" t="s">
        <v>130</v>
      </c>
      <c r="Y121" s="24" t="s">
        <v>108</v>
      </c>
      <c r="Z121" s="24" t="s">
        <v>135</v>
      </c>
      <c r="AA121" s="24"/>
      <c r="AB121" s="24"/>
      <c r="AC121" s="24"/>
      <c r="AD121" s="24"/>
      <c r="AF121" s="24" t="str">
        <f t="shared" si="109"/>
        <v>1a5e5f5g5i5k</v>
      </c>
    </row>
    <row r="122" spans="1:32" ht="28.5" x14ac:dyDescent="0.45">
      <c r="A122" s="51" t="str">
        <f t="shared" si="94"/>
        <v>1a5e5f5g5i5k5l</v>
      </c>
      <c r="B122" s="96">
        <f t="shared" si="95"/>
        <v>121</v>
      </c>
      <c r="C122" s="87">
        <f t="shared" si="207"/>
        <v>0.20699999999999999</v>
      </c>
      <c r="D122" s="87">
        <f t="shared" si="208"/>
        <v>0.187</v>
      </c>
      <c r="E122" s="87">
        <f t="shared" si="209"/>
        <v>0.503</v>
      </c>
      <c r="F122" s="111">
        <f t="shared" si="210"/>
        <v>0.10300000000000001</v>
      </c>
      <c r="G122" s="97">
        <f t="shared" si="136"/>
        <v>1</v>
      </c>
      <c r="H122" s="25" t="str">
        <f t="shared" si="100"/>
        <v>1a) Structural Chassis - not fitted out</v>
      </c>
      <c r="I122" s="25" t="str">
        <f t="shared" si="171"/>
        <v>5e) Façade Assemblies</v>
      </c>
      <c r="J122" s="25" t="str">
        <f t="shared" si="172"/>
        <v>5f) Roof Assemblies (pre-finished sections)</v>
      </c>
      <c r="K122" s="25" t="str">
        <f t="shared" si="173"/>
        <v>5g) In unit M&amp;E distribution assemblies</v>
      </c>
      <c r="L122" s="25" t="str">
        <f t="shared" si="198"/>
        <v>5i) Infrastructure M&amp;E (Central Plant)</v>
      </c>
      <c r="M122" s="25" t="str">
        <f t="shared" si="211"/>
        <v>5k) Partition Cassettes</v>
      </c>
      <c r="N122" s="25" t="str">
        <f t="shared" ref="N122" si="213">SUBSTITUTE(AA122,"5l","5l) Doorsets")</f>
        <v>5l) Doorsets</v>
      </c>
      <c r="O122" s="25" t="str">
        <f t="shared" si="201"/>
        <v/>
      </c>
      <c r="P122" s="25" t="str">
        <f t="shared" si="106"/>
        <v/>
      </c>
      <c r="Q122" s="25" t="str">
        <f t="shared" si="107"/>
        <v/>
      </c>
      <c r="U122" s="24" t="s">
        <v>128</v>
      </c>
      <c r="V122" s="24" t="s">
        <v>104</v>
      </c>
      <c r="W122" s="24" t="s">
        <v>105</v>
      </c>
      <c r="X122" s="24" t="s">
        <v>130</v>
      </c>
      <c r="Y122" s="24" t="s">
        <v>108</v>
      </c>
      <c r="Z122" s="24" t="s">
        <v>135</v>
      </c>
      <c r="AA122" s="24" t="s">
        <v>111</v>
      </c>
      <c r="AB122" s="24"/>
      <c r="AC122" s="24"/>
      <c r="AD122" s="24"/>
      <c r="AF122" s="24" t="str">
        <f t="shared" si="109"/>
        <v>1a5e5f5g5i5k5l</v>
      </c>
    </row>
    <row r="123" spans="1:32" ht="28.5" x14ac:dyDescent="0.45">
      <c r="A123" s="51" t="str">
        <f t="shared" si="94"/>
        <v>1a5e5f5g5i5l</v>
      </c>
      <c r="B123" s="96">
        <f t="shared" si="95"/>
        <v>122</v>
      </c>
      <c r="C123" s="87">
        <f t="shared" si="207"/>
        <v>0.21199999999999999</v>
      </c>
      <c r="D123" s="87">
        <f t="shared" si="208"/>
        <v>0.192</v>
      </c>
      <c r="E123" s="87">
        <f t="shared" si="209"/>
        <v>0.498</v>
      </c>
      <c r="F123" s="111">
        <f t="shared" si="210"/>
        <v>9.8000000000000004E-2</v>
      </c>
      <c r="G123" s="97">
        <f t="shared" si="136"/>
        <v>1</v>
      </c>
      <c r="H123" s="25" t="str">
        <f t="shared" si="100"/>
        <v>1a) Structural Chassis - not fitted out</v>
      </c>
      <c r="I123" s="25" t="str">
        <f t="shared" si="171"/>
        <v>5e) Façade Assemblies</v>
      </c>
      <c r="J123" s="25" t="str">
        <f t="shared" si="172"/>
        <v>5f) Roof Assemblies (pre-finished sections)</v>
      </c>
      <c r="K123" s="25" t="str">
        <f t="shared" si="173"/>
        <v>5g) In unit M&amp;E distribution assemblies</v>
      </c>
      <c r="L123" s="25" t="str">
        <f t="shared" si="198"/>
        <v>5i) Infrastructure M&amp;E (Central Plant)</v>
      </c>
      <c r="M123" s="25" t="str">
        <f t="shared" ref="M123" si="214">SUBSTITUTE(Z123,"5l","5l) Doorsets")</f>
        <v>5l) Doorsets</v>
      </c>
      <c r="N123" s="25" t="str">
        <f t="shared" ref="N123" si="215">SUBSTITUTE(AA123,"5k","5k) Partition Cassettes")</f>
        <v/>
      </c>
      <c r="O123" s="25" t="str">
        <f t="shared" si="201"/>
        <v/>
      </c>
      <c r="P123" s="25" t="str">
        <f t="shared" si="106"/>
        <v/>
      </c>
      <c r="Q123" s="25" t="str">
        <f t="shared" si="107"/>
        <v/>
      </c>
      <c r="U123" s="24" t="s">
        <v>128</v>
      </c>
      <c r="V123" s="24" t="s">
        <v>104</v>
      </c>
      <c r="W123" s="24" t="s">
        <v>105</v>
      </c>
      <c r="X123" s="24" t="s">
        <v>130</v>
      </c>
      <c r="Y123" s="24" t="s">
        <v>108</v>
      </c>
      <c r="Z123" s="24" t="s">
        <v>111</v>
      </c>
      <c r="AA123" s="24"/>
      <c r="AB123" s="24"/>
      <c r="AC123" s="24"/>
      <c r="AD123" s="24"/>
      <c r="AF123" s="24" t="str">
        <f t="shared" si="109"/>
        <v>1a5e5f5g5i5l</v>
      </c>
    </row>
    <row r="124" spans="1:32" ht="28.5" x14ac:dyDescent="0.45">
      <c r="A124" s="51" t="str">
        <f t="shared" si="94"/>
        <v>1a5e5f5g5k</v>
      </c>
      <c r="B124" s="96">
        <f t="shared" si="95"/>
        <v>123</v>
      </c>
      <c r="C124" s="87">
        <f t="shared" si="207"/>
        <v>0.217</v>
      </c>
      <c r="D124" s="87">
        <f t="shared" si="208"/>
        <v>0.19700000000000001</v>
      </c>
      <c r="E124" s="87">
        <f t="shared" si="209"/>
        <v>0.49299999999999999</v>
      </c>
      <c r="F124" s="111">
        <f t="shared" si="210"/>
        <v>9.2999999999999999E-2</v>
      </c>
      <c r="G124" s="97">
        <f t="shared" si="136"/>
        <v>1</v>
      </c>
      <c r="H124" s="25" t="str">
        <f t="shared" si="100"/>
        <v>1a) Structural Chassis - not fitted out</v>
      </c>
      <c r="I124" s="25" t="str">
        <f t="shared" si="171"/>
        <v>5e) Façade Assemblies</v>
      </c>
      <c r="J124" s="25" t="str">
        <f t="shared" si="172"/>
        <v>5f) Roof Assemblies (pre-finished sections)</v>
      </c>
      <c r="K124" s="25" t="str">
        <f t="shared" si="173"/>
        <v>5g) In unit M&amp;E distribution assemblies</v>
      </c>
      <c r="L124" s="25" t="str">
        <f t="shared" ref="L124:L125" si="216">SUBSTITUTE(Y124,"5k","5k) Partition Cassettes")</f>
        <v>5k) Partition Cassettes</v>
      </c>
      <c r="M124" s="25" t="str">
        <f t="shared" ref="M124" si="217">SUBSTITUTE(Z124,"5i","5i) Infrastructure M&amp;E (Central Plant)")</f>
        <v/>
      </c>
      <c r="N124" s="25" t="str">
        <f t="shared" ref="N124:N127" si="218">SUBSTITUTE(AA124,"5j","5j) Floor Cassettes with horizontal services")</f>
        <v/>
      </c>
      <c r="O124" s="25" t="str">
        <f t="shared" ref="O124:O127" si="219">SUBSTITUTE(AB124,"5k","5k) Partition Cassettes")</f>
        <v/>
      </c>
      <c r="P124" s="25" t="str">
        <f t="shared" si="106"/>
        <v/>
      </c>
      <c r="Q124" s="25" t="str">
        <f t="shared" si="107"/>
        <v/>
      </c>
      <c r="U124" s="24" t="s">
        <v>128</v>
      </c>
      <c r="V124" s="24" t="s">
        <v>104</v>
      </c>
      <c r="W124" s="24" t="s">
        <v>105</v>
      </c>
      <c r="X124" s="24" t="s">
        <v>130</v>
      </c>
      <c r="Y124" s="24" t="s">
        <v>135</v>
      </c>
      <c r="Z124" s="24"/>
      <c r="AA124" s="24"/>
      <c r="AB124" s="24"/>
      <c r="AC124" s="24"/>
      <c r="AD124" s="24"/>
      <c r="AF124" s="24" t="str">
        <f t="shared" si="109"/>
        <v>1a5e5f5g5k</v>
      </c>
    </row>
    <row r="125" spans="1:32" ht="28.5" x14ac:dyDescent="0.45">
      <c r="A125" s="51" t="str">
        <f t="shared" si="94"/>
        <v>1a5e5f5g5k5l</v>
      </c>
      <c r="B125" s="96">
        <f t="shared" si="95"/>
        <v>124</v>
      </c>
      <c r="C125" s="87">
        <f t="shared" si="207"/>
        <v>0.222</v>
      </c>
      <c r="D125" s="87">
        <f t="shared" si="208"/>
        <v>0.20200000000000001</v>
      </c>
      <c r="E125" s="87">
        <f t="shared" si="209"/>
        <v>0.48799999999999999</v>
      </c>
      <c r="F125" s="111">
        <f t="shared" si="210"/>
        <v>8.7999999999999995E-2</v>
      </c>
      <c r="G125" s="97">
        <f t="shared" si="136"/>
        <v>1</v>
      </c>
      <c r="H125" s="25" t="str">
        <f t="shared" si="100"/>
        <v>1a) Structural Chassis - not fitted out</v>
      </c>
      <c r="I125" s="25" t="str">
        <f t="shared" si="171"/>
        <v>5e) Façade Assemblies</v>
      </c>
      <c r="J125" s="25" t="str">
        <f t="shared" si="172"/>
        <v>5f) Roof Assemblies (pre-finished sections)</v>
      </c>
      <c r="K125" s="25" t="str">
        <f t="shared" si="173"/>
        <v>5g) In unit M&amp;E distribution assemblies</v>
      </c>
      <c r="L125" s="25" t="str">
        <f t="shared" si="216"/>
        <v>5k) Partition Cassettes</v>
      </c>
      <c r="M125" s="25" t="str">
        <f t="shared" ref="M125" si="220">SUBSTITUTE(Z125,"5l","5l) Doorsets")</f>
        <v>5l) Doorsets</v>
      </c>
      <c r="N125" s="25" t="str">
        <f t="shared" si="218"/>
        <v/>
      </c>
      <c r="O125" s="25" t="str">
        <f t="shared" si="219"/>
        <v/>
      </c>
      <c r="P125" s="25" t="str">
        <f t="shared" si="106"/>
        <v/>
      </c>
      <c r="Q125" s="25" t="str">
        <f t="shared" si="107"/>
        <v/>
      </c>
      <c r="U125" s="24" t="s">
        <v>128</v>
      </c>
      <c r="V125" s="24" t="s">
        <v>104</v>
      </c>
      <c r="W125" s="24" t="s">
        <v>105</v>
      </c>
      <c r="X125" s="24" t="s">
        <v>130</v>
      </c>
      <c r="Y125" s="24" t="s">
        <v>135</v>
      </c>
      <c r="Z125" s="24" t="s">
        <v>111</v>
      </c>
      <c r="AA125" s="24"/>
      <c r="AB125" s="24"/>
      <c r="AC125" s="24"/>
      <c r="AD125" s="24"/>
      <c r="AF125" s="24" t="str">
        <f t="shared" si="109"/>
        <v>1a5e5f5g5k5l</v>
      </c>
    </row>
    <row r="126" spans="1:32" ht="28.5" x14ac:dyDescent="0.45">
      <c r="A126" s="51" t="str">
        <f t="shared" si="94"/>
        <v>1a5e5f5g5l</v>
      </c>
      <c r="B126" s="96">
        <f t="shared" si="95"/>
        <v>125</v>
      </c>
      <c r="C126" s="87">
        <f t="shared" si="207"/>
        <v>0.22700000000000001</v>
      </c>
      <c r="D126" s="87">
        <f t="shared" si="208"/>
        <v>0.20700000000000002</v>
      </c>
      <c r="E126" s="87">
        <f t="shared" si="209"/>
        <v>0.48299999999999998</v>
      </c>
      <c r="F126" s="111">
        <f t="shared" si="210"/>
        <v>8.299999999999999E-2</v>
      </c>
      <c r="G126" s="97">
        <f t="shared" si="136"/>
        <v>1</v>
      </c>
      <c r="H126" s="25" t="str">
        <f t="shared" si="100"/>
        <v>1a) Structural Chassis - not fitted out</v>
      </c>
      <c r="I126" s="25" t="str">
        <f t="shared" si="171"/>
        <v>5e) Façade Assemblies</v>
      </c>
      <c r="J126" s="25" t="str">
        <f t="shared" si="172"/>
        <v>5f) Roof Assemblies (pre-finished sections)</v>
      </c>
      <c r="K126" s="25" t="str">
        <f t="shared" si="173"/>
        <v>5g) In unit M&amp;E distribution assemblies</v>
      </c>
      <c r="L126" s="25" t="str">
        <f t="shared" ref="L126" si="221">SUBSTITUTE(Y126,"5l","5l) Doorsets")</f>
        <v>5l) Doorsets</v>
      </c>
      <c r="M126" s="25" t="str">
        <f t="shared" ref="M126:M127" si="222">SUBSTITUTE(Z126,"5i","5i) Infrastructure M&amp;E (Central Plant)")</f>
        <v/>
      </c>
      <c r="N126" s="25" t="str">
        <f t="shared" si="218"/>
        <v/>
      </c>
      <c r="O126" s="25" t="str">
        <f t="shared" si="219"/>
        <v/>
      </c>
      <c r="P126" s="25" t="str">
        <f t="shared" si="106"/>
        <v/>
      </c>
      <c r="Q126" s="25" t="str">
        <f t="shared" si="107"/>
        <v/>
      </c>
      <c r="U126" s="24" t="s">
        <v>128</v>
      </c>
      <c r="V126" s="24" t="s">
        <v>104</v>
      </c>
      <c r="W126" s="24" t="s">
        <v>105</v>
      </c>
      <c r="X126" s="24" t="s">
        <v>130</v>
      </c>
      <c r="Y126" s="24" t="s">
        <v>111</v>
      </c>
      <c r="Z126" s="24"/>
      <c r="AA126" s="24"/>
      <c r="AB126" s="24"/>
      <c r="AC126" s="24"/>
      <c r="AD126" s="24"/>
      <c r="AF126" s="24" t="str">
        <f t="shared" si="109"/>
        <v>1a5e5f5g5l</v>
      </c>
    </row>
    <row r="127" spans="1:32" ht="28.5" x14ac:dyDescent="0.45">
      <c r="A127" s="51" t="str">
        <f t="shared" si="94"/>
        <v>1a5e5f5h</v>
      </c>
      <c r="B127" s="96">
        <f t="shared" si="95"/>
        <v>126</v>
      </c>
      <c r="C127" s="87">
        <f t="shared" si="207"/>
        <v>0.23200000000000001</v>
      </c>
      <c r="D127" s="87">
        <f t="shared" si="208"/>
        <v>0.21200000000000002</v>
      </c>
      <c r="E127" s="87">
        <f t="shared" si="209"/>
        <v>0.47799999999999998</v>
      </c>
      <c r="F127" s="111">
        <f t="shared" si="210"/>
        <v>7.7999999999999986E-2</v>
      </c>
      <c r="G127" s="97">
        <f t="shared" si="136"/>
        <v>1</v>
      </c>
      <c r="H127" s="25" t="str">
        <f t="shared" si="100"/>
        <v>1a) Structural Chassis - not fitted out</v>
      </c>
      <c r="I127" s="25" t="str">
        <f t="shared" si="171"/>
        <v>5e) Façade Assemblies</v>
      </c>
      <c r="J127" s="25" t="str">
        <f t="shared" si="172"/>
        <v>5f) Roof Assemblies (pre-finished sections)</v>
      </c>
      <c r="K127" s="25" t="str">
        <f t="shared" ref="K127:K138" si="223">SUBSTITUTE(X127,"5h","5h) Infrastructure M&amp;E (vertical risers)")</f>
        <v>5h) Infrastructure M&amp;E (vertical risers)</v>
      </c>
      <c r="L127" s="25" t="str">
        <f t="shared" ref="L127" si="224">SUBSTITUTE(Y127,"5h","5h) Infrastructure M&amp;E (vertical risers)")</f>
        <v/>
      </c>
      <c r="M127" s="25" t="str">
        <f t="shared" si="222"/>
        <v/>
      </c>
      <c r="N127" s="25" t="str">
        <f t="shared" si="218"/>
        <v/>
      </c>
      <c r="O127" s="25" t="str">
        <f t="shared" si="219"/>
        <v/>
      </c>
      <c r="P127" s="25" t="str">
        <f t="shared" si="106"/>
        <v/>
      </c>
      <c r="Q127" s="25" t="str">
        <f t="shared" si="107"/>
        <v/>
      </c>
      <c r="U127" s="24" t="s">
        <v>128</v>
      </c>
      <c r="V127" s="24" t="s">
        <v>104</v>
      </c>
      <c r="W127" s="24" t="s">
        <v>105</v>
      </c>
      <c r="X127" s="24" t="s">
        <v>131</v>
      </c>
      <c r="Y127" s="24"/>
      <c r="Z127" s="24"/>
      <c r="AA127" s="24"/>
      <c r="AB127" s="24"/>
      <c r="AC127" s="24"/>
      <c r="AD127" s="24"/>
      <c r="AF127" s="24" t="str">
        <f t="shared" si="109"/>
        <v>1a5e5f5h</v>
      </c>
    </row>
    <row r="128" spans="1:32" ht="28.5" x14ac:dyDescent="0.45">
      <c r="A128" s="51" t="str">
        <f t="shared" si="94"/>
        <v>1a5e5f5h5i</v>
      </c>
      <c r="B128" s="96">
        <f t="shared" si="95"/>
        <v>127</v>
      </c>
      <c r="C128" s="87">
        <v>0.2</v>
      </c>
      <c r="D128" s="87">
        <v>0.17</v>
      </c>
      <c r="E128" s="87">
        <v>0.53</v>
      </c>
      <c r="F128" s="111">
        <v>0.1</v>
      </c>
      <c r="G128" s="97">
        <f t="shared" si="136"/>
        <v>1</v>
      </c>
      <c r="H128" s="25" t="str">
        <f t="shared" si="100"/>
        <v>1a) Structural Chassis - not fitted out</v>
      </c>
      <c r="I128" s="25" t="str">
        <f t="shared" si="171"/>
        <v>5e) Façade Assemblies</v>
      </c>
      <c r="J128" s="25" t="str">
        <f t="shared" si="172"/>
        <v>5f) Roof Assemblies (pre-finished sections)</v>
      </c>
      <c r="K128" s="25" t="str">
        <f t="shared" si="223"/>
        <v>5h) Infrastructure M&amp;E (vertical risers)</v>
      </c>
      <c r="L128" s="25" t="str">
        <f t="shared" ref="L128:L135" si="225">SUBSTITUTE(Y128,"5i","5i) Infrastructure M&amp;E (Central Plant)")</f>
        <v>5i) Infrastructure M&amp;E (Central Plant)</v>
      </c>
      <c r="M128" s="25" t="str">
        <f t="shared" ref="M128:M132" si="226">SUBSTITUTE(Z128,"5j","5j) Floor Cassettes with horizontal services")</f>
        <v/>
      </c>
      <c r="N128" s="25" t="str">
        <f t="shared" ref="N128:N131" si="227">SUBSTITUTE(AA128,"5k","5k) Partition Cassettes")</f>
        <v/>
      </c>
      <c r="O128" s="25" t="str">
        <f t="shared" ref="O128:O138" si="228">SUBSTITUTE(AB128,"5l","5l) Doorsets")</f>
        <v/>
      </c>
      <c r="P128" s="25" t="str">
        <f t="shared" si="106"/>
        <v/>
      </c>
      <c r="Q128" s="25" t="str">
        <f t="shared" si="107"/>
        <v/>
      </c>
      <c r="U128" s="24" t="s">
        <v>128</v>
      </c>
      <c r="V128" s="24" t="s">
        <v>104</v>
      </c>
      <c r="W128" s="24" t="s">
        <v>105</v>
      </c>
      <c r="X128" s="24" t="s">
        <v>131</v>
      </c>
      <c r="Y128" s="24" t="s">
        <v>108</v>
      </c>
      <c r="Z128" s="24"/>
      <c r="AA128" s="24"/>
      <c r="AB128" s="24"/>
      <c r="AC128" s="24"/>
      <c r="AD128" s="24"/>
      <c r="AF128" s="24" t="str">
        <f t="shared" si="109"/>
        <v>1a5e5f5h5i</v>
      </c>
    </row>
    <row r="129" spans="1:32" ht="28.5" x14ac:dyDescent="0.45">
      <c r="A129" s="51" t="str">
        <f t="shared" si="94"/>
        <v>1a5e5f5h5i5j</v>
      </c>
      <c r="B129" s="96">
        <f t="shared" si="95"/>
        <v>128</v>
      </c>
      <c r="C129" s="87">
        <f>C128-0.005</f>
        <v>0.19500000000000001</v>
      </c>
      <c r="D129" s="87">
        <f>D128-0.005</f>
        <v>0.16500000000000001</v>
      </c>
      <c r="E129" s="87">
        <f>E128+0.005</f>
        <v>0.53500000000000003</v>
      </c>
      <c r="F129" s="111">
        <f>F128+0.005</f>
        <v>0.10500000000000001</v>
      </c>
      <c r="G129" s="97">
        <f t="shared" si="136"/>
        <v>1</v>
      </c>
      <c r="H129" s="25" t="str">
        <f t="shared" si="100"/>
        <v>1a) Structural Chassis - not fitted out</v>
      </c>
      <c r="I129" s="25" t="str">
        <f t="shared" si="171"/>
        <v>5e) Façade Assemblies</v>
      </c>
      <c r="J129" s="25" t="str">
        <f t="shared" si="172"/>
        <v>5f) Roof Assemblies (pre-finished sections)</v>
      </c>
      <c r="K129" s="25" t="str">
        <f t="shared" si="223"/>
        <v>5h) Infrastructure M&amp;E (vertical risers)</v>
      </c>
      <c r="L129" s="25" t="str">
        <f t="shared" si="225"/>
        <v>5i) Infrastructure M&amp;E (Central Plant)</v>
      </c>
      <c r="M129" s="25" t="str">
        <f t="shared" si="226"/>
        <v>5j) Floor Cassettes with horizontal services</v>
      </c>
      <c r="N129" s="25" t="str">
        <f t="shared" si="227"/>
        <v/>
      </c>
      <c r="O129" s="25" t="str">
        <f t="shared" si="228"/>
        <v/>
      </c>
      <c r="P129" s="25" t="str">
        <f t="shared" si="106"/>
        <v/>
      </c>
      <c r="Q129" s="25" t="str">
        <f t="shared" si="107"/>
        <v/>
      </c>
      <c r="U129" s="24" t="s">
        <v>128</v>
      </c>
      <c r="V129" s="24" t="s">
        <v>104</v>
      </c>
      <c r="W129" s="24" t="s">
        <v>105</v>
      </c>
      <c r="X129" s="24" t="s">
        <v>131</v>
      </c>
      <c r="Y129" s="24" t="s">
        <v>108</v>
      </c>
      <c r="Z129" s="24" t="s">
        <v>134</v>
      </c>
      <c r="AA129" s="24"/>
      <c r="AB129" s="24"/>
      <c r="AC129" s="24"/>
      <c r="AD129" s="24"/>
      <c r="AF129" s="24" t="str">
        <f t="shared" si="109"/>
        <v>1a5e5f5h5i5j</v>
      </c>
    </row>
    <row r="130" spans="1:32" ht="28.5" x14ac:dyDescent="0.45">
      <c r="A130" s="51" t="str">
        <f t="shared" si="94"/>
        <v>1a5e5f5h5i5j5k</v>
      </c>
      <c r="B130" s="96">
        <f t="shared" si="95"/>
        <v>129</v>
      </c>
      <c r="C130" s="87">
        <f t="shared" ref="C130:C132" si="229">C129-0.005</f>
        <v>0.19</v>
      </c>
      <c r="D130" s="87">
        <f t="shared" ref="D130:D132" si="230">D129-0.005</f>
        <v>0.16</v>
      </c>
      <c r="E130" s="87">
        <f t="shared" ref="E130:E132" si="231">E129+0.005</f>
        <v>0.54</v>
      </c>
      <c r="F130" s="111">
        <f t="shared" ref="F130:F132" si="232">F129+0.005</f>
        <v>0.11000000000000001</v>
      </c>
      <c r="G130" s="97">
        <f t="shared" si="136"/>
        <v>1</v>
      </c>
      <c r="H130" s="25" t="str">
        <f t="shared" si="100"/>
        <v>1a) Structural Chassis - not fitted out</v>
      </c>
      <c r="I130" s="25" t="str">
        <f t="shared" si="171"/>
        <v>5e) Façade Assemblies</v>
      </c>
      <c r="J130" s="25" t="str">
        <f t="shared" si="172"/>
        <v>5f) Roof Assemblies (pre-finished sections)</v>
      </c>
      <c r="K130" s="25" t="str">
        <f t="shared" si="223"/>
        <v>5h) Infrastructure M&amp;E (vertical risers)</v>
      </c>
      <c r="L130" s="25" t="str">
        <f t="shared" si="225"/>
        <v>5i) Infrastructure M&amp;E (Central Plant)</v>
      </c>
      <c r="M130" s="25" t="str">
        <f t="shared" si="226"/>
        <v>5j) Floor Cassettes with horizontal services</v>
      </c>
      <c r="N130" s="25" t="str">
        <f t="shared" si="227"/>
        <v>5k) Partition Cassettes</v>
      </c>
      <c r="O130" s="25" t="str">
        <f t="shared" si="228"/>
        <v/>
      </c>
      <c r="P130" s="25" t="str">
        <f t="shared" si="106"/>
        <v/>
      </c>
      <c r="Q130" s="25" t="str">
        <f t="shared" si="107"/>
        <v/>
      </c>
      <c r="U130" s="24" t="s">
        <v>128</v>
      </c>
      <c r="V130" s="24" t="s">
        <v>104</v>
      </c>
      <c r="W130" s="24" t="s">
        <v>105</v>
      </c>
      <c r="X130" s="24" t="s">
        <v>131</v>
      </c>
      <c r="Y130" s="24" t="s">
        <v>108</v>
      </c>
      <c r="Z130" s="24" t="s">
        <v>134</v>
      </c>
      <c r="AA130" s="24" t="s">
        <v>135</v>
      </c>
      <c r="AB130" s="24"/>
      <c r="AC130" s="24"/>
      <c r="AD130" s="24"/>
      <c r="AF130" s="24" t="str">
        <f t="shared" si="109"/>
        <v>1a5e5f5h5i5j5k</v>
      </c>
    </row>
    <row r="131" spans="1:32" ht="28.5" x14ac:dyDescent="0.45">
      <c r="A131" s="51" t="str">
        <f t="shared" ref="A131:A194" si="233">_xlfn.CONCAT(LEFT(H131,2),LEFT(I131,2),LEFT(J131,2),LEFT(K131,2),LEFT(L131,2),LEFT(M131,2),LEFT(N131,2),LEFT(O131,2),LEFT(P131,2),LEFT(Q131,2),LEFT(R131,2),LEFT(S131,2))</f>
        <v>1a5e5f5h5i5j5k5l</v>
      </c>
      <c r="B131" s="96">
        <f t="shared" si="95"/>
        <v>130</v>
      </c>
      <c r="C131" s="87">
        <f t="shared" si="229"/>
        <v>0.185</v>
      </c>
      <c r="D131" s="87">
        <f t="shared" si="230"/>
        <v>0.155</v>
      </c>
      <c r="E131" s="87">
        <f t="shared" si="231"/>
        <v>0.54500000000000004</v>
      </c>
      <c r="F131" s="111">
        <f t="shared" si="232"/>
        <v>0.11500000000000002</v>
      </c>
      <c r="G131" s="97">
        <f t="shared" si="136"/>
        <v>1</v>
      </c>
      <c r="H131" s="25" t="str">
        <f t="shared" si="100"/>
        <v>1a) Structural Chassis - not fitted out</v>
      </c>
      <c r="I131" s="25" t="str">
        <f t="shared" si="171"/>
        <v>5e) Façade Assemblies</v>
      </c>
      <c r="J131" s="25" t="str">
        <f t="shared" si="172"/>
        <v>5f) Roof Assemblies (pre-finished sections)</v>
      </c>
      <c r="K131" s="25" t="str">
        <f t="shared" si="223"/>
        <v>5h) Infrastructure M&amp;E (vertical risers)</v>
      </c>
      <c r="L131" s="25" t="str">
        <f t="shared" si="225"/>
        <v>5i) Infrastructure M&amp;E (Central Plant)</v>
      </c>
      <c r="M131" s="25" t="str">
        <f t="shared" si="226"/>
        <v>5j) Floor Cassettes with horizontal services</v>
      </c>
      <c r="N131" s="25" t="str">
        <f t="shared" si="227"/>
        <v>5k) Partition Cassettes</v>
      </c>
      <c r="O131" s="25" t="str">
        <f t="shared" si="228"/>
        <v>5l) Doorsets</v>
      </c>
      <c r="P131" s="25" t="str">
        <f t="shared" si="106"/>
        <v/>
      </c>
      <c r="Q131" s="25" t="str">
        <f t="shared" si="107"/>
        <v/>
      </c>
      <c r="U131" s="24" t="s">
        <v>128</v>
      </c>
      <c r="V131" s="24" t="s">
        <v>104</v>
      </c>
      <c r="W131" s="24" t="s">
        <v>105</v>
      </c>
      <c r="X131" s="24" t="s">
        <v>131</v>
      </c>
      <c r="Y131" s="24" t="s">
        <v>108</v>
      </c>
      <c r="Z131" s="24" t="s">
        <v>134</v>
      </c>
      <c r="AA131" s="24" t="s">
        <v>135</v>
      </c>
      <c r="AB131" s="24" t="s">
        <v>111</v>
      </c>
      <c r="AC131" s="24"/>
      <c r="AD131" s="24"/>
      <c r="AF131" s="24" t="str">
        <f t="shared" si="109"/>
        <v>1a5e5f5h5i5j5k5l</v>
      </c>
    </row>
    <row r="132" spans="1:32" ht="28.5" x14ac:dyDescent="0.45">
      <c r="A132" s="51" t="str">
        <f t="shared" si="233"/>
        <v>1a5e5f5h5i5j5l</v>
      </c>
      <c r="B132" s="96">
        <f t="shared" ref="B132:B195" si="234">B131+1</f>
        <v>131</v>
      </c>
      <c r="C132" s="87">
        <f t="shared" si="229"/>
        <v>0.18</v>
      </c>
      <c r="D132" s="87">
        <f t="shared" si="230"/>
        <v>0.15</v>
      </c>
      <c r="E132" s="87">
        <f t="shared" si="231"/>
        <v>0.55000000000000004</v>
      </c>
      <c r="F132" s="111">
        <f t="shared" si="232"/>
        <v>0.12000000000000002</v>
      </c>
      <c r="G132" s="97">
        <f t="shared" si="136"/>
        <v>1</v>
      </c>
      <c r="H132" s="25" t="str">
        <f t="shared" si="100"/>
        <v>1a) Structural Chassis - not fitted out</v>
      </c>
      <c r="I132" s="25" t="str">
        <f t="shared" si="171"/>
        <v>5e) Façade Assemblies</v>
      </c>
      <c r="J132" s="25" t="str">
        <f t="shared" si="172"/>
        <v>5f) Roof Assemblies (pre-finished sections)</v>
      </c>
      <c r="K132" s="25" t="str">
        <f t="shared" si="223"/>
        <v>5h) Infrastructure M&amp;E (vertical risers)</v>
      </c>
      <c r="L132" s="25" t="str">
        <f t="shared" si="225"/>
        <v>5i) Infrastructure M&amp;E (Central Plant)</v>
      </c>
      <c r="M132" s="25" t="str">
        <f t="shared" si="226"/>
        <v>5j) Floor Cassettes with horizontal services</v>
      </c>
      <c r="N132" s="25" t="str">
        <f t="shared" ref="N132" si="235">SUBSTITUTE(AA132,"5l","5l) Doorsets")</f>
        <v>5l) Doorsets</v>
      </c>
      <c r="O132" s="25" t="str">
        <f t="shared" si="228"/>
        <v/>
      </c>
      <c r="P132" s="25" t="str">
        <f t="shared" si="106"/>
        <v/>
      </c>
      <c r="Q132" s="25" t="str">
        <f t="shared" si="107"/>
        <v/>
      </c>
      <c r="U132" s="24" t="s">
        <v>128</v>
      </c>
      <c r="V132" s="24" t="s">
        <v>104</v>
      </c>
      <c r="W132" s="24" t="s">
        <v>105</v>
      </c>
      <c r="X132" s="24" t="s">
        <v>131</v>
      </c>
      <c r="Y132" s="24" t="s">
        <v>108</v>
      </c>
      <c r="Z132" s="24" t="s">
        <v>134</v>
      </c>
      <c r="AA132" s="24" t="s">
        <v>111</v>
      </c>
      <c r="AB132" s="24"/>
      <c r="AC132" s="24"/>
      <c r="AD132" s="24"/>
      <c r="AF132" s="24" t="str">
        <f t="shared" si="109"/>
        <v>1a5e5f5h5i5j5l</v>
      </c>
    </row>
    <row r="133" spans="1:32" ht="28.5" x14ac:dyDescent="0.45">
      <c r="A133" s="51" t="str">
        <f t="shared" si="233"/>
        <v>1a5e5f5h5i5k</v>
      </c>
      <c r="B133" s="96">
        <f t="shared" si="234"/>
        <v>132</v>
      </c>
      <c r="C133" s="87">
        <f>C132+0.005</f>
        <v>0.185</v>
      </c>
      <c r="D133" s="87">
        <f>D132+0.005</f>
        <v>0.155</v>
      </c>
      <c r="E133" s="87">
        <f>E132-0.005</f>
        <v>0.54500000000000004</v>
      </c>
      <c r="F133" s="111">
        <f>F132-0.005</f>
        <v>0.11500000000000002</v>
      </c>
      <c r="G133" s="97">
        <f t="shared" si="136"/>
        <v>1</v>
      </c>
      <c r="H133" s="25" t="str">
        <f t="shared" ref="H133:H196" si="236">SUBSTITUTE(U133,"1a","1a) Structural Chassis - not fitted out")</f>
        <v>1a) Structural Chassis - not fitted out</v>
      </c>
      <c r="I133" s="25" t="str">
        <f t="shared" si="171"/>
        <v>5e) Façade Assemblies</v>
      </c>
      <c r="J133" s="25" t="str">
        <f t="shared" si="172"/>
        <v>5f) Roof Assemblies (pre-finished sections)</v>
      </c>
      <c r="K133" s="25" t="str">
        <f t="shared" si="223"/>
        <v>5h) Infrastructure M&amp;E (vertical risers)</v>
      </c>
      <c r="L133" s="25" t="str">
        <f t="shared" si="225"/>
        <v>5i) Infrastructure M&amp;E (Central Plant)</v>
      </c>
      <c r="M133" s="25" t="str">
        <f t="shared" ref="M133:M134" si="237">SUBSTITUTE(Z133,"5k","5k) Partition Cassettes")</f>
        <v>5k) Partition Cassettes</v>
      </c>
      <c r="N133" s="25" t="str">
        <f t="shared" ref="N133" si="238">SUBSTITUTE(AA133,"5k","5k) Partition Cassettes")</f>
        <v/>
      </c>
      <c r="O133" s="25" t="str">
        <f t="shared" si="228"/>
        <v/>
      </c>
      <c r="P133" s="25" t="str">
        <f t="shared" ref="P133:P196" si="239">SUBSTITUTE(AC133,"5k","5k) Partition Cassettes")</f>
        <v/>
      </c>
      <c r="Q133" s="25" t="str">
        <f t="shared" ref="Q133:Q196" si="240">SUBSTITUTE(AD133,"5l","5l) Doorsets")</f>
        <v/>
      </c>
      <c r="U133" s="24" t="s">
        <v>128</v>
      </c>
      <c r="V133" s="24" t="s">
        <v>104</v>
      </c>
      <c r="W133" s="24" t="s">
        <v>105</v>
      </c>
      <c r="X133" s="24" t="s">
        <v>131</v>
      </c>
      <c r="Y133" s="24" t="s">
        <v>108</v>
      </c>
      <c r="Z133" s="24" t="s">
        <v>135</v>
      </c>
      <c r="AA133" s="24"/>
      <c r="AB133" s="24"/>
      <c r="AC133" s="24"/>
      <c r="AD133" s="24"/>
      <c r="AF133" s="24" t="str">
        <f t="shared" si="109"/>
        <v>1a5e5f5h5i5k</v>
      </c>
    </row>
    <row r="134" spans="1:32" ht="28.5" x14ac:dyDescent="0.45">
      <c r="A134" s="51" t="str">
        <f t="shared" si="233"/>
        <v>1a5e5f5h5i5k5l</v>
      </c>
      <c r="B134" s="96">
        <f t="shared" si="234"/>
        <v>133</v>
      </c>
      <c r="C134" s="87">
        <f t="shared" ref="C134:C139" si="241">C133+0.005</f>
        <v>0.19</v>
      </c>
      <c r="D134" s="87">
        <f t="shared" ref="D134:D139" si="242">D133+0.005</f>
        <v>0.16</v>
      </c>
      <c r="E134" s="87">
        <f t="shared" ref="E134:E139" si="243">E133-0.005</f>
        <v>0.54</v>
      </c>
      <c r="F134" s="111">
        <f t="shared" ref="F134:F139" si="244">F133-0.005</f>
        <v>0.11000000000000001</v>
      </c>
      <c r="G134" s="97">
        <f t="shared" si="136"/>
        <v>1</v>
      </c>
      <c r="H134" s="25" t="str">
        <f t="shared" si="236"/>
        <v>1a) Structural Chassis - not fitted out</v>
      </c>
      <c r="I134" s="25" t="str">
        <f t="shared" si="171"/>
        <v>5e) Façade Assemblies</v>
      </c>
      <c r="J134" s="25" t="str">
        <f t="shared" si="172"/>
        <v>5f) Roof Assemblies (pre-finished sections)</v>
      </c>
      <c r="K134" s="25" t="str">
        <f t="shared" si="223"/>
        <v>5h) Infrastructure M&amp;E (vertical risers)</v>
      </c>
      <c r="L134" s="25" t="str">
        <f t="shared" si="225"/>
        <v>5i) Infrastructure M&amp;E (Central Plant)</v>
      </c>
      <c r="M134" s="25" t="str">
        <f t="shared" si="237"/>
        <v>5k) Partition Cassettes</v>
      </c>
      <c r="N134" s="25" t="str">
        <f t="shared" ref="N134" si="245">SUBSTITUTE(AA134,"5l","5l) Doorsets")</f>
        <v>5l) Doorsets</v>
      </c>
      <c r="O134" s="25" t="str">
        <f t="shared" si="228"/>
        <v/>
      </c>
      <c r="P134" s="25" t="str">
        <f t="shared" si="239"/>
        <v/>
      </c>
      <c r="Q134" s="25" t="str">
        <f t="shared" si="240"/>
        <v/>
      </c>
      <c r="U134" s="24" t="s">
        <v>128</v>
      </c>
      <c r="V134" s="24" t="s">
        <v>104</v>
      </c>
      <c r="W134" s="24" t="s">
        <v>105</v>
      </c>
      <c r="X134" s="24" t="s">
        <v>131</v>
      </c>
      <c r="Y134" s="24" t="s">
        <v>108</v>
      </c>
      <c r="Z134" s="24" t="s">
        <v>135</v>
      </c>
      <c r="AA134" s="24" t="s">
        <v>111</v>
      </c>
      <c r="AB134" s="24"/>
      <c r="AC134" s="24"/>
      <c r="AD134" s="24"/>
      <c r="AF134" s="24" t="str">
        <f t="shared" si="109"/>
        <v>1a5e5f5h5i5k5l</v>
      </c>
    </row>
    <row r="135" spans="1:32" ht="28.5" x14ac:dyDescent="0.45">
      <c r="A135" s="51" t="str">
        <f t="shared" si="233"/>
        <v>1a5e5f5h5i5l</v>
      </c>
      <c r="B135" s="96">
        <f t="shared" si="234"/>
        <v>134</v>
      </c>
      <c r="C135" s="87">
        <f t="shared" si="241"/>
        <v>0.19500000000000001</v>
      </c>
      <c r="D135" s="87">
        <f t="shared" si="242"/>
        <v>0.16500000000000001</v>
      </c>
      <c r="E135" s="87">
        <f t="shared" si="243"/>
        <v>0.53500000000000003</v>
      </c>
      <c r="F135" s="111">
        <f t="shared" si="244"/>
        <v>0.10500000000000001</v>
      </c>
      <c r="G135" s="97">
        <f t="shared" si="136"/>
        <v>1</v>
      </c>
      <c r="H135" s="25" t="str">
        <f t="shared" si="236"/>
        <v>1a) Structural Chassis - not fitted out</v>
      </c>
      <c r="I135" s="25" t="str">
        <f t="shared" si="171"/>
        <v>5e) Façade Assemblies</v>
      </c>
      <c r="J135" s="25" t="str">
        <f t="shared" si="172"/>
        <v>5f) Roof Assemblies (pre-finished sections)</v>
      </c>
      <c r="K135" s="25" t="str">
        <f t="shared" si="223"/>
        <v>5h) Infrastructure M&amp;E (vertical risers)</v>
      </c>
      <c r="L135" s="25" t="str">
        <f t="shared" si="225"/>
        <v>5i) Infrastructure M&amp;E (Central Plant)</v>
      </c>
      <c r="M135" s="25" t="str">
        <f t="shared" ref="M135" si="246">SUBSTITUTE(Z135,"5l","5l) Doorsets")</f>
        <v>5l) Doorsets</v>
      </c>
      <c r="N135" s="25" t="str">
        <f t="shared" ref="N135:N138" si="247">SUBSTITUTE(AA135,"5k","5k) Partition Cassettes")</f>
        <v/>
      </c>
      <c r="O135" s="25" t="str">
        <f t="shared" si="228"/>
        <v/>
      </c>
      <c r="P135" s="25" t="str">
        <f t="shared" si="239"/>
        <v/>
      </c>
      <c r="Q135" s="25" t="str">
        <f t="shared" si="240"/>
        <v/>
      </c>
      <c r="U135" s="24" t="s">
        <v>128</v>
      </c>
      <c r="V135" s="24" t="s">
        <v>104</v>
      </c>
      <c r="W135" s="24" t="s">
        <v>105</v>
      </c>
      <c r="X135" s="24" t="s">
        <v>131</v>
      </c>
      <c r="Y135" s="24" t="s">
        <v>108</v>
      </c>
      <c r="Z135" s="24" t="s">
        <v>111</v>
      </c>
      <c r="AA135" s="24"/>
      <c r="AB135" s="24"/>
      <c r="AC135" s="24"/>
      <c r="AD135" s="24"/>
      <c r="AF135" s="24" t="str">
        <f t="shared" ref="AF135:AF198" si="248">_xlfn.CONCAT(U135:AD135)</f>
        <v>1a5e5f5h5i5l</v>
      </c>
    </row>
    <row r="136" spans="1:32" ht="28.5" x14ac:dyDescent="0.45">
      <c r="A136" s="51" t="str">
        <f t="shared" si="233"/>
        <v>1a5e5f5h5k</v>
      </c>
      <c r="B136" s="96">
        <f t="shared" si="234"/>
        <v>135</v>
      </c>
      <c r="C136" s="87">
        <f t="shared" si="241"/>
        <v>0.2</v>
      </c>
      <c r="D136" s="87">
        <f t="shared" si="242"/>
        <v>0.17</v>
      </c>
      <c r="E136" s="87">
        <f t="shared" si="243"/>
        <v>0.53</v>
      </c>
      <c r="F136" s="111">
        <f t="shared" si="244"/>
        <v>0.1</v>
      </c>
      <c r="G136" s="97">
        <f t="shared" si="136"/>
        <v>1</v>
      </c>
      <c r="H136" s="25" t="str">
        <f t="shared" si="236"/>
        <v>1a) Structural Chassis - not fitted out</v>
      </c>
      <c r="I136" s="25" t="str">
        <f t="shared" si="171"/>
        <v>5e) Façade Assemblies</v>
      </c>
      <c r="J136" s="25" t="str">
        <f t="shared" si="172"/>
        <v>5f) Roof Assemblies (pre-finished sections)</v>
      </c>
      <c r="K136" s="25" t="str">
        <f t="shared" si="223"/>
        <v>5h) Infrastructure M&amp;E (vertical risers)</v>
      </c>
      <c r="L136" s="25" t="str">
        <f t="shared" ref="L136:L137" si="249">SUBSTITUTE(Y136,"5k","5k) Partition Cassettes")</f>
        <v>5k) Partition Cassettes</v>
      </c>
      <c r="M136" s="25" t="str">
        <f t="shared" ref="M136" si="250">SUBSTITUTE(Z136,"5j","5j) Floor Cassettes with horizontal services")</f>
        <v/>
      </c>
      <c r="N136" s="25" t="str">
        <f t="shared" si="247"/>
        <v/>
      </c>
      <c r="O136" s="25" t="str">
        <f t="shared" si="228"/>
        <v/>
      </c>
      <c r="P136" s="25" t="str">
        <f t="shared" si="239"/>
        <v/>
      </c>
      <c r="Q136" s="25" t="str">
        <f t="shared" si="240"/>
        <v/>
      </c>
      <c r="U136" s="24" t="s">
        <v>128</v>
      </c>
      <c r="V136" s="24" t="s">
        <v>104</v>
      </c>
      <c r="W136" s="24" t="s">
        <v>105</v>
      </c>
      <c r="X136" s="24" t="s">
        <v>131</v>
      </c>
      <c r="Y136" s="24" t="s">
        <v>135</v>
      </c>
      <c r="Z136" s="24"/>
      <c r="AA136" s="24"/>
      <c r="AB136" s="24"/>
      <c r="AC136" s="24"/>
      <c r="AD136" s="24"/>
      <c r="AF136" s="24" t="str">
        <f t="shared" si="248"/>
        <v>1a5e5f5h5k</v>
      </c>
    </row>
    <row r="137" spans="1:32" ht="28.5" x14ac:dyDescent="0.45">
      <c r="A137" s="51" t="str">
        <f t="shared" si="233"/>
        <v>1a5e5f5h5k5l</v>
      </c>
      <c r="B137" s="96">
        <f t="shared" si="234"/>
        <v>136</v>
      </c>
      <c r="C137" s="87">
        <f t="shared" si="241"/>
        <v>0.20500000000000002</v>
      </c>
      <c r="D137" s="87">
        <f t="shared" si="242"/>
        <v>0.17500000000000002</v>
      </c>
      <c r="E137" s="87">
        <f t="shared" si="243"/>
        <v>0.52500000000000002</v>
      </c>
      <c r="F137" s="111">
        <f t="shared" si="244"/>
        <v>9.5000000000000001E-2</v>
      </c>
      <c r="G137" s="97">
        <f t="shared" si="136"/>
        <v>1</v>
      </c>
      <c r="H137" s="25" t="str">
        <f t="shared" si="236"/>
        <v>1a) Structural Chassis - not fitted out</v>
      </c>
      <c r="I137" s="25" t="str">
        <f t="shared" si="171"/>
        <v>5e) Façade Assemblies</v>
      </c>
      <c r="J137" s="25" t="str">
        <f t="shared" si="172"/>
        <v>5f) Roof Assemblies (pre-finished sections)</v>
      </c>
      <c r="K137" s="25" t="str">
        <f t="shared" si="223"/>
        <v>5h) Infrastructure M&amp;E (vertical risers)</v>
      </c>
      <c r="L137" s="25" t="str">
        <f t="shared" si="249"/>
        <v>5k) Partition Cassettes</v>
      </c>
      <c r="M137" s="25" t="str">
        <f t="shared" ref="M137" si="251">SUBSTITUTE(Z137,"5l","5l) Doorsets")</f>
        <v>5l) Doorsets</v>
      </c>
      <c r="N137" s="25" t="str">
        <f t="shared" si="247"/>
        <v/>
      </c>
      <c r="O137" s="25" t="str">
        <f t="shared" si="228"/>
        <v/>
      </c>
      <c r="P137" s="25" t="str">
        <f t="shared" si="239"/>
        <v/>
      </c>
      <c r="Q137" s="25" t="str">
        <f t="shared" si="240"/>
        <v/>
      </c>
      <c r="U137" s="24" t="s">
        <v>128</v>
      </c>
      <c r="V137" s="24" t="s">
        <v>104</v>
      </c>
      <c r="W137" s="24" t="s">
        <v>105</v>
      </c>
      <c r="X137" s="24" t="s">
        <v>131</v>
      </c>
      <c r="Y137" s="24" t="s">
        <v>135</v>
      </c>
      <c r="Z137" s="24" t="s">
        <v>111</v>
      </c>
      <c r="AA137" s="24"/>
      <c r="AB137" s="24"/>
      <c r="AC137" s="24"/>
      <c r="AD137" s="24"/>
      <c r="AF137" s="24" t="str">
        <f t="shared" si="248"/>
        <v>1a5e5f5h5k5l</v>
      </c>
    </row>
    <row r="138" spans="1:32" ht="28.5" x14ac:dyDescent="0.45">
      <c r="A138" s="51" t="str">
        <f t="shared" si="233"/>
        <v>1a5e5f5h5l</v>
      </c>
      <c r="B138" s="96">
        <f t="shared" si="234"/>
        <v>137</v>
      </c>
      <c r="C138" s="87">
        <f t="shared" si="241"/>
        <v>0.21000000000000002</v>
      </c>
      <c r="D138" s="87">
        <f t="shared" si="242"/>
        <v>0.18000000000000002</v>
      </c>
      <c r="E138" s="87">
        <f t="shared" si="243"/>
        <v>0.52</v>
      </c>
      <c r="F138" s="111">
        <f t="shared" si="244"/>
        <v>0.09</v>
      </c>
      <c r="G138" s="97">
        <f t="shared" si="136"/>
        <v>1</v>
      </c>
      <c r="H138" s="25" t="str">
        <f t="shared" si="236"/>
        <v>1a) Structural Chassis - not fitted out</v>
      </c>
      <c r="I138" s="25" t="str">
        <f t="shared" si="171"/>
        <v>5e) Façade Assemblies</v>
      </c>
      <c r="J138" s="25" t="str">
        <f t="shared" si="172"/>
        <v>5f) Roof Assemblies (pre-finished sections)</v>
      </c>
      <c r="K138" s="25" t="str">
        <f t="shared" si="223"/>
        <v>5h) Infrastructure M&amp;E (vertical risers)</v>
      </c>
      <c r="L138" s="25" t="str">
        <f t="shared" ref="L138" si="252">SUBSTITUTE(Y138,"5l","5l) Doorsets")</f>
        <v>5l) Doorsets</v>
      </c>
      <c r="M138" s="25" t="str">
        <f t="shared" ref="M138" si="253">SUBSTITUTE(Z138,"5j","5j) Floor Cassettes with horizontal services")</f>
        <v/>
      </c>
      <c r="N138" s="25" t="str">
        <f t="shared" si="247"/>
        <v/>
      </c>
      <c r="O138" s="25" t="str">
        <f t="shared" si="228"/>
        <v/>
      </c>
      <c r="P138" s="25" t="str">
        <f t="shared" si="239"/>
        <v/>
      </c>
      <c r="Q138" s="25" t="str">
        <f t="shared" si="240"/>
        <v/>
      </c>
      <c r="U138" s="24" t="s">
        <v>128</v>
      </c>
      <c r="V138" s="24" t="s">
        <v>104</v>
      </c>
      <c r="W138" s="24" t="s">
        <v>105</v>
      </c>
      <c r="X138" s="24" t="s">
        <v>131</v>
      </c>
      <c r="Y138" s="24" t="s">
        <v>111</v>
      </c>
      <c r="Z138" s="24"/>
      <c r="AA138" s="24"/>
      <c r="AB138" s="24"/>
      <c r="AC138" s="24"/>
      <c r="AD138" s="24"/>
      <c r="AF138" s="24" t="str">
        <f t="shared" si="248"/>
        <v>1a5e5f5h5l</v>
      </c>
    </row>
    <row r="139" spans="1:32" ht="28.5" x14ac:dyDescent="0.45">
      <c r="A139" s="51" t="str">
        <f t="shared" si="233"/>
        <v>1a5e5f5i</v>
      </c>
      <c r="B139" s="96">
        <f t="shared" si="234"/>
        <v>138</v>
      </c>
      <c r="C139" s="87">
        <f t="shared" si="241"/>
        <v>0.21500000000000002</v>
      </c>
      <c r="D139" s="87">
        <f t="shared" si="242"/>
        <v>0.18500000000000003</v>
      </c>
      <c r="E139" s="87">
        <f t="shared" si="243"/>
        <v>0.51500000000000001</v>
      </c>
      <c r="F139" s="111">
        <f t="shared" si="244"/>
        <v>8.4999999999999992E-2</v>
      </c>
      <c r="G139" s="97">
        <f t="shared" si="136"/>
        <v>1</v>
      </c>
      <c r="H139" s="25" t="str">
        <f t="shared" si="236"/>
        <v>1a) Structural Chassis - not fitted out</v>
      </c>
      <c r="I139" s="25" t="str">
        <f t="shared" si="171"/>
        <v>5e) Façade Assemblies</v>
      </c>
      <c r="J139" s="25" t="str">
        <f t="shared" si="172"/>
        <v>5f) Roof Assemblies (pre-finished sections)</v>
      </c>
      <c r="K139" s="25" t="str">
        <f t="shared" ref="K139:K146" si="254">SUBSTITUTE(X139,"5i","5i) Infrastructure M&amp;E (Central Plant)")</f>
        <v>5i) Infrastructure M&amp;E (Central Plant)</v>
      </c>
      <c r="L139" s="25" t="str">
        <f t="shared" ref="L139" si="255">SUBSTITUTE(Y139,"5h","5h) Infrastructure M&amp;E (vertical risers)")</f>
        <v/>
      </c>
      <c r="M139" s="25" t="str">
        <f t="shared" ref="M139" si="256">SUBSTITUTE(Z139,"5i","5i) Infrastructure M&amp;E (Central Plant)")</f>
        <v/>
      </c>
      <c r="N139" s="25" t="str">
        <f t="shared" ref="N139" si="257">SUBSTITUTE(AA139,"5j","5j) Floor Cassettes with horizontal services")</f>
        <v/>
      </c>
      <c r="O139" s="25" t="str">
        <f t="shared" ref="O139:O171" si="258">SUBSTITUTE(AB139,"5k","5k) Partition Cassettes")</f>
        <v/>
      </c>
      <c r="P139" s="25" t="str">
        <f t="shared" si="239"/>
        <v/>
      </c>
      <c r="Q139" s="25" t="str">
        <f t="shared" si="240"/>
        <v/>
      </c>
      <c r="U139" s="24" t="s">
        <v>128</v>
      </c>
      <c r="V139" s="24" t="s">
        <v>104</v>
      </c>
      <c r="W139" s="24" t="s">
        <v>105</v>
      </c>
      <c r="X139" s="24" t="s">
        <v>108</v>
      </c>
      <c r="Y139" s="24"/>
      <c r="Z139" s="24"/>
      <c r="AA139" s="24"/>
      <c r="AB139" s="24"/>
      <c r="AC139" s="24"/>
      <c r="AD139" s="24"/>
      <c r="AF139" s="24" t="str">
        <f t="shared" si="248"/>
        <v>1a5e5f5i</v>
      </c>
    </row>
    <row r="140" spans="1:32" ht="28.5" x14ac:dyDescent="0.45">
      <c r="A140" s="51" t="str">
        <f t="shared" si="233"/>
        <v>1a5e5f5i5j</v>
      </c>
      <c r="B140" s="96">
        <f t="shared" si="234"/>
        <v>139</v>
      </c>
      <c r="C140" s="87">
        <v>0.18</v>
      </c>
      <c r="D140" s="87">
        <v>0.16</v>
      </c>
      <c r="E140" s="87">
        <v>0.54</v>
      </c>
      <c r="F140" s="111">
        <v>0.12</v>
      </c>
      <c r="G140" s="97">
        <f t="shared" si="136"/>
        <v>1</v>
      </c>
      <c r="H140" s="25" t="str">
        <f t="shared" si="236"/>
        <v>1a) Structural Chassis - not fitted out</v>
      </c>
      <c r="I140" s="25" t="str">
        <f t="shared" si="171"/>
        <v>5e) Façade Assemblies</v>
      </c>
      <c r="J140" s="25" t="str">
        <f t="shared" si="172"/>
        <v>5f) Roof Assemblies (pre-finished sections)</v>
      </c>
      <c r="K140" s="25" t="str">
        <f t="shared" si="254"/>
        <v>5i) Infrastructure M&amp;E (Central Plant)</v>
      </c>
      <c r="L140" s="25" t="str">
        <f t="shared" ref="L140:L143" si="259">SUBSTITUTE(Y140,"5j","5j) Floor Cassettes with horizontal services")</f>
        <v>5j) Floor Cassettes with horizontal services</v>
      </c>
      <c r="M140" s="25" t="str">
        <f t="shared" ref="M140:M142" si="260">SUBSTITUTE(Z140,"5k","5k) Partition Cassettes")</f>
        <v/>
      </c>
      <c r="N140" s="25" t="str">
        <f t="shared" ref="N140:N148" si="261">SUBSTITUTE(AA140,"5l","5l) Doorsets")</f>
        <v/>
      </c>
      <c r="O140" s="25" t="str">
        <f t="shared" si="258"/>
        <v/>
      </c>
      <c r="P140" s="25" t="str">
        <f t="shared" si="239"/>
        <v/>
      </c>
      <c r="Q140" s="25" t="str">
        <f t="shared" si="240"/>
        <v/>
      </c>
      <c r="U140" s="24" t="s">
        <v>128</v>
      </c>
      <c r="V140" s="24" t="s">
        <v>104</v>
      </c>
      <c r="W140" s="24" t="s">
        <v>105</v>
      </c>
      <c r="X140" s="24" t="s">
        <v>108</v>
      </c>
      <c r="Y140" s="24" t="s">
        <v>134</v>
      </c>
      <c r="Z140" s="24"/>
      <c r="AA140" s="24"/>
      <c r="AB140" s="24"/>
      <c r="AC140" s="24"/>
      <c r="AD140" s="24"/>
      <c r="AF140" s="24" t="str">
        <f t="shared" si="248"/>
        <v>1a5e5f5i5j</v>
      </c>
    </row>
    <row r="141" spans="1:32" ht="28.5" x14ac:dyDescent="0.45">
      <c r="A141" s="51" t="str">
        <f t="shared" si="233"/>
        <v>1a5e5f5i5j5k</v>
      </c>
      <c r="B141" s="96">
        <f t="shared" si="234"/>
        <v>140</v>
      </c>
      <c r="C141" s="87">
        <f>C140-0.005</f>
        <v>0.17499999999999999</v>
      </c>
      <c r="D141" s="87">
        <f>D140-0.005</f>
        <v>0.155</v>
      </c>
      <c r="E141" s="87">
        <f>E140+0.005</f>
        <v>0.54500000000000004</v>
      </c>
      <c r="F141" s="111">
        <f>F140+0.005</f>
        <v>0.125</v>
      </c>
      <c r="G141" s="97">
        <f t="shared" si="136"/>
        <v>1</v>
      </c>
      <c r="H141" s="25" t="str">
        <f t="shared" si="236"/>
        <v>1a) Structural Chassis - not fitted out</v>
      </c>
      <c r="I141" s="25" t="str">
        <f t="shared" si="171"/>
        <v>5e) Façade Assemblies</v>
      </c>
      <c r="J141" s="25" t="str">
        <f t="shared" si="172"/>
        <v>5f) Roof Assemblies (pre-finished sections)</v>
      </c>
      <c r="K141" s="25" t="str">
        <f t="shared" si="254"/>
        <v>5i) Infrastructure M&amp;E (Central Plant)</v>
      </c>
      <c r="L141" s="25" t="str">
        <f t="shared" si="259"/>
        <v>5j) Floor Cassettes with horizontal services</v>
      </c>
      <c r="M141" s="25" t="str">
        <f t="shared" si="260"/>
        <v>5k) Partition Cassettes</v>
      </c>
      <c r="N141" s="25" t="str">
        <f t="shared" si="261"/>
        <v/>
      </c>
      <c r="O141" s="25" t="str">
        <f t="shared" si="258"/>
        <v/>
      </c>
      <c r="P141" s="25" t="str">
        <f t="shared" si="239"/>
        <v/>
      </c>
      <c r="Q141" s="25" t="str">
        <f t="shared" si="240"/>
        <v/>
      </c>
      <c r="U141" s="24" t="s">
        <v>128</v>
      </c>
      <c r="V141" s="24" t="s">
        <v>104</v>
      </c>
      <c r="W141" s="24" t="s">
        <v>105</v>
      </c>
      <c r="X141" s="24" t="s">
        <v>108</v>
      </c>
      <c r="Y141" s="24" t="s">
        <v>134</v>
      </c>
      <c r="Z141" s="24" t="s">
        <v>135</v>
      </c>
      <c r="AA141" s="24"/>
      <c r="AB141" s="24"/>
      <c r="AC141" s="24"/>
      <c r="AD141" s="24"/>
      <c r="AF141" s="24" t="str">
        <f t="shared" si="248"/>
        <v>1a5e5f5i5j5k</v>
      </c>
    </row>
    <row r="142" spans="1:32" ht="28.5" x14ac:dyDescent="0.45">
      <c r="A142" s="51" t="str">
        <f t="shared" si="233"/>
        <v>1a5e5f5i5j5k5l</v>
      </c>
      <c r="B142" s="96">
        <f t="shared" si="234"/>
        <v>141</v>
      </c>
      <c r="C142" s="87">
        <f t="shared" ref="C142:C143" si="262">C141-0.005</f>
        <v>0.16999999999999998</v>
      </c>
      <c r="D142" s="87">
        <f t="shared" ref="D142:D143" si="263">D141-0.005</f>
        <v>0.15</v>
      </c>
      <c r="E142" s="87">
        <f t="shared" ref="E142:E143" si="264">E141+0.005</f>
        <v>0.55000000000000004</v>
      </c>
      <c r="F142" s="111">
        <f t="shared" ref="F142:F143" si="265">F141+0.005</f>
        <v>0.13</v>
      </c>
      <c r="G142" s="97">
        <f t="shared" si="136"/>
        <v>1</v>
      </c>
      <c r="H142" s="25" t="str">
        <f t="shared" si="236"/>
        <v>1a) Structural Chassis - not fitted out</v>
      </c>
      <c r="I142" s="25" t="str">
        <f t="shared" si="171"/>
        <v>5e) Façade Assemblies</v>
      </c>
      <c r="J142" s="25" t="str">
        <f t="shared" si="172"/>
        <v>5f) Roof Assemblies (pre-finished sections)</v>
      </c>
      <c r="K142" s="25" t="str">
        <f t="shared" si="254"/>
        <v>5i) Infrastructure M&amp;E (Central Plant)</v>
      </c>
      <c r="L142" s="25" t="str">
        <f t="shared" si="259"/>
        <v>5j) Floor Cassettes with horizontal services</v>
      </c>
      <c r="M142" s="25" t="str">
        <f t="shared" si="260"/>
        <v>5k) Partition Cassettes</v>
      </c>
      <c r="N142" s="25" t="str">
        <f t="shared" si="261"/>
        <v>5l) Doorsets</v>
      </c>
      <c r="O142" s="25" t="str">
        <f t="shared" si="258"/>
        <v/>
      </c>
      <c r="P142" s="25" t="str">
        <f t="shared" si="239"/>
        <v/>
      </c>
      <c r="Q142" s="25" t="str">
        <f t="shared" si="240"/>
        <v/>
      </c>
      <c r="U142" s="24" t="s">
        <v>128</v>
      </c>
      <c r="V142" s="24" t="s">
        <v>104</v>
      </c>
      <c r="W142" s="24" t="s">
        <v>105</v>
      </c>
      <c r="X142" s="24" t="s">
        <v>108</v>
      </c>
      <c r="Y142" s="24" t="s">
        <v>134</v>
      </c>
      <c r="Z142" s="24" t="s">
        <v>135</v>
      </c>
      <c r="AA142" s="24" t="s">
        <v>111</v>
      </c>
      <c r="AB142" s="24"/>
      <c r="AC142" s="24"/>
      <c r="AD142" s="24"/>
      <c r="AF142" s="24" t="str">
        <f t="shared" si="248"/>
        <v>1a5e5f5i5j5k5l</v>
      </c>
    </row>
    <row r="143" spans="1:32" ht="28.5" x14ac:dyDescent="0.45">
      <c r="A143" s="51" t="str">
        <f t="shared" si="233"/>
        <v>1a5e5f5i5j5l</v>
      </c>
      <c r="B143" s="96">
        <f t="shared" si="234"/>
        <v>142</v>
      </c>
      <c r="C143" s="87">
        <f t="shared" si="262"/>
        <v>0.16499999999999998</v>
      </c>
      <c r="D143" s="87">
        <f t="shared" si="263"/>
        <v>0.14499999999999999</v>
      </c>
      <c r="E143" s="87">
        <f t="shared" si="264"/>
        <v>0.55500000000000005</v>
      </c>
      <c r="F143" s="111">
        <f t="shared" si="265"/>
        <v>0.13500000000000001</v>
      </c>
      <c r="G143" s="97">
        <f t="shared" si="136"/>
        <v>1</v>
      </c>
      <c r="H143" s="25" t="str">
        <f t="shared" si="236"/>
        <v>1a) Structural Chassis - not fitted out</v>
      </c>
      <c r="I143" s="25" t="str">
        <f t="shared" si="171"/>
        <v>5e) Façade Assemblies</v>
      </c>
      <c r="J143" s="25" t="str">
        <f t="shared" si="172"/>
        <v>5f) Roof Assemblies (pre-finished sections)</v>
      </c>
      <c r="K143" s="25" t="str">
        <f t="shared" si="254"/>
        <v>5i) Infrastructure M&amp;E (Central Plant)</v>
      </c>
      <c r="L143" s="25" t="str">
        <f t="shared" si="259"/>
        <v>5j) Floor Cassettes with horizontal services</v>
      </c>
      <c r="M143" s="25" t="str">
        <f t="shared" ref="M143" si="266">SUBSTITUTE(Z143,"5l","5l) Doorsets")</f>
        <v>5l) Doorsets</v>
      </c>
      <c r="N143" s="25" t="str">
        <f t="shared" si="261"/>
        <v/>
      </c>
      <c r="O143" s="25" t="str">
        <f t="shared" si="258"/>
        <v/>
      </c>
      <c r="P143" s="25" t="str">
        <f t="shared" si="239"/>
        <v/>
      </c>
      <c r="Q143" s="25" t="str">
        <f t="shared" si="240"/>
        <v/>
      </c>
      <c r="U143" s="24" t="s">
        <v>128</v>
      </c>
      <c r="V143" s="24" t="s">
        <v>104</v>
      </c>
      <c r="W143" s="24" t="s">
        <v>105</v>
      </c>
      <c r="X143" s="24" t="s">
        <v>108</v>
      </c>
      <c r="Y143" s="24" t="s">
        <v>134</v>
      </c>
      <c r="Z143" s="24" t="s">
        <v>111</v>
      </c>
      <c r="AA143" s="24"/>
      <c r="AB143" s="24"/>
      <c r="AC143" s="24"/>
      <c r="AD143" s="24"/>
      <c r="AF143" s="24" t="str">
        <f t="shared" si="248"/>
        <v>1a5e5f5i5j5l</v>
      </c>
    </row>
    <row r="144" spans="1:32" ht="28.5" x14ac:dyDescent="0.45">
      <c r="A144" s="51" t="str">
        <f t="shared" si="233"/>
        <v>1a5e5f5i5k</v>
      </c>
      <c r="B144" s="96">
        <f t="shared" si="234"/>
        <v>143</v>
      </c>
      <c r="C144" s="87">
        <f t="shared" ref="C144:C149" si="267">C143-0.005</f>
        <v>0.15999999999999998</v>
      </c>
      <c r="D144" s="87">
        <f t="shared" ref="D144:D149" si="268">D143-0.005</f>
        <v>0.13999999999999999</v>
      </c>
      <c r="E144" s="87">
        <f t="shared" ref="E144:E149" si="269">E143+0.005</f>
        <v>0.56000000000000005</v>
      </c>
      <c r="F144" s="111">
        <f t="shared" ref="F144:F149" si="270">F143+0.005</f>
        <v>0.14000000000000001</v>
      </c>
      <c r="G144" s="97">
        <f t="shared" ref="G144:G207" si="271">SUM(C144:F144)</f>
        <v>1</v>
      </c>
      <c r="H144" s="25" t="str">
        <f t="shared" si="236"/>
        <v>1a) Structural Chassis - not fitted out</v>
      </c>
      <c r="I144" s="25" t="str">
        <f t="shared" si="171"/>
        <v>5e) Façade Assemblies</v>
      </c>
      <c r="J144" s="25" t="str">
        <f t="shared" si="172"/>
        <v>5f) Roof Assemblies (pre-finished sections)</v>
      </c>
      <c r="K144" s="25" t="str">
        <f t="shared" si="254"/>
        <v>5i) Infrastructure M&amp;E (Central Plant)</v>
      </c>
      <c r="L144" s="25" t="str">
        <f t="shared" ref="L144:L145" si="272">SUBSTITUTE(Y144,"5k","5k) Partition Cassettes")</f>
        <v>5k) Partition Cassettes</v>
      </c>
      <c r="M144" s="25" t="str">
        <f t="shared" ref="M144" si="273">SUBSTITUTE(Z144,"5k","5k) Partition Cassettes")</f>
        <v/>
      </c>
      <c r="N144" s="25" t="str">
        <f t="shared" si="261"/>
        <v/>
      </c>
      <c r="O144" s="25" t="str">
        <f t="shared" si="258"/>
        <v/>
      </c>
      <c r="P144" s="25" t="str">
        <f t="shared" si="239"/>
        <v/>
      </c>
      <c r="Q144" s="25" t="str">
        <f t="shared" si="240"/>
        <v/>
      </c>
      <c r="U144" s="24" t="s">
        <v>128</v>
      </c>
      <c r="V144" s="24" t="s">
        <v>104</v>
      </c>
      <c r="W144" s="24" t="s">
        <v>105</v>
      </c>
      <c r="X144" s="24" t="s">
        <v>108</v>
      </c>
      <c r="Y144" s="24" t="s">
        <v>135</v>
      </c>
      <c r="Z144" s="24"/>
      <c r="AA144" s="24"/>
      <c r="AB144" s="24"/>
      <c r="AC144" s="24"/>
      <c r="AD144" s="24"/>
      <c r="AF144" s="24" t="str">
        <f t="shared" si="248"/>
        <v>1a5e5f5i5k</v>
      </c>
    </row>
    <row r="145" spans="1:32" ht="28.5" x14ac:dyDescent="0.45">
      <c r="A145" s="51" t="str">
        <f t="shared" si="233"/>
        <v>1a5e5f5i5k5l</v>
      </c>
      <c r="B145" s="96">
        <f t="shared" si="234"/>
        <v>144</v>
      </c>
      <c r="C145" s="87">
        <f t="shared" si="267"/>
        <v>0.15499999999999997</v>
      </c>
      <c r="D145" s="87">
        <f t="shared" si="268"/>
        <v>0.13499999999999998</v>
      </c>
      <c r="E145" s="87">
        <f t="shared" si="269"/>
        <v>0.56500000000000006</v>
      </c>
      <c r="F145" s="111">
        <f t="shared" si="270"/>
        <v>0.14500000000000002</v>
      </c>
      <c r="G145" s="97">
        <f t="shared" si="271"/>
        <v>1</v>
      </c>
      <c r="H145" s="25" t="str">
        <f t="shared" si="236"/>
        <v>1a) Structural Chassis - not fitted out</v>
      </c>
      <c r="I145" s="25" t="str">
        <f t="shared" si="171"/>
        <v>5e) Façade Assemblies</v>
      </c>
      <c r="J145" s="25" t="str">
        <f t="shared" si="172"/>
        <v>5f) Roof Assemblies (pre-finished sections)</v>
      </c>
      <c r="K145" s="25" t="str">
        <f t="shared" si="254"/>
        <v>5i) Infrastructure M&amp;E (Central Plant)</v>
      </c>
      <c r="L145" s="25" t="str">
        <f t="shared" si="272"/>
        <v>5k) Partition Cassettes</v>
      </c>
      <c r="M145" s="25" t="str">
        <f t="shared" ref="M145" si="274">SUBSTITUTE(Z145,"5l","5l) Doorsets")</f>
        <v>5l) Doorsets</v>
      </c>
      <c r="N145" s="25" t="str">
        <f t="shared" si="261"/>
        <v/>
      </c>
      <c r="O145" s="25" t="str">
        <f t="shared" si="258"/>
        <v/>
      </c>
      <c r="P145" s="25" t="str">
        <f t="shared" si="239"/>
        <v/>
      </c>
      <c r="Q145" s="25" t="str">
        <f t="shared" si="240"/>
        <v/>
      </c>
      <c r="U145" s="24" t="s">
        <v>128</v>
      </c>
      <c r="V145" s="24" t="s">
        <v>104</v>
      </c>
      <c r="W145" s="24" t="s">
        <v>105</v>
      </c>
      <c r="X145" s="24" t="s">
        <v>108</v>
      </c>
      <c r="Y145" s="24" t="s">
        <v>135</v>
      </c>
      <c r="Z145" s="24" t="s">
        <v>111</v>
      </c>
      <c r="AA145" s="24"/>
      <c r="AB145" s="24"/>
      <c r="AC145" s="24"/>
      <c r="AD145" s="24"/>
      <c r="AF145" s="24" t="str">
        <f t="shared" si="248"/>
        <v>1a5e5f5i5k5l</v>
      </c>
    </row>
    <row r="146" spans="1:32" ht="28.5" x14ac:dyDescent="0.45">
      <c r="A146" s="51" t="str">
        <f t="shared" si="233"/>
        <v>1a5e5f5i5l</v>
      </c>
      <c r="B146" s="96">
        <f t="shared" si="234"/>
        <v>145</v>
      </c>
      <c r="C146" s="87">
        <f t="shared" si="267"/>
        <v>0.14999999999999997</v>
      </c>
      <c r="D146" s="87">
        <f t="shared" si="268"/>
        <v>0.12999999999999998</v>
      </c>
      <c r="E146" s="87">
        <f t="shared" si="269"/>
        <v>0.57000000000000006</v>
      </c>
      <c r="F146" s="111">
        <f t="shared" si="270"/>
        <v>0.15000000000000002</v>
      </c>
      <c r="G146" s="97">
        <f t="shared" si="271"/>
        <v>1</v>
      </c>
      <c r="H146" s="25" t="str">
        <f t="shared" si="236"/>
        <v>1a) Structural Chassis - not fitted out</v>
      </c>
      <c r="I146" s="25" t="str">
        <f t="shared" si="171"/>
        <v>5e) Façade Assemblies</v>
      </c>
      <c r="J146" s="25" t="str">
        <f t="shared" si="172"/>
        <v>5f) Roof Assemblies (pre-finished sections)</v>
      </c>
      <c r="K146" s="25" t="str">
        <f t="shared" si="254"/>
        <v>5i) Infrastructure M&amp;E (Central Plant)</v>
      </c>
      <c r="L146" s="25" t="str">
        <f t="shared" ref="L146" si="275">SUBSTITUTE(Y146,"5l","5l) Doorsets")</f>
        <v>5l) Doorsets</v>
      </c>
      <c r="M146" s="25" t="str">
        <f t="shared" ref="M146:M148" si="276">SUBSTITUTE(Z146,"5k","5k) Partition Cassettes")</f>
        <v/>
      </c>
      <c r="N146" s="25" t="str">
        <f t="shared" si="261"/>
        <v/>
      </c>
      <c r="O146" s="25" t="str">
        <f t="shared" si="258"/>
        <v/>
      </c>
      <c r="P146" s="25" t="str">
        <f t="shared" si="239"/>
        <v/>
      </c>
      <c r="Q146" s="25" t="str">
        <f t="shared" si="240"/>
        <v/>
      </c>
      <c r="U146" s="24" t="s">
        <v>128</v>
      </c>
      <c r="V146" s="24" t="s">
        <v>104</v>
      </c>
      <c r="W146" s="24" t="s">
        <v>105</v>
      </c>
      <c r="X146" s="24" t="s">
        <v>108</v>
      </c>
      <c r="Y146" s="24" t="s">
        <v>111</v>
      </c>
      <c r="Z146" s="24"/>
      <c r="AA146" s="24"/>
      <c r="AB146" s="24"/>
      <c r="AC146" s="24"/>
      <c r="AD146" s="24"/>
      <c r="AF146" s="24" t="str">
        <f t="shared" si="248"/>
        <v>1a5e5f5i5l</v>
      </c>
    </row>
    <row r="147" spans="1:32" ht="28.5" x14ac:dyDescent="0.45">
      <c r="A147" s="51" t="str">
        <f t="shared" si="233"/>
        <v>1a5e5f5k</v>
      </c>
      <c r="B147" s="96">
        <f t="shared" si="234"/>
        <v>146</v>
      </c>
      <c r="C147" s="87">
        <f t="shared" si="267"/>
        <v>0.14499999999999996</v>
      </c>
      <c r="D147" s="87">
        <f t="shared" si="268"/>
        <v>0.12499999999999997</v>
      </c>
      <c r="E147" s="87">
        <f t="shared" si="269"/>
        <v>0.57500000000000007</v>
      </c>
      <c r="F147" s="111">
        <f t="shared" si="270"/>
        <v>0.15500000000000003</v>
      </c>
      <c r="G147" s="97">
        <f t="shared" si="271"/>
        <v>1</v>
      </c>
      <c r="H147" s="25" t="str">
        <f t="shared" si="236"/>
        <v>1a) Structural Chassis - not fitted out</v>
      </c>
      <c r="I147" s="25" t="str">
        <f t="shared" si="171"/>
        <v>5e) Façade Assemblies</v>
      </c>
      <c r="J147" s="25" t="str">
        <f t="shared" si="172"/>
        <v>5f) Roof Assemblies (pre-finished sections)</v>
      </c>
      <c r="K147" s="25" t="str">
        <f t="shared" ref="K147:K149" si="277">SUBSTITUTE(X147,"5g","5g) In unit M&amp;E distribution assemblies")</f>
        <v>5k</v>
      </c>
      <c r="L147" s="25" t="str">
        <f t="shared" ref="L147" si="278">SUBSTITUTE(Y147,"5j","5j) Floor Cassettes with horizontal services")</f>
        <v/>
      </c>
      <c r="M147" s="25" t="str">
        <f t="shared" si="276"/>
        <v/>
      </c>
      <c r="N147" s="25" t="str">
        <f t="shared" si="261"/>
        <v/>
      </c>
      <c r="O147" s="25" t="str">
        <f t="shared" si="258"/>
        <v/>
      </c>
      <c r="P147" s="25" t="str">
        <f t="shared" si="239"/>
        <v/>
      </c>
      <c r="Q147" s="25" t="str">
        <f t="shared" si="240"/>
        <v/>
      </c>
      <c r="U147" s="24" t="s">
        <v>128</v>
      </c>
      <c r="V147" s="24" t="s">
        <v>104</v>
      </c>
      <c r="W147" s="24" t="s">
        <v>105</v>
      </c>
      <c r="X147" s="24" t="s">
        <v>135</v>
      </c>
      <c r="Y147" s="24"/>
      <c r="Z147" s="24"/>
      <c r="AA147" s="24"/>
      <c r="AB147" s="24"/>
      <c r="AC147" s="24"/>
      <c r="AD147" s="24"/>
      <c r="AF147" s="24" t="str">
        <f t="shared" si="248"/>
        <v>1a5e5f5k</v>
      </c>
    </row>
    <row r="148" spans="1:32" ht="28.5" x14ac:dyDescent="0.45">
      <c r="A148" s="51" t="str">
        <f t="shared" si="233"/>
        <v>1a5e5f5k5l</v>
      </c>
      <c r="B148" s="96">
        <f t="shared" si="234"/>
        <v>147</v>
      </c>
      <c r="C148" s="87">
        <f t="shared" si="267"/>
        <v>0.13999999999999996</v>
      </c>
      <c r="D148" s="87">
        <f t="shared" si="268"/>
        <v>0.11999999999999997</v>
      </c>
      <c r="E148" s="87">
        <f t="shared" si="269"/>
        <v>0.58000000000000007</v>
      </c>
      <c r="F148" s="111">
        <f t="shared" si="270"/>
        <v>0.16000000000000003</v>
      </c>
      <c r="G148" s="97">
        <f t="shared" si="271"/>
        <v>1</v>
      </c>
      <c r="H148" s="25" t="str">
        <f t="shared" si="236"/>
        <v>1a) Structural Chassis - not fitted out</v>
      </c>
      <c r="I148" s="25" t="str">
        <f t="shared" si="171"/>
        <v>5e) Façade Assemblies</v>
      </c>
      <c r="J148" s="25" t="str">
        <f t="shared" si="172"/>
        <v>5f) Roof Assemblies (pre-finished sections)</v>
      </c>
      <c r="K148" s="25" t="str">
        <f t="shared" si="277"/>
        <v>5k</v>
      </c>
      <c r="L148" s="25" t="str">
        <f t="shared" ref="L148" si="279">SUBSTITUTE(Y148,"5l","5l) Doorsets")</f>
        <v>5l) Doorsets</v>
      </c>
      <c r="M148" s="25" t="str">
        <f t="shared" si="276"/>
        <v/>
      </c>
      <c r="N148" s="25" t="str">
        <f t="shared" si="261"/>
        <v/>
      </c>
      <c r="O148" s="25" t="str">
        <f t="shared" si="258"/>
        <v/>
      </c>
      <c r="P148" s="25" t="str">
        <f t="shared" si="239"/>
        <v/>
      </c>
      <c r="Q148" s="25" t="str">
        <f t="shared" si="240"/>
        <v/>
      </c>
      <c r="U148" s="24" t="s">
        <v>128</v>
      </c>
      <c r="V148" s="24" t="s">
        <v>104</v>
      </c>
      <c r="W148" s="24" t="s">
        <v>105</v>
      </c>
      <c r="X148" s="24" t="s">
        <v>135</v>
      </c>
      <c r="Y148" s="24" t="s">
        <v>111</v>
      </c>
      <c r="Z148" s="24"/>
      <c r="AA148" s="24"/>
      <c r="AB148" s="24"/>
      <c r="AC148" s="24"/>
      <c r="AD148" s="24"/>
      <c r="AF148" s="24" t="str">
        <f t="shared" si="248"/>
        <v>1a5e5f5k5l</v>
      </c>
    </row>
    <row r="149" spans="1:32" ht="28.5" x14ac:dyDescent="0.45">
      <c r="A149" s="51" t="str">
        <f t="shared" si="233"/>
        <v>1a5e5f5l</v>
      </c>
      <c r="B149" s="96">
        <f t="shared" si="234"/>
        <v>148</v>
      </c>
      <c r="C149" s="87">
        <f t="shared" si="267"/>
        <v>0.13499999999999995</v>
      </c>
      <c r="D149" s="87">
        <f t="shared" si="268"/>
        <v>0.11499999999999996</v>
      </c>
      <c r="E149" s="87">
        <f t="shared" si="269"/>
        <v>0.58500000000000008</v>
      </c>
      <c r="F149" s="111">
        <f t="shared" si="270"/>
        <v>0.16500000000000004</v>
      </c>
      <c r="G149" s="97">
        <f t="shared" si="271"/>
        <v>1</v>
      </c>
      <c r="H149" s="25" t="str">
        <f t="shared" si="236"/>
        <v>1a) Structural Chassis - not fitted out</v>
      </c>
      <c r="I149" s="25" t="str">
        <f t="shared" si="171"/>
        <v>5e) Façade Assemblies</v>
      </c>
      <c r="J149" s="25" t="str">
        <f t="shared" si="172"/>
        <v>5f) Roof Assemblies (pre-finished sections)</v>
      </c>
      <c r="K149" s="25" t="str">
        <f t="shared" si="277"/>
        <v>5l</v>
      </c>
      <c r="L149" s="25" t="str">
        <f t="shared" ref="L149" si="280">SUBSTITUTE(Y149,"5h","5h) Infrastructure M&amp;E (vertical risers)")</f>
        <v/>
      </c>
      <c r="M149" s="25" t="str">
        <f t="shared" ref="M149" si="281">SUBSTITUTE(Z149,"5i","5i) Infrastructure M&amp;E (Central Plant)")</f>
        <v/>
      </c>
      <c r="N149" s="25" t="str">
        <f t="shared" ref="N149" si="282">SUBSTITUTE(AA149,"5j","5j) Floor Cassettes with horizontal services")</f>
        <v/>
      </c>
      <c r="O149" s="25" t="str">
        <f t="shared" si="258"/>
        <v/>
      </c>
      <c r="P149" s="25" t="str">
        <f t="shared" si="239"/>
        <v/>
      </c>
      <c r="Q149" s="25" t="str">
        <f t="shared" si="240"/>
        <v/>
      </c>
      <c r="U149" s="24" t="s">
        <v>128</v>
      </c>
      <c r="V149" s="24" t="s">
        <v>104</v>
      </c>
      <c r="W149" s="24" t="s">
        <v>105</v>
      </c>
      <c r="X149" s="24" t="s">
        <v>111</v>
      </c>
      <c r="Y149" s="24"/>
      <c r="Z149" s="24"/>
      <c r="AA149" s="24"/>
      <c r="AB149" s="24"/>
      <c r="AC149" s="24"/>
      <c r="AD149" s="24"/>
      <c r="AF149" s="24" t="str">
        <f t="shared" si="248"/>
        <v>1a5e5f5l</v>
      </c>
    </row>
    <row r="150" spans="1:32" ht="28.5" x14ac:dyDescent="0.45">
      <c r="A150" s="51" t="str">
        <f t="shared" si="233"/>
        <v>1a5e5h5i</v>
      </c>
      <c r="B150" s="96">
        <f t="shared" si="234"/>
        <v>149</v>
      </c>
      <c r="C150" s="87">
        <v>0.17</v>
      </c>
      <c r="D150" s="87">
        <v>0.15</v>
      </c>
      <c r="E150" s="87">
        <v>0.55000000000000004</v>
      </c>
      <c r="F150" s="111">
        <v>0.13</v>
      </c>
      <c r="G150" s="97">
        <f t="shared" si="271"/>
        <v>1</v>
      </c>
      <c r="H150" s="25" t="str">
        <f t="shared" si="236"/>
        <v>1a) Structural Chassis - not fitted out</v>
      </c>
      <c r="I150" s="25" t="str">
        <f t="shared" si="171"/>
        <v>5e) Façade Assemblies</v>
      </c>
      <c r="J150" s="25" t="str">
        <f t="shared" ref="J150:J160" si="283">SUBSTITUTE(W150,"5h","5h) Infrastructure M&amp;E (vertical risers)")</f>
        <v>5h) Infrastructure M&amp;E (vertical risers)</v>
      </c>
      <c r="K150" s="25" t="str">
        <f t="shared" ref="K150:K157" si="284">SUBSTITUTE(X150,"5i","5i) Infrastructure M&amp;E (Central Plant)")</f>
        <v>5i) Infrastructure M&amp;E (Central Plant)</v>
      </c>
      <c r="L150" s="25" t="str">
        <f t="shared" ref="L150:L154" si="285">SUBSTITUTE(Y150,"5j","5j) Floor Cassettes with horizontal services")</f>
        <v/>
      </c>
      <c r="M150" s="25" t="str">
        <f t="shared" ref="M150:M153" si="286">SUBSTITUTE(Z150,"5k","5k) Partition Cassettes")</f>
        <v/>
      </c>
      <c r="N150" s="25" t="str">
        <f t="shared" ref="N150:N160" si="287">SUBSTITUTE(AA150,"5l","5l) Doorsets")</f>
        <v/>
      </c>
      <c r="O150" s="25" t="str">
        <f t="shared" si="258"/>
        <v/>
      </c>
      <c r="P150" s="25" t="str">
        <f t="shared" si="239"/>
        <v/>
      </c>
      <c r="Q150" s="25" t="str">
        <f t="shared" si="240"/>
        <v/>
      </c>
      <c r="U150" s="24" t="s">
        <v>128</v>
      </c>
      <c r="V150" s="24" t="s">
        <v>104</v>
      </c>
      <c r="W150" s="24" t="s">
        <v>131</v>
      </c>
      <c r="X150" s="24" t="s">
        <v>108</v>
      </c>
      <c r="Y150" s="24"/>
      <c r="Z150" s="24"/>
      <c r="AA150" s="24"/>
      <c r="AB150" s="24"/>
      <c r="AC150" s="24"/>
      <c r="AD150" s="24"/>
      <c r="AF150" s="24" t="str">
        <f t="shared" si="248"/>
        <v>1a5e5h5i</v>
      </c>
    </row>
    <row r="151" spans="1:32" ht="28.5" x14ac:dyDescent="0.45">
      <c r="A151" s="51" t="str">
        <f t="shared" si="233"/>
        <v>1a5e5h5i5j</v>
      </c>
      <c r="B151" s="96">
        <f t="shared" si="234"/>
        <v>150</v>
      </c>
      <c r="C151" s="87">
        <f>C150-0.005</f>
        <v>0.16500000000000001</v>
      </c>
      <c r="D151" s="87">
        <f>D150-0.005</f>
        <v>0.14499999999999999</v>
      </c>
      <c r="E151" s="87">
        <f>E150+0.005</f>
        <v>0.55500000000000005</v>
      </c>
      <c r="F151" s="111">
        <f>F150+0.005</f>
        <v>0.13500000000000001</v>
      </c>
      <c r="G151" s="97">
        <f t="shared" si="271"/>
        <v>1</v>
      </c>
      <c r="H151" s="25" t="str">
        <f t="shared" si="236"/>
        <v>1a) Structural Chassis - not fitted out</v>
      </c>
      <c r="I151" s="25" t="str">
        <f t="shared" si="171"/>
        <v>5e) Façade Assemblies</v>
      </c>
      <c r="J151" s="25" t="str">
        <f t="shared" si="283"/>
        <v>5h) Infrastructure M&amp;E (vertical risers)</v>
      </c>
      <c r="K151" s="25" t="str">
        <f t="shared" si="284"/>
        <v>5i) Infrastructure M&amp;E (Central Plant)</v>
      </c>
      <c r="L151" s="25" t="str">
        <f t="shared" si="285"/>
        <v>5j) Floor Cassettes with horizontal services</v>
      </c>
      <c r="M151" s="25" t="str">
        <f t="shared" si="286"/>
        <v/>
      </c>
      <c r="N151" s="25" t="str">
        <f t="shared" si="287"/>
        <v/>
      </c>
      <c r="O151" s="25" t="str">
        <f t="shared" si="258"/>
        <v/>
      </c>
      <c r="P151" s="25" t="str">
        <f t="shared" si="239"/>
        <v/>
      </c>
      <c r="Q151" s="25" t="str">
        <f t="shared" si="240"/>
        <v/>
      </c>
      <c r="U151" s="24" t="s">
        <v>128</v>
      </c>
      <c r="V151" s="24" t="s">
        <v>104</v>
      </c>
      <c r="W151" s="24" t="s">
        <v>131</v>
      </c>
      <c r="X151" s="24" t="s">
        <v>108</v>
      </c>
      <c r="Y151" s="24" t="s">
        <v>134</v>
      </c>
      <c r="Z151" s="24"/>
      <c r="AA151" s="24"/>
      <c r="AB151" s="24"/>
      <c r="AC151" s="24"/>
      <c r="AD151" s="24"/>
      <c r="AF151" s="24" t="str">
        <f t="shared" si="248"/>
        <v>1a5e5h5i5j</v>
      </c>
    </row>
    <row r="152" spans="1:32" ht="28.5" x14ac:dyDescent="0.45">
      <c r="A152" s="51" t="str">
        <f t="shared" si="233"/>
        <v>1a5e5h5i5j5k</v>
      </c>
      <c r="B152" s="96">
        <f t="shared" si="234"/>
        <v>151</v>
      </c>
      <c r="C152" s="87">
        <f t="shared" ref="C152:C153" si="288">C151-0.005</f>
        <v>0.16</v>
      </c>
      <c r="D152" s="87">
        <f t="shared" ref="D152:D153" si="289">D151-0.005</f>
        <v>0.13999999999999999</v>
      </c>
      <c r="E152" s="87">
        <f t="shared" ref="E152:E153" si="290">E151+0.005</f>
        <v>0.56000000000000005</v>
      </c>
      <c r="F152" s="111">
        <f t="shared" ref="F152:F153" si="291">F151+0.005</f>
        <v>0.14000000000000001</v>
      </c>
      <c r="G152" s="97">
        <f t="shared" si="271"/>
        <v>1</v>
      </c>
      <c r="H152" s="25" t="str">
        <f t="shared" si="236"/>
        <v>1a) Structural Chassis - not fitted out</v>
      </c>
      <c r="I152" s="25" t="str">
        <f t="shared" si="171"/>
        <v>5e) Façade Assemblies</v>
      </c>
      <c r="J152" s="25" t="str">
        <f t="shared" si="283"/>
        <v>5h) Infrastructure M&amp;E (vertical risers)</v>
      </c>
      <c r="K152" s="25" t="str">
        <f t="shared" si="284"/>
        <v>5i) Infrastructure M&amp;E (Central Plant)</v>
      </c>
      <c r="L152" s="25" t="str">
        <f t="shared" si="285"/>
        <v>5j) Floor Cassettes with horizontal services</v>
      </c>
      <c r="M152" s="25" t="str">
        <f t="shared" si="286"/>
        <v>5k) Partition Cassettes</v>
      </c>
      <c r="N152" s="25" t="str">
        <f t="shared" si="287"/>
        <v/>
      </c>
      <c r="O152" s="25" t="str">
        <f t="shared" si="258"/>
        <v/>
      </c>
      <c r="P152" s="25" t="str">
        <f t="shared" si="239"/>
        <v/>
      </c>
      <c r="Q152" s="25" t="str">
        <f t="shared" si="240"/>
        <v/>
      </c>
      <c r="U152" s="24" t="s">
        <v>128</v>
      </c>
      <c r="V152" s="24" t="s">
        <v>104</v>
      </c>
      <c r="W152" s="24" t="s">
        <v>131</v>
      </c>
      <c r="X152" s="24" t="s">
        <v>108</v>
      </c>
      <c r="Y152" s="24" t="s">
        <v>134</v>
      </c>
      <c r="Z152" s="24" t="s">
        <v>135</v>
      </c>
      <c r="AA152" s="24"/>
      <c r="AB152" s="24"/>
      <c r="AC152" s="24"/>
      <c r="AD152" s="24"/>
      <c r="AF152" s="24" t="str">
        <f t="shared" si="248"/>
        <v>1a5e5h5i5j5k</v>
      </c>
    </row>
    <row r="153" spans="1:32" ht="28.5" x14ac:dyDescent="0.45">
      <c r="A153" s="51" t="str">
        <f t="shared" si="233"/>
        <v>1a5e5h5i5j5k5l</v>
      </c>
      <c r="B153" s="96">
        <f t="shared" si="234"/>
        <v>152</v>
      </c>
      <c r="C153" s="87">
        <f t="shared" si="288"/>
        <v>0.155</v>
      </c>
      <c r="D153" s="87">
        <f t="shared" si="289"/>
        <v>0.13499999999999998</v>
      </c>
      <c r="E153" s="87">
        <f t="shared" si="290"/>
        <v>0.56500000000000006</v>
      </c>
      <c r="F153" s="111">
        <f t="shared" si="291"/>
        <v>0.14500000000000002</v>
      </c>
      <c r="G153" s="97">
        <f t="shared" si="271"/>
        <v>1</v>
      </c>
      <c r="H153" s="25" t="str">
        <f t="shared" si="236"/>
        <v>1a) Structural Chassis - not fitted out</v>
      </c>
      <c r="I153" s="25" t="str">
        <f t="shared" si="171"/>
        <v>5e) Façade Assemblies</v>
      </c>
      <c r="J153" s="25" t="str">
        <f t="shared" si="283"/>
        <v>5h) Infrastructure M&amp;E (vertical risers)</v>
      </c>
      <c r="K153" s="25" t="str">
        <f t="shared" si="284"/>
        <v>5i) Infrastructure M&amp;E (Central Plant)</v>
      </c>
      <c r="L153" s="25" t="str">
        <f t="shared" si="285"/>
        <v>5j) Floor Cassettes with horizontal services</v>
      </c>
      <c r="M153" s="25" t="str">
        <f t="shared" si="286"/>
        <v>5k) Partition Cassettes</v>
      </c>
      <c r="N153" s="25" t="str">
        <f t="shared" si="287"/>
        <v>5l) Doorsets</v>
      </c>
      <c r="O153" s="25" t="str">
        <f t="shared" si="258"/>
        <v/>
      </c>
      <c r="P153" s="25" t="str">
        <f t="shared" si="239"/>
        <v/>
      </c>
      <c r="Q153" s="25" t="str">
        <f t="shared" si="240"/>
        <v/>
      </c>
      <c r="U153" s="24" t="s">
        <v>128</v>
      </c>
      <c r="V153" s="24" t="s">
        <v>104</v>
      </c>
      <c r="W153" s="24" t="s">
        <v>131</v>
      </c>
      <c r="X153" s="24" t="s">
        <v>108</v>
      </c>
      <c r="Y153" s="24" t="s">
        <v>134</v>
      </c>
      <c r="Z153" s="24" t="s">
        <v>135</v>
      </c>
      <c r="AA153" s="24" t="s">
        <v>111</v>
      </c>
      <c r="AB153" s="24"/>
      <c r="AC153" s="24"/>
      <c r="AD153" s="24"/>
      <c r="AF153" s="24" t="str">
        <f t="shared" si="248"/>
        <v>1a5e5h5i5j5k5l</v>
      </c>
    </row>
    <row r="154" spans="1:32" ht="28.5" x14ac:dyDescent="0.45">
      <c r="A154" s="51" t="str">
        <f t="shared" si="233"/>
        <v>1a5e5h5i5j5l</v>
      </c>
      <c r="B154" s="96">
        <f t="shared" si="234"/>
        <v>153</v>
      </c>
      <c r="C154" s="87">
        <f>C153+0.005</f>
        <v>0.16</v>
      </c>
      <c r="D154" s="87">
        <f>D153+0.005</f>
        <v>0.13999999999999999</v>
      </c>
      <c r="E154" s="87">
        <f>E153-0.005</f>
        <v>0.56000000000000005</v>
      </c>
      <c r="F154" s="111">
        <f>F153-0.005</f>
        <v>0.14000000000000001</v>
      </c>
      <c r="G154" s="97">
        <f t="shared" si="271"/>
        <v>1</v>
      </c>
      <c r="H154" s="25" t="str">
        <f t="shared" si="236"/>
        <v>1a) Structural Chassis - not fitted out</v>
      </c>
      <c r="I154" s="25" t="str">
        <f t="shared" si="171"/>
        <v>5e) Façade Assemblies</v>
      </c>
      <c r="J154" s="25" t="str">
        <f t="shared" si="283"/>
        <v>5h) Infrastructure M&amp;E (vertical risers)</v>
      </c>
      <c r="K154" s="25" t="str">
        <f t="shared" si="284"/>
        <v>5i) Infrastructure M&amp;E (Central Plant)</v>
      </c>
      <c r="L154" s="25" t="str">
        <f t="shared" si="285"/>
        <v>5j) Floor Cassettes with horizontal services</v>
      </c>
      <c r="M154" s="25" t="str">
        <f t="shared" ref="M154" si="292">SUBSTITUTE(Z154,"5l","5l) Doorsets")</f>
        <v>5l) Doorsets</v>
      </c>
      <c r="N154" s="25" t="str">
        <f t="shared" si="287"/>
        <v/>
      </c>
      <c r="O154" s="25" t="str">
        <f t="shared" si="258"/>
        <v/>
      </c>
      <c r="P154" s="25" t="str">
        <f t="shared" si="239"/>
        <v/>
      </c>
      <c r="Q154" s="25" t="str">
        <f t="shared" si="240"/>
        <v/>
      </c>
      <c r="U154" s="24" t="s">
        <v>128</v>
      </c>
      <c r="V154" s="24" t="s">
        <v>104</v>
      </c>
      <c r="W154" s="24" t="s">
        <v>131</v>
      </c>
      <c r="X154" s="24" t="s">
        <v>108</v>
      </c>
      <c r="Y154" s="24" t="s">
        <v>134</v>
      </c>
      <c r="Z154" s="24" t="s">
        <v>111</v>
      </c>
      <c r="AA154" s="24"/>
      <c r="AB154" s="24"/>
      <c r="AC154" s="24"/>
      <c r="AD154" s="24"/>
      <c r="AF154" s="24" t="str">
        <f t="shared" si="248"/>
        <v>1a5e5h5i5j5l</v>
      </c>
    </row>
    <row r="155" spans="1:32" ht="28.5" x14ac:dyDescent="0.45">
      <c r="A155" s="51" t="str">
        <f t="shared" si="233"/>
        <v>1a5e5h5i5k</v>
      </c>
      <c r="B155" s="96">
        <f t="shared" si="234"/>
        <v>154</v>
      </c>
      <c r="C155" s="87">
        <f t="shared" ref="C155:C161" si="293">C154+0.005</f>
        <v>0.16500000000000001</v>
      </c>
      <c r="D155" s="87">
        <f t="shared" ref="D155:D161" si="294">D154+0.005</f>
        <v>0.14499999999999999</v>
      </c>
      <c r="E155" s="87">
        <f t="shared" ref="E155:E161" si="295">E154-0.005</f>
        <v>0.55500000000000005</v>
      </c>
      <c r="F155" s="111">
        <f t="shared" ref="F155:F161" si="296">F154-0.005</f>
        <v>0.13500000000000001</v>
      </c>
      <c r="G155" s="97">
        <f t="shared" si="271"/>
        <v>1</v>
      </c>
      <c r="H155" s="25" t="str">
        <f t="shared" si="236"/>
        <v>1a) Structural Chassis - not fitted out</v>
      </c>
      <c r="I155" s="25" t="str">
        <f t="shared" si="171"/>
        <v>5e) Façade Assemblies</v>
      </c>
      <c r="J155" s="25" t="str">
        <f t="shared" si="283"/>
        <v>5h) Infrastructure M&amp;E (vertical risers)</v>
      </c>
      <c r="K155" s="25" t="str">
        <f t="shared" si="284"/>
        <v>5i) Infrastructure M&amp;E (Central Plant)</v>
      </c>
      <c r="L155" s="25" t="str">
        <f t="shared" ref="L155:L156" si="297">SUBSTITUTE(Y155,"5k","5k) Partition Cassettes")</f>
        <v>5k) Partition Cassettes</v>
      </c>
      <c r="M155" s="25" t="str">
        <f t="shared" ref="M155" si="298">SUBSTITUTE(Z155,"5k","5k) Partition Cassettes")</f>
        <v/>
      </c>
      <c r="N155" s="25" t="str">
        <f t="shared" si="287"/>
        <v/>
      </c>
      <c r="O155" s="25" t="str">
        <f t="shared" si="258"/>
        <v/>
      </c>
      <c r="P155" s="25" t="str">
        <f t="shared" si="239"/>
        <v/>
      </c>
      <c r="Q155" s="25" t="str">
        <f t="shared" si="240"/>
        <v/>
      </c>
      <c r="U155" s="24" t="s">
        <v>128</v>
      </c>
      <c r="V155" s="24" t="s">
        <v>104</v>
      </c>
      <c r="W155" s="24" t="s">
        <v>131</v>
      </c>
      <c r="X155" s="24" t="s">
        <v>108</v>
      </c>
      <c r="Y155" s="24" t="s">
        <v>135</v>
      </c>
      <c r="Z155" s="24"/>
      <c r="AA155" s="24"/>
      <c r="AB155" s="24"/>
      <c r="AC155" s="24"/>
      <c r="AD155" s="24"/>
      <c r="AF155" s="24" t="str">
        <f t="shared" si="248"/>
        <v>1a5e5h5i5k</v>
      </c>
    </row>
    <row r="156" spans="1:32" ht="28.5" x14ac:dyDescent="0.45">
      <c r="A156" s="51" t="str">
        <f t="shared" si="233"/>
        <v>1a5e5h5i5k5l</v>
      </c>
      <c r="B156" s="96">
        <f t="shared" si="234"/>
        <v>155</v>
      </c>
      <c r="C156" s="87">
        <f t="shared" si="293"/>
        <v>0.17</v>
      </c>
      <c r="D156" s="87">
        <f t="shared" si="294"/>
        <v>0.15</v>
      </c>
      <c r="E156" s="87">
        <f t="shared" si="295"/>
        <v>0.55000000000000004</v>
      </c>
      <c r="F156" s="111">
        <f t="shared" si="296"/>
        <v>0.13</v>
      </c>
      <c r="G156" s="97">
        <f t="shared" si="271"/>
        <v>1</v>
      </c>
      <c r="H156" s="25" t="str">
        <f t="shared" si="236"/>
        <v>1a) Structural Chassis - not fitted out</v>
      </c>
      <c r="I156" s="25" t="str">
        <f t="shared" si="171"/>
        <v>5e) Façade Assemblies</v>
      </c>
      <c r="J156" s="25" t="str">
        <f t="shared" si="283"/>
        <v>5h) Infrastructure M&amp;E (vertical risers)</v>
      </c>
      <c r="K156" s="25" t="str">
        <f t="shared" si="284"/>
        <v>5i) Infrastructure M&amp;E (Central Plant)</v>
      </c>
      <c r="L156" s="25" t="str">
        <f t="shared" si="297"/>
        <v>5k) Partition Cassettes</v>
      </c>
      <c r="M156" s="25" t="str">
        <f t="shared" ref="M156" si="299">SUBSTITUTE(Z156,"5l","5l) Doorsets")</f>
        <v>5l) Doorsets</v>
      </c>
      <c r="N156" s="25" t="str">
        <f t="shared" si="287"/>
        <v/>
      </c>
      <c r="O156" s="25" t="str">
        <f t="shared" si="258"/>
        <v/>
      </c>
      <c r="P156" s="25" t="str">
        <f t="shared" si="239"/>
        <v/>
      </c>
      <c r="Q156" s="25" t="str">
        <f t="shared" si="240"/>
        <v/>
      </c>
      <c r="U156" s="24" t="s">
        <v>128</v>
      </c>
      <c r="V156" s="24" t="s">
        <v>104</v>
      </c>
      <c r="W156" s="24" t="s">
        <v>131</v>
      </c>
      <c r="X156" s="24" t="s">
        <v>108</v>
      </c>
      <c r="Y156" s="24" t="s">
        <v>135</v>
      </c>
      <c r="Z156" s="24" t="s">
        <v>111</v>
      </c>
      <c r="AA156" s="24"/>
      <c r="AB156" s="24"/>
      <c r="AC156" s="24"/>
      <c r="AD156" s="24"/>
      <c r="AF156" s="24" t="str">
        <f t="shared" si="248"/>
        <v>1a5e5h5i5k5l</v>
      </c>
    </row>
    <row r="157" spans="1:32" ht="28.5" x14ac:dyDescent="0.45">
      <c r="A157" s="51" t="str">
        <f t="shared" si="233"/>
        <v>1a5e5h5i5l</v>
      </c>
      <c r="B157" s="96">
        <f t="shared" si="234"/>
        <v>156</v>
      </c>
      <c r="C157" s="87">
        <f t="shared" si="293"/>
        <v>0.17500000000000002</v>
      </c>
      <c r="D157" s="87">
        <f t="shared" si="294"/>
        <v>0.155</v>
      </c>
      <c r="E157" s="87">
        <f t="shared" si="295"/>
        <v>0.54500000000000004</v>
      </c>
      <c r="F157" s="111">
        <f t="shared" si="296"/>
        <v>0.125</v>
      </c>
      <c r="G157" s="97">
        <f t="shared" si="271"/>
        <v>1</v>
      </c>
      <c r="H157" s="25" t="str">
        <f t="shared" si="236"/>
        <v>1a) Structural Chassis - not fitted out</v>
      </c>
      <c r="I157" s="25" t="str">
        <f t="shared" si="171"/>
        <v>5e) Façade Assemblies</v>
      </c>
      <c r="J157" s="25" t="str">
        <f t="shared" si="283"/>
        <v>5h) Infrastructure M&amp;E (vertical risers)</v>
      </c>
      <c r="K157" s="25" t="str">
        <f t="shared" si="284"/>
        <v>5i) Infrastructure M&amp;E (Central Plant)</v>
      </c>
      <c r="L157" s="25" t="str">
        <f t="shared" ref="L157" si="300">SUBSTITUTE(Y157,"5l","5l) Doorsets")</f>
        <v>5l) Doorsets</v>
      </c>
      <c r="M157" s="25" t="str">
        <f t="shared" ref="M157:M160" si="301">SUBSTITUTE(Z157,"5k","5k) Partition Cassettes")</f>
        <v/>
      </c>
      <c r="N157" s="25" t="str">
        <f t="shared" si="287"/>
        <v/>
      </c>
      <c r="O157" s="25" t="str">
        <f t="shared" si="258"/>
        <v/>
      </c>
      <c r="P157" s="25" t="str">
        <f t="shared" si="239"/>
        <v/>
      </c>
      <c r="Q157" s="25" t="str">
        <f t="shared" si="240"/>
        <v/>
      </c>
      <c r="U157" s="24" t="s">
        <v>128</v>
      </c>
      <c r="V157" s="24" t="s">
        <v>104</v>
      </c>
      <c r="W157" s="24" t="s">
        <v>131</v>
      </c>
      <c r="X157" s="24" t="s">
        <v>108</v>
      </c>
      <c r="Y157" s="24" t="s">
        <v>111</v>
      </c>
      <c r="Z157" s="24"/>
      <c r="AA157" s="24"/>
      <c r="AB157" s="24"/>
      <c r="AC157" s="24"/>
      <c r="AD157" s="24"/>
      <c r="AF157" s="24" t="str">
        <f t="shared" si="248"/>
        <v>1a5e5h5i5l</v>
      </c>
    </row>
    <row r="158" spans="1:32" ht="28.5" x14ac:dyDescent="0.45">
      <c r="A158" s="51" t="str">
        <f t="shared" si="233"/>
        <v>1a5e5h5k</v>
      </c>
      <c r="B158" s="96">
        <f t="shared" si="234"/>
        <v>157</v>
      </c>
      <c r="C158" s="87">
        <f t="shared" si="293"/>
        <v>0.18000000000000002</v>
      </c>
      <c r="D158" s="87">
        <f t="shared" si="294"/>
        <v>0.16</v>
      </c>
      <c r="E158" s="87">
        <f t="shared" si="295"/>
        <v>0.54</v>
      </c>
      <c r="F158" s="111">
        <f t="shared" si="296"/>
        <v>0.12</v>
      </c>
      <c r="G158" s="97">
        <f t="shared" si="271"/>
        <v>1</v>
      </c>
      <c r="H158" s="25" t="str">
        <f t="shared" si="236"/>
        <v>1a) Structural Chassis - not fitted out</v>
      </c>
      <c r="I158" s="25" t="str">
        <f t="shared" si="171"/>
        <v>5e) Façade Assemblies</v>
      </c>
      <c r="J158" s="25" t="str">
        <f t="shared" si="283"/>
        <v>5h) Infrastructure M&amp;E (vertical risers)</v>
      </c>
      <c r="K158" s="25" t="str">
        <f t="shared" ref="K158:K159" si="302">SUBSTITUTE(X158,"5k","5k) Partition Cassettes")</f>
        <v>5k) Partition Cassettes</v>
      </c>
      <c r="L158" s="25" t="str">
        <f t="shared" ref="L158" si="303">SUBSTITUTE(Y158,"5j","5j) Floor Cassettes with horizontal services")</f>
        <v/>
      </c>
      <c r="M158" s="25" t="str">
        <f t="shared" si="301"/>
        <v/>
      </c>
      <c r="N158" s="25" t="str">
        <f t="shared" si="287"/>
        <v/>
      </c>
      <c r="O158" s="25" t="str">
        <f t="shared" si="258"/>
        <v/>
      </c>
      <c r="P158" s="25" t="str">
        <f t="shared" si="239"/>
        <v/>
      </c>
      <c r="Q158" s="25" t="str">
        <f t="shared" si="240"/>
        <v/>
      </c>
      <c r="U158" s="24" t="s">
        <v>128</v>
      </c>
      <c r="V158" s="24" t="s">
        <v>104</v>
      </c>
      <c r="W158" s="24" t="s">
        <v>131</v>
      </c>
      <c r="X158" s="24" t="s">
        <v>135</v>
      </c>
      <c r="Y158" s="24"/>
      <c r="Z158" s="24"/>
      <c r="AA158" s="24"/>
      <c r="AB158" s="24"/>
      <c r="AC158" s="24"/>
      <c r="AD158" s="24"/>
      <c r="AF158" s="24" t="str">
        <f t="shared" si="248"/>
        <v>1a5e5h5k</v>
      </c>
    </row>
    <row r="159" spans="1:32" ht="28.5" x14ac:dyDescent="0.45">
      <c r="A159" s="51" t="str">
        <f t="shared" si="233"/>
        <v>1a5e5h5k5l</v>
      </c>
      <c r="B159" s="96">
        <f t="shared" si="234"/>
        <v>158</v>
      </c>
      <c r="C159" s="87">
        <f t="shared" si="293"/>
        <v>0.18500000000000003</v>
      </c>
      <c r="D159" s="87">
        <f t="shared" si="294"/>
        <v>0.16500000000000001</v>
      </c>
      <c r="E159" s="87">
        <f t="shared" si="295"/>
        <v>0.53500000000000003</v>
      </c>
      <c r="F159" s="111">
        <f t="shared" si="296"/>
        <v>0.11499999999999999</v>
      </c>
      <c r="G159" s="97">
        <f t="shared" si="271"/>
        <v>1</v>
      </c>
      <c r="H159" s="25" t="str">
        <f t="shared" si="236"/>
        <v>1a) Structural Chassis - not fitted out</v>
      </c>
      <c r="I159" s="25" t="str">
        <f t="shared" si="171"/>
        <v>5e) Façade Assemblies</v>
      </c>
      <c r="J159" s="25" t="str">
        <f t="shared" si="283"/>
        <v>5h) Infrastructure M&amp;E (vertical risers)</v>
      </c>
      <c r="K159" s="25" t="str">
        <f t="shared" si="302"/>
        <v>5k) Partition Cassettes</v>
      </c>
      <c r="L159" s="25" t="str">
        <f t="shared" ref="L159" si="304">SUBSTITUTE(Y159,"5l","5l) Doorsets")</f>
        <v>5l) Doorsets</v>
      </c>
      <c r="M159" s="25" t="str">
        <f t="shared" si="301"/>
        <v/>
      </c>
      <c r="N159" s="25" t="str">
        <f t="shared" si="287"/>
        <v/>
      </c>
      <c r="O159" s="25" t="str">
        <f t="shared" si="258"/>
        <v/>
      </c>
      <c r="P159" s="25" t="str">
        <f t="shared" si="239"/>
        <v/>
      </c>
      <c r="Q159" s="25" t="str">
        <f t="shared" si="240"/>
        <v/>
      </c>
      <c r="U159" s="24" t="s">
        <v>128</v>
      </c>
      <c r="V159" s="24" t="s">
        <v>104</v>
      </c>
      <c r="W159" s="24" t="s">
        <v>131</v>
      </c>
      <c r="X159" s="24" t="s">
        <v>135</v>
      </c>
      <c r="Y159" s="24" t="s">
        <v>111</v>
      </c>
      <c r="Z159" s="24"/>
      <c r="AA159" s="24"/>
      <c r="AB159" s="24"/>
      <c r="AC159" s="24"/>
      <c r="AD159" s="24"/>
      <c r="AF159" s="24" t="str">
        <f t="shared" si="248"/>
        <v>1a5e5h5k5l</v>
      </c>
    </row>
    <row r="160" spans="1:32" ht="28.5" x14ac:dyDescent="0.45">
      <c r="A160" s="51" t="str">
        <f t="shared" si="233"/>
        <v>1a5e5h5l</v>
      </c>
      <c r="B160" s="96">
        <f t="shared" si="234"/>
        <v>159</v>
      </c>
      <c r="C160" s="87">
        <f t="shared" si="293"/>
        <v>0.19000000000000003</v>
      </c>
      <c r="D160" s="87">
        <f t="shared" si="294"/>
        <v>0.17</v>
      </c>
      <c r="E160" s="87">
        <f t="shared" si="295"/>
        <v>0.53</v>
      </c>
      <c r="F160" s="111">
        <f t="shared" si="296"/>
        <v>0.10999999999999999</v>
      </c>
      <c r="G160" s="97">
        <f t="shared" si="271"/>
        <v>1</v>
      </c>
      <c r="H160" s="25" t="str">
        <f t="shared" si="236"/>
        <v>1a) Structural Chassis - not fitted out</v>
      </c>
      <c r="I160" s="25" t="str">
        <f t="shared" si="171"/>
        <v>5e) Façade Assemblies</v>
      </c>
      <c r="J160" s="25" t="str">
        <f t="shared" si="283"/>
        <v>5h) Infrastructure M&amp;E (vertical risers)</v>
      </c>
      <c r="K160" s="25" t="str">
        <f t="shared" ref="K160" si="305">SUBSTITUTE(X160,"5l","5l) Doorsets")</f>
        <v>5l) Doorsets</v>
      </c>
      <c r="L160" s="25" t="str">
        <f t="shared" ref="L160" si="306">SUBSTITUTE(Y160,"5j","5j) Floor Cassettes with horizontal services")</f>
        <v/>
      </c>
      <c r="M160" s="25" t="str">
        <f t="shared" si="301"/>
        <v/>
      </c>
      <c r="N160" s="25" t="str">
        <f t="shared" si="287"/>
        <v/>
      </c>
      <c r="O160" s="25" t="str">
        <f t="shared" si="258"/>
        <v/>
      </c>
      <c r="P160" s="25" t="str">
        <f t="shared" si="239"/>
        <v/>
      </c>
      <c r="Q160" s="25" t="str">
        <f t="shared" si="240"/>
        <v/>
      </c>
      <c r="U160" s="24" t="s">
        <v>128</v>
      </c>
      <c r="V160" s="24" t="s">
        <v>104</v>
      </c>
      <c r="W160" s="24" t="s">
        <v>131</v>
      </c>
      <c r="X160" s="24" t="s">
        <v>111</v>
      </c>
      <c r="Y160" s="24"/>
      <c r="Z160" s="24"/>
      <c r="AA160" s="24"/>
      <c r="AB160" s="24"/>
      <c r="AC160" s="24"/>
      <c r="AD160" s="24"/>
      <c r="AF160" s="24" t="str">
        <f t="shared" si="248"/>
        <v>1a5e5h5l</v>
      </c>
    </row>
    <row r="161" spans="1:32" ht="28.5" x14ac:dyDescent="0.45">
      <c r="A161" s="51" t="str">
        <f t="shared" si="233"/>
        <v>1a5e5i</v>
      </c>
      <c r="B161" s="96">
        <f t="shared" si="234"/>
        <v>160</v>
      </c>
      <c r="C161" s="87">
        <f t="shared" si="293"/>
        <v>0.19500000000000003</v>
      </c>
      <c r="D161" s="87">
        <f t="shared" si="294"/>
        <v>0.17500000000000002</v>
      </c>
      <c r="E161" s="87">
        <f t="shared" si="295"/>
        <v>0.52500000000000002</v>
      </c>
      <c r="F161" s="111">
        <f t="shared" si="296"/>
        <v>0.10499999999999998</v>
      </c>
      <c r="G161" s="97">
        <f t="shared" si="271"/>
        <v>1</v>
      </c>
      <c r="H161" s="25" t="str">
        <f t="shared" si="236"/>
        <v>1a) Structural Chassis - not fitted out</v>
      </c>
      <c r="I161" s="25" t="str">
        <f t="shared" si="171"/>
        <v>5e) Façade Assemblies</v>
      </c>
      <c r="J161" s="25" t="str">
        <f t="shared" ref="J161:J168" si="307">SUBSTITUTE(W161,"5i","5i) Infrastructure M&amp;E (Central Plant)")</f>
        <v>5i) Infrastructure M&amp;E (Central Plant)</v>
      </c>
      <c r="K161" s="25" t="str">
        <f t="shared" ref="K161" si="308">SUBSTITUTE(X161,"5g","5g) In unit M&amp;E distribution assemblies")</f>
        <v/>
      </c>
      <c r="L161" s="25" t="str">
        <f t="shared" ref="L161:L162" si="309">SUBSTITUTE(Y161,"5h","5h) Infrastructure M&amp;E (vertical risers)")</f>
        <v/>
      </c>
      <c r="M161" s="25" t="str">
        <f t="shared" ref="M161:M162" si="310">SUBSTITUTE(Z161,"5i","5i) Infrastructure M&amp;E (Central Plant)")</f>
        <v/>
      </c>
      <c r="N161" s="25" t="str">
        <f t="shared" ref="N161:N171" si="311">SUBSTITUTE(AA161,"5j","5j) Floor Cassettes with horizontal services")</f>
        <v/>
      </c>
      <c r="O161" s="25" t="str">
        <f t="shared" si="258"/>
        <v/>
      </c>
      <c r="P161" s="25" t="str">
        <f t="shared" si="239"/>
        <v/>
      </c>
      <c r="Q161" s="25" t="str">
        <f t="shared" si="240"/>
        <v/>
      </c>
      <c r="U161" s="24" t="s">
        <v>128</v>
      </c>
      <c r="V161" s="24" t="s">
        <v>104</v>
      </c>
      <c r="W161" s="24" t="s">
        <v>108</v>
      </c>
      <c r="X161" s="24"/>
      <c r="Y161" s="24"/>
      <c r="Z161" s="24"/>
      <c r="AA161" s="24"/>
      <c r="AB161" s="24"/>
      <c r="AC161" s="24"/>
      <c r="AD161" s="24"/>
      <c r="AF161" s="24" t="str">
        <f t="shared" si="248"/>
        <v>1a5e5i</v>
      </c>
    </row>
    <row r="162" spans="1:32" ht="28.5" x14ac:dyDescent="0.45">
      <c r="A162" s="51" t="str">
        <f t="shared" si="233"/>
        <v>1a5e5i5j</v>
      </c>
      <c r="B162" s="96">
        <f t="shared" si="234"/>
        <v>161</v>
      </c>
      <c r="C162" s="87">
        <f>C161-0.005</f>
        <v>0.19000000000000003</v>
      </c>
      <c r="D162" s="87">
        <f>D161-0.005</f>
        <v>0.17</v>
      </c>
      <c r="E162" s="87">
        <f>E161+0.005</f>
        <v>0.53</v>
      </c>
      <c r="F162" s="111">
        <f>F161+0.005</f>
        <v>0.10999999999999999</v>
      </c>
      <c r="G162" s="97">
        <f t="shared" si="271"/>
        <v>1</v>
      </c>
      <c r="H162" s="25" t="str">
        <f t="shared" si="236"/>
        <v>1a) Structural Chassis - not fitted out</v>
      </c>
      <c r="I162" s="25" t="str">
        <f t="shared" si="171"/>
        <v>5e) Façade Assemblies</v>
      </c>
      <c r="J162" s="25" t="str">
        <f t="shared" si="307"/>
        <v>5i) Infrastructure M&amp;E (Central Plant)</v>
      </c>
      <c r="K162" s="25" t="str">
        <f t="shared" ref="K162:K165" si="312">SUBSTITUTE(X162,"5j","5j) Floor Cassettes with horizontal services")</f>
        <v>5j) Floor Cassettes with horizontal services</v>
      </c>
      <c r="L162" s="25" t="str">
        <f t="shared" si="309"/>
        <v/>
      </c>
      <c r="M162" s="25" t="str">
        <f t="shared" si="310"/>
        <v/>
      </c>
      <c r="N162" s="25" t="str">
        <f t="shared" si="311"/>
        <v/>
      </c>
      <c r="O162" s="25" t="str">
        <f t="shared" si="258"/>
        <v/>
      </c>
      <c r="P162" s="25" t="str">
        <f t="shared" si="239"/>
        <v/>
      </c>
      <c r="Q162" s="25" t="str">
        <f t="shared" si="240"/>
        <v/>
      </c>
      <c r="U162" s="24" t="s">
        <v>128</v>
      </c>
      <c r="V162" s="24" t="s">
        <v>104</v>
      </c>
      <c r="W162" s="24" t="s">
        <v>108</v>
      </c>
      <c r="X162" s="24" t="s">
        <v>134</v>
      </c>
      <c r="Y162" s="24"/>
      <c r="Z162" s="24"/>
      <c r="AA162" s="24"/>
      <c r="AB162" s="24"/>
      <c r="AC162" s="24"/>
      <c r="AD162" s="24"/>
      <c r="AF162" s="24" t="str">
        <f t="shared" si="248"/>
        <v>1a5e5i5j</v>
      </c>
    </row>
    <row r="163" spans="1:32" ht="28.5" x14ac:dyDescent="0.45">
      <c r="A163" s="51" t="str">
        <f t="shared" si="233"/>
        <v>1a5e5i5j5k</v>
      </c>
      <c r="B163" s="96">
        <f t="shared" si="234"/>
        <v>162</v>
      </c>
      <c r="C163" s="87">
        <f t="shared" ref="C163:C164" si="313">C162-0.005</f>
        <v>0.18500000000000003</v>
      </c>
      <c r="D163" s="87">
        <f t="shared" ref="D163:D164" si="314">D162-0.005</f>
        <v>0.16500000000000001</v>
      </c>
      <c r="E163" s="87">
        <f t="shared" ref="E163:E164" si="315">E162+0.005</f>
        <v>0.53500000000000003</v>
      </c>
      <c r="F163" s="111">
        <f t="shared" ref="F163:F164" si="316">F162+0.005</f>
        <v>0.11499999999999999</v>
      </c>
      <c r="G163" s="97">
        <f t="shared" si="271"/>
        <v>1</v>
      </c>
      <c r="H163" s="25" t="str">
        <f t="shared" si="236"/>
        <v>1a) Structural Chassis - not fitted out</v>
      </c>
      <c r="I163" s="25" t="str">
        <f t="shared" si="171"/>
        <v>5e) Façade Assemblies</v>
      </c>
      <c r="J163" s="25" t="str">
        <f t="shared" si="307"/>
        <v>5i) Infrastructure M&amp;E (Central Plant)</v>
      </c>
      <c r="K163" s="25" t="str">
        <f t="shared" si="312"/>
        <v>5j) Floor Cassettes with horizontal services</v>
      </c>
      <c r="L163" s="25" t="str">
        <f t="shared" ref="L163:L164" si="317">SUBSTITUTE(Y163,"5k","5k) Partition Cassettes")</f>
        <v>5k) Partition Cassettes</v>
      </c>
      <c r="M163" s="25" t="str">
        <f t="shared" ref="M163:M167" si="318">SUBSTITUTE(Z163,"5l","5l) Doorsets")</f>
        <v/>
      </c>
      <c r="N163" s="25" t="str">
        <f t="shared" si="311"/>
        <v/>
      </c>
      <c r="O163" s="25" t="str">
        <f t="shared" si="258"/>
        <v/>
      </c>
      <c r="P163" s="25" t="str">
        <f t="shared" si="239"/>
        <v/>
      </c>
      <c r="Q163" s="25" t="str">
        <f t="shared" si="240"/>
        <v/>
      </c>
      <c r="U163" s="24" t="s">
        <v>128</v>
      </c>
      <c r="V163" s="24" t="s">
        <v>104</v>
      </c>
      <c r="W163" s="24" t="s">
        <v>108</v>
      </c>
      <c r="X163" s="24" t="s">
        <v>134</v>
      </c>
      <c r="Y163" s="24" t="s">
        <v>135</v>
      </c>
      <c r="Z163" s="24"/>
      <c r="AA163" s="24"/>
      <c r="AB163" s="24"/>
      <c r="AC163" s="24"/>
      <c r="AD163" s="24"/>
      <c r="AF163" s="24" t="str">
        <f t="shared" si="248"/>
        <v>1a5e5i5j5k</v>
      </c>
    </row>
    <row r="164" spans="1:32" ht="28.5" x14ac:dyDescent="0.45">
      <c r="A164" s="51" t="str">
        <f t="shared" si="233"/>
        <v>1a5e5i5j5k5l</v>
      </c>
      <c r="B164" s="96">
        <f t="shared" si="234"/>
        <v>163</v>
      </c>
      <c r="C164" s="87">
        <f t="shared" si="313"/>
        <v>0.18000000000000002</v>
      </c>
      <c r="D164" s="87">
        <f t="shared" si="314"/>
        <v>0.16</v>
      </c>
      <c r="E164" s="87">
        <f t="shared" si="315"/>
        <v>0.54</v>
      </c>
      <c r="F164" s="111">
        <f t="shared" si="316"/>
        <v>0.12</v>
      </c>
      <c r="G164" s="97">
        <f t="shared" si="271"/>
        <v>1</v>
      </c>
      <c r="H164" s="25" t="str">
        <f t="shared" si="236"/>
        <v>1a) Structural Chassis - not fitted out</v>
      </c>
      <c r="I164" s="25" t="str">
        <f t="shared" si="171"/>
        <v>5e) Façade Assemblies</v>
      </c>
      <c r="J164" s="25" t="str">
        <f t="shared" si="307"/>
        <v>5i) Infrastructure M&amp;E (Central Plant)</v>
      </c>
      <c r="K164" s="25" t="str">
        <f t="shared" si="312"/>
        <v>5j) Floor Cassettes with horizontal services</v>
      </c>
      <c r="L164" s="25" t="str">
        <f t="shared" si="317"/>
        <v>5k) Partition Cassettes</v>
      </c>
      <c r="M164" s="25" t="str">
        <f t="shared" si="318"/>
        <v>5l) Doorsets</v>
      </c>
      <c r="N164" s="25" t="str">
        <f t="shared" si="311"/>
        <v/>
      </c>
      <c r="O164" s="25" t="str">
        <f t="shared" si="258"/>
        <v/>
      </c>
      <c r="P164" s="25" t="str">
        <f t="shared" si="239"/>
        <v/>
      </c>
      <c r="Q164" s="25" t="str">
        <f t="shared" si="240"/>
        <v/>
      </c>
      <c r="U164" s="24" t="s">
        <v>128</v>
      </c>
      <c r="V164" s="24" t="s">
        <v>104</v>
      </c>
      <c r="W164" s="24" t="s">
        <v>108</v>
      </c>
      <c r="X164" s="24" t="s">
        <v>134</v>
      </c>
      <c r="Y164" s="24" t="s">
        <v>135</v>
      </c>
      <c r="Z164" s="24" t="s">
        <v>111</v>
      </c>
      <c r="AA164" s="24"/>
      <c r="AB164" s="24"/>
      <c r="AC164" s="24"/>
      <c r="AD164" s="24"/>
      <c r="AF164" s="24" t="str">
        <f t="shared" si="248"/>
        <v>1a5e5i5j5k5l</v>
      </c>
    </row>
    <row r="165" spans="1:32" ht="28.5" x14ac:dyDescent="0.45">
      <c r="A165" s="51" t="str">
        <f t="shared" si="233"/>
        <v>1a5e5i5j5l</v>
      </c>
      <c r="B165" s="96">
        <f t="shared" si="234"/>
        <v>164</v>
      </c>
      <c r="C165" s="87">
        <f>C164+0.005</f>
        <v>0.18500000000000003</v>
      </c>
      <c r="D165" s="87">
        <f>D164+0.005</f>
        <v>0.16500000000000001</v>
      </c>
      <c r="E165" s="87">
        <f>E164-0.005</f>
        <v>0.53500000000000003</v>
      </c>
      <c r="F165" s="111">
        <f>F164-0.005</f>
        <v>0.11499999999999999</v>
      </c>
      <c r="G165" s="97">
        <f t="shared" si="271"/>
        <v>1</v>
      </c>
      <c r="H165" s="25" t="str">
        <f t="shared" si="236"/>
        <v>1a) Structural Chassis - not fitted out</v>
      </c>
      <c r="I165" s="25" t="str">
        <f t="shared" ref="I165:I171" si="319">SUBSTITUTE(V165,"5e","5e) Façade Assemblies")</f>
        <v>5e) Façade Assemblies</v>
      </c>
      <c r="J165" s="25" t="str">
        <f t="shared" si="307"/>
        <v>5i) Infrastructure M&amp;E (Central Plant)</v>
      </c>
      <c r="K165" s="25" t="str">
        <f t="shared" si="312"/>
        <v>5j) Floor Cassettes with horizontal services</v>
      </c>
      <c r="L165" s="25" t="str">
        <f t="shared" ref="L165" si="320">SUBSTITUTE(Y165,"5l","5l) Doorsets")</f>
        <v>5l) Doorsets</v>
      </c>
      <c r="M165" s="25" t="str">
        <f t="shared" si="318"/>
        <v/>
      </c>
      <c r="N165" s="25" t="str">
        <f t="shared" si="311"/>
        <v/>
      </c>
      <c r="O165" s="25" t="str">
        <f t="shared" si="258"/>
        <v/>
      </c>
      <c r="P165" s="25" t="str">
        <f t="shared" si="239"/>
        <v/>
      </c>
      <c r="Q165" s="25" t="str">
        <f t="shared" si="240"/>
        <v/>
      </c>
      <c r="U165" s="24" t="s">
        <v>128</v>
      </c>
      <c r="V165" s="24" t="s">
        <v>104</v>
      </c>
      <c r="W165" s="24" t="s">
        <v>108</v>
      </c>
      <c r="X165" s="24" t="s">
        <v>134</v>
      </c>
      <c r="Y165" s="24" t="s">
        <v>111</v>
      </c>
      <c r="Z165" s="24"/>
      <c r="AA165" s="24"/>
      <c r="AB165" s="24"/>
      <c r="AC165" s="24"/>
      <c r="AD165" s="24"/>
      <c r="AF165" s="24" t="str">
        <f t="shared" si="248"/>
        <v>1a5e5i5j5l</v>
      </c>
    </row>
    <row r="166" spans="1:32" ht="28.5" x14ac:dyDescent="0.45">
      <c r="A166" s="51" t="str">
        <f t="shared" si="233"/>
        <v>1a5e5i5k</v>
      </c>
      <c r="B166" s="96">
        <f t="shared" si="234"/>
        <v>165</v>
      </c>
      <c r="C166" s="87">
        <f t="shared" ref="C166:C171" si="321">C165+0.005</f>
        <v>0.19000000000000003</v>
      </c>
      <c r="D166" s="87">
        <f t="shared" ref="D166:D171" si="322">D165+0.005</f>
        <v>0.17</v>
      </c>
      <c r="E166" s="87">
        <f t="shared" ref="E166:E171" si="323">E165-0.005</f>
        <v>0.53</v>
      </c>
      <c r="F166" s="111">
        <f t="shared" ref="F166:F171" si="324">F165-0.005</f>
        <v>0.10999999999999999</v>
      </c>
      <c r="G166" s="97">
        <f t="shared" si="271"/>
        <v>1</v>
      </c>
      <c r="H166" s="25" t="str">
        <f t="shared" si="236"/>
        <v>1a) Structural Chassis - not fitted out</v>
      </c>
      <c r="I166" s="25" t="str">
        <f t="shared" si="319"/>
        <v>5e) Façade Assemblies</v>
      </c>
      <c r="J166" s="25" t="str">
        <f t="shared" si="307"/>
        <v>5i) Infrastructure M&amp;E (Central Plant)</v>
      </c>
      <c r="K166" s="25" t="str">
        <f t="shared" ref="K166:K167" si="325">SUBSTITUTE(X166,"5k","5k) Partition Cassettes")</f>
        <v>5k) Partition Cassettes</v>
      </c>
      <c r="L166" s="25" t="str">
        <f t="shared" ref="L166" si="326">SUBSTITUTE(Y166,"5k","5k) Partition Cassettes")</f>
        <v/>
      </c>
      <c r="M166" s="25" t="str">
        <f t="shared" si="318"/>
        <v/>
      </c>
      <c r="N166" s="25" t="str">
        <f t="shared" si="311"/>
        <v/>
      </c>
      <c r="O166" s="25" t="str">
        <f t="shared" si="258"/>
        <v/>
      </c>
      <c r="P166" s="25" t="str">
        <f t="shared" si="239"/>
        <v/>
      </c>
      <c r="Q166" s="25" t="str">
        <f t="shared" si="240"/>
        <v/>
      </c>
      <c r="U166" s="24" t="s">
        <v>128</v>
      </c>
      <c r="V166" s="24" t="s">
        <v>104</v>
      </c>
      <c r="W166" s="24" t="s">
        <v>108</v>
      </c>
      <c r="X166" s="24" t="s">
        <v>135</v>
      </c>
      <c r="Y166" s="24"/>
      <c r="Z166" s="24"/>
      <c r="AA166" s="24"/>
      <c r="AB166" s="24"/>
      <c r="AC166" s="24"/>
      <c r="AD166" s="24"/>
      <c r="AF166" s="24" t="str">
        <f t="shared" si="248"/>
        <v>1a5e5i5k</v>
      </c>
    </row>
    <row r="167" spans="1:32" ht="28.5" x14ac:dyDescent="0.45">
      <c r="A167" s="51" t="str">
        <f t="shared" si="233"/>
        <v>1a5e5i5k5l</v>
      </c>
      <c r="B167" s="96">
        <f t="shared" si="234"/>
        <v>166</v>
      </c>
      <c r="C167" s="87">
        <f t="shared" si="321"/>
        <v>0.19500000000000003</v>
      </c>
      <c r="D167" s="87">
        <f t="shared" si="322"/>
        <v>0.17500000000000002</v>
      </c>
      <c r="E167" s="87">
        <f t="shared" si="323"/>
        <v>0.52500000000000002</v>
      </c>
      <c r="F167" s="111">
        <f t="shared" si="324"/>
        <v>0.10499999999999998</v>
      </c>
      <c r="G167" s="97">
        <f t="shared" si="271"/>
        <v>1</v>
      </c>
      <c r="H167" s="25" t="str">
        <f t="shared" si="236"/>
        <v>1a) Structural Chassis - not fitted out</v>
      </c>
      <c r="I167" s="25" t="str">
        <f t="shared" si="319"/>
        <v>5e) Façade Assemblies</v>
      </c>
      <c r="J167" s="25" t="str">
        <f t="shared" si="307"/>
        <v>5i) Infrastructure M&amp;E (Central Plant)</v>
      </c>
      <c r="K167" s="25" t="str">
        <f t="shared" si="325"/>
        <v>5k) Partition Cassettes</v>
      </c>
      <c r="L167" s="25" t="str">
        <f t="shared" ref="L167" si="327">SUBSTITUTE(Y167,"5l","5l) Doorsets")</f>
        <v>5l) Doorsets</v>
      </c>
      <c r="M167" s="25" t="str">
        <f t="shared" si="318"/>
        <v/>
      </c>
      <c r="N167" s="25" t="str">
        <f t="shared" si="311"/>
        <v/>
      </c>
      <c r="O167" s="25" t="str">
        <f t="shared" si="258"/>
        <v/>
      </c>
      <c r="P167" s="25" t="str">
        <f t="shared" si="239"/>
        <v/>
      </c>
      <c r="Q167" s="25" t="str">
        <f t="shared" si="240"/>
        <v/>
      </c>
      <c r="U167" s="24" t="s">
        <v>128</v>
      </c>
      <c r="V167" s="24" t="s">
        <v>104</v>
      </c>
      <c r="W167" s="24" t="s">
        <v>108</v>
      </c>
      <c r="X167" s="24" t="s">
        <v>135</v>
      </c>
      <c r="Y167" s="24" t="s">
        <v>111</v>
      </c>
      <c r="Z167" s="24"/>
      <c r="AA167" s="24"/>
      <c r="AB167" s="24"/>
      <c r="AC167" s="24"/>
      <c r="AD167" s="24"/>
      <c r="AF167" s="24" t="str">
        <f t="shared" si="248"/>
        <v>1a5e5i5k5l</v>
      </c>
    </row>
    <row r="168" spans="1:32" ht="28.5" x14ac:dyDescent="0.45">
      <c r="A168" s="51" t="str">
        <f t="shared" si="233"/>
        <v>1a5e5i5l</v>
      </c>
      <c r="B168" s="96">
        <f t="shared" si="234"/>
        <v>167</v>
      </c>
      <c r="C168" s="87">
        <f t="shared" si="321"/>
        <v>0.20000000000000004</v>
      </c>
      <c r="D168" s="87">
        <f t="shared" si="322"/>
        <v>0.18000000000000002</v>
      </c>
      <c r="E168" s="87">
        <f t="shared" si="323"/>
        <v>0.52</v>
      </c>
      <c r="F168" s="111">
        <f t="shared" si="324"/>
        <v>9.9999999999999978E-2</v>
      </c>
      <c r="G168" s="97">
        <f t="shared" si="271"/>
        <v>1</v>
      </c>
      <c r="H168" s="25" t="str">
        <f t="shared" si="236"/>
        <v>1a) Structural Chassis - not fitted out</v>
      </c>
      <c r="I168" s="25" t="str">
        <f t="shared" si="319"/>
        <v>5e) Façade Assemblies</v>
      </c>
      <c r="J168" s="25" t="str">
        <f t="shared" si="307"/>
        <v>5i) Infrastructure M&amp;E (Central Plant)</v>
      </c>
      <c r="K168" s="25" t="str">
        <f t="shared" ref="K168" si="328">SUBSTITUTE(X168,"5l","5l) Doorsets")</f>
        <v>5l) Doorsets</v>
      </c>
      <c r="L168" s="25" t="str">
        <f t="shared" ref="L168:L171" si="329">SUBSTITUTE(Y168,"5h","5h) Infrastructure M&amp;E (vertical risers)")</f>
        <v/>
      </c>
      <c r="M168" s="25" t="str">
        <f t="shared" ref="M168:M171" si="330">SUBSTITUTE(Z168,"5i","5i) Infrastructure M&amp;E (Central Plant)")</f>
        <v/>
      </c>
      <c r="N168" s="25" t="str">
        <f t="shared" si="311"/>
        <v/>
      </c>
      <c r="O168" s="25" t="str">
        <f t="shared" si="258"/>
        <v/>
      </c>
      <c r="P168" s="25" t="str">
        <f t="shared" si="239"/>
        <v/>
      </c>
      <c r="Q168" s="25" t="str">
        <f t="shared" si="240"/>
        <v/>
      </c>
      <c r="U168" s="24" t="s">
        <v>128</v>
      </c>
      <c r="V168" s="24" t="s">
        <v>104</v>
      </c>
      <c r="W168" s="24" t="s">
        <v>108</v>
      </c>
      <c r="X168" s="24" t="s">
        <v>111</v>
      </c>
      <c r="Y168" s="24"/>
      <c r="Z168" s="24"/>
      <c r="AA168" s="24"/>
      <c r="AB168" s="24"/>
      <c r="AC168" s="24"/>
      <c r="AD168" s="24"/>
      <c r="AF168" s="24" t="str">
        <f t="shared" si="248"/>
        <v>1a5e5i5l</v>
      </c>
    </row>
    <row r="169" spans="1:32" ht="28.5" x14ac:dyDescent="0.45">
      <c r="A169" s="51" t="str">
        <f t="shared" si="233"/>
        <v>1a5e5k</v>
      </c>
      <c r="B169" s="96">
        <f t="shared" si="234"/>
        <v>168</v>
      </c>
      <c r="C169" s="87">
        <f t="shared" si="321"/>
        <v>0.20500000000000004</v>
      </c>
      <c r="D169" s="87">
        <f t="shared" si="322"/>
        <v>0.18500000000000003</v>
      </c>
      <c r="E169" s="87">
        <f t="shared" si="323"/>
        <v>0.51500000000000001</v>
      </c>
      <c r="F169" s="111">
        <f t="shared" si="324"/>
        <v>9.4999999999999973E-2</v>
      </c>
      <c r="G169" s="97">
        <f t="shared" si="271"/>
        <v>1</v>
      </c>
      <c r="H169" s="25" t="str">
        <f t="shared" si="236"/>
        <v>1a) Structural Chassis - not fitted out</v>
      </c>
      <c r="I169" s="25" t="str">
        <f t="shared" si="319"/>
        <v>5e) Façade Assemblies</v>
      </c>
      <c r="J169" s="25" t="str">
        <f t="shared" ref="J169:J170" si="331">SUBSTITUTE(W169,"5k","5k) Partition Cassettes")</f>
        <v>5k) Partition Cassettes</v>
      </c>
      <c r="K169" s="25" t="str">
        <f t="shared" ref="K169" si="332">SUBSTITUTE(X169,"5j","5j) Floor Cassettes with horizontal services")</f>
        <v/>
      </c>
      <c r="L169" s="25" t="str">
        <f t="shared" si="329"/>
        <v/>
      </c>
      <c r="M169" s="25" t="str">
        <f t="shared" si="330"/>
        <v/>
      </c>
      <c r="N169" s="25" t="str">
        <f t="shared" si="311"/>
        <v/>
      </c>
      <c r="O169" s="25" t="str">
        <f t="shared" si="258"/>
        <v/>
      </c>
      <c r="P169" s="25" t="str">
        <f t="shared" si="239"/>
        <v/>
      </c>
      <c r="Q169" s="25" t="str">
        <f t="shared" si="240"/>
        <v/>
      </c>
      <c r="U169" s="24" t="s">
        <v>128</v>
      </c>
      <c r="V169" s="24" t="s">
        <v>104</v>
      </c>
      <c r="W169" s="24" t="s">
        <v>135</v>
      </c>
      <c r="X169" s="24"/>
      <c r="Y169" s="24"/>
      <c r="Z169" s="24"/>
      <c r="AA169" s="24"/>
      <c r="AB169" s="24"/>
      <c r="AC169" s="24"/>
      <c r="AD169" s="24"/>
      <c r="AF169" s="24" t="str">
        <f t="shared" si="248"/>
        <v>1a5e5k</v>
      </c>
    </row>
    <row r="170" spans="1:32" ht="28.5" x14ac:dyDescent="0.45">
      <c r="A170" s="51" t="str">
        <f t="shared" si="233"/>
        <v>1a5e5k5l</v>
      </c>
      <c r="B170" s="96">
        <f t="shared" si="234"/>
        <v>169</v>
      </c>
      <c r="C170" s="87">
        <f t="shared" si="321"/>
        <v>0.21000000000000005</v>
      </c>
      <c r="D170" s="87">
        <f t="shared" si="322"/>
        <v>0.19000000000000003</v>
      </c>
      <c r="E170" s="87">
        <f t="shared" si="323"/>
        <v>0.51</v>
      </c>
      <c r="F170" s="111">
        <f t="shared" si="324"/>
        <v>8.9999999999999969E-2</v>
      </c>
      <c r="G170" s="97">
        <f t="shared" si="271"/>
        <v>1</v>
      </c>
      <c r="H170" s="25" t="str">
        <f t="shared" si="236"/>
        <v>1a) Structural Chassis - not fitted out</v>
      </c>
      <c r="I170" s="25" t="str">
        <f t="shared" si="319"/>
        <v>5e) Façade Assemblies</v>
      </c>
      <c r="J170" s="25" t="str">
        <f t="shared" si="331"/>
        <v>5k) Partition Cassettes</v>
      </c>
      <c r="K170" s="25" t="str">
        <f t="shared" ref="K170" si="333">SUBSTITUTE(X170,"5l","5l) Doorsets")</f>
        <v>5l) Doorsets</v>
      </c>
      <c r="L170" s="25" t="str">
        <f t="shared" si="329"/>
        <v/>
      </c>
      <c r="M170" s="25" t="str">
        <f t="shared" si="330"/>
        <v/>
      </c>
      <c r="N170" s="25" t="str">
        <f t="shared" si="311"/>
        <v/>
      </c>
      <c r="O170" s="25" t="str">
        <f t="shared" si="258"/>
        <v/>
      </c>
      <c r="P170" s="25" t="str">
        <f t="shared" si="239"/>
        <v/>
      </c>
      <c r="Q170" s="25" t="str">
        <f t="shared" si="240"/>
        <v/>
      </c>
      <c r="U170" s="24" t="s">
        <v>128</v>
      </c>
      <c r="V170" s="24" t="s">
        <v>104</v>
      </c>
      <c r="W170" s="24" t="s">
        <v>135</v>
      </c>
      <c r="X170" s="24" t="s">
        <v>111</v>
      </c>
      <c r="Y170" s="24"/>
      <c r="Z170" s="24"/>
      <c r="AA170" s="24"/>
      <c r="AB170" s="24"/>
      <c r="AC170" s="24"/>
      <c r="AD170" s="24"/>
      <c r="AF170" s="24" t="str">
        <f t="shared" si="248"/>
        <v>1a5e5k5l</v>
      </c>
    </row>
    <row r="171" spans="1:32" ht="28.5" x14ac:dyDescent="0.45">
      <c r="A171" s="51" t="str">
        <f t="shared" si="233"/>
        <v>1a5e5l</v>
      </c>
      <c r="B171" s="96">
        <f t="shared" si="234"/>
        <v>170</v>
      </c>
      <c r="C171" s="87">
        <f t="shared" si="321"/>
        <v>0.21500000000000005</v>
      </c>
      <c r="D171" s="87">
        <f t="shared" si="322"/>
        <v>0.19500000000000003</v>
      </c>
      <c r="E171" s="87">
        <f t="shared" si="323"/>
        <v>0.505</v>
      </c>
      <c r="F171" s="111">
        <f t="shared" si="324"/>
        <v>8.4999999999999964E-2</v>
      </c>
      <c r="G171" s="97">
        <f t="shared" si="271"/>
        <v>1</v>
      </c>
      <c r="H171" s="25" t="str">
        <f t="shared" si="236"/>
        <v>1a) Structural Chassis - not fitted out</v>
      </c>
      <c r="I171" s="25" t="str">
        <f t="shared" si="319"/>
        <v>5e) Façade Assemblies</v>
      </c>
      <c r="J171" s="25" t="str">
        <f t="shared" ref="J171" si="334">SUBSTITUTE(W171,"5l","5l) Doorsets")</f>
        <v>5l) Doorsets</v>
      </c>
      <c r="K171" s="25" t="str">
        <f t="shared" ref="K171" si="335">SUBSTITUTE(X171,"5g","5g) In unit M&amp;E distribution assemblies")</f>
        <v/>
      </c>
      <c r="L171" s="25" t="str">
        <f t="shared" si="329"/>
        <v/>
      </c>
      <c r="M171" s="25" t="str">
        <f t="shared" si="330"/>
        <v/>
      </c>
      <c r="N171" s="25" t="str">
        <f t="shared" si="311"/>
        <v/>
      </c>
      <c r="O171" s="25" t="str">
        <f t="shared" si="258"/>
        <v/>
      </c>
      <c r="P171" s="25" t="str">
        <f t="shared" si="239"/>
        <v/>
      </c>
      <c r="Q171" s="25" t="str">
        <f t="shared" si="240"/>
        <v/>
      </c>
      <c r="U171" s="24" t="s">
        <v>128</v>
      </c>
      <c r="V171" s="24" t="s">
        <v>104</v>
      </c>
      <c r="W171" s="24" t="s">
        <v>111</v>
      </c>
      <c r="X171" s="24"/>
      <c r="Y171" s="24"/>
      <c r="Z171" s="24"/>
      <c r="AA171" s="24"/>
      <c r="AB171" s="24"/>
      <c r="AC171" s="24"/>
      <c r="AD171" s="24"/>
      <c r="AF171" s="24" t="str">
        <f t="shared" si="248"/>
        <v>1a5e5l</v>
      </c>
    </row>
    <row r="172" spans="1:32" ht="28.5" x14ac:dyDescent="0.45">
      <c r="A172" s="51" t="str">
        <f t="shared" si="233"/>
        <v>1a5f</v>
      </c>
      <c r="B172" s="96">
        <f t="shared" si="234"/>
        <v>171</v>
      </c>
      <c r="C172" s="87">
        <v>0.2</v>
      </c>
      <c r="D172" s="87">
        <v>0.18</v>
      </c>
      <c r="E172" s="87">
        <v>0.53</v>
      </c>
      <c r="F172" s="111">
        <v>0.09</v>
      </c>
      <c r="G172" s="97">
        <f t="shared" si="271"/>
        <v>1</v>
      </c>
      <c r="H172" s="25" t="str">
        <f t="shared" si="236"/>
        <v>1a) Structural Chassis - not fitted out</v>
      </c>
      <c r="I172" s="25" t="str">
        <f t="shared" ref="I172:I218" si="336">SUBSTITUTE(V172,"5f","5f) Roof Assemblies (pre-finished sections)")</f>
        <v>5f) Roof Assemblies (pre-finished sections)</v>
      </c>
      <c r="J172" s="25" t="str">
        <f t="shared" ref="J172:J196" si="337">SUBSTITUTE(W172,"5g","5g) In unit M&amp;E distribution assemblies")</f>
        <v/>
      </c>
      <c r="K172" s="25" t="str">
        <f t="shared" ref="K172:K185" si="338">SUBSTITUTE(X172,"5h","5h) Infrastructure M&amp;E (vertical risers)")</f>
        <v/>
      </c>
      <c r="L172" s="25" t="str">
        <f t="shared" ref="L172:L182" si="339">SUBSTITUTE(Y172,"5i","5i) Infrastructure M&amp;E (Central Plant)")</f>
        <v/>
      </c>
      <c r="M172" s="25" t="str">
        <f t="shared" ref="M172:M179" si="340">SUBSTITUTE(Z172,"5j","5j) Floor Cassettes with horizontal services")</f>
        <v/>
      </c>
      <c r="N172" s="25" t="str">
        <f t="shared" ref="N172:N178" si="341">SUBSTITUTE(AA172,"5k","5k) Partition Cassettes")</f>
        <v/>
      </c>
      <c r="O172" s="25" t="str">
        <f t="shared" ref="O172:O196" si="342">SUBSTITUTE(AB172,"5j","5j) Floor Cassettes with horizontal services")</f>
        <v/>
      </c>
      <c r="P172" s="25" t="str">
        <f t="shared" si="239"/>
        <v/>
      </c>
      <c r="Q172" s="25" t="str">
        <f t="shared" si="240"/>
        <v/>
      </c>
      <c r="U172" s="24" t="s">
        <v>128</v>
      </c>
      <c r="V172" s="24" t="s">
        <v>105</v>
      </c>
      <c r="W172" s="24"/>
      <c r="X172" s="24"/>
      <c r="Y172" s="24"/>
      <c r="Z172" s="24"/>
      <c r="AA172" s="24"/>
      <c r="AB172" s="24"/>
      <c r="AF172" s="24" t="str">
        <f t="shared" si="248"/>
        <v>1a5f</v>
      </c>
    </row>
    <row r="173" spans="1:32" ht="28.5" x14ac:dyDescent="0.45">
      <c r="A173" s="51" t="str">
        <f t="shared" si="233"/>
        <v>1a5f5g</v>
      </c>
      <c r="B173" s="96">
        <f t="shared" si="234"/>
        <v>172</v>
      </c>
      <c r="C173" s="87">
        <f>C172-0.005</f>
        <v>0.19500000000000001</v>
      </c>
      <c r="D173" s="87">
        <f>D172-0.005</f>
        <v>0.17499999999999999</v>
      </c>
      <c r="E173" s="87">
        <f>E172+0.005</f>
        <v>0.53500000000000003</v>
      </c>
      <c r="F173" s="111">
        <f>F172+0.005</f>
        <v>9.5000000000000001E-2</v>
      </c>
      <c r="G173" s="97">
        <f t="shared" si="271"/>
        <v>1</v>
      </c>
      <c r="H173" s="25" t="str">
        <f t="shared" si="236"/>
        <v>1a) Structural Chassis - not fitted out</v>
      </c>
      <c r="I173" s="25" t="str">
        <f t="shared" si="336"/>
        <v>5f) Roof Assemblies (pre-finished sections)</v>
      </c>
      <c r="J173" s="25" t="str">
        <f t="shared" si="337"/>
        <v>5g) In unit M&amp;E distribution assemblies</v>
      </c>
      <c r="K173" s="25" t="str">
        <f t="shared" si="338"/>
        <v/>
      </c>
      <c r="L173" s="25" t="str">
        <f t="shared" si="339"/>
        <v/>
      </c>
      <c r="M173" s="25" t="str">
        <f t="shared" si="340"/>
        <v/>
      </c>
      <c r="N173" s="25" t="str">
        <f t="shared" si="341"/>
        <v/>
      </c>
      <c r="O173" s="25" t="str">
        <f t="shared" si="342"/>
        <v/>
      </c>
      <c r="P173" s="25" t="str">
        <f t="shared" si="239"/>
        <v/>
      </c>
      <c r="Q173" s="25" t="str">
        <f t="shared" si="240"/>
        <v/>
      </c>
      <c r="U173" s="24" t="s">
        <v>128</v>
      </c>
      <c r="V173" s="24" t="s">
        <v>105</v>
      </c>
      <c r="W173" s="24" t="s">
        <v>130</v>
      </c>
      <c r="X173" s="24"/>
      <c r="Y173" s="24"/>
      <c r="Z173" s="24"/>
      <c r="AA173" s="24"/>
      <c r="AB173" s="24"/>
      <c r="AF173" s="24" t="str">
        <f t="shared" si="248"/>
        <v>1a5f5g</v>
      </c>
    </row>
    <row r="174" spans="1:32" ht="28.5" x14ac:dyDescent="0.45">
      <c r="A174" s="51" t="str">
        <f t="shared" si="233"/>
        <v>1a5f5g5h</v>
      </c>
      <c r="B174" s="96">
        <f t="shared" si="234"/>
        <v>173</v>
      </c>
      <c r="C174" s="87">
        <f t="shared" ref="C174:C178" si="343">C173-0.005</f>
        <v>0.19</v>
      </c>
      <c r="D174" s="87">
        <f t="shared" ref="D174:D178" si="344">D173-0.005</f>
        <v>0.16999999999999998</v>
      </c>
      <c r="E174" s="87">
        <f t="shared" ref="E174:E178" si="345">E173+0.005</f>
        <v>0.54</v>
      </c>
      <c r="F174" s="111">
        <f t="shared" ref="F174:F178" si="346">F173+0.005</f>
        <v>0.1</v>
      </c>
      <c r="G174" s="97">
        <f t="shared" si="271"/>
        <v>1</v>
      </c>
      <c r="H174" s="25" t="str">
        <f t="shared" si="236"/>
        <v>1a) Structural Chassis - not fitted out</v>
      </c>
      <c r="I174" s="25" t="str">
        <f t="shared" si="336"/>
        <v>5f) Roof Assemblies (pre-finished sections)</v>
      </c>
      <c r="J174" s="25" t="str">
        <f t="shared" si="337"/>
        <v>5g) In unit M&amp;E distribution assemblies</v>
      </c>
      <c r="K174" s="25" t="str">
        <f t="shared" si="338"/>
        <v>5h) Infrastructure M&amp;E (vertical risers)</v>
      </c>
      <c r="L174" s="25" t="str">
        <f t="shared" si="339"/>
        <v/>
      </c>
      <c r="M174" s="25" t="str">
        <f t="shared" si="340"/>
        <v/>
      </c>
      <c r="N174" s="25" t="str">
        <f t="shared" si="341"/>
        <v/>
      </c>
      <c r="O174" s="25" t="str">
        <f t="shared" si="342"/>
        <v/>
      </c>
      <c r="P174" s="25" t="str">
        <f t="shared" si="239"/>
        <v/>
      </c>
      <c r="Q174" s="25" t="str">
        <f t="shared" si="240"/>
        <v/>
      </c>
      <c r="U174" s="24" t="s">
        <v>128</v>
      </c>
      <c r="V174" s="24" t="s">
        <v>105</v>
      </c>
      <c r="W174" s="24" t="s">
        <v>130</v>
      </c>
      <c r="X174" s="24" t="s">
        <v>131</v>
      </c>
      <c r="Y174" s="24"/>
      <c r="Z174" s="24"/>
      <c r="AA174" s="24"/>
      <c r="AB174" s="24"/>
      <c r="AF174" s="24" t="str">
        <f t="shared" si="248"/>
        <v>1a5f5g5h</v>
      </c>
    </row>
    <row r="175" spans="1:32" ht="28.5" x14ac:dyDescent="0.45">
      <c r="A175" s="51" t="str">
        <f t="shared" si="233"/>
        <v>1a5f5g5h5i</v>
      </c>
      <c r="B175" s="96">
        <f t="shared" si="234"/>
        <v>174</v>
      </c>
      <c r="C175" s="87">
        <f t="shared" si="343"/>
        <v>0.185</v>
      </c>
      <c r="D175" s="87">
        <f t="shared" si="344"/>
        <v>0.16499999999999998</v>
      </c>
      <c r="E175" s="87">
        <f t="shared" si="345"/>
        <v>0.54500000000000004</v>
      </c>
      <c r="F175" s="111">
        <f t="shared" si="346"/>
        <v>0.10500000000000001</v>
      </c>
      <c r="G175" s="97">
        <f t="shared" si="271"/>
        <v>1</v>
      </c>
      <c r="H175" s="25" t="str">
        <f t="shared" si="236"/>
        <v>1a) Structural Chassis - not fitted out</v>
      </c>
      <c r="I175" s="25" t="str">
        <f t="shared" si="336"/>
        <v>5f) Roof Assemblies (pre-finished sections)</v>
      </c>
      <c r="J175" s="25" t="str">
        <f t="shared" si="337"/>
        <v>5g) In unit M&amp;E distribution assemblies</v>
      </c>
      <c r="K175" s="25" t="str">
        <f t="shared" si="338"/>
        <v>5h) Infrastructure M&amp;E (vertical risers)</v>
      </c>
      <c r="L175" s="25" t="str">
        <f t="shared" si="339"/>
        <v>5i) Infrastructure M&amp;E (Central Plant)</v>
      </c>
      <c r="M175" s="25" t="str">
        <f t="shared" si="340"/>
        <v/>
      </c>
      <c r="N175" s="25" t="str">
        <f t="shared" si="341"/>
        <v/>
      </c>
      <c r="O175" s="25" t="str">
        <f t="shared" si="342"/>
        <v/>
      </c>
      <c r="P175" s="25" t="str">
        <f t="shared" si="239"/>
        <v/>
      </c>
      <c r="Q175" s="25" t="str">
        <f t="shared" si="240"/>
        <v/>
      </c>
      <c r="U175" s="24" t="s">
        <v>128</v>
      </c>
      <c r="V175" s="24" t="s">
        <v>105</v>
      </c>
      <c r="W175" s="24" t="s">
        <v>130</v>
      </c>
      <c r="X175" s="24" t="s">
        <v>131</v>
      </c>
      <c r="Y175" s="24" t="s">
        <v>108</v>
      </c>
      <c r="Z175" s="24"/>
      <c r="AA175" s="24"/>
      <c r="AB175" s="24"/>
      <c r="AF175" s="24" t="str">
        <f t="shared" si="248"/>
        <v>1a5f5g5h5i</v>
      </c>
    </row>
    <row r="176" spans="1:32" ht="28.5" x14ac:dyDescent="0.45">
      <c r="A176" s="51" t="str">
        <f t="shared" si="233"/>
        <v>1a5f5g5h5i5j</v>
      </c>
      <c r="B176" s="96">
        <f t="shared" si="234"/>
        <v>175</v>
      </c>
      <c r="C176" s="87">
        <v>0.14000000000000001</v>
      </c>
      <c r="D176" s="87">
        <v>0.13</v>
      </c>
      <c r="E176" s="87">
        <v>0.6</v>
      </c>
      <c r="F176" s="111">
        <v>0.13</v>
      </c>
      <c r="G176" s="97">
        <f t="shared" si="271"/>
        <v>1</v>
      </c>
      <c r="H176" s="25" t="str">
        <f t="shared" si="236"/>
        <v>1a) Structural Chassis - not fitted out</v>
      </c>
      <c r="I176" s="25" t="str">
        <f t="shared" si="336"/>
        <v>5f) Roof Assemblies (pre-finished sections)</v>
      </c>
      <c r="J176" s="25" t="str">
        <f t="shared" si="337"/>
        <v>5g) In unit M&amp;E distribution assemblies</v>
      </c>
      <c r="K176" s="25" t="str">
        <f t="shared" si="338"/>
        <v>5h) Infrastructure M&amp;E (vertical risers)</v>
      </c>
      <c r="L176" s="25" t="str">
        <f t="shared" si="339"/>
        <v>5i) Infrastructure M&amp;E (Central Plant)</v>
      </c>
      <c r="M176" s="25" t="str">
        <f t="shared" si="340"/>
        <v>5j) Floor Cassettes with horizontal services</v>
      </c>
      <c r="N176" s="25" t="str">
        <f t="shared" si="341"/>
        <v/>
      </c>
      <c r="O176" s="25" t="str">
        <f t="shared" si="342"/>
        <v/>
      </c>
      <c r="P176" s="25" t="str">
        <f t="shared" si="239"/>
        <v/>
      </c>
      <c r="Q176" s="25" t="str">
        <f t="shared" si="240"/>
        <v/>
      </c>
      <c r="U176" s="24" t="s">
        <v>128</v>
      </c>
      <c r="V176" s="24" t="s">
        <v>105</v>
      </c>
      <c r="W176" s="24" t="s">
        <v>130</v>
      </c>
      <c r="X176" s="24" t="s">
        <v>131</v>
      </c>
      <c r="Y176" s="24" t="s">
        <v>108</v>
      </c>
      <c r="Z176" s="24" t="s">
        <v>134</v>
      </c>
      <c r="AA176" s="24"/>
      <c r="AB176" s="24"/>
      <c r="AF176" s="24" t="str">
        <f t="shared" si="248"/>
        <v>1a5f5g5h5i5j</v>
      </c>
    </row>
    <row r="177" spans="1:32" ht="28.5" x14ac:dyDescent="0.45">
      <c r="A177" s="51" t="str">
        <f t="shared" si="233"/>
        <v>1a5f5g5h5i5j5k</v>
      </c>
      <c r="B177" s="96">
        <f t="shared" si="234"/>
        <v>176</v>
      </c>
      <c r="C177" s="87">
        <f t="shared" si="343"/>
        <v>0.13500000000000001</v>
      </c>
      <c r="D177" s="87">
        <f t="shared" si="344"/>
        <v>0.125</v>
      </c>
      <c r="E177" s="87">
        <f t="shared" si="345"/>
        <v>0.60499999999999998</v>
      </c>
      <c r="F177" s="111">
        <f t="shared" si="346"/>
        <v>0.13500000000000001</v>
      </c>
      <c r="G177" s="97">
        <f t="shared" si="271"/>
        <v>1</v>
      </c>
      <c r="H177" s="25" t="str">
        <f t="shared" si="236"/>
        <v>1a) Structural Chassis - not fitted out</v>
      </c>
      <c r="I177" s="25" t="str">
        <f t="shared" si="336"/>
        <v>5f) Roof Assemblies (pre-finished sections)</v>
      </c>
      <c r="J177" s="25" t="str">
        <f t="shared" si="337"/>
        <v>5g) In unit M&amp;E distribution assemblies</v>
      </c>
      <c r="K177" s="25" t="str">
        <f t="shared" si="338"/>
        <v>5h) Infrastructure M&amp;E (vertical risers)</v>
      </c>
      <c r="L177" s="25" t="str">
        <f t="shared" si="339"/>
        <v>5i) Infrastructure M&amp;E (Central Plant)</v>
      </c>
      <c r="M177" s="25" t="str">
        <f t="shared" si="340"/>
        <v>5j) Floor Cassettes with horizontal services</v>
      </c>
      <c r="N177" s="25" t="str">
        <f t="shared" si="341"/>
        <v>5k) Partition Cassettes</v>
      </c>
      <c r="O177" s="25" t="str">
        <f t="shared" si="342"/>
        <v/>
      </c>
      <c r="P177" s="25" t="str">
        <f t="shared" si="239"/>
        <v/>
      </c>
      <c r="Q177" s="25" t="str">
        <f t="shared" si="240"/>
        <v/>
      </c>
      <c r="U177" s="24" t="s">
        <v>128</v>
      </c>
      <c r="V177" s="24" t="s">
        <v>105</v>
      </c>
      <c r="W177" s="24" t="s">
        <v>130</v>
      </c>
      <c r="X177" s="24" t="s">
        <v>131</v>
      </c>
      <c r="Y177" s="24" t="s">
        <v>108</v>
      </c>
      <c r="Z177" s="24" t="s">
        <v>134</v>
      </c>
      <c r="AA177" s="24" t="s">
        <v>135</v>
      </c>
      <c r="AB177" s="24"/>
      <c r="AF177" s="24" t="str">
        <f t="shared" si="248"/>
        <v>1a5f5g5h5i5j5k</v>
      </c>
    </row>
    <row r="178" spans="1:32" ht="28.5" x14ac:dyDescent="0.45">
      <c r="A178" s="51" t="str">
        <f t="shared" si="233"/>
        <v>1a5f5g5h5i5j5k5l</v>
      </c>
      <c r="B178" s="96">
        <f t="shared" si="234"/>
        <v>177</v>
      </c>
      <c r="C178" s="87">
        <f t="shared" si="343"/>
        <v>0.13</v>
      </c>
      <c r="D178" s="87">
        <f t="shared" si="344"/>
        <v>0.12</v>
      </c>
      <c r="E178" s="87">
        <f t="shared" si="345"/>
        <v>0.61</v>
      </c>
      <c r="F178" s="111">
        <f t="shared" si="346"/>
        <v>0.14000000000000001</v>
      </c>
      <c r="G178" s="97">
        <f t="shared" si="271"/>
        <v>1</v>
      </c>
      <c r="H178" s="25" t="str">
        <f t="shared" si="236"/>
        <v>1a) Structural Chassis - not fitted out</v>
      </c>
      <c r="I178" s="25" t="str">
        <f t="shared" si="336"/>
        <v>5f) Roof Assemblies (pre-finished sections)</v>
      </c>
      <c r="J178" s="25" t="str">
        <f t="shared" si="337"/>
        <v>5g) In unit M&amp;E distribution assemblies</v>
      </c>
      <c r="K178" s="25" t="str">
        <f t="shared" si="338"/>
        <v>5h) Infrastructure M&amp;E (vertical risers)</v>
      </c>
      <c r="L178" s="25" t="str">
        <f t="shared" si="339"/>
        <v>5i) Infrastructure M&amp;E (Central Plant)</v>
      </c>
      <c r="M178" s="25" t="str">
        <f t="shared" si="340"/>
        <v>5j) Floor Cassettes with horizontal services</v>
      </c>
      <c r="N178" s="25" t="str">
        <f t="shared" si="341"/>
        <v>5k) Partition Cassettes</v>
      </c>
      <c r="O178" s="25" t="str">
        <f t="shared" si="342"/>
        <v>5l</v>
      </c>
      <c r="P178" s="25" t="str">
        <f t="shared" si="239"/>
        <v/>
      </c>
      <c r="Q178" s="25" t="str">
        <f t="shared" si="240"/>
        <v/>
      </c>
      <c r="U178" s="24" t="s">
        <v>128</v>
      </c>
      <c r="V178" s="24" t="s">
        <v>105</v>
      </c>
      <c r="W178" s="24" t="s">
        <v>130</v>
      </c>
      <c r="X178" s="24" t="s">
        <v>131</v>
      </c>
      <c r="Y178" s="24" t="s">
        <v>108</v>
      </c>
      <c r="Z178" s="24" t="s">
        <v>134</v>
      </c>
      <c r="AA178" s="24" t="s">
        <v>135</v>
      </c>
      <c r="AB178" s="24" t="s">
        <v>111</v>
      </c>
      <c r="AF178" s="24" t="str">
        <f t="shared" si="248"/>
        <v>1a5f5g5h5i5j5k5l</v>
      </c>
    </row>
    <row r="179" spans="1:32" ht="28.5" x14ac:dyDescent="0.45">
      <c r="A179" s="51" t="str">
        <f t="shared" si="233"/>
        <v>1a5f5g5h5i5j5l</v>
      </c>
      <c r="B179" s="96">
        <f t="shared" si="234"/>
        <v>178</v>
      </c>
      <c r="C179" s="87">
        <f>C178+0.005</f>
        <v>0.13500000000000001</v>
      </c>
      <c r="D179" s="87">
        <f>D178+0.005</f>
        <v>0.125</v>
      </c>
      <c r="E179" s="87">
        <f>E178-0.005</f>
        <v>0.60499999999999998</v>
      </c>
      <c r="F179" s="111">
        <f>F178-0.005</f>
        <v>0.13500000000000001</v>
      </c>
      <c r="G179" s="97">
        <f t="shared" si="271"/>
        <v>1</v>
      </c>
      <c r="H179" s="25" t="str">
        <f t="shared" si="236"/>
        <v>1a) Structural Chassis - not fitted out</v>
      </c>
      <c r="I179" s="25" t="str">
        <f t="shared" si="336"/>
        <v>5f) Roof Assemblies (pre-finished sections)</v>
      </c>
      <c r="J179" s="25" t="str">
        <f t="shared" si="337"/>
        <v>5g) In unit M&amp;E distribution assemblies</v>
      </c>
      <c r="K179" s="25" t="str">
        <f t="shared" si="338"/>
        <v>5h) Infrastructure M&amp;E (vertical risers)</v>
      </c>
      <c r="L179" s="25" t="str">
        <f t="shared" si="339"/>
        <v>5i) Infrastructure M&amp;E (Central Plant)</v>
      </c>
      <c r="M179" s="25" t="str">
        <f t="shared" si="340"/>
        <v>5j) Floor Cassettes with horizontal services</v>
      </c>
      <c r="N179" s="25" t="str">
        <f t="shared" ref="N179" si="347">SUBSTITUTE(AA179,"5l","5l) Doorsets")</f>
        <v>5l) Doorsets</v>
      </c>
      <c r="O179" s="25" t="str">
        <f t="shared" si="342"/>
        <v/>
      </c>
      <c r="P179" s="25" t="str">
        <f t="shared" si="239"/>
        <v/>
      </c>
      <c r="Q179" s="25" t="str">
        <f t="shared" si="240"/>
        <v/>
      </c>
      <c r="U179" s="24" t="s">
        <v>128</v>
      </c>
      <c r="V179" s="24" t="s">
        <v>105</v>
      </c>
      <c r="W179" s="24" t="s">
        <v>130</v>
      </c>
      <c r="X179" s="24" t="s">
        <v>131</v>
      </c>
      <c r="Y179" s="24" t="s">
        <v>108</v>
      </c>
      <c r="Z179" s="24" t="s">
        <v>134</v>
      </c>
      <c r="AA179" s="24" t="s">
        <v>111</v>
      </c>
      <c r="AB179" s="24"/>
      <c r="AF179" s="24" t="str">
        <f t="shared" si="248"/>
        <v>1a5f5g5h5i5j5l</v>
      </c>
    </row>
    <row r="180" spans="1:32" ht="28.5" x14ac:dyDescent="0.45">
      <c r="A180" s="51" t="str">
        <f t="shared" si="233"/>
        <v>1a5f5g5h5i5k</v>
      </c>
      <c r="B180" s="96">
        <f t="shared" si="234"/>
        <v>179</v>
      </c>
      <c r="C180" s="87">
        <f t="shared" ref="C180:C186" si="348">C179+0.005</f>
        <v>0.14000000000000001</v>
      </c>
      <c r="D180" s="87">
        <f t="shared" ref="D180:D186" si="349">D179+0.005</f>
        <v>0.13</v>
      </c>
      <c r="E180" s="87">
        <f t="shared" ref="E180:E186" si="350">E179-0.005</f>
        <v>0.6</v>
      </c>
      <c r="F180" s="111">
        <f t="shared" ref="F180:F186" si="351">F179-0.005</f>
        <v>0.13</v>
      </c>
      <c r="G180" s="97">
        <f t="shared" si="271"/>
        <v>1</v>
      </c>
      <c r="H180" s="25" t="str">
        <f t="shared" si="236"/>
        <v>1a) Structural Chassis - not fitted out</v>
      </c>
      <c r="I180" s="25" t="str">
        <f t="shared" si="336"/>
        <v>5f) Roof Assemblies (pre-finished sections)</v>
      </c>
      <c r="J180" s="25" t="str">
        <f t="shared" si="337"/>
        <v>5g) In unit M&amp;E distribution assemblies</v>
      </c>
      <c r="K180" s="25" t="str">
        <f t="shared" si="338"/>
        <v>5h) Infrastructure M&amp;E (vertical risers)</v>
      </c>
      <c r="L180" s="25" t="str">
        <f t="shared" si="339"/>
        <v>5i) Infrastructure M&amp;E (Central Plant)</v>
      </c>
      <c r="M180" s="25" t="str">
        <f t="shared" ref="M180:M181" si="352">SUBSTITUTE(Z180,"5k","5k) Partition Cassettes")</f>
        <v>5k) Partition Cassettes</v>
      </c>
      <c r="N180" s="25" t="str">
        <f t="shared" ref="N180" si="353">SUBSTITUTE(AA180,"5k","5k) Partition Cassettes")</f>
        <v/>
      </c>
      <c r="O180" s="25" t="str">
        <f t="shared" si="342"/>
        <v/>
      </c>
      <c r="P180" s="25" t="str">
        <f t="shared" si="239"/>
        <v/>
      </c>
      <c r="Q180" s="25" t="str">
        <f t="shared" si="240"/>
        <v/>
      </c>
      <c r="U180" s="24" t="s">
        <v>128</v>
      </c>
      <c r="V180" s="24" t="s">
        <v>105</v>
      </c>
      <c r="W180" s="24" t="s">
        <v>130</v>
      </c>
      <c r="X180" s="24" t="s">
        <v>131</v>
      </c>
      <c r="Y180" s="24" t="s">
        <v>108</v>
      </c>
      <c r="Z180" s="24" t="s">
        <v>135</v>
      </c>
      <c r="AA180" s="24"/>
      <c r="AB180" s="24"/>
      <c r="AF180" s="24" t="str">
        <f t="shared" si="248"/>
        <v>1a5f5g5h5i5k</v>
      </c>
    </row>
    <row r="181" spans="1:32" ht="28.5" x14ac:dyDescent="0.45">
      <c r="A181" s="51" t="str">
        <f t="shared" si="233"/>
        <v>1a5f5g5h5i5k5l</v>
      </c>
      <c r="B181" s="96">
        <f t="shared" si="234"/>
        <v>180</v>
      </c>
      <c r="C181" s="87">
        <f t="shared" si="348"/>
        <v>0.14500000000000002</v>
      </c>
      <c r="D181" s="87">
        <f t="shared" si="349"/>
        <v>0.13500000000000001</v>
      </c>
      <c r="E181" s="87">
        <f t="shared" si="350"/>
        <v>0.59499999999999997</v>
      </c>
      <c r="F181" s="111">
        <f t="shared" si="351"/>
        <v>0.125</v>
      </c>
      <c r="G181" s="97">
        <f t="shared" si="271"/>
        <v>1</v>
      </c>
      <c r="H181" s="25" t="str">
        <f t="shared" si="236"/>
        <v>1a) Structural Chassis - not fitted out</v>
      </c>
      <c r="I181" s="25" t="str">
        <f t="shared" si="336"/>
        <v>5f) Roof Assemblies (pre-finished sections)</v>
      </c>
      <c r="J181" s="25" t="str">
        <f t="shared" si="337"/>
        <v>5g) In unit M&amp;E distribution assemblies</v>
      </c>
      <c r="K181" s="25" t="str">
        <f t="shared" si="338"/>
        <v>5h) Infrastructure M&amp;E (vertical risers)</v>
      </c>
      <c r="L181" s="25" t="str">
        <f t="shared" si="339"/>
        <v>5i) Infrastructure M&amp;E (Central Plant)</v>
      </c>
      <c r="M181" s="25" t="str">
        <f t="shared" si="352"/>
        <v>5k) Partition Cassettes</v>
      </c>
      <c r="N181" s="25" t="str">
        <f t="shared" ref="N181" si="354">SUBSTITUTE(AA181,"5l","5l) Doorsets")</f>
        <v>5l) Doorsets</v>
      </c>
      <c r="O181" s="25" t="str">
        <f t="shared" si="342"/>
        <v/>
      </c>
      <c r="P181" s="25" t="str">
        <f t="shared" si="239"/>
        <v/>
      </c>
      <c r="Q181" s="25" t="str">
        <f t="shared" si="240"/>
        <v/>
      </c>
      <c r="U181" s="24" t="s">
        <v>128</v>
      </c>
      <c r="V181" s="24" t="s">
        <v>105</v>
      </c>
      <c r="W181" s="24" t="s">
        <v>130</v>
      </c>
      <c r="X181" s="24" t="s">
        <v>131</v>
      </c>
      <c r="Y181" s="24" t="s">
        <v>108</v>
      </c>
      <c r="Z181" s="24" t="s">
        <v>135</v>
      </c>
      <c r="AA181" s="24" t="s">
        <v>111</v>
      </c>
      <c r="AB181" s="24"/>
      <c r="AF181" s="24" t="str">
        <f t="shared" si="248"/>
        <v>1a5f5g5h5i5k5l</v>
      </c>
    </row>
    <row r="182" spans="1:32" ht="28.5" x14ac:dyDescent="0.45">
      <c r="A182" s="51" t="str">
        <f t="shared" si="233"/>
        <v>1a5f5g5h5i5l</v>
      </c>
      <c r="B182" s="96">
        <f t="shared" si="234"/>
        <v>181</v>
      </c>
      <c r="C182" s="87">
        <f t="shared" si="348"/>
        <v>0.15000000000000002</v>
      </c>
      <c r="D182" s="87">
        <f t="shared" si="349"/>
        <v>0.14000000000000001</v>
      </c>
      <c r="E182" s="87">
        <f t="shared" si="350"/>
        <v>0.59</v>
      </c>
      <c r="F182" s="111">
        <f t="shared" si="351"/>
        <v>0.12</v>
      </c>
      <c r="G182" s="97">
        <f t="shared" si="271"/>
        <v>1</v>
      </c>
      <c r="H182" s="25" t="str">
        <f t="shared" si="236"/>
        <v>1a) Structural Chassis - not fitted out</v>
      </c>
      <c r="I182" s="25" t="str">
        <f t="shared" si="336"/>
        <v>5f) Roof Assemblies (pre-finished sections)</v>
      </c>
      <c r="J182" s="25" t="str">
        <f t="shared" si="337"/>
        <v>5g) In unit M&amp;E distribution assemblies</v>
      </c>
      <c r="K182" s="25" t="str">
        <f t="shared" si="338"/>
        <v>5h) Infrastructure M&amp;E (vertical risers)</v>
      </c>
      <c r="L182" s="25" t="str">
        <f t="shared" si="339"/>
        <v>5i) Infrastructure M&amp;E (Central Plant)</v>
      </c>
      <c r="M182" s="25" t="str">
        <f t="shared" ref="M182" si="355">SUBSTITUTE(Z182,"5l","5l) Doorsets")</f>
        <v>5l) Doorsets</v>
      </c>
      <c r="N182" s="25" t="str">
        <f t="shared" ref="N182:N185" si="356">SUBSTITUTE(AA182,"5k","5k) Partition Cassettes")</f>
        <v/>
      </c>
      <c r="O182" s="25" t="str">
        <f t="shared" si="342"/>
        <v/>
      </c>
      <c r="P182" s="25" t="str">
        <f t="shared" si="239"/>
        <v/>
      </c>
      <c r="Q182" s="25" t="str">
        <f t="shared" si="240"/>
        <v/>
      </c>
      <c r="U182" s="24" t="s">
        <v>128</v>
      </c>
      <c r="V182" s="24" t="s">
        <v>105</v>
      </c>
      <c r="W182" s="24" t="s">
        <v>130</v>
      </c>
      <c r="X182" s="24" t="s">
        <v>131</v>
      </c>
      <c r="Y182" s="24" t="s">
        <v>108</v>
      </c>
      <c r="Z182" s="24" t="s">
        <v>111</v>
      </c>
      <c r="AA182" s="24"/>
      <c r="AB182" s="24"/>
      <c r="AF182" s="24" t="str">
        <f t="shared" si="248"/>
        <v>1a5f5g5h5i5l</v>
      </c>
    </row>
    <row r="183" spans="1:32" ht="28.5" x14ac:dyDescent="0.45">
      <c r="A183" s="51" t="str">
        <f t="shared" si="233"/>
        <v>1a5f5g5h5k</v>
      </c>
      <c r="B183" s="96">
        <f t="shared" si="234"/>
        <v>182</v>
      </c>
      <c r="C183" s="87">
        <f t="shared" si="348"/>
        <v>0.15500000000000003</v>
      </c>
      <c r="D183" s="87">
        <f t="shared" si="349"/>
        <v>0.14500000000000002</v>
      </c>
      <c r="E183" s="87">
        <f t="shared" si="350"/>
        <v>0.58499999999999996</v>
      </c>
      <c r="F183" s="111">
        <f t="shared" si="351"/>
        <v>0.11499999999999999</v>
      </c>
      <c r="G183" s="97">
        <f t="shared" si="271"/>
        <v>1</v>
      </c>
      <c r="H183" s="25" t="str">
        <f t="shared" si="236"/>
        <v>1a) Structural Chassis - not fitted out</v>
      </c>
      <c r="I183" s="25" t="str">
        <f t="shared" si="336"/>
        <v>5f) Roof Assemblies (pre-finished sections)</v>
      </c>
      <c r="J183" s="25" t="str">
        <f t="shared" si="337"/>
        <v>5g) In unit M&amp;E distribution assemblies</v>
      </c>
      <c r="K183" s="25" t="str">
        <f t="shared" si="338"/>
        <v>5h) Infrastructure M&amp;E (vertical risers)</v>
      </c>
      <c r="L183" s="25" t="str">
        <f t="shared" ref="L183:L184" si="357">SUBSTITUTE(Y183,"5k","5k) Partition Cassettes")</f>
        <v>5k) Partition Cassettes</v>
      </c>
      <c r="M183" s="25" t="str">
        <f t="shared" ref="M183" si="358">SUBSTITUTE(Z183,"5j","5j) Floor Cassettes with horizontal services")</f>
        <v/>
      </c>
      <c r="N183" s="25" t="str">
        <f t="shared" si="356"/>
        <v/>
      </c>
      <c r="O183" s="25" t="str">
        <f t="shared" si="342"/>
        <v/>
      </c>
      <c r="P183" s="25" t="str">
        <f t="shared" si="239"/>
        <v/>
      </c>
      <c r="Q183" s="25" t="str">
        <f t="shared" si="240"/>
        <v/>
      </c>
      <c r="U183" s="24" t="s">
        <v>128</v>
      </c>
      <c r="V183" s="24" t="s">
        <v>105</v>
      </c>
      <c r="W183" s="24" t="s">
        <v>130</v>
      </c>
      <c r="X183" s="24" t="s">
        <v>131</v>
      </c>
      <c r="Y183" s="24" t="s">
        <v>135</v>
      </c>
      <c r="Z183" s="24"/>
      <c r="AA183" s="24"/>
      <c r="AB183" s="24"/>
      <c r="AF183" s="24" t="str">
        <f t="shared" si="248"/>
        <v>1a5f5g5h5k</v>
      </c>
    </row>
    <row r="184" spans="1:32" ht="28.5" x14ac:dyDescent="0.45">
      <c r="A184" s="51" t="str">
        <f t="shared" si="233"/>
        <v>1a5f5g5h5k5l</v>
      </c>
      <c r="B184" s="96">
        <f t="shared" si="234"/>
        <v>183</v>
      </c>
      <c r="C184" s="87">
        <f t="shared" si="348"/>
        <v>0.16000000000000003</v>
      </c>
      <c r="D184" s="87">
        <f t="shared" si="349"/>
        <v>0.15000000000000002</v>
      </c>
      <c r="E184" s="87">
        <f t="shared" si="350"/>
        <v>0.57999999999999996</v>
      </c>
      <c r="F184" s="111">
        <f t="shared" si="351"/>
        <v>0.10999999999999999</v>
      </c>
      <c r="G184" s="97">
        <f t="shared" si="271"/>
        <v>1</v>
      </c>
      <c r="H184" s="25" t="str">
        <f t="shared" si="236"/>
        <v>1a) Structural Chassis - not fitted out</v>
      </c>
      <c r="I184" s="25" t="str">
        <f t="shared" si="336"/>
        <v>5f) Roof Assemblies (pre-finished sections)</v>
      </c>
      <c r="J184" s="25" t="str">
        <f t="shared" si="337"/>
        <v>5g) In unit M&amp;E distribution assemblies</v>
      </c>
      <c r="K184" s="25" t="str">
        <f t="shared" si="338"/>
        <v>5h) Infrastructure M&amp;E (vertical risers)</v>
      </c>
      <c r="L184" s="25" t="str">
        <f t="shared" si="357"/>
        <v>5k) Partition Cassettes</v>
      </c>
      <c r="M184" s="25" t="str">
        <f t="shared" ref="M184" si="359">SUBSTITUTE(Z184,"5l","5l) Doorsets")</f>
        <v>5l) Doorsets</v>
      </c>
      <c r="N184" s="25" t="str">
        <f t="shared" si="356"/>
        <v/>
      </c>
      <c r="O184" s="25" t="str">
        <f t="shared" si="342"/>
        <v/>
      </c>
      <c r="P184" s="25" t="str">
        <f t="shared" si="239"/>
        <v/>
      </c>
      <c r="Q184" s="25" t="str">
        <f t="shared" si="240"/>
        <v/>
      </c>
      <c r="U184" s="24" t="s">
        <v>128</v>
      </c>
      <c r="V184" s="24" t="s">
        <v>105</v>
      </c>
      <c r="W184" s="24" t="s">
        <v>130</v>
      </c>
      <c r="X184" s="24" t="s">
        <v>131</v>
      </c>
      <c r="Y184" s="24" t="s">
        <v>135</v>
      </c>
      <c r="Z184" s="24" t="s">
        <v>111</v>
      </c>
      <c r="AA184" s="24"/>
      <c r="AB184" s="24"/>
      <c r="AF184" s="24" t="str">
        <f t="shared" si="248"/>
        <v>1a5f5g5h5k5l</v>
      </c>
    </row>
    <row r="185" spans="1:32" ht="28.5" x14ac:dyDescent="0.45">
      <c r="A185" s="51" t="str">
        <f t="shared" si="233"/>
        <v>1a5f5g5h5l</v>
      </c>
      <c r="B185" s="96">
        <f t="shared" si="234"/>
        <v>184</v>
      </c>
      <c r="C185" s="87">
        <f t="shared" si="348"/>
        <v>0.16500000000000004</v>
      </c>
      <c r="D185" s="87">
        <f t="shared" si="349"/>
        <v>0.15500000000000003</v>
      </c>
      <c r="E185" s="87">
        <f t="shared" si="350"/>
        <v>0.57499999999999996</v>
      </c>
      <c r="F185" s="111">
        <f t="shared" si="351"/>
        <v>0.10499999999999998</v>
      </c>
      <c r="G185" s="97">
        <f t="shared" si="271"/>
        <v>1</v>
      </c>
      <c r="H185" s="25" t="str">
        <f t="shared" si="236"/>
        <v>1a) Structural Chassis - not fitted out</v>
      </c>
      <c r="I185" s="25" t="str">
        <f t="shared" si="336"/>
        <v>5f) Roof Assemblies (pre-finished sections)</v>
      </c>
      <c r="J185" s="25" t="str">
        <f t="shared" si="337"/>
        <v>5g) In unit M&amp;E distribution assemblies</v>
      </c>
      <c r="K185" s="25" t="str">
        <f t="shared" si="338"/>
        <v>5h) Infrastructure M&amp;E (vertical risers)</v>
      </c>
      <c r="L185" s="25" t="str">
        <f t="shared" ref="L185" si="360">SUBSTITUTE(Y185,"5l","5l) Doorsets")</f>
        <v>5l) Doorsets</v>
      </c>
      <c r="M185" s="25" t="str">
        <f t="shared" ref="M185" si="361">SUBSTITUTE(Z185,"5j","5j) Floor Cassettes with horizontal services")</f>
        <v/>
      </c>
      <c r="N185" s="25" t="str">
        <f t="shared" si="356"/>
        <v/>
      </c>
      <c r="O185" s="25" t="str">
        <f t="shared" si="342"/>
        <v/>
      </c>
      <c r="P185" s="25" t="str">
        <f t="shared" si="239"/>
        <v/>
      </c>
      <c r="Q185" s="25" t="str">
        <f t="shared" si="240"/>
        <v/>
      </c>
      <c r="U185" s="24" t="s">
        <v>128</v>
      </c>
      <c r="V185" s="24" t="s">
        <v>105</v>
      </c>
      <c r="W185" s="24" t="s">
        <v>130</v>
      </c>
      <c r="X185" s="24" t="s">
        <v>131</v>
      </c>
      <c r="Y185" s="24" t="s">
        <v>111</v>
      </c>
      <c r="Z185" s="24"/>
      <c r="AA185" s="24"/>
      <c r="AB185" s="24"/>
      <c r="AF185" s="24" t="str">
        <f t="shared" si="248"/>
        <v>1a5f5g5h5l</v>
      </c>
    </row>
    <row r="186" spans="1:32" ht="28.5" x14ac:dyDescent="0.45">
      <c r="A186" s="51" t="str">
        <f t="shared" si="233"/>
        <v>1a5f5g5i</v>
      </c>
      <c r="B186" s="96">
        <f t="shared" si="234"/>
        <v>185</v>
      </c>
      <c r="C186" s="87">
        <f t="shared" si="348"/>
        <v>0.17000000000000004</v>
      </c>
      <c r="D186" s="87">
        <f t="shared" si="349"/>
        <v>0.16000000000000003</v>
      </c>
      <c r="E186" s="87">
        <f t="shared" si="350"/>
        <v>0.56999999999999995</v>
      </c>
      <c r="F186" s="111">
        <f t="shared" si="351"/>
        <v>9.9999999999999978E-2</v>
      </c>
      <c r="G186" s="97">
        <f t="shared" si="271"/>
        <v>1</v>
      </c>
      <c r="H186" s="25" t="str">
        <f t="shared" si="236"/>
        <v>1a) Structural Chassis - not fitted out</v>
      </c>
      <c r="I186" s="25" t="str">
        <f t="shared" si="336"/>
        <v>5f) Roof Assemblies (pre-finished sections)</v>
      </c>
      <c r="J186" s="25" t="str">
        <f t="shared" si="337"/>
        <v>5g) In unit M&amp;E distribution assemblies</v>
      </c>
      <c r="K186" s="25" t="str">
        <f t="shared" ref="K186:K193" si="362">SUBSTITUTE(X186,"5i","5i) Infrastructure M&amp;E (Central Plant)")</f>
        <v>5i) Infrastructure M&amp;E (Central Plant)</v>
      </c>
      <c r="L186" s="25" t="str">
        <f t="shared" ref="L186:L190" si="363">SUBSTITUTE(Y186,"5j","5j) Floor Cassettes with horizontal services")</f>
        <v/>
      </c>
      <c r="M186" s="25" t="str">
        <f t="shared" ref="M186:M189" si="364">SUBSTITUTE(Z186,"5k","5k) Partition Cassettes")</f>
        <v/>
      </c>
      <c r="N186" s="25" t="str">
        <f t="shared" ref="N186:N193" si="365">SUBSTITUTE(AA186,"5l","5l) Doorsets")</f>
        <v/>
      </c>
      <c r="O186" s="25" t="str">
        <f t="shared" si="342"/>
        <v/>
      </c>
      <c r="P186" s="25" t="str">
        <f t="shared" si="239"/>
        <v/>
      </c>
      <c r="Q186" s="25" t="str">
        <f t="shared" si="240"/>
        <v/>
      </c>
      <c r="U186" s="24" t="s">
        <v>128</v>
      </c>
      <c r="V186" s="24" t="s">
        <v>105</v>
      </c>
      <c r="W186" s="24" t="s">
        <v>130</v>
      </c>
      <c r="X186" s="24" t="s">
        <v>108</v>
      </c>
      <c r="Y186" s="24"/>
      <c r="Z186" s="24"/>
      <c r="AA186" s="24"/>
      <c r="AB186" s="24"/>
      <c r="AF186" s="24" t="str">
        <f t="shared" si="248"/>
        <v>1a5f5g5i</v>
      </c>
    </row>
    <row r="187" spans="1:32" ht="28.5" x14ac:dyDescent="0.45">
      <c r="A187" s="51" t="str">
        <f t="shared" si="233"/>
        <v>1a5f5g5i5j</v>
      </c>
      <c r="B187" s="96">
        <f t="shared" si="234"/>
        <v>186</v>
      </c>
      <c r="C187" s="87">
        <f>C186-0.005</f>
        <v>0.16500000000000004</v>
      </c>
      <c r="D187" s="87">
        <f>D186-0.005</f>
        <v>0.15500000000000003</v>
      </c>
      <c r="E187" s="87">
        <f>E186+0.005</f>
        <v>0.57499999999999996</v>
      </c>
      <c r="F187" s="111">
        <f>F186+0.005</f>
        <v>0.10499999999999998</v>
      </c>
      <c r="G187" s="97">
        <f t="shared" si="271"/>
        <v>1</v>
      </c>
      <c r="H187" s="25" t="str">
        <f t="shared" si="236"/>
        <v>1a) Structural Chassis - not fitted out</v>
      </c>
      <c r="I187" s="25" t="str">
        <f t="shared" si="336"/>
        <v>5f) Roof Assemblies (pre-finished sections)</v>
      </c>
      <c r="J187" s="25" t="str">
        <f t="shared" si="337"/>
        <v>5g) In unit M&amp;E distribution assemblies</v>
      </c>
      <c r="K187" s="25" t="str">
        <f t="shared" si="362"/>
        <v>5i) Infrastructure M&amp;E (Central Plant)</v>
      </c>
      <c r="L187" s="25" t="str">
        <f t="shared" si="363"/>
        <v>5j) Floor Cassettes with horizontal services</v>
      </c>
      <c r="M187" s="25" t="str">
        <f t="shared" si="364"/>
        <v/>
      </c>
      <c r="N187" s="25" t="str">
        <f t="shared" si="365"/>
        <v/>
      </c>
      <c r="O187" s="25" t="str">
        <f t="shared" si="342"/>
        <v/>
      </c>
      <c r="P187" s="25" t="str">
        <f t="shared" si="239"/>
        <v/>
      </c>
      <c r="Q187" s="25" t="str">
        <f t="shared" si="240"/>
        <v/>
      </c>
      <c r="U187" s="24" t="s">
        <v>128</v>
      </c>
      <c r="V187" s="24" t="s">
        <v>105</v>
      </c>
      <c r="W187" s="24" t="s">
        <v>130</v>
      </c>
      <c r="X187" s="24" t="s">
        <v>108</v>
      </c>
      <c r="Y187" s="24" t="s">
        <v>134</v>
      </c>
      <c r="Z187" s="24"/>
      <c r="AA187" s="24"/>
      <c r="AB187" s="24"/>
      <c r="AF187" s="24" t="str">
        <f t="shared" si="248"/>
        <v>1a5f5g5i5j</v>
      </c>
    </row>
    <row r="188" spans="1:32" ht="28.5" x14ac:dyDescent="0.45">
      <c r="A188" s="51" t="str">
        <f t="shared" si="233"/>
        <v>1a5f5g5i5j5k</v>
      </c>
      <c r="B188" s="96">
        <f t="shared" si="234"/>
        <v>187</v>
      </c>
      <c r="C188" s="87">
        <f t="shared" ref="C188:C189" si="366">C187-0.005</f>
        <v>0.16000000000000003</v>
      </c>
      <c r="D188" s="87">
        <f t="shared" ref="D188:D189" si="367">D187-0.005</f>
        <v>0.15000000000000002</v>
      </c>
      <c r="E188" s="87">
        <f t="shared" ref="E188:E189" si="368">E187+0.005</f>
        <v>0.57999999999999996</v>
      </c>
      <c r="F188" s="111">
        <f t="shared" ref="F188:F189" si="369">F187+0.005</f>
        <v>0.10999999999999999</v>
      </c>
      <c r="G188" s="97">
        <f t="shared" si="271"/>
        <v>1</v>
      </c>
      <c r="H188" s="25" t="str">
        <f t="shared" si="236"/>
        <v>1a) Structural Chassis - not fitted out</v>
      </c>
      <c r="I188" s="25" t="str">
        <f t="shared" si="336"/>
        <v>5f) Roof Assemblies (pre-finished sections)</v>
      </c>
      <c r="J188" s="25" t="str">
        <f t="shared" si="337"/>
        <v>5g) In unit M&amp;E distribution assemblies</v>
      </c>
      <c r="K188" s="25" t="str">
        <f t="shared" si="362"/>
        <v>5i) Infrastructure M&amp;E (Central Plant)</v>
      </c>
      <c r="L188" s="25" t="str">
        <f t="shared" si="363"/>
        <v>5j) Floor Cassettes with horizontal services</v>
      </c>
      <c r="M188" s="25" t="str">
        <f t="shared" si="364"/>
        <v>5k) Partition Cassettes</v>
      </c>
      <c r="N188" s="25" t="str">
        <f t="shared" si="365"/>
        <v/>
      </c>
      <c r="O188" s="25" t="str">
        <f t="shared" si="342"/>
        <v/>
      </c>
      <c r="P188" s="25" t="str">
        <f t="shared" si="239"/>
        <v/>
      </c>
      <c r="Q188" s="25" t="str">
        <f t="shared" si="240"/>
        <v/>
      </c>
      <c r="U188" s="24" t="s">
        <v>128</v>
      </c>
      <c r="V188" s="24" t="s">
        <v>105</v>
      </c>
      <c r="W188" s="24" t="s">
        <v>130</v>
      </c>
      <c r="X188" s="24" t="s">
        <v>108</v>
      </c>
      <c r="Y188" s="24" t="s">
        <v>134</v>
      </c>
      <c r="Z188" s="24" t="s">
        <v>135</v>
      </c>
      <c r="AA188" s="24"/>
      <c r="AB188" s="24"/>
      <c r="AF188" s="24" t="str">
        <f t="shared" si="248"/>
        <v>1a5f5g5i5j5k</v>
      </c>
    </row>
    <row r="189" spans="1:32" ht="28.5" x14ac:dyDescent="0.45">
      <c r="A189" s="51" t="str">
        <f t="shared" si="233"/>
        <v>1a5f5g5i5j5k5l</v>
      </c>
      <c r="B189" s="96">
        <f t="shared" si="234"/>
        <v>188</v>
      </c>
      <c r="C189" s="87">
        <f t="shared" si="366"/>
        <v>0.15500000000000003</v>
      </c>
      <c r="D189" s="87">
        <f t="shared" si="367"/>
        <v>0.14500000000000002</v>
      </c>
      <c r="E189" s="87">
        <f t="shared" si="368"/>
        <v>0.58499999999999996</v>
      </c>
      <c r="F189" s="111">
        <f t="shared" si="369"/>
        <v>0.11499999999999999</v>
      </c>
      <c r="G189" s="97">
        <f t="shared" si="271"/>
        <v>1</v>
      </c>
      <c r="H189" s="25" t="str">
        <f t="shared" si="236"/>
        <v>1a) Structural Chassis - not fitted out</v>
      </c>
      <c r="I189" s="25" t="str">
        <f t="shared" si="336"/>
        <v>5f) Roof Assemblies (pre-finished sections)</v>
      </c>
      <c r="J189" s="25" t="str">
        <f t="shared" si="337"/>
        <v>5g) In unit M&amp;E distribution assemblies</v>
      </c>
      <c r="K189" s="25" t="str">
        <f t="shared" si="362"/>
        <v>5i) Infrastructure M&amp;E (Central Plant)</v>
      </c>
      <c r="L189" s="25" t="str">
        <f t="shared" si="363"/>
        <v>5j) Floor Cassettes with horizontal services</v>
      </c>
      <c r="M189" s="25" t="str">
        <f t="shared" si="364"/>
        <v>5k) Partition Cassettes</v>
      </c>
      <c r="N189" s="25" t="str">
        <f t="shared" si="365"/>
        <v>5l) Doorsets</v>
      </c>
      <c r="O189" s="25" t="str">
        <f t="shared" si="342"/>
        <v/>
      </c>
      <c r="P189" s="25" t="str">
        <f t="shared" si="239"/>
        <v/>
      </c>
      <c r="Q189" s="25" t="str">
        <f t="shared" si="240"/>
        <v/>
      </c>
      <c r="U189" s="24" t="s">
        <v>128</v>
      </c>
      <c r="V189" s="24" t="s">
        <v>105</v>
      </c>
      <c r="W189" s="24" t="s">
        <v>130</v>
      </c>
      <c r="X189" s="24" t="s">
        <v>108</v>
      </c>
      <c r="Y189" s="24" t="s">
        <v>134</v>
      </c>
      <c r="Z189" s="24" t="s">
        <v>135</v>
      </c>
      <c r="AA189" s="24" t="s">
        <v>111</v>
      </c>
      <c r="AB189" s="24"/>
      <c r="AF189" s="24" t="str">
        <f t="shared" si="248"/>
        <v>1a5f5g5i5j5k5l</v>
      </c>
    </row>
    <row r="190" spans="1:32" ht="28.5" x14ac:dyDescent="0.45">
      <c r="A190" s="51" t="str">
        <f t="shared" si="233"/>
        <v>1a5f5g5i5j5l</v>
      </c>
      <c r="B190" s="96">
        <f t="shared" si="234"/>
        <v>189</v>
      </c>
      <c r="C190" s="87">
        <f>C189+0.003</f>
        <v>0.15800000000000003</v>
      </c>
      <c r="D190" s="87">
        <f>D189+0.003</f>
        <v>0.14800000000000002</v>
      </c>
      <c r="E190" s="87">
        <f>E189-0.003</f>
        <v>0.58199999999999996</v>
      </c>
      <c r="F190" s="111">
        <f>F189-0.003</f>
        <v>0.11199999999999999</v>
      </c>
      <c r="G190" s="97">
        <f t="shared" si="271"/>
        <v>1</v>
      </c>
      <c r="H190" s="25" t="str">
        <f t="shared" si="236"/>
        <v>1a) Structural Chassis - not fitted out</v>
      </c>
      <c r="I190" s="25" t="str">
        <f t="shared" si="336"/>
        <v>5f) Roof Assemblies (pre-finished sections)</v>
      </c>
      <c r="J190" s="25" t="str">
        <f t="shared" si="337"/>
        <v>5g) In unit M&amp;E distribution assemblies</v>
      </c>
      <c r="K190" s="25" t="str">
        <f t="shared" si="362"/>
        <v>5i) Infrastructure M&amp;E (Central Plant)</v>
      </c>
      <c r="L190" s="25" t="str">
        <f t="shared" si="363"/>
        <v>5j) Floor Cassettes with horizontal services</v>
      </c>
      <c r="M190" s="25" t="str">
        <f t="shared" ref="M190" si="370">SUBSTITUTE(Z190,"5l","5l) Doorsets")</f>
        <v>5l) Doorsets</v>
      </c>
      <c r="N190" s="25" t="str">
        <f t="shared" si="365"/>
        <v/>
      </c>
      <c r="O190" s="25" t="str">
        <f t="shared" si="342"/>
        <v/>
      </c>
      <c r="P190" s="25" t="str">
        <f t="shared" si="239"/>
        <v/>
      </c>
      <c r="Q190" s="25" t="str">
        <f t="shared" si="240"/>
        <v/>
      </c>
      <c r="U190" s="24" t="s">
        <v>128</v>
      </c>
      <c r="V190" s="24" t="s">
        <v>105</v>
      </c>
      <c r="W190" s="24" t="s">
        <v>130</v>
      </c>
      <c r="X190" s="24" t="s">
        <v>108</v>
      </c>
      <c r="Y190" s="24" t="s">
        <v>134</v>
      </c>
      <c r="Z190" s="24" t="s">
        <v>111</v>
      </c>
      <c r="AA190" s="24"/>
      <c r="AB190" s="24"/>
      <c r="AF190" s="24" t="str">
        <f t="shared" si="248"/>
        <v>1a5f5g5i5j5l</v>
      </c>
    </row>
    <row r="191" spans="1:32" ht="28.5" x14ac:dyDescent="0.45">
      <c r="A191" s="51" t="str">
        <f t="shared" si="233"/>
        <v>1a5f5g5i5k</v>
      </c>
      <c r="B191" s="96">
        <f t="shared" si="234"/>
        <v>190</v>
      </c>
      <c r="C191" s="87">
        <f t="shared" ref="C191:C197" si="371">C190+0.003</f>
        <v>0.16100000000000003</v>
      </c>
      <c r="D191" s="87">
        <f t="shared" ref="D191:D197" si="372">D190+0.003</f>
        <v>0.15100000000000002</v>
      </c>
      <c r="E191" s="87">
        <f t="shared" ref="E191:E197" si="373">E190-0.003</f>
        <v>0.57899999999999996</v>
      </c>
      <c r="F191" s="111">
        <f t="shared" ref="F191:F197" si="374">F190-0.003</f>
        <v>0.10899999999999999</v>
      </c>
      <c r="G191" s="97">
        <f t="shared" si="271"/>
        <v>1</v>
      </c>
      <c r="H191" s="25" t="str">
        <f t="shared" si="236"/>
        <v>1a) Structural Chassis - not fitted out</v>
      </c>
      <c r="I191" s="25" t="str">
        <f t="shared" si="336"/>
        <v>5f) Roof Assemblies (pre-finished sections)</v>
      </c>
      <c r="J191" s="25" t="str">
        <f t="shared" si="337"/>
        <v>5g) In unit M&amp;E distribution assemblies</v>
      </c>
      <c r="K191" s="25" t="str">
        <f t="shared" si="362"/>
        <v>5i) Infrastructure M&amp;E (Central Plant)</v>
      </c>
      <c r="L191" s="25" t="str">
        <f t="shared" ref="L191:L192" si="375">SUBSTITUTE(Y191,"5k","5k) Partition Cassettes")</f>
        <v>5k) Partition Cassettes</v>
      </c>
      <c r="M191" s="25" t="str">
        <f t="shared" ref="M191" si="376">SUBSTITUTE(Z191,"5k","5k) Partition Cassettes")</f>
        <v/>
      </c>
      <c r="N191" s="25" t="str">
        <f t="shared" si="365"/>
        <v/>
      </c>
      <c r="O191" s="25" t="str">
        <f t="shared" si="342"/>
        <v/>
      </c>
      <c r="P191" s="25" t="str">
        <f t="shared" si="239"/>
        <v/>
      </c>
      <c r="Q191" s="25" t="str">
        <f t="shared" si="240"/>
        <v/>
      </c>
      <c r="U191" s="24" t="s">
        <v>128</v>
      </c>
      <c r="V191" s="24" t="s">
        <v>105</v>
      </c>
      <c r="W191" s="24" t="s">
        <v>130</v>
      </c>
      <c r="X191" s="24" t="s">
        <v>108</v>
      </c>
      <c r="Y191" s="24" t="s">
        <v>135</v>
      </c>
      <c r="Z191" s="24"/>
      <c r="AA191" s="24"/>
      <c r="AB191" s="24"/>
      <c r="AF191" s="24" t="str">
        <f t="shared" si="248"/>
        <v>1a5f5g5i5k</v>
      </c>
    </row>
    <row r="192" spans="1:32" ht="28.5" x14ac:dyDescent="0.45">
      <c r="A192" s="51" t="str">
        <f t="shared" si="233"/>
        <v>1a5f5g5i5k5l</v>
      </c>
      <c r="B192" s="96">
        <f t="shared" si="234"/>
        <v>191</v>
      </c>
      <c r="C192" s="87">
        <f t="shared" si="371"/>
        <v>0.16400000000000003</v>
      </c>
      <c r="D192" s="87">
        <f t="shared" si="372"/>
        <v>0.15400000000000003</v>
      </c>
      <c r="E192" s="87">
        <f t="shared" si="373"/>
        <v>0.57599999999999996</v>
      </c>
      <c r="F192" s="111">
        <f t="shared" si="374"/>
        <v>0.10599999999999998</v>
      </c>
      <c r="G192" s="97">
        <f t="shared" si="271"/>
        <v>1</v>
      </c>
      <c r="H192" s="25" t="str">
        <f t="shared" si="236"/>
        <v>1a) Structural Chassis - not fitted out</v>
      </c>
      <c r="I192" s="25" t="str">
        <f t="shared" si="336"/>
        <v>5f) Roof Assemblies (pre-finished sections)</v>
      </c>
      <c r="J192" s="25" t="str">
        <f t="shared" si="337"/>
        <v>5g) In unit M&amp;E distribution assemblies</v>
      </c>
      <c r="K192" s="25" t="str">
        <f t="shared" si="362"/>
        <v>5i) Infrastructure M&amp;E (Central Plant)</v>
      </c>
      <c r="L192" s="25" t="str">
        <f t="shared" si="375"/>
        <v>5k) Partition Cassettes</v>
      </c>
      <c r="M192" s="25" t="str">
        <f t="shared" ref="M192" si="377">SUBSTITUTE(Z192,"5l","5l) Doorsets")</f>
        <v>5l) Doorsets</v>
      </c>
      <c r="N192" s="25" t="str">
        <f t="shared" si="365"/>
        <v/>
      </c>
      <c r="O192" s="25" t="str">
        <f t="shared" si="342"/>
        <v/>
      </c>
      <c r="P192" s="25" t="str">
        <f t="shared" si="239"/>
        <v/>
      </c>
      <c r="Q192" s="25" t="str">
        <f t="shared" si="240"/>
        <v/>
      </c>
      <c r="U192" s="24" t="s">
        <v>128</v>
      </c>
      <c r="V192" s="24" t="s">
        <v>105</v>
      </c>
      <c r="W192" s="24" t="s">
        <v>130</v>
      </c>
      <c r="X192" s="24" t="s">
        <v>108</v>
      </c>
      <c r="Y192" s="24" t="s">
        <v>135</v>
      </c>
      <c r="Z192" s="24" t="s">
        <v>111</v>
      </c>
      <c r="AA192" s="24"/>
      <c r="AB192" s="24"/>
      <c r="AF192" s="24" t="str">
        <f t="shared" si="248"/>
        <v>1a5f5g5i5k5l</v>
      </c>
    </row>
    <row r="193" spans="1:32" ht="28.5" x14ac:dyDescent="0.45">
      <c r="A193" s="51" t="str">
        <f t="shared" si="233"/>
        <v>1a5f5g5i5l</v>
      </c>
      <c r="B193" s="96">
        <f t="shared" si="234"/>
        <v>192</v>
      </c>
      <c r="C193" s="87">
        <f t="shared" si="371"/>
        <v>0.16700000000000004</v>
      </c>
      <c r="D193" s="87">
        <f t="shared" si="372"/>
        <v>0.15700000000000003</v>
      </c>
      <c r="E193" s="87">
        <f t="shared" si="373"/>
        <v>0.57299999999999995</v>
      </c>
      <c r="F193" s="111">
        <f t="shared" si="374"/>
        <v>0.10299999999999998</v>
      </c>
      <c r="G193" s="97">
        <f t="shared" si="271"/>
        <v>1</v>
      </c>
      <c r="H193" s="25" t="str">
        <f t="shared" si="236"/>
        <v>1a) Structural Chassis - not fitted out</v>
      </c>
      <c r="I193" s="25" t="str">
        <f t="shared" si="336"/>
        <v>5f) Roof Assemblies (pre-finished sections)</v>
      </c>
      <c r="J193" s="25" t="str">
        <f t="shared" si="337"/>
        <v>5g) In unit M&amp;E distribution assemblies</v>
      </c>
      <c r="K193" s="25" t="str">
        <f t="shared" si="362"/>
        <v>5i) Infrastructure M&amp;E (Central Plant)</v>
      </c>
      <c r="L193" s="25" t="str">
        <f t="shared" ref="L193" si="378">SUBSTITUTE(Y193,"5l","5l) Doorsets")</f>
        <v>5l) Doorsets</v>
      </c>
      <c r="M193" s="25" t="str">
        <f t="shared" ref="M193" si="379">SUBSTITUTE(Z193,"5k","5k) Partition Cassettes")</f>
        <v/>
      </c>
      <c r="N193" s="25" t="str">
        <f t="shared" si="365"/>
        <v/>
      </c>
      <c r="O193" s="25" t="str">
        <f t="shared" si="342"/>
        <v/>
      </c>
      <c r="P193" s="25" t="str">
        <f t="shared" si="239"/>
        <v/>
      </c>
      <c r="Q193" s="25" t="str">
        <f t="shared" si="240"/>
        <v/>
      </c>
      <c r="U193" s="24" t="s">
        <v>128</v>
      </c>
      <c r="V193" s="24" t="s">
        <v>105</v>
      </c>
      <c r="W193" s="24" t="s">
        <v>130</v>
      </c>
      <c r="X193" s="24" t="s">
        <v>108</v>
      </c>
      <c r="Y193" s="24" t="s">
        <v>111</v>
      </c>
      <c r="Z193" s="24"/>
      <c r="AA193" s="24"/>
      <c r="AB193" s="24"/>
      <c r="AF193" s="24" t="str">
        <f t="shared" si="248"/>
        <v>1a5f5g5i5l</v>
      </c>
    </row>
    <row r="194" spans="1:32" ht="28.5" x14ac:dyDescent="0.45">
      <c r="A194" s="51" t="str">
        <f t="shared" si="233"/>
        <v>1a5f5g5k</v>
      </c>
      <c r="B194" s="96">
        <f t="shared" si="234"/>
        <v>193</v>
      </c>
      <c r="C194" s="87">
        <f t="shared" si="371"/>
        <v>0.17000000000000004</v>
      </c>
      <c r="D194" s="87">
        <f t="shared" si="372"/>
        <v>0.16000000000000003</v>
      </c>
      <c r="E194" s="87">
        <f t="shared" si="373"/>
        <v>0.56999999999999995</v>
      </c>
      <c r="F194" s="111">
        <f t="shared" si="374"/>
        <v>9.9999999999999978E-2</v>
      </c>
      <c r="G194" s="97">
        <f t="shared" si="271"/>
        <v>1</v>
      </c>
      <c r="H194" s="25" t="str">
        <f t="shared" si="236"/>
        <v>1a) Structural Chassis - not fitted out</v>
      </c>
      <c r="I194" s="25" t="str">
        <f t="shared" si="336"/>
        <v>5f) Roof Assemblies (pre-finished sections)</v>
      </c>
      <c r="J194" s="25" t="str">
        <f t="shared" si="337"/>
        <v>5g) In unit M&amp;E distribution assemblies</v>
      </c>
      <c r="K194" s="25" t="str">
        <f t="shared" ref="K194:K195" si="380">SUBSTITUTE(X194,"5k","5k) Partition Cassettes")</f>
        <v>5k) Partition Cassettes</v>
      </c>
      <c r="L194" s="25" t="str">
        <f t="shared" ref="L194" si="381">SUBSTITUTE(Y194,"5i","5i) Infrastructure M&amp;E (Central Plant)")</f>
        <v/>
      </c>
      <c r="M194" s="25" t="str">
        <f t="shared" ref="M194:M197" si="382">SUBSTITUTE(Z194,"5j","5j) Floor Cassettes with horizontal services")</f>
        <v/>
      </c>
      <c r="N194" s="25" t="str">
        <f t="shared" ref="N194:N197" si="383">SUBSTITUTE(AA194,"5k","5k) Partition Cassettes")</f>
        <v/>
      </c>
      <c r="O194" s="25" t="str">
        <f t="shared" si="342"/>
        <v/>
      </c>
      <c r="P194" s="25" t="str">
        <f t="shared" si="239"/>
        <v/>
      </c>
      <c r="Q194" s="25" t="str">
        <f t="shared" si="240"/>
        <v/>
      </c>
      <c r="U194" s="24" t="s">
        <v>128</v>
      </c>
      <c r="V194" s="24" t="s">
        <v>105</v>
      </c>
      <c r="W194" s="24" t="s">
        <v>130</v>
      </c>
      <c r="X194" s="24" t="s">
        <v>135</v>
      </c>
      <c r="Y194" s="24"/>
      <c r="Z194" s="24"/>
      <c r="AA194" s="24"/>
      <c r="AB194" s="24"/>
      <c r="AF194" s="24" t="str">
        <f t="shared" si="248"/>
        <v>1a5f5g5k</v>
      </c>
    </row>
    <row r="195" spans="1:32" ht="28.5" x14ac:dyDescent="0.45">
      <c r="A195" s="51" t="str">
        <f t="shared" ref="A195:A258" si="384">_xlfn.CONCAT(LEFT(H195,2),LEFT(I195,2),LEFT(J195,2),LEFT(K195,2),LEFT(L195,2),LEFT(M195,2),LEFT(N195,2),LEFT(O195,2),LEFT(P195,2),LEFT(Q195,2),LEFT(R195,2),LEFT(S195,2))</f>
        <v>1a5f5g5k5l</v>
      </c>
      <c r="B195" s="96">
        <f t="shared" si="234"/>
        <v>194</v>
      </c>
      <c r="C195" s="87">
        <f t="shared" si="371"/>
        <v>0.17300000000000004</v>
      </c>
      <c r="D195" s="87">
        <f t="shared" si="372"/>
        <v>0.16300000000000003</v>
      </c>
      <c r="E195" s="87">
        <f t="shared" si="373"/>
        <v>0.56699999999999995</v>
      </c>
      <c r="F195" s="111">
        <f t="shared" si="374"/>
        <v>9.6999999999999975E-2</v>
      </c>
      <c r="G195" s="97">
        <f t="shared" si="271"/>
        <v>1</v>
      </c>
      <c r="H195" s="25" t="str">
        <f t="shared" si="236"/>
        <v>1a) Structural Chassis - not fitted out</v>
      </c>
      <c r="I195" s="25" t="str">
        <f t="shared" si="336"/>
        <v>5f) Roof Assemblies (pre-finished sections)</v>
      </c>
      <c r="J195" s="25" t="str">
        <f t="shared" si="337"/>
        <v>5g) In unit M&amp;E distribution assemblies</v>
      </c>
      <c r="K195" s="25" t="str">
        <f t="shared" si="380"/>
        <v>5k) Partition Cassettes</v>
      </c>
      <c r="L195" s="25" t="str">
        <f t="shared" ref="L195" si="385">SUBSTITUTE(Y195,"5l","5l) Doorsets")</f>
        <v>5l) Doorsets</v>
      </c>
      <c r="M195" s="25" t="str">
        <f t="shared" si="382"/>
        <v/>
      </c>
      <c r="N195" s="25" t="str">
        <f t="shared" si="383"/>
        <v/>
      </c>
      <c r="O195" s="25" t="str">
        <f t="shared" si="342"/>
        <v/>
      </c>
      <c r="P195" s="25" t="str">
        <f t="shared" si="239"/>
        <v/>
      </c>
      <c r="Q195" s="25" t="str">
        <f t="shared" si="240"/>
        <v/>
      </c>
      <c r="U195" s="24" t="s">
        <v>128</v>
      </c>
      <c r="V195" s="24" t="s">
        <v>105</v>
      </c>
      <c r="W195" s="24" t="s">
        <v>130</v>
      </c>
      <c r="X195" s="24" t="s">
        <v>135</v>
      </c>
      <c r="Y195" s="24" t="s">
        <v>111</v>
      </c>
      <c r="Z195" s="24"/>
      <c r="AA195" s="24"/>
      <c r="AB195" s="24"/>
      <c r="AF195" s="24" t="str">
        <f t="shared" si="248"/>
        <v>1a5f5g5k5l</v>
      </c>
    </row>
    <row r="196" spans="1:32" ht="28.5" x14ac:dyDescent="0.45">
      <c r="A196" s="51" t="str">
        <f t="shared" si="384"/>
        <v>1a5f5g5l</v>
      </c>
      <c r="B196" s="96">
        <f t="shared" ref="B196:B259" si="386">B195+1</f>
        <v>195</v>
      </c>
      <c r="C196" s="87">
        <f t="shared" si="371"/>
        <v>0.17600000000000005</v>
      </c>
      <c r="D196" s="87">
        <f t="shared" si="372"/>
        <v>0.16600000000000004</v>
      </c>
      <c r="E196" s="87">
        <f t="shared" si="373"/>
        <v>0.56399999999999995</v>
      </c>
      <c r="F196" s="111">
        <f t="shared" si="374"/>
        <v>9.3999999999999972E-2</v>
      </c>
      <c r="G196" s="97">
        <f t="shared" si="271"/>
        <v>1</v>
      </c>
      <c r="H196" s="25" t="str">
        <f t="shared" si="236"/>
        <v>1a) Structural Chassis - not fitted out</v>
      </c>
      <c r="I196" s="25" t="str">
        <f t="shared" si="336"/>
        <v>5f) Roof Assemblies (pre-finished sections)</v>
      </c>
      <c r="J196" s="25" t="str">
        <f t="shared" si="337"/>
        <v>5g) In unit M&amp;E distribution assemblies</v>
      </c>
      <c r="K196" s="25" t="str">
        <f t="shared" ref="K196" si="387">SUBSTITUTE(X196,"5l","5l) Doorsets")</f>
        <v>5l) Doorsets</v>
      </c>
      <c r="L196" s="25" t="str">
        <f t="shared" ref="L196:L197" si="388">SUBSTITUTE(Y196,"5i","5i) Infrastructure M&amp;E (Central Plant)")</f>
        <v/>
      </c>
      <c r="M196" s="25" t="str">
        <f t="shared" si="382"/>
        <v/>
      </c>
      <c r="N196" s="25" t="str">
        <f t="shared" si="383"/>
        <v/>
      </c>
      <c r="O196" s="25" t="str">
        <f t="shared" si="342"/>
        <v/>
      </c>
      <c r="P196" s="25" t="str">
        <f t="shared" si="239"/>
        <v/>
      </c>
      <c r="Q196" s="25" t="str">
        <f t="shared" si="240"/>
        <v/>
      </c>
      <c r="U196" s="24" t="s">
        <v>128</v>
      </c>
      <c r="V196" s="24" t="s">
        <v>105</v>
      </c>
      <c r="W196" s="24" t="s">
        <v>130</v>
      </c>
      <c r="X196" s="24" t="s">
        <v>111</v>
      </c>
      <c r="Y196" s="24"/>
      <c r="Z196" s="24"/>
      <c r="AA196" s="24"/>
      <c r="AB196" s="24"/>
      <c r="AF196" s="24" t="str">
        <f t="shared" si="248"/>
        <v>1a5f5g5l</v>
      </c>
    </row>
    <row r="197" spans="1:32" ht="28.5" x14ac:dyDescent="0.45">
      <c r="A197" s="51" t="str">
        <f t="shared" si="384"/>
        <v>1a5f5h</v>
      </c>
      <c r="B197" s="96">
        <f t="shared" si="386"/>
        <v>196</v>
      </c>
      <c r="C197" s="87">
        <f t="shared" si="371"/>
        <v>0.17900000000000005</v>
      </c>
      <c r="D197" s="87">
        <f t="shared" si="372"/>
        <v>0.16900000000000004</v>
      </c>
      <c r="E197" s="87">
        <f t="shared" si="373"/>
        <v>0.56099999999999994</v>
      </c>
      <c r="F197" s="111">
        <f t="shared" si="374"/>
        <v>9.099999999999997E-2</v>
      </c>
      <c r="G197" s="97">
        <f t="shared" si="271"/>
        <v>1</v>
      </c>
      <c r="H197" s="25" t="str">
        <f t="shared" ref="H197:H265" si="389">SUBSTITUTE(U197,"1a","1a) Structural Chassis - not fitted out")</f>
        <v>1a) Structural Chassis - not fitted out</v>
      </c>
      <c r="I197" s="25" t="str">
        <f t="shared" si="336"/>
        <v>5f) Roof Assemblies (pre-finished sections)</v>
      </c>
      <c r="J197" s="25" t="str">
        <f t="shared" ref="J197:J208" si="390">SUBSTITUTE(W197,"5h","5h) Infrastructure M&amp;E (vertical risers)")</f>
        <v>5h) Infrastructure M&amp;E (vertical risers)</v>
      </c>
      <c r="K197" s="25" t="str">
        <f t="shared" ref="K197" si="391">SUBSTITUTE(X197,"5h","5h) Infrastructure M&amp;E (vertical risers)")</f>
        <v/>
      </c>
      <c r="L197" s="25" t="str">
        <f t="shared" si="388"/>
        <v/>
      </c>
      <c r="M197" s="25" t="str">
        <f t="shared" si="382"/>
        <v/>
      </c>
      <c r="N197" s="25" t="str">
        <f t="shared" si="383"/>
        <v/>
      </c>
      <c r="O197" s="25" t="str">
        <f t="shared" ref="O197:O265" si="392">SUBSTITUTE(AB197,"5j","5j) Floor Cassettes with horizontal services")</f>
        <v/>
      </c>
      <c r="P197" s="25" t="str">
        <f t="shared" ref="P197:P265" si="393">SUBSTITUTE(AC197,"5k","5k) Partition Cassettes")</f>
        <v/>
      </c>
      <c r="Q197" s="25" t="str">
        <f t="shared" ref="Q197:Q265" si="394">SUBSTITUTE(AD197,"5l","5l) Doorsets")</f>
        <v/>
      </c>
      <c r="U197" s="24" t="s">
        <v>128</v>
      </c>
      <c r="V197" s="24" t="s">
        <v>105</v>
      </c>
      <c r="W197" s="24" t="s">
        <v>131</v>
      </c>
      <c r="X197" s="24"/>
      <c r="Y197" s="24"/>
      <c r="Z197" s="24"/>
      <c r="AA197" s="24"/>
      <c r="AB197" s="24"/>
      <c r="AF197" s="24" t="str">
        <f t="shared" si="248"/>
        <v>1a5f5h</v>
      </c>
    </row>
    <row r="198" spans="1:32" ht="28.5" x14ac:dyDescent="0.45">
      <c r="A198" s="51" t="str">
        <f t="shared" si="384"/>
        <v>1a5f5h5i</v>
      </c>
      <c r="B198" s="96">
        <f t="shared" si="386"/>
        <v>197</v>
      </c>
      <c r="C198" s="87">
        <f>C197-0.01</f>
        <v>0.16900000000000004</v>
      </c>
      <c r="D198" s="87">
        <f>D197-0.01</f>
        <v>0.15900000000000003</v>
      </c>
      <c r="E198" s="87">
        <f>E197+0.01</f>
        <v>0.57099999999999995</v>
      </c>
      <c r="F198" s="111">
        <f>F197+0.01</f>
        <v>0.10099999999999996</v>
      </c>
      <c r="G198" s="97">
        <f t="shared" si="271"/>
        <v>1</v>
      </c>
      <c r="H198" s="25" t="str">
        <f t="shared" si="389"/>
        <v>1a) Structural Chassis - not fitted out</v>
      </c>
      <c r="I198" s="25" t="str">
        <f t="shared" si="336"/>
        <v>5f) Roof Assemblies (pre-finished sections)</v>
      </c>
      <c r="J198" s="25" t="str">
        <f t="shared" si="390"/>
        <v>5h) Infrastructure M&amp;E (vertical risers)</v>
      </c>
      <c r="K198" s="25" t="str">
        <f t="shared" ref="K198:K205" si="395">SUBSTITUTE(X198,"5i","5i) Infrastructure M&amp;E (Central Plant)")</f>
        <v>5i) Infrastructure M&amp;E (Central Plant)</v>
      </c>
      <c r="L198" s="25" t="str">
        <f t="shared" ref="L198:L202" si="396">SUBSTITUTE(Y198,"5j","5j) Floor Cassettes with horizontal services")</f>
        <v/>
      </c>
      <c r="M198" s="25" t="str">
        <f t="shared" ref="M198:M201" si="397">SUBSTITUTE(Z198,"5k","5k) Partition Cassettes")</f>
        <v/>
      </c>
      <c r="N198" s="25" t="str">
        <f t="shared" ref="N198:N208" si="398">SUBSTITUTE(AA198,"5l","5l) Doorsets")</f>
        <v/>
      </c>
      <c r="O198" s="25" t="str">
        <f t="shared" si="392"/>
        <v/>
      </c>
      <c r="P198" s="25" t="str">
        <f t="shared" si="393"/>
        <v/>
      </c>
      <c r="Q198" s="25" t="str">
        <f t="shared" si="394"/>
        <v/>
      </c>
      <c r="U198" s="24" t="s">
        <v>128</v>
      </c>
      <c r="V198" s="24" t="s">
        <v>105</v>
      </c>
      <c r="W198" s="24" t="s">
        <v>131</v>
      </c>
      <c r="X198" s="24" t="s">
        <v>108</v>
      </c>
      <c r="Y198" s="24"/>
      <c r="Z198" s="24"/>
      <c r="AA198" s="24"/>
      <c r="AB198" s="24"/>
      <c r="AF198" s="24" t="str">
        <f t="shared" si="248"/>
        <v>1a5f5h5i</v>
      </c>
    </row>
    <row r="199" spans="1:32" ht="28.5" x14ac:dyDescent="0.45">
      <c r="A199" s="51" t="str">
        <f t="shared" si="384"/>
        <v>1a5f5h5i5j</v>
      </c>
      <c r="B199" s="96">
        <f t="shared" si="386"/>
        <v>198</v>
      </c>
      <c r="C199" s="87">
        <f t="shared" ref="C199:C201" si="399">C198-0.01</f>
        <v>0.15900000000000003</v>
      </c>
      <c r="D199" s="87">
        <f t="shared" ref="D199:D201" si="400">D198-0.01</f>
        <v>0.14900000000000002</v>
      </c>
      <c r="E199" s="87">
        <f t="shared" ref="E199:E201" si="401">E198+0.01</f>
        <v>0.58099999999999996</v>
      </c>
      <c r="F199" s="111">
        <f t="shared" ref="F199:F201" si="402">F198+0.01</f>
        <v>0.11099999999999996</v>
      </c>
      <c r="G199" s="97">
        <f t="shared" si="271"/>
        <v>1</v>
      </c>
      <c r="H199" s="25" t="str">
        <f t="shared" si="389"/>
        <v>1a) Structural Chassis - not fitted out</v>
      </c>
      <c r="I199" s="25" t="str">
        <f t="shared" si="336"/>
        <v>5f) Roof Assemblies (pre-finished sections)</v>
      </c>
      <c r="J199" s="25" t="str">
        <f t="shared" si="390"/>
        <v>5h) Infrastructure M&amp;E (vertical risers)</v>
      </c>
      <c r="K199" s="25" t="str">
        <f t="shared" si="395"/>
        <v>5i) Infrastructure M&amp;E (Central Plant)</v>
      </c>
      <c r="L199" s="25" t="str">
        <f t="shared" si="396"/>
        <v>5j) Floor Cassettes with horizontal services</v>
      </c>
      <c r="M199" s="25" t="str">
        <f t="shared" si="397"/>
        <v/>
      </c>
      <c r="N199" s="25" t="str">
        <f t="shared" si="398"/>
        <v/>
      </c>
      <c r="O199" s="25" t="str">
        <f t="shared" si="392"/>
        <v/>
      </c>
      <c r="P199" s="25" t="str">
        <f t="shared" si="393"/>
        <v/>
      </c>
      <c r="Q199" s="25" t="str">
        <f t="shared" si="394"/>
        <v/>
      </c>
      <c r="U199" s="24" t="s">
        <v>128</v>
      </c>
      <c r="V199" s="24" t="s">
        <v>105</v>
      </c>
      <c r="W199" s="24" t="s">
        <v>131</v>
      </c>
      <c r="X199" s="24" t="s">
        <v>108</v>
      </c>
      <c r="Y199" s="24" t="s">
        <v>134</v>
      </c>
      <c r="Z199" s="24"/>
      <c r="AA199" s="24"/>
      <c r="AB199" s="24"/>
      <c r="AF199" s="24" t="str">
        <f t="shared" ref="AF199:AF262" si="403">_xlfn.CONCAT(U199:AD199)</f>
        <v>1a5f5h5i5j</v>
      </c>
    </row>
    <row r="200" spans="1:32" ht="28.5" x14ac:dyDescent="0.45">
      <c r="A200" s="51" t="str">
        <f t="shared" si="384"/>
        <v>1a5f5h5i5j5k</v>
      </c>
      <c r="B200" s="96">
        <f t="shared" si="386"/>
        <v>199</v>
      </c>
      <c r="C200" s="87">
        <f t="shared" si="399"/>
        <v>0.14900000000000002</v>
      </c>
      <c r="D200" s="87">
        <f t="shared" si="400"/>
        <v>0.13900000000000001</v>
      </c>
      <c r="E200" s="87">
        <f t="shared" si="401"/>
        <v>0.59099999999999997</v>
      </c>
      <c r="F200" s="111">
        <f t="shared" si="402"/>
        <v>0.12099999999999995</v>
      </c>
      <c r="G200" s="97">
        <f t="shared" si="271"/>
        <v>1</v>
      </c>
      <c r="H200" s="25" t="str">
        <f t="shared" si="389"/>
        <v>1a) Structural Chassis - not fitted out</v>
      </c>
      <c r="I200" s="25" t="str">
        <f t="shared" si="336"/>
        <v>5f) Roof Assemblies (pre-finished sections)</v>
      </c>
      <c r="J200" s="25" t="str">
        <f t="shared" si="390"/>
        <v>5h) Infrastructure M&amp;E (vertical risers)</v>
      </c>
      <c r="K200" s="25" t="str">
        <f t="shared" si="395"/>
        <v>5i) Infrastructure M&amp;E (Central Plant)</v>
      </c>
      <c r="L200" s="25" t="str">
        <f t="shared" si="396"/>
        <v>5j) Floor Cassettes with horizontal services</v>
      </c>
      <c r="M200" s="25" t="str">
        <f t="shared" si="397"/>
        <v>5k) Partition Cassettes</v>
      </c>
      <c r="N200" s="25" t="str">
        <f t="shared" si="398"/>
        <v/>
      </c>
      <c r="O200" s="25" t="str">
        <f t="shared" si="392"/>
        <v/>
      </c>
      <c r="P200" s="25" t="str">
        <f t="shared" si="393"/>
        <v/>
      </c>
      <c r="Q200" s="25" t="str">
        <f t="shared" si="394"/>
        <v/>
      </c>
      <c r="U200" s="24" t="s">
        <v>128</v>
      </c>
      <c r="V200" s="24" t="s">
        <v>105</v>
      </c>
      <c r="W200" s="24" t="s">
        <v>131</v>
      </c>
      <c r="X200" s="24" t="s">
        <v>108</v>
      </c>
      <c r="Y200" s="24" t="s">
        <v>134</v>
      </c>
      <c r="Z200" s="24" t="s">
        <v>135</v>
      </c>
      <c r="AA200" s="24"/>
      <c r="AB200" s="24"/>
      <c r="AF200" s="24" t="str">
        <f t="shared" si="403"/>
        <v>1a5f5h5i5j5k</v>
      </c>
    </row>
    <row r="201" spans="1:32" ht="28.5" x14ac:dyDescent="0.45">
      <c r="A201" s="51" t="str">
        <f t="shared" si="384"/>
        <v>1a5f5h5i5j5k5l</v>
      </c>
      <c r="B201" s="96">
        <f t="shared" si="386"/>
        <v>200</v>
      </c>
      <c r="C201" s="87">
        <f t="shared" si="399"/>
        <v>0.13900000000000001</v>
      </c>
      <c r="D201" s="87">
        <f t="shared" si="400"/>
        <v>0.129</v>
      </c>
      <c r="E201" s="87">
        <f t="shared" si="401"/>
        <v>0.60099999999999998</v>
      </c>
      <c r="F201" s="111">
        <f t="shared" si="402"/>
        <v>0.13099999999999995</v>
      </c>
      <c r="G201" s="97">
        <f t="shared" si="271"/>
        <v>1</v>
      </c>
      <c r="H201" s="25" t="str">
        <f t="shared" si="389"/>
        <v>1a) Structural Chassis - not fitted out</v>
      </c>
      <c r="I201" s="25" t="str">
        <f t="shared" si="336"/>
        <v>5f) Roof Assemblies (pre-finished sections)</v>
      </c>
      <c r="J201" s="25" t="str">
        <f t="shared" si="390"/>
        <v>5h) Infrastructure M&amp;E (vertical risers)</v>
      </c>
      <c r="K201" s="25" t="str">
        <f t="shared" si="395"/>
        <v>5i) Infrastructure M&amp;E (Central Plant)</v>
      </c>
      <c r="L201" s="25" t="str">
        <f t="shared" si="396"/>
        <v>5j) Floor Cassettes with horizontal services</v>
      </c>
      <c r="M201" s="25" t="str">
        <f t="shared" si="397"/>
        <v>5k) Partition Cassettes</v>
      </c>
      <c r="N201" s="25" t="str">
        <f t="shared" si="398"/>
        <v>5l) Doorsets</v>
      </c>
      <c r="O201" s="25" t="str">
        <f t="shared" si="392"/>
        <v/>
      </c>
      <c r="P201" s="25" t="str">
        <f t="shared" si="393"/>
        <v/>
      </c>
      <c r="Q201" s="25" t="str">
        <f t="shared" si="394"/>
        <v/>
      </c>
      <c r="U201" s="24" t="s">
        <v>128</v>
      </c>
      <c r="V201" s="24" t="s">
        <v>105</v>
      </c>
      <c r="W201" s="24" t="s">
        <v>131</v>
      </c>
      <c r="X201" s="24" t="s">
        <v>108</v>
      </c>
      <c r="Y201" s="24" t="s">
        <v>134</v>
      </c>
      <c r="Z201" s="24" t="s">
        <v>135</v>
      </c>
      <c r="AA201" s="24" t="s">
        <v>111</v>
      </c>
      <c r="AB201" s="24"/>
      <c r="AF201" s="24" t="str">
        <f t="shared" si="403"/>
        <v>1a5f5h5i5j5k5l</v>
      </c>
    </row>
    <row r="202" spans="1:32" ht="28.5" x14ac:dyDescent="0.45">
      <c r="A202" s="51" t="str">
        <f t="shared" si="384"/>
        <v>1a5f5h5i5j5l</v>
      </c>
      <c r="B202" s="96">
        <f t="shared" si="386"/>
        <v>201</v>
      </c>
      <c r="C202" s="87">
        <f>C201+0.003</f>
        <v>0.14200000000000002</v>
      </c>
      <c r="D202" s="87">
        <f>D201+0.003</f>
        <v>0.13200000000000001</v>
      </c>
      <c r="E202" s="87">
        <f>E201-0.003</f>
        <v>0.59799999999999998</v>
      </c>
      <c r="F202" s="111">
        <f>F201-0.003</f>
        <v>0.12799999999999995</v>
      </c>
      <c r="G202" s="97">
        <f t="shared" si="271"/>
        <v>1</v>
      </c>
      <c r="H202" s="25" t="str">
        <f t="shared" si="389"/>
        <v>1a) Structural Chassis - not fitted out</v>
      </c>
      <c r="I202" s="25" t="str">
        <f t="shared" si="336"/>
        <v>5f) Roof Assemblies (pre-finished sections)</v>
      </c>
      <c r="J202" s="25" t="str">
        <f t="shared" si="390"/>
        <v>5h) Infrastructure M&amp;E (vertical risers)</v>
      </c>
      <c r="K202" s="25" t="str">
        <f t="shared" si="395"/>
        <v>5i) Infrastructure M&amp;E (Central Plant)</v>
      </c>
      <c r="L202" s="25" t="str">
        <f t="shared" si="396"/>
        <v>5j) Floor Cassettes with horizontal services</v>
      </c>
      <c r="M202" s="25" t="str">
        <f t="shared" ref="M202" si="404">SUBSTITUTE(Z202,"5l","5l) Doorsets")</f>
        <v>5l) Doorsets</v>
      </c>
      <c r="N202" s="25" t="str">
        <f t="shared" si="398"/>
        <v/>
      </c>
      <c r="O202" s="25" t="str">
        <f t="shared" si="392"/>
        <v/>
      </c>
      <c r="P202" s="25" t="str">
        <f t="shared" si="393"/>
        <v/>
      </c>
      <c r="Q202" s="25" t="str">
        <f t="shared" si="394"/>
        <v/>
      </c>
      <c r="U202" s="24" t="s">
        <v>128</v>
      </c>
      <c r="V202" s="24" t="s">
        <v>105</v>
      </c>
      <c r="W202" s="24" t="s">
        <v>131</v>
      </c>
      <c r="X202" s="24" t="s">
        <v>108</v>
      </c>
      <c r="Y202" s="24" t="s">
        <v>134</v>
      </c>
      <c r="Z202" s="24" t="s">
        <v>111</v>
      </c>
      <c r="AA202" s="24"/>
      <c r="AB202" s="24"/>
      <c r="AF202" s="24" t="str">
        <f t="shared" si="403"/>
        <v>1a5f5h5i5j5l</v>
      </c>
    </row>
    <row r="203" spans="1:32" ht="28.5" x14ac:dyDescent="0.45">
      <c r="A203" s="51" t="str">
        <f t="shared" si="384"/>
        <v>1a5f5h5i5k</v>
      </c>
      <c r="B203" s="96">
        <f t="shared" si="386"/>
        <v>202</v>
      </c>
      <c r="C203" s="87">
        <f t="shared" ref="C203:C209" si="405">C202+0.003</f>
        <v>0.14500000000000002</v>
      </c>
      <c r="D203" s="87">
        <f t="shared" ref="D203:D209" si="406">D202+0.003</f>
        <v>0.13500000000000001</v>
      </c>
      <c r="E203" s="87">
        <f t="shared" ref="E203:E209" si="407">E202-0.003</f>
        <v>0.59499999999999997</v>
      </c>
      <c r="F203" s="111">
        <f t="shared" ref="F203:F209" si="408">F202-0.003</f>
        <v>0.12499999999999994</v>
      </c>
      <c r="G203" s="97">
        <f t="shared" si="271"/>
        <v>1</v>
      </c>
      <c r="H203" s="25" t="str">
        <f t="shared" si="389"/>
        <v>1a) Structural Chassis - not fitted out</v>
      </c>
      <c r="I203" s="25" t="str">
        <f t="shared" si="336"/>
        <v>5f) Roof Assemblies (pre-finished sections)</v>
      </c>
      <c r="J203" s="25" t="str">
        <f t="shared" si="390"/>
        <v>5h) Infrastructure M&amp;E (vertical risers)</v>
      </c>
      <c r="K203" s="25" t="str">
        <f t="shared" si="395"/>
        <v>5i) Infrastructure M&amp;E (Central Plant)</v>
      </c>
      <c r="L203" s="25" t="str">
        <f t="shared" ref="L203:L204" si="409">SUBSTITUTE(Y203,"5k","5k) Partition Cassettes")</f>
        <v>5k) Partition Cassettes</v>
      </c>
      <c r="M203" s="25" t="str">
        <f t="shared" ref="M203" si="410">SUBSTITUTE(Z203,"5k","5k) Partition Cassettes")</f>
        <v/>
      </c>
      <c r="N203" s="25" t="str">
        <f t="shared" si="398"/>
        <v/>
      </c>
      <c r="O203" s="25" t="str">
        <f t="shared" si="392"/>
        <v/>
      </c>
      <c r="P203" s="25" t="str">
        <f t="shared" si="393"/>
        <v/>
      </c>
      <c r="Q203" s="25" t="str">
        <f t="shared" si="394"/>
        <v/>
      </c>
      <c r="U203" s="24" t="s">
        <v>128</v>
      </c>
      <c r="V203" s="24" t="s">
        <v>105</v>
      </c>
      <c r="W203" s="24" t="s">
        <v>131</v>
      </c>
      <c r="X203" s="24" t="s">
        <v>108</v>
      </c>
      <c r="Y203" s="24" t="s">
        <v>135</v>
      </c>
      <c r="Z203" s="24"/>
      <c r="AA203" s="24"/>
      <c r="AB203" s="24"/>
      <c r="AF203" s="24" t="str">
        <f t="shared" si="403"/>
        <v>1a5f5h5i5k</v>
      </c>
    </row>
    <row r="204" spans="1:32" ht="28.5" x14ac:dyDescent="0.45">
      <c r="A204" s="51" t="str">
        <f t="shared" si="384"/>
        <v>1a5f5h5i5k5l</v>
      </c>
      <c r="B204" s="96">
        <f t="shared" si="386"/>
        <v>203</v>
      </c>
      <c r="C204" s="87">
        <f t="shared" si="405"/>
        <v>0.14800000000000002</v>
      </c>
      <c r="D204" s="87">
        <f t="shared" si="406"/>
        <v>0.13800000000000001</v>
      </c>
      <c r="E204" s="87">
        <f t="shared" si="407"/>
        <v>0.59199999999999997</v>
      </c>
      <c r="F204" s="111">
        <f t="shared" si="408"/>
        <v>0.12199999999999994</v>
      </c>
      <c r="G204" s="97">
        <f t="shared" si="271"/>
        <v>1</v>
      </c>
      <c r="H204" s="25" t="str">
        <f t="shared" si="389"/>
        <v>1a) Structural Chassis - not fitted out</v>
      </c>
      <c r="I204" s="25" t="str">
        <f t="shared" si="336"/>
        <v>5f) Roof Assemblies (pre-finished sections)</v>
      </c>
      <c r="J204" s="25" t="str">
        <f t="shared" si="390"/>
        <v>5h) Infrastructure M&amp;E (vertical risers)</v>
      </c>
      <c r="K204" s="25" t="str">
        <f t="shared" si="395"/>
        <v>5i) Infrastructure M&amp;E (Central Plant)</v>
      </c>
      <c r="L204" s="25" t="str">
        <f t="shared" si="409"/>
        <v>5k) Partition Cassettes</v>
      </c>
      <c r="M204" s="25" t="str">
        <f t="shared" ref="M204" si="411">SUBSTITUTE(Z204,"5l","5l) Doorsets")</f>
        <v>5l) Doorsets</v>
      </c>
      <c r="N204" s="25" t="str">
        <f t="shared" si="398"/>
        <v/>
      </c>
      <c r="O204" s="25" t="str">
        <f t="shared" si="392"/>
        <v/>
      </c>
      <c r="P204" s="25" t="str">
        <f t="shared" si="393"/>
        <v/>
      </c>
      <c r="Q204" s="25" t="str">
        <f t="shared" si="394"/>
        <v/>
      </c>
      <c r="U204" s="24" t="s">
        <v>128</v>
      </c>
      <c r="V204" s="24" t="s">
        <v>105</v>
      </c>
      <c r="W204" s="24" t="s">
        <v>131</v>
      </c>
      <c r="X204" s="24" t="s">
        <v>108</v>
      </c>
      <c r="Y204" s="24" t="s">
        <v>135</v>
      </c>
      <c r="Z204" s="24" t="s">
        <v>111</v>
      </c>
      <c r="AA204" s="24"/>
      <c r="AB204" s="24"/>
      <c r="AF204" s="24" t="str">
        <f t="shared" si="403"/>
        <v>1a5f5h5i5k5l</v>
      </c>
    </row>
    <row r="205" spans="1:32" ht="28.5" x14ac:dyDescent="0.45">
      <c r="A205" s="51" t="str">
        <f t="shared" si="384"/>
        <v>1a5f5h5i5l</v>
      </c>
      <c r="B205" s="96">
        <f t="shared" si="386"/>
        <v>204</v>
      </c>
      <c r="C205" s="87">
        <f t="shared" si="405"/>
        <v>0.15100000000000002</v>
      </c>
      <c r="D205" s="87">
        <f t="shared" si="406"/>
        <v>0.14100000000000001</v>
      </c>
      <c r="E205" s="87">
        <f t="shared" si="407"/>
        <v>0.58899999999999997</v>
      </c>
      <c r="F205" s="111">
        <f t="shared" si="408"/>
        <v>0.11899999999999994</v>
      </c>
      <c r="G205" s="97">
        <f t="shared" si="271"/>
        <v>1</v>
      </c>
      <c r="H205" s="25" t="str">
        <f t="shared" si="389"/>
        <v>1a) Structural Chassis - not fitted out</v>
      </c>
      <c r="I205" s="25" t="str">
        <f t="shared" si="336"/>
        <v>5f) Roof Assemblies (pre-finished sections)</v>
      </c>
      <c r="J205" s="25" t="str">
        <f t="shared" si="390"/>
        <v>5h) Infrastructure M&amp;E (vertical risers)</v>
      </c>
      <c r="K205" s="25" t="str">
        <f t="shared" si="395"/>
        <v>5i) Infrastructure M&amp;E (Central Plant)</v>
      </c>
      <c r="L205" s="25" t="str">
        <f t="shared" ref="L205" si="412">SUBSTITUTE(Y205,"5l","5l) Doorsets")</f>
        <v>5l) Doorsets</v>
      </c>
      <c r="M205" s="25" t="str">
        <f t="shared" ref="M205:M208" si="413">SUBSTITUTE(Z205,"5k","5k) Partition Cassettes")</f>
        <v/>
      </c>
      <c r="N205" s="25" t="str">
        <f t="shared" si="398"/>
        <v/>
      </c>
      <c r="O205" s="25" t="str">
        <f t="shared" si="392"/>
        <v/>
      </c>
      <c r="P205" s="25" t="str">
        <f t="shared" si="393"/>
        <v/>
      </c>
      <c r="Q205" s="25" t="str">
        <f t="shared" si="394"/>
        <v/>
      </c>
      <c r="U205" s="24" t="s">
        <v>128</v>
      </c>
      <c r="V205" s="24" t="s">
        <v>105</v>
      </c>
      <c r="W205" s="24" t="s">
        <v>131</v>
      </c>
      <c r="X205" s="24" t="s">
        <v>108</v>
      </c>
      <c r="Y205" s="24" t="s">
        <v>111</v>
      </c>
      <c r="Z205" s="24"/>
      <c r="AA205" s="24"/>
      <c r="AB205" s="24"/>
      <c r="AF205" s="24" t="str">
        <f t="shared" si="403"/>
        <v>1a5f5h5i5l</v>
      </c>
    </row>
    <row r="206" spans="1:32" ht="28.5" x14ac:dyDescent="0.45">
      <c r="A206" s="51" t="str">
        <f t="shared" si="384"/>
        <v>1a5f5h5k</v>
      </c>
      <c r="B206" s="96">
        <f t="shared" si="386"/>
        <v>205</v>
      </c>
      <c r="C206" s="87">
        <f t="shared" si="405"/>
        <v>0.15400000000000003</v>
      </c>
      <c r="D206" s="87">
        <f t="shared" si="406"/>
        <v>0.14400000000000002</v>
      </c>
      <c r="E206" s="87">
        <f t="shared" si="407"/>
        <v>0.58599999999999997</v>
      </c>
      <c r="F206" s="111">
        <f t="shared" si="408"/>
        <v>0.11599999999999994</v>
      </c>
      <c r="G206" s="97">
        <f t="shared" si="271"/>
        <v>1</v>
      </c>
      <c r="H206" s="25" t="str">
        <f t="shared" si="389"/>
        <v>1a) Structural Chassis - not fitted out</v>
      </c>
      <c r="I206" s="25" t="str">
        <f t="shared" si="336"/>
        <v>5f) Roof Assemblies (pre-finished sections)</v>
      </c>
      <c r="J206" s="25" t="str">
        <f t="shared" si="390"/>
        <v>5h) Infrastructure M&amp;E (vertical risers)</v>
      </c>
      <c r="K206" s="25" t="str">
        <f t="shared" ref="K206:K207" si="414">SUBSTITUTE(X206,"5k","5k) Partition Cassettes")</f>
        <v>5k) Partition Cassettes</v>
      </c>
      <c r="L206" s="25" t="str">
        <f t="shared" ref="L206" si="415">SUBSTITUTE(Y206,"5j","5j) Floor Cassettes with horizontal services")</f>
        <v/>
      </c>
      <c r="M206" s="25" t="str">
        <f t="shared" si="413"/>
        <v/>
      </c>
      <c r="N206" s="25" t="str">
        <f t="shared" si="398"/>
        <v/>
      </c>
      <c r="O206" s="25" t="str">
        <f t="shared" si="392"/>
        <v/>
      </c>
      <c r="P206" s="25" t="str">
        <f t="shared" si="393"/>
        <v/>
      </c>
      <c r="Q206" s="25" t="str">
        <f t="shared" si="394"/>
        <v/>
      </c>
      <c r="U206" s="24" t="s">
        <v>128</v>
      </c>
      <c r="V206" s="24" t="s">
        <v>105</v>
      </c>
      <c r="W206" s="24" t="s">
        <v>131</v>
      </c>
      <c r="X206" s="24" t="s">
        <v>135</v>
      </c>
      <c r="Y206" s="24"/>
      <c r="Z206" s="24"/>
      <c r="AA206" s="24"/>
      <c r="AB206" s="24"/>
      <c r="AF206" s="24" t="str">
        <f t="shared" si="403"/>
        <v>1a5f5h5k</v>
      </c>
    </row>
    <row r="207" spans="1:32" ht="28.5" x14ac:dyDescent="0.45">
      <c r="A207" s="51" t="str">
        <f t="shared" si="384"/>
        <v>1a5f5h5k5l</v>
      </c>
      <c r="B207" s="96">
        <f t="shared" si="386"/>
        <v>206</v>
      </c>
      <c r="C207" s="87">
        <f t="shared" si="405"/>
        <v>0.15700000000000003</v>
      </c>
      <c r="D207" s="87">
        <f t="shared" si="406"/>
        <v>0.14700000000000002</v>
      </c>
      <c r="E207" s="87">
        <f t="shared" si="407"/>
        <v>0.58299999999999996</v>
      </c>
      <c r="F207" s="111">
        <f t="shared" si="408"/>
        <v>0.11299999999999993</v>
      </c>
      <c r="G207" s="97">
        <f t="shared" si="271"/>
        <v>1</v>
      </c>
      <c r="H207" s="25" t="str">
        <f t="shared" si="389"/>
        <v>1a) Structural Chassis - not fitted out</v>
      </c>
      <c r="I207" s="25" t="str">
        <f t="shared" si="336"/>
        <v>5f) Roof Assemblies (pre-finished sections)</v>
      </c>
      <c r="J207" s="25" t="str">
        <f t="shared" si="390"/>
        <v>5h) Infrastructure M&amp;E (vertical risers)</v>
      </c>
      <c r="K207" s="25" t="str">
        <f t="shared" si="414"/>
        <v>5k) Partition Cassettes</v>
      </c>
      <c r="L207" s="25" t="str">
        <f t="shared" ref="L207" si="416">SUBSTITUTE(Y207,"5l","5l) Doorsets")</f>
        <v>5l) Doorsets</v>
      </c>
      <c r="M207" s="25" t="str">
        <f t="shared" si="413"/>
        <v/>
      </c>
      <c r="N207" s="25" t="str">
        <f t="shared" si="398"/>
        <v/>
      </c>
      <c r="O207" s="25" t="str">
        <f t="shared" si="392"/>
        <v/>
      </c>
      <c r="P207" s="25" t="str">
        <f t="shared" si="393"/>
        <v/>
      </c>
      <c r="Q207" s="25" t="str">
        <f t="shared" si="394"/>
        <v/>
      </c>
      <c r="U207" s="24" t="s">
        <v>128</v>
      </c>
      <c r="V207" s="24" t="s">
        <v>105</v>
      </c>
      <c r="W207" s="24" t="s">
        <v>131</v>
      </c>
      <c r="X207" s="24" t="s">
        <v>135</v>
      </c>
      <c r="Y207" s="24" t="s">
        <v>111</v>
      </c>
      <c r="Z207" s="24"/>
      <c r="AA207" s="24"/>
      <c r="AB207" s="24"/>
      <c r="AF207" s="24" t="str">
        <f t="shared" si="403"/>
        <v>1a5f5h5k5l</v>
      </c>
    </row>
    <row r="208" spans="1:32" ht="28.5" x14ac:dyDescent="0.45">
      <c r="A208" s="51" t="str">
        <f t="shared" si="384"/>
        <v>1a5f5h5l</v>
      </c>
      <c r="B208" s="96">
        <f t="shared" si="386"/>
        <v>207</v>
      </c>
      <c r="C208" s="87">
        <f t="shared" si="405"/>
        <v>0.16000000000000003</v>
      </c>
      <c r="D208" s="87">
        <f t="shared" si="406"/>
        <v>0.15000000000000002</v>
      </c>
      <c r="E208" s="87">
        <f t="shared" si="407"/>
        <v>0.57999999999999996</v>
      </c>
      <c r="F208" s="111">
        <f t="shared" si="408"/>
        <v>0.10999999999999993</v>
      </c>
      <c r="G208" s="97">
        <f t="shared" ref="G208:G271" si="417">SUM(C208:F208)</f>
        <v>1</v>
      </c>
      <c r="H208" s="25" t="str">
        <f t="shared" si="389"/>
        <v>1a) Structural Chassis - not fitted out</v>
      </c>
      <c r="I208" s="25" t="str">
        <f t="shared" si="336"/>
        <v>5f) Roof Assemblies (pre-finished sections)</v>
      </c>
      <c r="J208" s="25" t="str">
        <f t="shared" si="390"/>
        <v>5h) Infrastructure M&amp;E (vertical risers)</v>
      </c>
      <c r="K208" s="25" t="str">
        <f t="shared" ref="K208" si="418">SUBSTITUTE(X208,"5l","5l) Doorsets")</f>
        <v>5l) Doorsets</v>
      </c>
      <c r="L208" s="25" t="str">
        <f t="shared" ref="L208" si="419">SUBSTITUTE(Y208,"5j","5j) Floor Cassettes with horizontal services")</f>
        <v/>
      </c>
      <c r="M208" s="25" t="str">
        <f t="shared" si="413"/>
        <v/>
      </c>
      <c r="N208" s="25" t="str">
        <f t="shared" si="398"/>
        <v/>
      </c>
      <c r="O208" s="25" t="str">
        <f t="shared" si="392"/>
        <v/>
      </c>
      <c r="P208" s="25" t="str">
        <f t="shared" si="393"/>
        <v/>
      </c>
      <c r="Q208" s="25" t="str">
        <f t="shared" si="394"/>
        <v/>
      </c>
      <c r="U208" s="24" t="s">
        <v>128</v>
      </c>
      <c r="V208" s="24" t="s">
        <v>105</v>
      </c>
      <c r="W208" s="24" t="s">
        <v>131</v>
      </c>
      <c r="X208" s="24" t="s">
        <v>111</v>
      </c>
      <c r="Y208" s="24"/>
      <c r="Z208" s="24"/>
      <c r="AA208" s="24"/>
      <c r="AB208" s="24"/>
      <c r="AF208" s="24" t="str">
        <f t="shared" si="403"/>
        <v>1a5f5h5l</v>
      </c>
    </row>
    <row r="209" spans="1:32" ht="28.5" x14ac:dyDescent="0.45">
      <c r="A209" s="51" t="str">
        <f t="shared" si="384"/>
        <v>1a5f5i</v>
      </c>
      <c r="B209" s="96">
        <f t="shared" si="386"/>
        <v>208</v>
      </c>
      <c r="C209" s="87">
        <f t="shared" si="405"/>
        <v>0.16300000000000003</v>
      </c>
      <c r="D209" s="87">
        <f t="shared" si="406"/>
        <v>0.15300000000000002</v>
      </c>
      <c r="E209" s="87">
        <f t="shared" si="407"/>
        <v>0.57699999999999996</v>
      </c>
      <c r="F209" s="111">
        <f t="shared" si="408"/>
        <v>0.10699999999999993</v>
      </c>
      <c r="G209" s="97">
        <f t="shared" si="417"/>
        <v>1</v>
      </c>
      <c r="H209" s="25" t="str">
        <f t="shared" si="389"/>
        <v>1a) Structural Chassis - not fitted out</v>
      </c>
      <c r="I209" s="25" t="str">
        <f t="shared" si="336"/>
        <v>5f) Roof Assemblies (pre-finished sections)</v>
      </c>
      <c r="J209" s="25" t="str">
        <f t="shared" ref="J209:J216" si="420">SUBSTITUTE(W209,"5i","5i) Infrastructure M&amp;E (Central Plant)")</f>
        <v>5i) Infrastructure M&amp;E (Central Plant)</v>
      </c>
      <c r="K209" s="25" t="str">
        <f t="shared" ref="K209" si="421">SUBSTITUTE(X209,"5h","5h) Infrastructure M&amp;E (vertical risers)")</f>
        <v/>
      </c>
      <c r="L209" s="25" t="str">
        <f t="shared" ref="L209" si="422">SUBSTITUTE(Y209,"5i","5i) Infrastructure M&amp;E (Central Plant)")</f>
        <v/>
      </c>
      <c r="M209" s="25" t="str">
        <f t="shared" ref="M209" si="423">SUBSTITUTE(Z209,"5j","5j) Floor Cassettes with horizontal services")</f>
        <v/>
      </c>
      <c r="N209" s="25" t="str">
        <f t="shared" ref="N209:N223" si="424">SUBSTITUTE(AA209,"5k","5k) Partition Cassettes")</f>
        <v/>
      </c>
      <c r="O209" s="25" t="str">
        <f t="shared" si="392"/>
        <v/>
      </c>
      <c r="P209" s="25" t="str">
        <f t="shared" si="393"/>
        <v/>
      </c>
      <c r="Q209" s="25" t="str">
        <f t="shared" si="394"/>
        <v/>
      </c>
      <c r="U209" s="24" t="s">
        <v>128</v>
      </c>
      <c r="V209" s="24" t="s">
        <v>105</v>
      </c>
      <c r="W209" s="24" t="s">
        <v>108</v>
      </c>
      <c r="X209" s="24"/>
      <c r="Y209" s="24"/>
      <c r="Z209" s="24"/>
      <c r="AA209" s="24"/>
      <c r="AB209" s="24"/>
      <c r="AF209" s="24" t="str">
        <f t="shared" si="403"/>
        <v>1a5f5i</v>
      </c>
    </row>
    <row r="210" spans="1:32" ht="28.5" x14ac:dyDescent="0.45">
      <c r="A210" s="51" t="str">
        <f t="shared" si="384"/>
        <v>1a5f5i5j</v>
      </c>
      <c r="B210" s="96">
        <f t="shared" si="386"/>
        <v>209</v>
      </c>
      <c r="C210" s="87">
        <f>C209-0.005</f>
        <v>0.15800000000000003</v>
      </c>
      <c r="D210" s="87">
        <f>D209-0.005</f>
        <v>0.14800000000000002</v>
      </c>
      <c r="E210" s="87">
        <f>E209+0.005</f>
        <v>0.58199999999999996</v>
      </c>
      <c r="F210" s="111">
        <f>F209+0.005</f>
        <v>0.11199999999999993</v>
      </c>
      <c r="G210" s="97">
        <f t="shared" si="417"/>
        <v>1</v>
      </c>
      <c r="H210" s="25" t="str">
        <f t="shared" si="389"/>
        <v>1a) Structural Chassis - not fitted out</v>
      </c>
      <c r="I210" s="25" t="str">
        <f t="shared" si="336"/>
        <v>5f) Roof Assemblies (pre-finished sections)</v>
      </c>
      <c r="J210" s="25" t="str">
        <f t="shared" si="420"/>
        <v>5i) Infrastructure M&amp;E (Central Plant)</v>
      </c>
      <c r="K210" s="25" t="str">
        <f t="shared" ref="K210:K213" si="425">SUBSTITUTE(X210,"5j","5j) Floor Cassettes with horizontal services")</f>
        <v>5j) Floor Cassettes with horizontal services</v>
      </c>
      <c r="L210" s="25" t="str">
        <f t="shared" ref="L210:L212" si="426">SUBSTITUTE(Y210,"5k","5k) Partition Cassettes")</f>
        <v/>
      </c>
      <c r="M210" s="25" t="str">
        <f t="shared" ref="M210:M218" si="427">SUBSTITUTE(Z210,"5l","5l) Doorsets")</f>
        <v/>
      </c>
      <c r="N210" s="25" t="str">
        <f t="shared" si="424"/>
        <v/>
      </c>
      <c r="O210" s="25" t="str">
        <f t="shared" si="392"/>
        <v/>
      </c>
      <c r="P210" s="25" t="str">
        <f t="shared" si="393"/>
        <v/>
      </c>
      <c r="Q210" s="25" t="str">
        <f t="shared" si="394"/>
        <v/>
      </c>
      <c r="U210" s="24" t="s">
        <v>128</v>
      </c>
      <c r="V210" s="24" t="s">
        <v>105</v>
      </c>
      <c r="W210" s="24" t="s">
        <v>108</v>
      </c>
      <c r="X210" s="24" t="s">
        <v>134</v>
      </c>
      <c r="Y210" s="24"/>
      <c r="Z210" s="24"/>
      <c r="AA210" s="24"/>
      <c r="AB210" s="24"/>
      <c r="AF210" s="24" t="str">
        <f t="shared" si="403"/>
        <v>1a5f5i5j</v>
      </c>
    </row>
    <row r="211" spans="1:32" ht="28.5" x14ac:dyDescent="0.45">
      <c r="A211" s="51" t="str">
        <f t="shared" si="384"/>
        <v>1a5f5i5j5k</v>
      </c>
      <c r="B211" s="96">
        <f t="shared" si="386"/>
        <v>210</v>
      </c>
      <c r="C211" s="87">
        <f t="shared" ref="C211:C212" si="428">C210-0.005</f>
        <v>0.15300000000000002</v>
      </c>
      <c r="D211" s="87">
        <f t="shared" ref="D211:D212" si="429">D210-0.005</f>
        <v>0.14300000000000002</v>
      </c>
      <c r="E211" s="87">
        <f t="shared" ref="E211:E212" si="430">E210+0.005</f>
        <v>0.58699999999999997</v>
      </c>
      <c r="F211" s="111">
        <f t="shared" ref="F211:F212" si="431">F210+0.005</f>
        <v>0.11699999999999994</v>
      </c>
      <c r="G211" s="97">
        <f t="shared" si="417"/>
        <v>1</v>
      </c>
      <c r="H211" s="25" t="str">
        <f t="shared" si="389"/>
        <v>1a) Structural Chassis - not fitted out</v>
      </c>
      <c r="I211" s="25" t="str">
        <f t="shared" si="336"/>
        <v>5f) Roof Assemblies (pre-finished sections)</v>
      </c>
      <c r="J211" s="25" t="str">
        <f t="shared" si="420"/>
        <v>5i) Infrastructure M&amp;E (Central Plant)</v>
      </c>
      <c r="K211" s="25" t="str">
        <f t="shared" si="425"/>
        <v>5j) Floor Cassettes with horizontal services</v>
      </c>
      <c r="L211" s="25" t="str">
        <f t="shared" si="426"/>
        <v>5k) Partition Cassettes</v>
      </c>
      <c r="M211" s="25" t="str">
        <f t="shared" si="427"/>
        <v/>
      </c>
      <c r="N211" s="25" t="str">
        <f t="shared" si="424"/>
        <v/>
      </c>
      <c r="O211" s="25" t="str">
        <f t="shared" si="392"/>
        <v/>
      </c>
      <c r="P211" s="25" t="str">
        <f t="shared" si="393"/>
        <v/>
      </c>
      <c r="Q211" s="25" t="str">
        <f t="shared" si="394"/>
        <v/>
      </c>
      <c r="U211" s="24" t="s">
        <v>128</v>
      </c>
      <c r="V211" s="24" t="s">
        <v>105</v>
      </c>
      <c r="W211" s="24" t="s">
        <v>108</v>
      </c>
      <c r="X211" s="24" t="s">
        <v>134</v>
      </c>
      <c r="Y211" s="24" t="s">
        <v>135</v>
      </c>
      <c r="Z211" s="24"/>
      <c r="AA211" s="24"/>
      <c r="AB211" s="24"/>
      <c r="AF211" s="24" t="str">
        <f t="shared" si="403"/>
        <v>1a5f5i5j5k</v>
      </c>
    </row>
    <row r="212" spans="1:32" ht="28.5" x14ac:dyDescent="0.45">
      <c r="A212" s="51" t="str">
        <f t="shared" si="384"/>
        <v>1a5f5i5j5k5l</v>
      </c>
      <c r="B212" s="96">
        <f t="shared" si="386"/>
        <v>211</v>
      </c>
      <c r="C212" s="87">
        <f t="shared" si="428"/>
        <v>0.14800000000000002</v>
      </c>
      <c r="D212" s="87">
        <f t="shared" si="429"/>
        <v>0.13800000000000001</v>
      </c>
      <c r="E212" s="87">
        <f t="shared" si="430"/>
        <v>0.59199999999999997</v>
      </c>
      <c r="F212" s="111">
        <f t="shared" si="431"/>
        <v>0.12199999999999994</v>
      </c>
      <c r="G212" s="97">
        <f t="shared" si="417"/>
        <v>1</v>
      </c>
      <c r="H212" s="25" t="str">
        <f t="shared" si="389"/>
        <v>1a) Structural Chassis - not fitted out</v>
      </c>
      <c r="I212" s="25" t="str">
        <f t="shared" si="336"/>
        <v>5f) Roof Assemblies (pre-finished sections)</v>
      </c>
      <c r="J212" s="25" t="str">
        <f t="shared" si="420"/>
        <v>5i) Infrastructure M&amp;E (Central Plant)</v>
      </c>
      <c r="K212" s="25" t="str">
        <f t="shared" si="425"/>
        <v>5j) Floor Cassettes with horizontal services</v>
      </c>
      <c r="L212" s="25" t="str">
        <f t="shared" si="426"/>
        <v>5k) Partition Cassettes</v>
      </c>
      <c r="M212" s="25" t="str">
        <f t="shared" si="427"/>
        <v>5l) Doorsets</v>
      </c>
      <c r="N212" s="25" t="str">
        <f t="shared" si="424"/>
        <v/>
      </c>
      <c r="O212" s="25" t="str">
        <f t="shared" si="392"/>
        <v/>
      </c>
      <c r="P212" s="25" t="str">
        <f t="shared" si="393"/>
        <v/>
      </c>
      <c r="Q212" s="25" t="str">
        <f t="shared" si="394"/>
        <v/>
      </c>
      <c r="U212" s="24" t="s">
        <v>128</v>
      </c>
      <c r="V212" s="24" t="s">
        <v>105</v>
      </c>
      <c r="W212" s="24" t="s">
        <v>108</v>
      </c>
      <c r="X212" s="24" t="s">
        <v>134</v>
      </c>
      <c r="Y212" s="24" t="s">
        <v>135</v>
      </c>
      <c r="Z212" s="24" t="s">
        <v>111</v>
      </c>
      <c r="AA212" s="24"/>
      <c r="AB212" s="24"/>
      <c r="AF212" s="24" t="str">
        <f t="shared" si="403"/>
        <v>1a5f5i5j5k5l</v>
      </c>
    </row>
    <row r="213" spans="1:32" ht="28.5" x14ac:dyDescent="0.45">
      <c r="A213" s="51" t="str">
        <f t="shared" si="384"/>
        <v>1a5f5i5j5l</v>
      </c>
      <c r="B213" s="96">
        <f t="shared" si="386"/>
        <v>212</v>
      </c>
      <c r="C213" s="87">
        <f>C212+0.003</f>
        <v>0.15100000000000002</v>
      </c>
      <c r="D213" s="87">
        <f>D212+0.003</f>
        <v>0.14100000000000001</v>
      </c>
      <c r="E213" s="87">
        <f>E212-0.003</f>
        <v>0.58899999999999997</v>
      </c>
      <c r="F213" s="111">
        <f>F212-0.003</f>
        <v>0.11899999999999994</v>
      </c>
      <c r="G213" s="97">
        <f t="shared" si="417"/>
        <v>1</v>
      </c>
      <c r="H213" s="25" t="str">
        <f t="shared" si="389"/>
        <v>1a) Structural Chassis - not fitted out</v>
      </c>
      <c r="I213" s="25" t="str">
        <f t="shared" si="336"/>
        <v>5f) Roof Assemblies (pre-finished sections)</v>
      </c>
      <c r="J213" s="25" t="str">
        <f t="shared" si="420"/>
        <v>5i) Infrastructure M&amp;E (Central Plant)</v>
      </c>
      <c r="K213" s="25" t="str">
        <f t="shared" si="425"/>
        <v>5j) Floor Cassettes with horizontal services</v>
      </c>
      <c r="L213" s="25" t="str">
        <f t="shared" ref="L213" si="432">SUBSTITUTE(Y213,"5l","5l) Doorsets")</f>
        <v>5l) Doorsets</v>
      </c>
      <c r="M213" s="25" t="str">
        <f t="shared" si="427"/>
        <v/>
      </c>
      <c r="N213" s="25" t="str">
        <f t="shared" si="424"/>
        <v/>
      </c>
      <c r="O213" s="25" t="str">
        <f t="shared" si="392"/>
        <v/>
      </c>
      <c r="P213" s="25" t="str">
        <f t="shared" si="393"/>
        <v/>
      </c>
      <c r="Q213" s="25" t="str">
        <f t="shared" si="394"/>
        <v/>
      </c>
      <c r="U213" s="24" t="s">
        <v>128</v>
      </c>
      <c r="V213" s="24" t="s">
        <v>105</v>
      </c>
      <c r="W213" s="24" t="s">
        <v>108</v>
      </c>
      <c r="X213" s="24" t="s">
        <v>134</v>
      </c>
      <c r="Y213" s="24" t="s">
        <v>111</v>
      </c>
      <c r="Z213" s="24"/>
      <c r="AA213" s="24"/>
      <c r="AB213" s="24"/>
      <c r="AF213" s="24" t="str">
        <f t="shared" si="403"/>
        <v>1a5f5i5j5l</v>
      </c>
    </row>
    <row r="214" spans="1:32" ht="28.5" x14ac:dyDescent="0.45">
      <c r="A214" s="51" t="str">
        <f t="shared" si="384"/>
        <v>1a5f5i5k</v>
      </c>
      <c r="B214" s="96">
        <f t="shared" si="386"/>
        <v>213</v>
      </c>
      <c r="C214" s="87">
        <f t="shared" ref="C214:C218" si="433">C213+0.003</f>
        <v>0.15400000000000003</v>
      </c>
      <c r="D214" s="87">
        <f t="shared" ref="D214:D218" si="434">D213+0.003</f>
        <v>0.14400000000000002</v>
      </c>
      <c r="E214" s="87">
        <f t="shared" ref="E214:E218" si="435">E213-0.003</f>
        <v>0.58599999999999997</v>
      </c>
      <c r="F214" s="111">
        <f t="shared" ref="F214:F218" si="436">F213-0.003</f>
        <v>0.11599999999999994</v>
      </c>
      <c r="G214" s="97">
        <f t="shared" si="417"/>
        <v>1</v>
      </c>
      <c r="H214" s="25" t="str">
        <f t="shared" si="389"/>
        <v>1a) Structural Chassis - not fitted out</v>
      </c>
      <c r="I214" s="25" t="str">
        <f t="shared" si="336"/>
        <v>5f) Roof Assemblies (pre-finished sections)</v>
      </c>
      <c r="J214" s="25" t="str">
        <f t="shared" si="420"/>
        <v>5i) Infrastructure M&amp;E (Central Plant)</v>
      </c>
      <c r="K214" s="25" t="str">
        <f t="shared" ref="K214:K215" si="437">SUBSTITUTE(X214,"5k","5k) Partition Cassettes")</f>
        <v>5k) Partition Cassettes</v>
      </c>
      <c r="L214" s="25" t="str">
        <f t="shared" ref="L214" si="438">SUBSTITUTE(Y214,"5k","5k) Partition Cassettes")</f>
        <v/>
      </c>
      <c r="M214" s="25" t="str">
        <f t="shared" si="427"/>
        <v/>
      </c>
      <c r="N214" s="25" t="str">
        <f t="shared" si="424"/>
        <v/>
      </c>
      <c r="O214" s="25" t="str">
        <f t="shared" si="392"/>
        <v/>
      </c>
      <c r="P214" s="25" t="str">
        <f t="shared" si="393"/>
        <v/>
      </c>
      <c r="Q214" s="25" t="str">
        <f t="shared" si="394"/>
        <v/>
      </c>
      <c r="U214" s="24" t="s">
        <v>128</v>
      </c>
      <c r="V214" s="24" t="s">
        <v>105</v>
      </c>
      <c r="W214" s="24" t="s">
        <v>108</v>
      </c>
      <c r="X214" s="24" t="s">
        <v>135</v>
      </c>
      <c r="Y214" s="24"/>
      <c r="Z214" s="24"/>
      <c r="AA214" s="24"/>
      <c r="AB214" s="24"/>
      <c r="AF214" s="24" t="str">
        <f t="shared" si="403"/>
        <v>1a5f5i5k</v>
      </c>
    </row>
    <row r="215" spans="1:32" ht="28.5" x14ac:dyDescent="0.45">
      <c r="A215" s="51" t="str">
        <f t="shared" si="384"/>
        <v>1a5f5i5k5l</v>
      </c>
      <c r="B215" s="96">
        <f t="shared" si="386"/>
        <v>214</v>
      </c>
      <c r="C215" s="87">
        <f t="shared" si="433"/>
        <v>0.15700000000000003</v>
      </c>
      <c r="D215" s="87">
        <f t="shared" si="434"/>
        <v>0.14700000000000002</v>
      </c>
      <c r="E215" s="87">
        <f t="shared" si="435"/>
        <v>0.58299999999999996</v>
      </c>
      <c r="F215" s="111">
        <f t="shared" si="436"/>
        <v>0.11299999999999993</v>
      </c>
      <c r="G215" s="97">
        <f t="shared" si="417"/>
        <v>1</v>
      </c>
      <c r="H215" s="25" t="str">
        <f t="shared" si="389"/>
        <v>1a) Structural Chassis - not fitted out</v>
      </c>
      <c r="I215" s="25" t="str">
        <f t="shared" si="336"/>
        <v>5f) Roof Assemblies (pre-finished sections)</v>
      </c>
      <c r="J215" s="25" t="str">
        <f t="shared" si="420"/>
        <v>5i) Infrastructure M&amp;E (Central Plant)</v>
      </c>
      <c r="K215" s="25" t="str">
        <f t="shared" si="437"/>
        <v>5k) Partition Cassettes</v>
      </c>
      <c r="L215" s="25" t="str">
        <f t="shared" ref="L215" si="439">SUBSTITUTE(Y215,"5l","5l) Doorsets")</f>
        <v>5l) Doorsets</v>
      </c>
      <c r="M215" s="25" t="str">
        <f t="shared" si="427"/>
        <v/>
      </c>
      <c r="N215" s="25" t="str">
        <f t="shared" si="424"/>
        <v/>
      </c>
      <c r="O215" s="25" t="str">
        <f t="shared" si="392"/>
        <v/>
      </c>
      <c r="P215" s="25" t="str">
        <f t="shared" si="393"/>
        <v/>
      </c>
      <c r="Q215" s="25" t="str">
        <f t="shared" si="394"/>
        <v/>
      </c>
      <c r="U215" s="24" t="s">
        <v>128</v>
      </c>
      <c r="V215" s="24" t="s">
        <v>105</v>
      </c>
      <c r="W215" s="24" t="s">
        <v>108</v>
      </c>
      <c r="X215" s="24" t="s">
        <v>135</v>
      </c>
      <c r="Y215" s="24" t="s">
        <v>111</v>
      </c>
      <c r="Z215" s="24"/>
      <c r="AA215" s="24"/>
      <c r="AB215" s="24"/>
      <c r="AF215" s="24" t="str">
        <f t="shared" si="403"/>
        <v>1a5f5i5k5l</v>
      </c>
    </row>
    <row r="216" spans="1:32" ht="28.5" x14ac:dyDescent="0.45">
      <c r="A216" s="51" t="str">
        <f t="shared" si="384"/>
        <v>1a5f5i5l</v>
      </c>
      <c r="B216" s="96">
        <f t="shared" si="386"/>
        <v>215</v>
      </c>
      <c r="C216" s="87">
        <f t="shared" si="433"/>
        <v>0.16000000000000003</v>
      </c>
      <c r="D216" s="87">
        <f t="shared" si="434"/>
        <v>0.15000000000000002</v>
      </c>
      <c r="E216" s="87">
        <f t="shared" si="435"/>
        <v>0.57999999999999996</v>
      </c>
      <c r="F216" s="111">
        <f t="shared" si="436"/>
        <v>0.10999999999999993</v>
      </c>
      <c r="G216" s="97">
        <f t="shared" si="417"/>
        <v>1</v>
      </c>
      <c r="H216" s="25" t="str">
        <f t="shared" si="389"/>
        <v>1a) Structural Chassis - not fitted out</v>
      </c>
      <c r="I216" s="25" t="str">
        <f t="shared" si="336"/>
        <v>5f) Roof Assemblies (pre-finished sections)</v>
      </c>
      <c r="J216" s="25" t="str">
        <f t="shared" si="420"/>
        <v>5i) Infrastructure M&amp;E (Central Plant)</v>
      </c>
      <c r="K216" s="25" t="str">
        <f t="shared" ref="K216" si="440">SUBSTITUTE(X216,"5l","5l) Doorsets")</f>
        <v>5l) Doorsets</v>
      </c>
      <c r="L216" s="25" t="str">
        <f t="shared" ref="L216:L218" si="441">SUBSTITUTE(Y216,"5k","5k) Partition Cassettes")</f>
        <v/>
      </c>
      <c r="M216" s="25" t="str">
        <f t="shared" si="427"/>
        <v/>
      </c>
      <c r="N216" s="25" t="str">
        <f t="shared" si="424"/>
        <v/>
      </c>
      <c r="O216" s="25" t="str">
        <f t="shared" si="392"/>
        <v/>
      </c>
      <c r="P216" s="25" t="str">
        <f t="shared" si="393"/>
        <v/>
      </c>
      <c r="Q216" s="25" t="str">
        <f t="shared" si="394"/>
        <v/>
      </c>
      <c r="U216" s="24" t="s">
        <v>128</v>
      </c>
      <c r="V216" s="24" t="s">
        <v>105</v>
      </c>
      <c r="W216" s="24" t="s">
        <v>108</v>
      </c>
      <c r="X216" s="24" t="s">
        <v>111</v>
      </c>
      <c r="Y216" s="24"/>
      <c r="Z216" s="24"/>
      <c r="AA216" s="24"/>
      <c r="AB216" s="24"/>
      <c r="AF216" s="24" t="str">
        <f t="shared" si="403"/>
        <v>1a5f5i5l</v>
      </c>
    </row>
    <row r="217" spans="1:32" ht="28.5" x14ac:dyDescent="0.45">
      <c r="A217" s="51" t="str">
        <f t="shared" si="384"/>
        <v>1a5f5k</v>
      </c>
      <c r="B217" s="96">
        <f t="shared" si="386"/>
        <v>216</v>
      </c>
      <c r="C217" s="87">
        <f t="shared" si="433"/>
        <v>0.16300000000000003</v>
      </c>
      <c r="D217" s="87">
        <f t="shared" si="434"/>
        <v>0.15300000000000002</v>
      </c>
      <c r="E217" s="87">
        <f t="shared" si="435"/>
        <v>0.57699999999999996</v>
      </c>
      <c r="F217" s="111">
        <f t="shared" si="436"/>
        <v>0.10699999999999993</v>
      </c>
      <c r="G217" s="97">
        <f t="shared" si="417"/>
        <v>1</v>
      </c>
      <c r="H217" s="25" t="str">
        <f t="shared" si="389"/>
        <v>1a) Structural Chassis - not fitted out</v>
      </c>
      <c r="I217" s="25" t="str">
        <f t="shared" si="336"/>
        <v>5f) Roof Assemblies (pre-finished sections)</v>
      </c>
      <c r="J217" s="25" t="str">
        <f t="shared" ref="J217:J218" si="442">SUBSTITUTE(W217,"5g","5g) In unit M&amp;E distribution assemblies")</f>
        <v>5k</v>
      </c>
      <c r="K217" s="25" t="str">
        <f t="shared" ref="K217" si="443">SUBSTITUTE(X217,"5j","5j) Floor Cassettes with horizontal services")</f>
        <v/>
      </c>
      <c r="L217" s="25" t="str">
        <f t="shared" si="441"/>
        <v/>
      </c>
      <c r="M217" s="25" t="str">
        <f t="shared" si="427"/>
        <v/>
      </c>
      <c r="N217" s="25" t="str">
        <f t="shared" si="424"/>
        <v/>
      </c>
      <c r="O217" s="25" t="str">
        <f t="shared" si="392"/>
        <v/>
      </c>
      <c r="P217" s="25" t="str">
        <f t="shared" si="393"/>
        <v/>
      </c>
      <c r="Q217" s="25" t="str">
        <f t="shared" si="394"/>
        <v/>
      </c>
      <c r="U217" s="24" t="s">
        <v>128</v>
      </c>
      <c r="V217" s="24" t="s">
        <v>105</v>
      </c>
      <c r="W217" s="24" t="s">
        <v>135</v>
      </c>
      <c r="X217" s="24"/>
      <c r="Y217" s="24"/>
      <c r="Z217" s="24"/>
      <c r="AA217" s="24"/>
      <c r="AB217" s="24"/>
      <c r="AF217" s="24" t="str">
        <f t="shared" si="403"/>
        <v>1a5f5k</v>
      </c>
    </row>
    <row r="218" spans="1:32" ht="28.5" x14ac:dyDescent="0.45">
      <c r="A218" s="51" t="str">
        <f t="shared" si="384"/>
        <v>1a5f5k5l</v>
      </c>
      <c r="B218" s="96">
        <f t="shared" si="386"/>
        <v>217</v>
      </c>
      <c r="C218" s="87">
        <f t="shared" si="433"/>
        <v>0.16600000000000004</v>
      </c>
      <c r="D218" s="87">
        <f t="shared" si="434"/>
        <v>0.15600000000000003</v>
      </c>
      <c r="E218" s="87">
        <f t="shared" si="435"/>
        <v>0.57399999999999995</v>
      </c>
      <c r="F218" s="111">
        <f t="shared" si="436"/>
        <v>0.10399999999999993</v>
      </c>
      <c r="G218" s="97">
        <f t="shared" si="417"/>
        <v>1</v>
      </c>
      <c r="H218" s="25" t="str">
        <f t="shared" si="389"/>
        <v>1a) Structural Chassis - not fitted out</v>
      </c>
      <c r="I218" s="25" t="str">
        <f t="shared" si="336"/>
        <v>5f) Roof Assemblies (pre-finished sections)</v>
      </c>
      <c r="J218" s="25" t="str">
        <f t="shared" si="442"/>
        <v>5k</v>
      </c>
      <c r="K218" s="25" t="str">
        <f t="shared" ref="K218" si="444">SUBSTITUTE(X218,"5l","5l) Doorsets")</f>
        <v>5l) Doorsets</v>
      </c>
      <c r="L218" s="25" t="str">
        <f t="shared" si="441"/>
        <v/>
      </c>
      <c r="M218" s="25" t="str">
        <f t="shared" si="427"/>
        <v/>
      </c>
      <c r="N218" s="25" t="str">
        <f t="shared" si="424"/>
        <v/>
      </c>
      <c r="O218" s="25" t="str">
        <f t="shared" si="392"/>
        <v/>
      </c>
      <c r="P218" s="25" t="str">
        <f t="shared" si="393"/>
        <v/>
      </c>
      <c r="Q218" s="25" t="str">
        <f t="shared" si="394"/>
        <v/>
      </c>
      <c r="U218" s="24" t="s">
        <v>128</v>
      </c>
      <c r="V218" s="24" t="s">
        <v>105</v>
      </c>
      <c r="W218" s="24" t="s">
        <v>135</v>
      </c>
      <c r="X218" s="24" t="s">
        <v>111</v>
      </c>
      <c r="Y218" s="24"/>
      <c r="Z218" s="24"/>
      <c r="AA218" s="24"/>
      <c r="AB218" s="24"/>
      <c r="AF218" s="24" t="str">
        <f t="shared" si="403"/>
        <v>1a5f5k5l</v>
      </c>
    </row>
    <row r="219" spans="1:32" ht="28.5" x14ac:dyDescent="0.45">
      <c r="A219" s="51" t="str">
        <f t="shared" si="384"/>
        <v>1a5g</v>
      </c>
      <c r="B219" s="96">
        <f t="shared" si="386"/>
        <v>218</v>
      </c>
      <c r="C219" s="87">
        <v>0.19</v>
      </c>
      <c r="D219" s="87">
        <v>0.16</v>
      </c>
      <c r="E219" s="87">
        <v>0.52</v>
      </c>
      <c r="F219" s="111">
        <v>0.13</v>
      </c>
      <c r="G219" s="97">
        <f t="shared" si="417"/>
        <v>1</v>
      </c>
      <c r="H219" s="25" t="str">
        <f t="shared" si="389"/>
        <v>1a) Structural Chassis - not fitted out</v>
      </c>
      <c r="I219" s="25" t="str">
        <f t="shared" ref="I219:I242" si="445">SUBSTITUTE(V219,"5g","5g) In unit M&amp;E distribution assemblies")</f>
        <v>5g) In unit M&amp;E distribution assemblies</v>
      </c>
      <c r="J219" s="25" t="str">
        <f t="shared" ref="J219:J231" si="446">SUBSTITUTE(W219,"5h","5h) Infrastructure M&amp;E (vertical risers)")</f>
        <v/>
      </c>
      <c r="K219" s="25" t="str">
        <f t="shared" ref="K219:K228" si="447">SUBSTITUTE(X219,"5i","5i) Infrastructure M&amp;E (Central Plant)")</f>
        <v/>
      </c>
      <c r="L219" s="25" t="str">
        <f t="shared" ref="L219:L225" si="448">SUBSTITUTE(Y219,"5j","5j) Floor Cassettes with horizontal services")</f>
        <v/>
      </c>
      <c r="M219" s="25" t="str">
        <f t="shared" ref="M219:M224" si="449">SUBSTITUTE(Z219,"5k","5k) Partition Cassettes")</f>
        <v/>
      </c>
      <c r="N219" s="25" t="str">
        <f t="shared" si="424"/>
        <v/>
      </c>
      <c r="O219" s="25" t="str">
        <f t="shared" si="392"/>
        <v/>
      </c>
      <c r="P219" s="25" t="str">
        <f t="shared" si="393"/>
        <v/>
      </c>
      <c r="Q219" s="25" t="str">
        <f t="shared" si="394"/>
        <v/>
      </c>
      <c r="U219" s="24" t="s">
        <v>128</v>
      </c>
      <c r="V219" s="24" t="s">
        <v>130</v>
      </c>
      <c r="W219" s="24"/>
      <c r="X219" s="24"/>
      <c r="Y219" s="24"/>
      <c r="Z219" s="24"/>
      <c r="AA219" s="24"/>
      <c r="AF219" s="24" t="str">
        <f t="shared" si="403"/>
        <v>1a5g</v>
      </c>
    </row>
    <row r="220" spans="1:32" ht="28.5" x14ac:dyDescent="0.45">
      <c r="A220" s="51" t="str">
        <f t="shared" si="384"/>
        <v>1a5g5h</v>
      </c>
      <c r="B220" s="96">
        <f t="shared" si="386"/>
        <v>219</v>
      </c>
      <c r="C220" s="87">
        <f>C219-0.005</f>
        <v>0.185</v>
      </c>
      <c r="D220" s="87">
        <f>D219-0.005</f>
        <v>0.155</v>
      </c>
      <c r="E220" s="87">
        <f>E219+0.005</f>
        <v>0.52500000000000002</v>
      </c>
      <c r="F220" s="111">
        <f>F219+0.005</f>
        <v>0.13500000000000001</v>
      </c>
      <c r="G220" s="97">
        <f t="shared" si="417"/>
        <v>1</v>
      </c>
      <c r="H220" s="25" t="str">
        <f t="shared" si="389"/>
        <v>1a) Structural Chassis - not fitted out</v>
      </c>
      <c r="I220" s="25" t="str">
        <f t="shared" si="445"/>
        <v>5g) In unit M&amp;E distribution assemblies</v>
      </c>
      <c r="J220" s="25" t="str">
        <f t="shared" si="446"/>
        <v>5h) Infrastructure M&amp;E (vertical risers)</v>
      </c>
      <c r="K220" s="25" t="str">
        <f t="shared" si="447"/>
        <v/>
      </c>
      <c r="L220" s="25" t="str">
        <f t="shared" si="448"/>
        <v/>
      </c>
      <c r="M220" s="25" t="str">
        <f t="shared" si="449"/>
        <v/>
      </c>
      <c r="N220" s="25" t="str">
        <f t="shared" si="424"/>
        <v/>
      </c>
      <c r="O220" s="25" t="str">
        <f t="shared" si="392"/>
        <v/>
      </c>
      <c r="P220" s="25" t="str">
        <f t="shared" si="393"/>
        <v/>
      </c>
      <c r="Q220" s="25" t="str">
        <f t="shared" si="394"/>
        <v/>
      </c>
      <c r="U220" s="24" t="s">
        <v>128</v>
      </c>
      <c r="V220" s="24" t="s">
        <v>130</v>
      </c>
      <c r="W220" s="24" t="s">
        <v>131</v>
      </c>
      <c r="X220" s="24"/>
      <c r="Y220" s="24"/>
      <c r="Z220" s="24"/>
      <c r="AA220" s="24"/>
      <c r="AF220" s="24" t="str">
        <f t="shared" si="403"/>
        <v>1a5g5h</v>
      </c>
    </row>
    <row r="221" spans="1:32" ht="28.5" x14ac:dyDescent="0.45">
      <c r="A221" s="51" t="str">
        <f t="shared" si="384"/>
        <v>1a5g5h5i</v>
      </c>
      <c r="B221" s="96">
        <f t="shared" si="386"/>
        <v>220</v>
      </c>
      <c r="C221" s="87">
        <f t="shared" ref="C221:C224" si="450">C220-0.005</f>
        <v>0.18</v>
      </c>
      <c r="D221" s="87">
        <f t="shared" ref="D221:D224" si="451">D220-0.005</f>
        <v>0.15</v>
      </c>
      <c r="E221" s="87">
        <f t="shared" ref="E221:E224" si="452">E220+0.005</f>
        <v>0.53</v>
      </c>
      <c r="F221" s="111">
        <f t="shared" ref="F221:F224" si="453">F220+0.005</f>
        <v>0.14000000000000001</v>
      </c>
      <c r="G221" s="97">
        <f t="shared" si="417"/>
        <v>1</v>
      </c>
      <c r="H221" s="25" t="str">
        <f t="shared" si="389"/>
        <v>1a) Structural Chassis - not fitted out</v>
      </c>
      <c r="I221" s="25" t="str">
        <f t="shared" si="445"/>
        <v>5g) In unit M&amp;E distribution assemblies</v>
      </c>
      <c r="J221" s="25" t="str">
        <f t="shared" si="446"/>
        <v>5h) Infrastructure M&amp;E (vertical risers)</v>
      </c>
      <c r="K221" s="25" t="str">
        <f t="shared" si="447"/>
        <v>5i) Infrastructure M&amp;E (Central Plant)</v>
      </c>
      <c r="L221" s="25" t="str">
        <f t="shared" si="448"/>
        <v/>
      </c>
      <c r="M221" s="25" t="str">
        <f t="shared" si="449"/>
        <v/>
      </c>
      <c r="N221" s="25" t="str">
        <f t="shared" si="424"/>
        <v/>
      </c>
      <c r="O221" s="25" t="str">
        <f t="shared" si="392"/>
        <v/>
      </c>
      <c r="P221" s="25" t="str">
        <f t="shared" si="393"/>
        <v/>
      </c>
      <c r="Q221" s="25" t="str">
        <f t="shared" si="394"/>
        <v/>
      </c>
      <c r="U221" s="24" t="s">
        <v>128</v>
      </c>
      <c r="V221" s="24" t="s">
        <v>130</v>
      </c>
      <c r="W221" s="24" t="s">
        <v>131</v>
      </c>
      <c r="X221" s="24" t="s">
        <v>108</v>
      </c>
      <c r="Y221" s="24"/>
      <c r="Z221" s="24"/>
      <c r="AA221" s="24"/>
      <c r="AF221" s="24" t="str">
        <f t="shared" si="403"/>
        <v>1a5g5h5i</v>
      </c>
    </row>
    <row r="222" spans="1:32" ht="28.5" x14ac:dyDescent="0.45">
      <c r="A222" s="51" t="str">
        <f t="shared" si="384"/>
        <v>1a5g5h5i5j</v>
      </c>
      <c r="B222" s="96">
        <f t="shared" si="386"/>
        <v>221</v>
      </c>
      <c r="C222" s="87">
        <f t="shared" si="450"/>
        <v>0.17499999999999999</v>
      </c>
      <c r="D222" s="87">
        <f t="shared" si="451"/>
        <v>0.14499999999999999</v>
      </c>
      <c r="E222" s="87">
        <f t="shared" si="452"/>
        <v>0.53500000000000003</v>
      </c>
      <c r="F222" s="111">
        <f t="shared" si="453"/>
        <v>0.14500000000000002</v>
      </c>
      <c r="G222" s="97">
        <f t="shared" si="417"/>
        <v>1</v>
      </c>
      <c r="H222" s="25" t="str">
        <f t="shared" si="389"/>
        <v>1a) Structural Chassis - not fitted out</v>
      </c>
      <c r="I222" s="25" t="str">
        <f t="shared" si="445"/>
        <v>5g) In unit M&amp;E distribution assemblies</v>
      </c>
      <c r="J222" s="25" t="str">
        <f t="shared" si="446"/>
        <v>5h) Infrastructure M&amp;E (vertical risers)</v>
      </c>
      <c r="K222" s="25" t="str">
        <f t="shared" si="447"/>
        <v>5i) Infrastructure M&amp;E (Central Plant)</v>
      </c>
      <c r="L222" s="25" t="str">
        <f t="shared" si="448"/>
        <v>5j) Floor Cassettes with horizontal services</v>
      </c>
      <c r="M222" s="25" t="str">
        <f t="shared" si="449"/>
        <v/>
      </c>
      <c r="N222" s="25" t="str">
        <f t="shared" si="424"/>
        <v/>
      </c>
      <c r="O222" s="25" t="str">
        <f t="shared" si="392"/>
        <v/>
      </c>
      <c r="P222" s="25" t="str">
        <f t="shared" si="393"/>
        <v/>
      </c>
      <c r="Q222" s="25" t="str">
        <f t="shared" si="394"/>
        <v/>
      </c>
      <c r="U222" s="24" t="s">
        <v>128</v>
      </c>
      <c r="V222" s="24" t="s">
        <v>130</v>
      </c>
      <c r="W222" s="24" t="s">
        <v>131</v>
      </c>
      <c r="X222" s="24" t="s">
        <v>108</v>
      </c>
      <c r="Y222" s="24" t="s">
        <v>134</v>
      </c>
      <c r="Z222" s="24"/>
      <c r="AA222" s="24"/>
      <c r="AF222" s="24" t="str">
        <f t="shared" si="403"/>
        <v>1a5g5h5i5j</v>
      </c>
    </row>
    <row r="223" spans="1:32" ht="28.5" x14ac:dyDescent="0.45">
      <c r="A223" s="51" t="str">
        <f t="shared" si="384"/>
        <v>1a5g5h5i5j5k</v>
      </c>
      <c r="B223" s="96">
        <f t="shared" si="386"/>
        <v>222</v>
      </c>
      <c r="C223" s="87">
        <f t="shared" si="450"/>
        <v>0.16999999999999998</v>
      </c>
      <c r="D223" s="87">
        <f t="shared" si="451"/>
        <v>0.13999999999999999</v>
      </c>
      <c r="E223" s="87">
        <f t="shared" si="452"/>
        <v>0.54</v>
      </c>
      <c r="F223" s="111">
        <f t="shared" si="453"/>
        <v>0.15000000000000002</v>
      </c>
      <c r="G223" s="97">
        <f t="shared" si="417"/>
        <v>1</v>
      </c>
      <c r="H223" s="25" t="str">
        <f t="shared" si="389"/>
        <v>1a) Structural Chassis - not fitted out</v>
      </c>
      <c r="I223" s="25" t="str">
        <f t="shared" si="445"/>
        <v>5g) In unit M&amp;E distribution assemblies</v>
      </c>
      <c r="J223" s="25" t="str">
        <f t="shared" si="446"/>
        <v>5h) Infrastructure M&amp;E (vertical risers)</v>
      </c>
      <c r="K223" s="25" t="str">
        <f t="shared" si="447"/>
        <v>5i) Infrastructure M&amp;E (Central Plant)</v>
      </c>
      <c r="L223" s="25" t="str">
        <f t="shared" si="448"/>
        <v>5j) Floor Cassettes with horizontal services</v>
      </c>
      <c r="M223" s="25" t="str">
        <f t="shared" si="449"/>
        <v>5k) Partition Cassettes</v>
      </c>
      <c r="N223" s="25" t="str">
        <f t="shared" si="424"/>
        <v/>
      </c>
      <c r="O223" s="25" t="str">
        <f t="shared" si="392"/>
        <v/>
      </c>
      <c r="P223" s="25" t="str">
        <f t="shared" si="393"/>
        <v/>
      </c>
      <c r="Q223" s="25" t="str">
        <f t="shared" si="394"/>
        <v/>
      </c>
      <c r="U223" s="24" t="s">
        <v>128</v>
      </c>
      <c r="V223" s="24" t="s">
        <v>130</v>
      </c>
      <c r="W223" s="24" t="s">
        <v>131</v>
      </c>
      <c r="X223" s="24" t="s">
        <v>108</v>
      </c>
      <c r="Y223" s="24" t="s">
        <v>134</v>
      </c>
      <c r="Z223" s="24" t="s">
        <v>135</v>
      </c>
      <c r="AA223" s="24"/>
      <c r="AF223" s="24" t="str">
        <f t="shared" si="403"/>
        <v>1a5g5h5i5j5k</v>
      </c>
    </row>
    <row r="224" spans="1:32" ht="28.5" x14ac:dyDescent="0.45">
      <c r="A224" s="51" t="str">
        <f t="shared" si="384"/>
        <v>1a5g5h5i5j5k5l</v>
      </c>
      <c r="B224" s="96">
        <f t="shared" si="386"/>
        <v>223</v>
      </c>
      <c r="C224" s="87">
        <f t="shared" si="450"/>
        <v>0.16499999999999998</v>
      </c>
      <c r="D224" s="87">
        <f t="shared" si="451"/>
        <v>0.13499999999999998</v>
      </c>
      <c r="E224" s="87">
        <f t="shared" si="452"/>
        <v>0.54500000000000004</v>
      </c>
      <c r="F224" s="111">
        <f t="shared" si="453"/>
        <v>0.15500000000000003</v>
      </c>
      <c r="G224" s="97">
        <f t="shared" si="417"/>
        <v>1</v>
      </c>
      <c r="H224" s="25" t="str">
        <f t="shared" si="389"/>
        <v>1a) Structural Chassis - not fitted out</v>
      </c>
      <c r="I224" s="25" t="str">
        <f t="shared" si="445"/>
        <v>5g) In unit M&amp;E distribution assemblies</v>
      </c>
      <c r="J224" s="25" t="str">
        <f t="shared" si="446"/>
        <v>5h) Infrastructure M&amp;E (vertical risers)</v>
      </c>
      <c r="K224" s="25" t="str">
        <f t="shared" si="447"/>
        <v>5i) Infrastructure M&amp;E (Central Plant)</v>
      </c>
      <c r="L224" s="25" t="str">
        <f t="shared" si="448"/>
        <v>5j) Floor Cassettes with horizontal services</v>
      </c>
      <c r="M224" s="25" t="str">
        <f t="shared" si="449"/>
        <v>5k) Partition Cassettes</v>
      </c>
      <c r="N224" s="25" t="str">
        <f t="shared" ref="N224" si="454">SUBSTITUTE(AA224,"5l","5l) Doorsets")</f>
        <v>5l) Doorsets</v>
      </c>
      <c r="O224" s="25" t="str">
        <f t="shared" si="392"/>
        <v/>
      </c>
      <c r="P224" s="25" t="str">
        <f t="shared" si="393"/>
        <v/>
      </c>
      <c r="Q224" s="25" t="str">
        <f t="shared" si="394"/>
        <v/>
      </c>
      <c r="U224" s="24" t="s">
        <v>128</v>
      </c>
      <c r="V224" s="24" t="s">
        <v>130</v>
      </c>
      <c r="W224" s="24" t="s">
        <v>131</v>
      </c>
      <c r="X224" s="24" t="s">
        <v>108</v>
      </c>
      <c r="Y224" s="24" t="s">
        <v>134</v>
      </c>
      <c r="Z224" s="24" t="s">
        <v>135</v>
      </c>
      <c r="AA224" s="24" t="s">
        <v>111</v>
      </c>
      <c r="AF224" s="24" t="str">
        <f t="shared" si="403"/>
        <v>1a5g5h5i5j5k5l</v>
      </c>
    </row>
    <row r="225" spans="1:32" ht="28.5" x14ac:dyDescent="0.45">
      <c r="A225" s="51" t="str">
        <f t="shared" si="384"/>
        <v>1a5g5h5i5j5l</v>
      </c>
      <c r="B225" s="96">
        <f t="shared" si="386"/>
        <v>224</v>
      </c>
      <c r="C225" s="87">
        <f>C224+0.003</f>
        <v>0.16799999999999998</v>
      </c>
      <c r="D225" s="87">
        <f>D224+0.003</f>
        <v>0.13799999999999998</v>
      </c>
      <c r="E225" s="87">
        <f>E224-0.003</f>
        <v>0.54200000000000004</v>
      </c>
      <c r="F225" s="111">
        <f>F224-0.003</f>
        <v>0.15200000000000002</v>
      </c>
      <c r="G225" s="97">
        <f t="shared" si="417"/>
        <v>1</v>
      </c>
      <c r="H225" s="25" t="str">
        <f t="shared" si="389"/>
        <v>1a) Structural Chassis - not fitted out</v>
      </c>
      <c r="I225" s="25" t="str">
        <f t="shared" si="445"/>
        <v>5g) In unit M&amp;E distribution assemblies</v>
      </c>
      <c r="J225" s="25" t="str">
        <f t="shared" si="446"/>
        <v>5h) Infrastructure M&amp;E (vertical risers)</v>
      </c>
      <c r="K225" s="25" t="str">
        <f t="shared" si="447"/>
        <v>5i) Infrastructure M&amp;E (Central Plant)</v>
      </c>
      <c r="L225" s="25" t="str">
        <f t="shared" si="448"/>
        <v>5j) Floor Cassettes with horizontal services</v>
      </c>
      <c r="M225" s="25" t="str">
        <f t="shared" ref="M225" si="455">SUBSTITUTE(Z225,"5l","5l) Doorsets")</f>
        <v>5l) Doorsets</v>
      </c>
      <c r="N225" s="25" t="str">
        <f t="shared" ref="N225:N254" si="456">SUBSTITUTE(AA225,"5k","5k) Partition Cassettes")</f>
        <v/>
      </c>
      <c r="O225" s="25" t="str">
        <f t="shared" si="392"/>
        <v/>
      </c>
      <c r="P225" s="25" t="str">
        <f t="shared" si="393"/>
        <v/>
      </c>
      <c r="Q225" s="25" t="str">
        <f t="shared" si="394"/>
        <v/>
      </c>
      <c r="U225" s="24" t="s">
        <v>128</v>
      </c>
      <c r="V225" s="24" t="s">
        <v>130</v>
      </c>
      <c r="W225" s="24" t="s">
        <v>131</v>
      </c>
      <c r="X225" s="24" t="s">
        <v>108</v>
      </c>
      <c r="Y225" s="24" t="s">
        <v>134</v>
      </c>
      <c r="Z225" s="24" t="s">
        <v>111</v>
      </c>
      <c r="AA225" s="24"/>
      <c r="AF225" s="24" t="str">
        <f t="shared" si="403"/>
        <v>1a5g5h5i5j5l</v>
      </c>
    </row>
    <row r="226" spans="1:32" ht="28.5" x14ac:dyDescent="0.45">
      <c r="A226" s="51" t="str">
        <f t="shared" si="384"/>
        <v>1a5g5h5i5k</v>
      </c>
      <c r="B226" s="96">
        <f t="shared" si="386"/>
        <v>225</v>
      </c>
      <c r="C226" s="87">
        <f t="shared" ref="C226:C232" si="457">C225+0.003</f>
        <v>0.17099999999999999</v>
      </c>
      <c r="D226" s="87">
        <f t="shared" ref="D226:D232" si="458">D225+0.003</f>
        <v>0.14099999999999999</v>
      </c>
      <c r="E226" s="87">
        <f t="shared" ref="E226:E232" si="459">E225-0.003</f>
        <v>0.53900000000000003</v>
      </c>
      <c r="F226" s="111">
        <f t="shared" ref="F226:F232" si="460">F225-0.003</f>
        <v>0.14900000000000002</v>
      </c>
      <c r="G226" s="97">
        <f t="shared" si="417"/>
        <v>1</v>
      </c>
      <c r="H226" s="25" t="str">
        <f t="shared" si="389"/>
        <v>1a) Structural Chassis - not fitted out</v>
      </c>
      <c r="I226" s="25" t="str">
        <f t="shared" si="445"/>
        <v>5g) In unit M&amp;E distribution assemblies</v>
      </c>
      <c r="J226" s="25" t="str">
        <f t="shared" si="446"/>
        <v>5h) Infrastructure M&amp;E (vertical risers)</v>
      </c>
      <c r="K226" s="25" t="str">
        <f t="shared" si="447"/>
        <v>5i) Infrastructure M&amp;E (Central Plant)</v>
      </c>
      <c r="L226" s="25" t="str">
        <f t="shared" ref="L226:L227" si="461">SUBSTITUTE(Y226,"5k","5k) Partition Cassettes")</f>
        <v>5k) Partition Cassettes</v>
      </c>
      <c r="M226" s="25" t="str">
        <f t="shared" ref="M226" si="462">SUBSTITUTE(Z226,"5k","5k) Partition Cassettes")</f>
        <v/>
      </c>
      <c r="N226" s="25" t="str">
        <f t="shared" si="456"/>
        <v/>
      </c>
      <c r="O226" s="25" t="str">
        <f t="shared" si="392"/>
        <v/>
      </c>
      <c r="P226" s="25" t="str">
        <f t="shared" si="393"/>
        <v/>
      </c>
      <c r="Q226" s="25" t="str">
        <f t="shared" si="394"/>
        <v/>
      </c>
      <c r="U226" s="24" t="s">
        <v>128</v>
      </c>
      <c r="V226" s="24" t="s">
        <v>130</v>
      </c>
      <c r="W226" s="24" t="s">
        <v>131</v>
      </c>
      <c r="X226" s="24" t="s">
        <v>108</v>
      </c>
      <c r="Y226" s="24" t="s">
        <v>135</v>
      </c>
      <c r="Z226" s="24"/>
      <c r="AA226" s="24"/>
      <c r="AF226" s="24" t="str">
        <f t="shared" si="403"/>
        <v>1a5g5h5i5k</v>
      </c>
    </row>
    <row r="227" spans="1:32" ht="28.5" x14ac:dyDescent="0.45">
      <c r="A227" s="51" t="str">
        <f t="shared" si="384"/>
        <v>1a5g5h5i5k5l</v>
      </c>
      <c r="B227" s="96">
        <f t="shared" si="386"/>
        <v>226</v>
      </c>
      <c r="C227" s="87">
        <f t="shared" si="457"/>
        <v>0.17399999999999999</v>
      </c>
      <c r="D227" s="87">
        <f t="shared" si="458"/>
        <v>0.14399999999999999</v>
      </c>
      <c r="E227" s="87">
        <f t="shared" si="459"/>
        <v>0.53600000000000003</v>
      </c>
      <c r="F227" s="111">
        <f t="shared" si="460"/>
        <v>0.14600000000000002</v>
      </c>
      <c r="G227" s="97">
        <f t="shared" si="417"/>
        <v>1</v>
      </c>
      <c r="H227" s="25" t="str">
        <f t="shared" si="389"/>
        <v>1a) Structural Chassis - not fitted out</v>
      </c>
      <c r="I227" s="25" t="str">
        <f t="shared" si="445"/>
        <v>5g) In unit M&amp;E distribution assemblies</v>
      </c>
      <c r="J227" s="25" t="str">
        <f t="shared" si="446"/>
        <v>5h) Infrastructure M&amp;E (vertical risers)</v>
      </c>
      <c r="K227" s="25" t="str">
        <f t="shared" si="447"/>
        <v>5i) Infrastructure M&amp;E (Central Plant)</v>
      </c>
      <c r="L227" s="25" t="str">
        <f t="shared" si="461"/>
        <v>5k) Partition Cassettes</v>
      </c>
      <c r="M227" s="25" t="str">
        <f t="shared" ref="M227" si="463">SUBSTITUTE(Z227,"5l","5l) Doorsets")</f>
        <v>5l) Doorsets</v>
      </c>
      <c r="N227" s="25" t="str">
        <f t="shared" si="456"/>
        <v/>
      </c>
      <c r="O227" s="25" t="str">
        <f t="shared" si="392"/>
        <v/>
      </c>
      <c r="P227" s="25" t="str">
        <f t="shared" si="393"/>
        <v/>
      </c>
      <c r="Q227" s="25" t="str">
        <f t="shared" si="394"/>
        <v/>
      </c>
      <c r="U227" s="24" t="s">
        <v>128</v>
      </c>
      <c r="V227" s="24" t="s">
        <v>130</v>
      </c>
      <c r="W227" s="24" t="s">
        <v>131</v>
      </c>
      <c r="X227" s="24" t="s">
        <v>108</v>
      </c>
      <c r="Y227" s="24" t="s">
        <v>135</v>
      </c>
      <c r="Z227" s="24" t="s">
        <v>111</v>
      </c>
      <c r="AA227" s="24"/>
      <c r="AF227" s="24" t="str">
        <f t="shared" si="403"/>
        <v>1a5g5h5i5k5l</v>
      </c>
    </row>
    <row r="228" spans="1:32" ht="28.5" x14ac:dyDescent="0.45">
      <c r="A228" s="51" t="str">
        <f t="shared" si="384"/>
        <v>1a5g5h5i5l</v>
      </c>
      <c r="B228" s="96">
        <f t="shared" si="386"/>
        <v>227</v>
      </c>
      <c r="C228" s="87">
        <f t="shared" si="457"/>
        <v>0.17699999999999999</v>
      </c>
      <c r="D228" s="87">
        <f t="shared" si="458"/>
        <v>0.14699999999999999</v>
      </c>
      <c r="E228" s="87">
        <f t="shared" si="459"/>
        <v>0.53300000000000003</v>
      </c>
      <c r="F228" s="111">
        <f t="shared" si="460"/>
        <v>0.14300000000000002</v>
      </c>
      <c r="G228" s="97">
        <f t="shared" si="417"/>
        <v>1</v>
      </c>
      <c r="H228" s="25" t="str">
        <f t="shared" si="389"/>
        <v>1a) Structural Chassis - not fitted out</v>
      </c>
      <c r="I228" s="25" t="str">
        <f t="shared" si="445"/>
        <v>5g) In unit M&amp;E distribution assemblies</v>
      </c>
      <c r="J228" s="25" t="str">
        <f t="shared" si="446"/>
        <v>5h) Infrastructure M&amp;E (vertical risers)</v>
      </c>
      <c r="K228" s="25" t="str">
        <f t="shared" si="447"/>
        <v>5i) Infrastructure M&amp;E (Central Plant)</v>
      </c>
      <c r="L228" s="25" t="str">
        <f t="shared" ref="L228" si="464">SUBSTITUTE(Y228,"5l","5l) Doorsets")</f>
        <v>5l) Doorsets</v>
      </c>
      <c r="M228" s="25" t="str">
        <f t="shared" ref="M228:M231" si="465">SUBSTITUTE(Z228,"5k","5k) Partition Cassettes")</f>
        <v/>
      </c>
      <c r="N228" s="25" t="str">
        <f t="shared" si="456"/>
        <v/>
      </c>
      <c r="O228" s="25" t="str">
        <f t="shared" si="392"/>
        <v/>
      </c>
      <c r="P228" s="25" t="str">
        <f t="shared" si="393"/>
        <v/>
      </c>
      <c r="Q228" s="25" t="str">
        <f t="shared" si="394"/>
        <v/>
      </c>
      <c r="U228" s="24" t="s">
        <v>128</v>
      </c>
      <c r="V228" s="24" t="s">
        <v>130</v>
      </c>
      <c r="W228" s="24" t="s">
        <v>131</v>
      </c>
      <c r="X228" s="24" t="s">
        <v>108</v>
      </c>
      <c r="Y228" s="24" t="s">
        <v>111</v>
      </c>
      <c r="Z228" s="24"/>
      <c r="AA228" s="24"/>
      <c r="AF228" s="24" t="str">
        <f t="shared" si="403"/>
        <v>1a5g5h5i5l</v>
      </c>
    </row>
    <row r="229" spans="1:32" ht="28.5" x14ac:dyDescent="0.45">
      <c r="A229" s="51" t="str">
        <f t="shared" si="384"/>
        <v>1a5g5h5k</v>
      </c>
      <c r="B229" s="96">
        <f t="shared" si="386"/>
        <v>228</v>
      </c>
      <c r="C229" s="87">
        <f t="shared" si="457"/>
        <v>0.18</v>
      </c>
      <c r="D229" s="87">
        <f t="shared" si="458"/>
        <v>0.15</v>
      </c>
      <c r="E229" s="87">
        <f t="shared" si="459"/>
        <v>0.53</v>
      </c>
      <c r="F229" s="111">
        <f t="shared" si="460"/>
        <v>0.14000000000000001</v>
      </c>
      <c r="G229" s="97">
        <f t="shared" si="417"/>
        <v>1</v>
      </c>
      <c r="H229" s="25" t="str">
        <f t="shared" si="389"/>
        <v>1a) Structural Chassis - not fitted out</v>
      </c>
      <c r="I229" s="25" t="str">
        <f t="shared" si="445"/>
        <v>5g) In unit M&amp;E distribution assemblies</v>
      </c>
      <c r="J229" s="25" t="str">
        <f t="shared" si="446"/>
        <v>5h) Infrastructure M&amp;E (vertical risers)</v>
      </c>
      <c r="K229" s="25" t="str">
        <f t="shared" ref="K229:K230" si="466">SUBSTITUTE(X229,"5k","5k) Partition Cassettes")</f>
        <v>5k) Partition Cassettes</v>
      </c>
      <c r="L229" s="25" t="str">
        <f t="shared" ref="L229" si="467">SUBSTITUTE(Y229,"5j","5j) Floor Cassettes with horizontal services")</f>
        <v/>
      </c>
      <c r="M229" s="25" t="str">
        <f t="shared" si="465"/>
        <v/>
      </c>
      <c r="N229" s="25" t="str">
        <f t="shared" si="456"/>
        <v/>
      </c>
      <c r="O229" s="25" t="str">
        <f t="shared" si="392"/>
        <v/>
      </c>
      <c r="P229" s="25" t="str">
        <f t="shared" si="393"/>
        <v/>
      </c>
      <c r="Q229" s="25" t="str">
        <f t="shared" si="394"/>
        <v/>
      </c>
      <c r="U229" s="24" t="s">
        <v>128</v>
      </c>
      <c r="V229" s="24" t="s">
        <v>130</v>
      </c>
      <c r="W229" s="24" t="s">
        <v>131</v>
      </c>
      <c r="X229" s="24" t="s">
        <v>135</v>
      </c>
      <c r="Y229" s="24"/>
      <c r="Z229" s="24"/>
      <c r="AA229" s="24"/>
      <c r="AF229" s="24" t="str">
        <f t="shared" si="403"/>
        <v>1a5g5h5k</v>
      </c>
    </row>
    <row r="230" spans="1:32" ht="28.5" x14ac:dyDescent="0.45">
      <c r="A230" s="51" t="str">
        <f t="shared" si="384"/>
        <v>1a5g5h5k5l</v>
      </c>
      <c r="B230" s="96">
        <f t="shared" si="386"/>
        <v>229</v>
      </c>
      <c r="C230" s="87">
        <f t="shared" si="457"/>
        <v>0.183</v>
      </c>
      <c r="D230" s="87">
        <f t="shared" si="458"/>
        <v>0.153</v>
      </c>
      <c r="E230" s="87">
        <f t="shared" si="459"/>
        <v>0.52700000000000002</v>
      </c>
      <c r="F230" s="111">
        <f t="shared" si="460"/>
        <v>0.13700000000000001</v>
      </c>
      <c r="G230" s="97">
        <f t="shared" si="417"/>
        <v>1</v>
      </c>
      <c r="H230" s="25" t="str">
        <f t="shared" si="389"/>
        <v>1a) Structural Chassis - not fitted out</v>
      </c>
      <c r="I230" s="25" t="str">
        <f t="shared" si="445"/>
        <v>5g) In unit M&amp;E distribution assemblies</v>
      </c>
      <c r="J230" s="25" t="str">
        <f t="shared" si="446"/>
        <v>5h) Infrastructure M&amp;E (vertical risers)</v>
      </c>
      <c r="K230" s="25" t="str">
        <f t="shared" si="466"/>
        <v>5k) Partition Cassettes</v>
      </c>
      <c r="L230" s="25" t="str">
        <f t="shared" ref="L230" si="468">SUBSTITUTE(Y230,"5l","5l) Doorsets")</f>
        <v>5l) Doorsets</v>
      </c>
      <c r="M230" s="25" t="str">
        <f t="shared" si="465"/>
        <v/>
      </c>
      <c r="N230" s="25" t="str">
        <f t="shared" si="456"/>
        <v/>
      </c>
      <c r="O230" s="25" t="str">
        <f t="shared" si="392"/>
        <v/>
      </c>
      <c r="P230" s="25" t="str">
        <f t="shared" si="393"/>
        <v/>
      </c>
      <c r="Q230" s="25" t="str">
        <f t="shared" si="394"/>
        <v/>
      </c>
      <c r="U230" s="24" t="s">
        <v>128</v>
      </c>
      <c r="V230" s="24" t="s">
        <v>130</v>
      </c>
      <c r="W230" s="24" t="s">
        <v>131</v>
      </c>
      <c r="X230" s="24" t="s">
        <v>135</v>
      </c>
      <c r="Y230" s="24" t="s">
        <v>111</v>
      </c>
      <c r="Z230" s="24"/>
      <c r="AA230" s="24"/>
      <c r="AF230" s="24" t="str">
        <f t="shared" si="403"/>
        <v>1a5g5h5k5l</v>
      </c>
    </row>
    <row r="231" spans="1:32" ht="28.5" x14ac:dyDescent="0.45">
      <c r="A231" s="51" t="str">
        <f t="shared" si="384"/>
        <v>1a5g5h5l</v>
      </c>
      <c r="B231" s="96">
        <f t="shared" si="386"/>
        <v>230</v>
      </c>
      <c r="C231" s="87">
        <f t="shared" si="457"/>
        <v>0.186</v>
      </c>
      <c r="D231" s="87">
        <f t="shared" si="458"/>
        <v>0.156</v>
      </c>
      <c r="E231" s="87">
        <f t="shared" si="459"/>
        <v>0.52400000000000002</v>
      </c>
      <c r="F231" s="111">
        <f t="shared" si="460"/>
        <v>0.13400000000000001</v>
      </c>
      <c r="G231" s="97">
        <f t="shared" si="417"/>
        <v>1</v>
      </c>
      <c r="H231" s="25" t="str">
        <f t="shared" si="389"/>
        <v>1a) Structural Chassis - not fitted out</v>
      </c>
      <c r="I231" s="25" t="str">
        <f t="shared" si="445"/>
        <v>5g) In unit M&amp;E distribution assemblies</v>
      </c>
      <c r="J231" s="25" t="str">
        <f t="shared" si="446"/>
        <v>5h) Infrastructure M&amp;E (vertical risers)</v>
      </c>
      <c r="K231" s="25" t="str">
        <f t="shared" ref="K231" si="469">SUBSTITUTE(X231,"5l","5l) Doorsets")</f>
        <v>5l) Doorsets</v>
      </c>
      <c r="L231" s="25" t="str">
        <f t="shared" ref="L231" si="470">SUBSTITUTE(Y231,"5j","5j) Floor Cassettes with horizontal services")</f>
        <v/>
      </c>
      <c r="M231" s="25" t="str">
        <f t="shared" si="465"/>
        <v/>
      </c>
      <c r="N231" s="25" t="str">
        <f t="shared" si="456"/>
        <v/>
      </c>
      <c r="O231" s="25" t="str">
        <f t="shared" si="392"/>
        <v/>
      </c>
      <c r="P231" s="25" t="str">
        <f t="shared" si="393"/>
        <v/>
      </c>
      <c r="Q231" s="25" t="str">
        <f t="shared" si="394"/>
        <v/>
      </c>
      <c r="U231" s="24" t="s">
        <v>128</v>
      </c>
      <c r="V231" s="24" t="s">
        <v>130</v>
      </c>
      <c r="W231" s="24" t="s">
        <v>131</v>
      </c>
      <c r="X231" s="24" t="s">
        <v>111</v>
      </c>
      <c r="Y231" s="24"/>
      <c r="Z231" s="24"/>
      <c r="AA231" s="24"/>
      <c r="AF231" s="24" t="str">
        <f t="shared" si="403"/>
        <v>1a5g5h5l</v>
      </c>
    </row>
    <row r="232" spans="1:32" ht="28.5" x14ac:dyDescent="0.45">
      <c r="A232" s="51" t="str">
        <f t="shared" si="384"/>
        <v>1a5g5i</v>
      </c>
      <c r="B232" s="96">
        <f t="shared" si="386"/>
        <v>231</v>
      </c>
      <c r="C232" s="87">
        <f t="shared" si="457"/>
        <v>0.189</v>
      </c>
      <c r="D232" s="87">
        <f t="shared" si="458"/>
        <v>0.159</v>
      </c>
      <c r="E232" s="87">
        <f t="shared" si="459"/>
        <v>0.52100000000000002</v>
      </c>
      <c r="F232" s="111">
        <f t="shared" si="460"/>
        <v>0.13100000000000001</v>
      </c>
      <c r="G232" s="97">
        <f t="shared" si="417"/>
        <v>1</v>
      </c>
      <c r="H232" s="25" t="str">
        <f t="shared" si="389"/>
        <v>1a) Structural Chassis - not fitted out</v>
      </c>
      <c r="I232" s="25" t="str">
        <f t="shared" si="445"/>
        <v>5g) In unit M&amp;E distribution assemblies</v>
      </c>
      <c r="J232" s="25" t="str">
        <f t="shared" ref="J232:J239" si="471">SUBSTITUTE(W232,"5i","5i) Infrastructure M&amp;E (Central Plant)")</f>
        <v>5i) Infrastructure M&amp;E (Central Plant)</v>
      </c>
      <c r="K232" s="25" t="str">
        <f t="shared" ref="K232:K236" si="472">SUBSTITUTE(X232,"5j","5j) Floor Cassettes with horizontal services")</f>
        <v/>
      </c>
      <c r="L232" s="25" t="str">
        <f t="shared" ref="L232:L235" si="473">SUBSTITUTE(Y232,"5k","5k) Partition Cassettes")</f>
        <v/>
      </c>
      <c r="M232" s="25" t="str">
        <f t="shared" ref="M232:M239" si="474">SUBSTITUTE(Z232,"5l","5l) Doorsets")</f>
        <v/>
      </c>
      <c r="N232" s="25" t="str">
        <f t="shared" si="456"/>
        <v/>
      </c>
      <c r="O232" s="25" t="str">
        <f t="shared" si="392"/>
        <v/>
      </c>
      <c r="P232" s="25" t="str">
        <f t="shared" si="393"/>
        <v/>
      </c>
      <c r="Q232" s="25" t="str">
        <f t="shared" si="394"/>
        <v/>
      </c>
      <c r="U232" s="24" t="s">
        <v>128</v>
      </c>
      <c r="V232" s="24" t="s">
        <v>130</v>
      </c>
      <c r="W232" s="24" t="s">
        <v>108</v>
      </c>
      <c r="X232" s="24"/>
      <c r="Y232" s="24"/>
      <c r="Z232" s="24"/>
      <c r="AA232" s="24"/>
      <c r="AF232" s="24" t="str">
        <f t="shared" si="403"/>
        <v>1a5g5i</v>
      </c>
    </row>
    <row r="233" spans="1:32" ht="28.5" x14ac:dyDescent="0.45">
      <c r="A233" s="51" t="str">
        <f t="shared" si="384"/>
        <v>1a5g5i5j</v>
      </c>
      <c r="B233" s="96">
        <f t="shared" si="386"/>
        <v>232</v>
      </c>
      <c r="C233" s="87">
        <f>C232-0.01</f>
        <v>0.17899999999999999</v>
      </c>
      <c r="D233" s="87">
        <f>D232-0.01</f>
        <v>0.14899999999999999</v>
      </c>
      <c r="E233" s="87">
        <f>E232+0.01</f>
        <v>0.53100000000000003</v>
      </c>
      <c r="F233" s="111">
        <f>F232+0.01</f>
        <v>0.14100000000000001</v>
      </c>
      <c r="G233" s="97">
        <f t="shared" si="417"/>
        <v>1</v>
      </c>
      <c r="H233" s="25" t="str">
        <f t="shared" si="389"/>
        <v>1a) Structural Chassis - not fitted out</v>
      </c>
      <c r="I233" s="25" t="str">
        <f t="shared" si="445"/>
        <v>5g) In unit M&amp;E distribution assemblies</v>
      </c>
      <c r="J233" s="25" t="str">
        <f t="shared" si="471"/>
        <v>5i) Infrastructure M&amp;E (Central Plant)</v>
      </c>
      <c r="K233" s="25" t="str">
        <f t="shared" si="472"/>
        <v>5j) Floor Cassettes with horizontal services</v>
      </c>
      <c r="L233" s="25" t="str">
        <f t="shared" si="473"/>
        <v/>
      </c>
      <c r="M233" s="25" t="str">
        <f t="shared" si="474"/>
        <v/>
      </c>
      <c r="N233" s="25" t="str">
        <f t="shared" si="456"/>
        <v/>
      </c>
      <c r="O233" s="25" t="str">
        <f t="shared" si="392"/>
        <v/>
      </c>
      <c r="P233" s="25" t="str">
        <f t="shared" si="393"/>
        <v/>
      </c>
      <c r="Q233" s="25" t="str">
        <f t="shared" si="394"/>
        <v/>
      </c>
      <c r="U233" s="24" t="s">
        <v>128</v>
      </c>
      <c r="V233" s="24" t="s">
        <v>130</v>
      </c>
      <c r="W233" s="24" t="s">
        <v>108</v>
      </c>
      <c r="X233" s="24" t="s">
        <v>134</v>
      </c>
      <c r="Y233" s="24"/>
      <c r="Z233" s="24"/>
      <c r="AA233" s="24"/>
      <c r="AF233" s="24" t="str">
        <f t="shared" si="403"/>
        <v>1a5g5i5j</v>
      </c>
    </row>
    <row r="234" spans="1:32" ht="28.5" x14ac:dyDescent="0.45">
      <c r="A234" s="51" t="str">
        <f t="shared" si="384"/>
        <v>1a5g5i5j5k</v>
      </c>
      <c r="B234" s="96">
        <f t="shared" si="386"/>
        <v>233</v>
      </c>
      <c r="C234" s="87">
        <f t="shared" ref="C234:C235" si="475">C233-0.01</f>
        <v>0.16899999999999998</v>
      </c>
      <c r="D234" s="87">
        <f t="shared" ref="D234:D235" si="476">D233-0.01</f>
        <v>0.13899999999999998</v>
      </c>
      <c r="E234" s="87">
        <f t="shared" ref="E234:E235" si="477">E233+0.01</f>
        <v>0.54100000000000004</v>
      </c>
      <c r="F234" s="111">
        <f t="shared" ref="F234:F235" si="478">F233+0.01</f>
        <v>0.15100000000000002</v>
      </c>
      <c r="G234" s="97">
        <f t="shared" si="417"/>
        <v>1</v>
      </c>
      <c r="H234" s="25" t="str">
        <f t="shared" si="389"/>
        <v>1a) Structural Chassis - not fitted out</v>
      </c>
      <c r="I234" s="25" t="str">
        <f t="shared" si="445"/>
        <v>5g) In unit M&amp;E distribution assemblies</v>
      </c>
      <c r="J234" s="25" t="str">
        <f t="shared" si="471"/>
        <v>5i) Infrastructure M&amp;E (Central Plant)</v>
      </c>
      <c r="K234" s="25" t="str">
        <f t="shared" si="472"/>
        <v>5j) Floor Cassettes with horizontal services</v>
      </c>
      <c r="L234" s="25" t="str">
        <f t="shared" si="473"/>
        <v>5k) Partition Cassettes</v>
      </c>
      <c r="M234" s="25" t="str">
        <f t="shared" si="474"/>
        <v/>
      </c>
      <c r="N234" s="25" t="str">
        <f t="shared" si="456"/>
        <v/>
      </c>
      <c r="O234" s="25" t="str">
        <f t="shared" si="392"/>
        <v/>
      </c>
      <c r="P234" s="25" t="str">
        <f t="shared" si="393"/>
        <v/>
      </c>
      <c r="Q234" s="25" t="str">
        <f t="shared" si="394"/>
        <v/>
      </c>
      <c r="U234" s="24" t="s">
        <v>128</v>
      </c>
      <c r="V234" s="24" t="s">
        <v>130</v>
      </c>
      <c r="W234" s="24" t="s">
        <v>108</v>
      </c>
      <c r="X234" s="24" t="s">
        <v>134</v>
      </c>
      <c r="Y234" s="24" t="s">
        <v>135</v>
      </c>
      <c r="Z234" s="24"/>
      <c r="AA234" s="24"/>
      <c r="AF234" s="24" t="str">
        <f t="shared" si="403"/>
        <v>1a5g5i5j5k</v>
      </c>
    </row>
    <row r="235" spans="1:32" ht="28.5" x14ac:dyDescent="0.45">
      <c r="A235" s="51" t="str">
        <f t="shared" si="384"/>
        <v>1a5g5i5j5k5l</v>
      </c>
      <c r="B235" s="96">
        <f t="shared" si="386"/>
        <v>234</v>
      </c>
      <c r="C235" s="87">
        <f t="shared" si="475"/>
        <v>0.15899999999999997</v>
      </c>
      <c r="D235" s="87">
        <f t="shared" si="476"/>
        <v>0.12899999999999998</v>
      </c>
      <c r="E235" s="87">
        <f t="shared" si="477"/>
        <v>0.55100000000000005</v>
      </c>
      <c r="F235" s="111">
        <f t="shared" si="478"/>
        <v>0.16100000000000003</v>
      </c>
      <c r="G235" s="97">
        <f t="shared" si="417"/>
        <v>1</v>
      </c>
      <c r="H235" s="25" t="str">
        <f t="shared" si="389"/>
        <v>1a) Structural Chassis - not fitted out</v>
      </c>
      <c r="I235" s="25" t="str">
        <f t="shared" si="445"/>
        <v>5g) In unit M&amp;E distribution assemblies</v>
      </c>
      <c r="J235" s="25" t="str">
        <f t="shared" si="471"/>
        <v>5i) Infrastructure M&amp;E (Central Plant)</v>
      </c>
      <c r="K235" s="25" t="str">
        <f t="shared" si="472"/>
        <v>5j) Floor Cassettes with horizontal services</v>
      </c>
      <c r="L235" s="25" t="str">
        <f t="shared" si="473"/>
        <v>5k) Partition Cassettes</v>
      </c>
      <c r="M235" s="25" t="str">
        <f t="shared" si="474"/>
        <v>5l) Doorsets</v>
      </c>
      <c r="N235" s="25" t="str">
        <f t="shared" si="456"/>
        <v/>
      </c>
      <c r="O235" s="25" t="str">
        <f t="shared" si="392"/>
        <v/>
      </c>
      <c r="P235" s="25" t="str">
        <f t="shared" si="393"/>
        <v/>
      </c>
      <c r="Q235" s="25" t="str">
        <f t="shared" si="394"/>
        <v/>
      </c>
      <c r="U235" s="24" t="s">
        <v>128</v>
      </c>
      <c r="V235" s="24" t="s">
        <v>130</v>
      </c>
      <c r="W235" s="24" t="s">
        <v>108</v>
      </c>
      <c r="X235" s="24" t="s">
        <v>134</v>
      </c>
      <c r="Y235" s="24" t="s">
        <v>135</v>
      </c>
      <c r="Z235" s="24" t="s">
        <v>111</v>
      </c>
      <c r="AA235" s="24"/>
      <c r="AF235" s="24" t="str">
        <f t="shared" si="403"/>
        <v>1a5g5i5j5k5l</v>
      </c>
    </row>
    <row r="236" spans="1:32" ht="28.5" x14ac:dyDescent="0.45">
      <c r="A236" s="51" t="str">
        <f t="shared" si="384"/>
        <v>1a5g5i5j5l</v>
      </c>
      <c r="B236" s="96">
        <f t="shared" si="386"/>
        <v>235</v>
      </c>
      <c r="C236" s="87">
        <f>C235+0.005</f>
        <v>0.16399999999999998</v>
      </c>
      <c r="D236" s="87">
        <f>D235+0.005</f>
        <v>0.13399999999999998</v>
      </c>
      <c r="E236" s="87">
        <f>E235-0.005</f>
        <v>0.54600000000000004</v>
      </c>
      <c r="F236" s="111">
        <f>F235-0.005</f>
        <v>0.15600000000000003</v>
      </c>
      <c r="G236" s="97">
        <f t="shared" si="417"/>
        <v>1</v>
      </c>
      <c r="H236" s="25" t="str">
        <f t="shared" si="389"/>
        <v>1a) Structural Chassis - not fitted out</v>
      </c>
      <c r="I236" s="25" t="str">
        <f t="shared" si="445"/>
        <v>5g) In unit M&amp;E distribution assemblies</v>
      </c>
      <c r="J236" s="25" t="str">
        <f t="shared" si="471"/>
        <v>5i) Infrastructure M&amp;E (Central Plant)</v>
      </c>
      <c r="K236" s="25" t="str">
        <f t="shared" si="472"/>
        <v>5j) Floor Cassettes with horizontal services</v>
      </c>
      <c r="L236" s="25" t="str">
        <f t="shared" ref="L236" si="479">SUBSTITUTE(Y236,"5l","5l) Doorsets")</f>
        <v>5l) Doorsets</v>
      </c>
      <c r="M236" s="25" t="str">
        <f t="shared" si="474"/>
        <v/>
      </c>
      <c r="N236" s="25" t="str">
        <f t="shared" si="456"/>
        <v/>
      </c>
      <c r="O236" s="25" t="str">
        <f t="shared" si="392"/>
        <v/>
      </c>
      <c r="P236" s="25" t="str">
        <f t="shared" si="393"/>
        <v/>
      </c>
      <c r="Q236" s="25" t="str">
        <f t="shared" si="394"/>
        <v/>
      </c>
      <c r="U236" s="24" t="s">
        <v>128</v>
      </c>
      <c r="V236" s="24" t="s">
        <v>130</v>
      </c>
      <c r="W236" s="24" t="s">
        <v>108</v>
      </c>
      <c r="X236" s="24" t="s">
        <v>134</v>
      </c>
      <c r="Y236" s="24" t="s">
        <v>111</v>
      </c>
      <c r="Z236" s="24"/>
      <c r="AA236" s="24"/>
      <c r="AF236" s="24" t="str">
        <f t="shared" si="403"/>
        <v>1a5g5i5j5l</v>
      </c>
    </row>
    <row r="237" spans="1:32" ht="28.5" x14ac:dyDescent="0.45">
      <c r="A237" s="51" t="str">
        <f t="shared" si="384"/>
        <v>1a5g5i5k</v>
      </c>
      <c r="B237" s="96">
        <f t="shared" si="386"/>
        <v>236</v>
      </c>
      <c r="C237" s="87">
        <f t="shared" ref="C237:C243" si="480">C236+0.005</f>
        <v>0.16899999999999998</v>
      </c>
      <c r="D237" s="87">
        <f t="shared" ref="D237:D243" si="481">D236+0.005</f>
        <v>0.13899999999999998</v>
      </c>
      <c r="E237" s="87">
        <f t="shared" ref="E237:E243" si="482">E236-0.005</f>
        <v>0.54100000000000004</v>
      </c>
      <c r="F237" s="111">
        <f t="shared" ref="F237:F243" si="483">F236-0.005</f>
        <v>0.15100000000000002</v>
      </c>
      <c r="G237" s="97">
        <f t="shared" si="417"/>
        <v>1</v>
      </c>
      <c r="H237" s="25" t="str">
        <f t="shared" si="389"/>
        <v>1a) Structural Chassis - not fitted out</v>
      </c>
      <c r="I237" s="25" t="str">
        <f t="shared" si="445"/>
        <v>5g) In unit M&amp;E distribution assemblies</v>
      </c>
      <c r="J237" s="25" t="str">
        <f t="shared" si="471"/>
        <v>5i) Infrastructure M&amp;E (Central Plant)</v>
      </c>
      <c r="K237" s="25" t="str">
        <f t="shared" ref="K237:K238" si="484">SUBSTITUTE(X237,"5k","5k) Partition Cassettes")</f>
        <v>5k) Partition Cassettes</v>
      </c>
      <c r="L237" s="25" t="str">
        <f t="shared" ref="L237" si="485">SUBSTITUTE(Y237,"5k","5k) Partition Cassettes")</f>
        <v/>
      </c>
      <c r="M237" s="25" t="str">
        <f t="shared" si="474"/>
        <v/>
      </c>
      <c r="N237" s="25" t="str">
        <f t="shared" si="456"/>
        <v/>
      </c>
      <c r="O237" s="25" t="str">
        <f t="shared" si="392"/>
        <v/>
      </c>
      <c r="P237" s="25" t="str">
        <f t="shared" si="393"/>
        <v/>
      </c>
      <c r="Q237" s="25" t="str">
        <f t="shared" si="394"/>
        <v/>
      </c>
      <c r="U237" s="24" t="s">
        <v>128</v>
      </c>
      <c r="V237" s="24" t="s">
        <v>130</v>
      </c>
      <c r="W237" s="24" t="s">
        <v>108</v>
      </c>
      <c r="X237" s="24" t="s">
        <v>135</v>
      </c>
      <c r="Y237" s="24"/>
      <c r="Z237" s="24"/>
      <c r="AA237" s="24"/>
      <c r="AF237" s="24" t="str">
        <f t="shared" si="403"/>
        <v>1a5g5i5k</v>
      </c>
    </row>
    <row r="238" spans="1:32" ht="28.5" x14ac:dyDescent="0.45">
      <c r="A238" s="51" t="str">
        <f t="shared" si="384"/>
        <v>1a5g5i5k5l</v>
      </c>
      <c r="B238" s="96">
        <f t="shared" si="386"/>
        <v>237</v>
      </c>
      <c r="C238" s="87">
        <f t="shared" si="480"/>
        <v>0.17399999999999999</v>
      </c>
      <c r="D238" s="87">
        <f t="shared" si="481"/>
        <v>0.14399999999999999</v>
      </c>
      <c r="E238" s="87">
        <f t="shared" si="482"/>
        <v>0.53600000000000003</v>
      </c>
      <c r="F238" s="111">
        <f t="shared" si="483"/>
        <v>0.14600000000000002</v>
      </c>
      <c r="G238" s="97">
        <f t="shared" si="417"/>
        <v>1</v>
      </c>
      <c r="H238" s="25" t="str">
        <f t="shared" si="389"/>
        <v>1a) Structural Chassis - not fitted out</v>
      </c>
      <c r="I238" s="25" t="str">
        <f t="shared" si="445"/>
        <v>5g) In unit M&amp;E distribution assemblies</v>
      </c>
      <c r="J238" s="25" t="str">
        <f t="shared" si="471"/>
        <v>5i) Infrastructure M&amp;E (Central Plant)</v>
      </c>
      <c r="K238" s="25" t="str">
        <f t="shared" si="484"/>
        <v>5k) Partition Cassettes</v>
      </c>
      <c r="L238" s="25" t="str">
        <f t="shared" ref="L238" si="486">SUBSTITUTE(Y238,"5l","5l) Doorsets")</f>
        <v>5l) Doorsets</v>
      </c>
      <c r="M238" s="25" t="str">
        <f t="shared" si="474"/>
        <v/>
      </c>
      <c r="N238" s="25" t="str">
        <f t="shared" si="456"/>
        <v/>
      </c>
      <c r="O238" s="25" t="str">
        <f t="shared" si="392"/>
        <v/>
      </c>
      <c r="P238" s="25" t="str">
        <f t="shared" si="393"/>
        <v/>
      </c>
      <c r="Q238" s="25" t="str">
        <f t="shared" si="394"/>
        <v/>
      </c>
      <c r="U238" s="24" t="s">
        <v>128</v>
      </c>
      <c r="V238" s="24" t="s">
        <v>130</v>
      </c>
      <c r="W238" s="24" t="s">
        <v>108</v>
      </c>
      <c r="X238" s="24" t="s">
        <v>135</v>
      </c>
      <c r="Y238" s="24" t="s">
        <v>111</v>
      </c>
      <c r="Z238" s="24"/>
      <c r="AA238" s="24"/>
      <c r="AF238" s="24" t="str">
        <f t="shared" si="403"/>
        <v>1a5g5i5k5l</v>
      </c>
    </row>
    <row r="239" spans="1:32" ht="28.5" x14ac:dyDescent="0.45">
      <c r="A239" s="51" t="str">
        <f t="shared" si="384"/>
        <v>1a5g5i5l</v>
      </c>
      <c r="B239" s="96">
        <f t="shared" si="386"/>
        <v>238</v>
      </c>
      <c r="C239" s="87">
        <f t="shared" si="480"/>
        <v>0.17899999999999999</v>
      </c>
      <c r="D239" s="87">
        <f t="shared" si="481"/>
        <v>0.14899999999999999</v>
      </c>
      <c r="E239" s="87">
        <f t="shared" si="482"/>
        <v>0.53100000000000003</v>
      </c>
      <c r="F239" s="111">
        <f t="shared" si="483"/>
        <v>0.14100000000000001</v>
      </c>
      <c r="G239" s="97">
        <f t="shared" si="417"/>
        <v>1</v>
      </c>
      <c r="H239" s="25" t="str">
        <f t="shared" si="389"/>
        <v>1a) Structural Chassis - not fitted out</v>
      </c>
      <c r="I239" s="25" t="str">
        <f t="shared" si="445"/>
        <v>5g) In unit M&amp;E distribution assemblies</v>
      </c>
      <c r="J239" s="25" t="str">
        <f t="shared" si="471"/>
        <v>5i) Infrastructure M&amp;E (Central Plant)</v>
      </c>
      <c r="K239" s="25" t="str">
        <f t="shared" ref="K239" si="487">SUBSTITUTE(X239,"5l","5l) Doorsets")</f>
        <v>5l) Doorsets</v>
      </c>
      <c r="L239" s="25" t="str">
        <f t="shared" ref="L239" si="488">SUBSTITUTE(Y239,"5k","5k) Partition Cassettes")</f>
        <v/>
      </c>
      <c r="M239" s="25" t="str">
        <f t="shared" si="474"/>
        <v/>
      </c>
      <c r="N239" s="25" t="str">
        <f t="shared" si="456"/>
        <v/>
      </c>
      <c r="O239" s="25" t="str">
        <f t="shared" si="392"/>
        <v/>
      </c>
      <c r="P239" s="25" t="str">
        <f t="shared" si="393"/>
        <v/>
      </c>
      <c r="Q239" s="25" t="str">
        <f t="shared" si="394"/>
        <v/>
      </c>
      <c r="U239" s="24" t="s">
        <v>128</v>
      </c>
      <c r="V239" s="24" t="s">
        <v>130</v>
      </c>
      <c r="W239" s="24" t="s">
        <v>108</v>
      </c>
      <c r="X239" s="24" t="s">
        <v>111</v>
      </c>
      <c r="Y239" s="24"/>
      <c r="Z239" s="24"/>
      <c r="AA239" s="24"/>
      <c r="AF239" s="24" t="str">
        <f t="shared" si="403"/>
        <v>1a5g5i5l</v>
      </c>
    </row>
    <row r="240" spans="1:32" ht="28.5" x14ac:dyDescent="0.45">
      <c r="A240" s="51" t="str">
        <f t="shared" si="384"/>
        <v>1a5g5k</v>
      </c>
      <c r="B240" s="96">
        <f t="shared" si="386"/>
        <v>239</v>
      </c>
      <c r="C240" s="87">
        <f t="shared" si="480"/>
        <v>0.184</v>
      </c>
      <c r="D240" s="87">
        <f t="shared" si="481"/>
        <v>0.154</v>
      </c>
      <c r="E240" s="87">
        <f t="shared" si="482"/>
        <v>0.52600000000000002</v>
      </c>
      <c r="F240" s="111">
        <f t="shared" si="483"/>
        <v>0.13600000000000001</v>
      </c>
      <c r="G240" s="97">
        <f t="shared" si="417"/>
        <v>1</v>
      </c>
      <c r="H240" s="25" t="str">
        <f t="shared" si="389"/>
        <v>1a) Structural Chassis - not fitted out</v>
      </c>
      <c r="I240" s="25" t="str">
        <f t="shared" si="445"/>
        <v>5g) In unit M&amp;E distribution assemblies</v>
      </c>
      <c r="J240" s="25" t="str">
        <f t="shared" ref="J240:J241" si="489">SUBSTITUTE(W240,"5k","5k) Partition Cassettes")</f>
        <v>5k) Partition Cassettes</v>
      </c>
      <c r="K240" s="25" t="str">
        <f t="shared" ref="K240" si="490">SUBSTITUTE(X240,"5i","5i) Infrastructure M&amp;E (Central Plant)")</f>
        <v/>
      </c>
      <c r="L240" s="25" t="str">
        <f t="shared" ref="L240:L243" si="491">SUBSTITUTE(Y240,"5j","5j) Floor Cassettes with horizontal services")</f>
        <v/>
      </c>
      <c r="M240" s="25" t="str">
        <f t="shared" ref="M240:M243" si="492">SUBSTITUTE(Z240,"5k","5k) Partition Cassettes")</f>
        <v/>
      </c>
      <c r="N240" s="25" t="str">
        <f t="shared" si="456"/>
        <v/>
      </c>
      <c r="O240" s="25" t="str">
        <f t="shared" si="392"/>
        <v/>
      </c>
      <c r="P240" s="25" t="str">
        <f t="shared" si="393"/>
        <v/>
      </c>
      <c r="Q240" s="25" t="str">
        <f t="shared" si="394"/>
        <v/>
      </c>
      <c r="U240" s="24" t="s">
        <v>128</v>
      </c>
      <c r="V240" s="24" t="s">
        <v>130</v>
      </c>
      <c r="W240" s="24" t="s">
        <v>135</v>
      </c>
      <c r="X240" s="24"/>
      <c r="Y240" s="24"/>
      <c r="Z240" s="24"/>
      <c r="AA240" s="24"/>
      <c r="AF240" s="24" t="str">
        <f t="shared" si="403"/>
        <v>1a5g5k</v>
      </c>
    </row>
    <row r="241" spans="1:32" ht="28.5" x14ac:dyDescent="0.45">
      <c r="A241" s="51" t="str">
        <f t="shared" si="384"/>
        <v>1a5g5k5l</v>
      </c>
      <c r="B241" s="96">
        <f t="shared" si="386"/>
        <v>240</v>
      </c>
      <c r="C241" s="87">
        <f t="shared" si="480"/>
        <v>0.189</v>
      </c>
      <c r="D241" s="87">
        <f t="shared" si="481"/>
        <v>0.159</v>
      </c>
      <c r="E241" s="87">
        <f t="shared" si="482"/>
        <v>0.52100000000000002</v>
      </c>
      <c r="F241" s="111">
        <f t="shared" si="483"/>
        <v>0.13100000000000001</v>
      </c>
      <c r="G241" s="97">
        <f t="shared" si="417"/>
        <v>1</v>
      </c>
      <c r="H241" s="25" t="str">
        <f t="shared" si="389"/>
        <v>1a) Structural Chassis - not fitted out</v>
      </c>
      <c r="I241" s="25" t="str">
        <f t="shared" si="445"/>
        <v>5g) In unit M&amp;E distribution assemblies</v>
      </c>
      <c r="J241" s="25" t="str">
        <f t="shared" si="489"/>
        <v>5k) Partition Cassettes</v>
      </c>
      <c r="K241" s="25" t="str">
        <f t="shared" ref="K241" si="493">SUBSTITUTE(X241,"5l","5l) Doorsets")</f>
        <v>5l) Doorsets</v>
      </c>
      <c r="L241" s="25" t="str">
        <f t="shared" si="491"/>
        <v/>
      </c>
      <c r="M241" s="25" t="str">
        <f t="shared" si="492"/>
        <v/>
      </c>
      <c r="N241" s="25" t="str">
        <f t="shared" si="456"/>
        <v/>
      </c>
      <c r="O241" s="25" t="str">
        <f t="shared" si="392"/>
        <v/>
      </c>
      <c r="P241" s="25" t="str">
        <f t="shared" si="393"/>
        <v/>
      </c>
      <c r="Q241" s="25" t="str">
        <f t="shared" si="394"/>
        <v/>
      </c>
      <c r="U241" s="24" t="s">
        <v>128</v>
      </c>
      <c r="V241" s="24" t="s">
        <v>130</v>
      </c>
      <c r="W241" s="24" t="s">
        <v>135</v>
      </c>
      <c r="X241" s="24" t="s">
        <v>111</v>
      </c>
      <c r="Y241" s="24"/>
      <c r="Z241" s="24"/>
      <c r="AA241" s="24"/>
      <c r="AF241" s="24" t="str">
        <f t="shared" si="403"/>
        <v>1a5g5k5l</v>
      </c>
    </row>
    <row r="242" spans="1:32" ht="28.5" x14ac:dyDescent="0.45">
      <c r="A242" s="51" t="str">
        <f t="shared" si="384"/>
        <v>1a5g5l</v>
      </c>
      <c r="B242" s="96">
        <f t="shared" si="386"/>
        <v>241</v>
      </c>
      <c r="C242" s="87">
        <f t="shared" si="480"/>
        <v>0.19400000000000001</v>
      </c>
      <c r="D242" s="87">
        <f t="shared" si="481"/>
        <v>0.16400000000000001</v>
      </c>
      <c r="E242" s="87">
        <f t="shared" si="482"/>
        <v>0.51600000000000001</v>
      </c>
      <c r="F242" s="111">
        <f t="shared" si="483"/>
        <v>0.126</v>
      </c>
      <c r="G242" s="97">
        <f t="shared" si="417"/>
        <v>1</v>
      </c>
      <c r="H242" s="25" t="str">
        <f t="shared" si="389"/>
        <v>1a) Structural Chassis - not fitted out</v>
      </c>
      <c r="I242" s="25" t="str">
        <f t="shared" si="445"/>
        <v>5g) In unit M&amp;E distribution assemblies</v>
      </c>
      <c r="J242" s="25" t="str">
        <f t="shared" ref="J242" si="494">SUBSTITUTE(W242,"5l","5l) Doorsets")</f>
        <v>5l) Doorsets</v>
      </c>
      <c r="K242" s="25" t="str">
        <f t="shared" ref="K242:K243" si="495">SUBSTITUTE(X242,"5i","5i) Infrastructure M&amp;E (Central Plant)")</f>
        <v/>
      </c>
      <c r="L242" s="25" t="str">
        <f t="shared" si="491"/>
        <v/>
      </c>
      <c r="M242" s="25" t="str">
        <f t="shared" si="492"/>
        <v/>
      </c>
      <c r="N242" s="25" t="str">
        <f t="shared" si="456"/>
        <v/>
      </c>
      <c r="O242" s="25" t="str">
        <f t="shared" si="392"/>
        <v/>
      </c>
      <c r="P242" s="25" t="str">
        <f t="shared" si="393"/>
        <v/>
      </c>
      <c r="Q242" s="25" t="str">
        <f t="shared" si="394"/>
        <v/>
      </c>
      <c r="U242" s="24" t="s">
        <v>128</v>
      </c>
      <c r="V242" s="24" t="s">
        <v>130</v>
      </c>
      <c r="W242" s="24" t="s">
        <v>111</v>
      </c>
      <c r="X242" s="24"/>
      <c r="Y242" s="24"/>
      <c r="Z242" s="24"/>
      <c r="AA242" s="24"/>
      <c r="AF242" s="24" t="str">
        <f t="shared" si="403"/>
        <v>1a5g5l</v>
      </c>
    </row>
    <row r="243" spans="1:32" ht="28.5" x14ac:dyDescent="0.45">
      <c r="A243" s="51" t="str">
        <f t="shared" si="384"/>
        <v>1a5h</v>
      </c>
      <c r="B243" s="96">
        <f t="shared" si="386"/>
        <v>242</v>
      </c>
      <c r="C243" s="87">
        <f t="shared" si="480"/>
        <v>0.19900000000000001</v>
      </c>
      <c r="D243" s="87">
        <f t="shared" si="481"/>
        <v>0.16900000000000001</v>
      </c>
      <c r="E243" s="87">
        <f t="shared" si="482"/>
        <v>0.51100000000000001</v>
      </c>
      <c r="F243" s="111">
        <f t="shared" si="483"/>
        <v>0.121</v>
      </c>
      <c r="G243" s="97">
        <f t="shared" si="417"/>
        <v>1</v>
      </c>
      <c r="H243" s="25" t="str">
        <f t="shared" si="389"/>
        <v>1a) Structural Chassis - not fitted out</v>
      </c>
      <c r="I243" s="25" t="str">
        <f t="shared" ref="I243:I254" si="496">SUBSTITUTE(V243,"5h","5h) Infrastructure M&amp;E (vertical risers)")</f>
        <v>5h) Infrastructure M&amp;E (vertical risers)</v>
      </c>
      <c r="J243" s="25" t="str">
        <f t="shared" ref="J243" si="497">SUBSTITUTE(W243,"5h","5h) Infrastructure M&amp;E (vertical risers)")</f>
        <v/>
      </c>
      <c r="K243" s="25" t="str">
        <f t="shared" si="495"/>
        <v/>
      </c>
      <c r="L243" s="25" t="str">
        <f t="shared" si="491"/>
        <v/>
      </c>
      <c r="M243" s="25" t="str">
        <f t="shared" si="492"/>
        <v/>
      </c>
      <c r="N243" s="25" t="str">
        <f t="shared" si="456"/>
        <v/>
      </c>
      <c r="O243" s="25" t="str">
        <f t="shared" si="392"/>
        <v/>
      </c>
      <c r="P243" s="25" t="str">
        <f t="shared" si="393"/>
        <v/>
      </c>
      <c r="Q243" s="25" t="str">
        <f t="shared" si="394"/>
        <v/>
      </c>
      <c r="U243" s="24" t="s">
        <v>128</v>
      </c>
      <c r="V243" s="24" t="s">
        <v>131</v>
      </c>
      <c r="W243" s="24"/>
      <c r="X243" s="24"/>
      <c r="Y243" s="24"/>
      <c r="Z243" s="24"/>
      <c r="AF243" s="24" t="str">
        <f t="shared" si="403"/>
        <v>1a5h</v>
      </c>
    </row>
    <row r="244" spans="1:32" ht="28.5" x14ac:dyDescent="0.45">
      <c r="A244" s="51" t="str">
        <f t="shared" si="384"/>
        <v>1a5h5i</v>
      </c>
      <c r="B244" s="96">
        <f t="shared" si="386"/>
        <v>243</v>
      </c>
      <c r="C244" s="87">
        <f>C243-0.01</f>
        <v>0.189</v>
      </c>
      <c r="D244" s="87">
        <f>D243-0.01</f>
        <v>0.159</v>
      </c>
      <c r="E244" s="87">
        <f>E243+0.01</f>
        <v>0.52100000000000002</v>
      </c>
      <c r="F244" s="111">
        <f>F243+0.01</f>
        <v>0.13100000000000001</v>
      </c>
      <c r="G244" s="97">
        <f t="shared" si="417"/>
        <v>1</v>
      </c>
      <c r="H244" s="25" t="str">
        <f t="shared" si="389"/>
        <v>1a) Structural Chassis - not fitted out</v>
      </c>
      <c r="I244" s="25" t="str">
        <f t="shared" si="496"/>
        <v>5h) Infrastructure M&amp;E (vertical risers)</v>
      </c>
      <c r="J244" s="25" t="str">
        <f t="shared" ref="J244:J251" si="498">SUBSTITUTE(W244,"5i","5i) Infrastructure M&amp;E (Central Plant)")</f>
        <v>5i) Infrastructure M&amp;E (Central Plant)</v>
      </c>
      <c r="K244" s="25" t="str">
        <f t="shared" ref="K244:K248" si="499">SUBSTITUTE(X244,"5j","5j) Floor Cassettes with horizontal services")</f>
        <v/>
      </c>
      <c r="L244" s="25" t="str">
        <f t="shared" ref="L244:L247" si="500">SUBSTITUTE(Y244,"5k","5k) Partition Cassettes")</f>
        <v/>
      </c>
      <c r="M244" s="25" t="str">
        <f t="shared" ref="M244:M254" si="501">SUBSTITUTE(Z244,"5l","5l) Doorsets")</f>
        <v/>
      </c>
      <c r="N244" s="25" t="str">
        <f t="shared" si="456"/>
        <v/>
      </c>
      <c r="O244" s="25" t="str">
        <f t="shared" si="392"/>
        <v/>
      </c>
      <c r="P244" s="25" t="str">
        <f t="shared" si="393"/>
        <v/>
      </c>
      <c r="Q244" s="25" t="str">
        <f t="shared" si="394"/>
        <v/>
      </c>
      <c r="U244" s="24" t="s">
        <v>128</v>
      </c>
      <c r="V244" s="24" t="s">
        <v>131</v>
      </c>
      <c r="W244" s="24" t="s">
        <v>108</v>
      </c>
      <c r="X244" s="24"/>
      <c r="Y244" s="24"/>
      <c r="Z244" s="24"/>
      <c r="AF244" s="24" t="str">
        <f t="shared" si="403"/>
        <v>1a5h5i</v>
      </c>
    </row>
    <row r="245" spans="1:32" ht="28.5" x14ac:dyDescent="0.45">
      <c r="A245" s="51" t="str">
        <f t="shared" si="384"/>
        <v>1a5h5i5j</v>
      </c>
      <c r="B245" s="96">
        <f t="shared" si="386"/>
        <v>244</v>
      </c>
      <c r="C245" s="87">
        <f t="shared" ref="C245:C247" si="502">C244-0.01</f>
        <v>0.17899999999999999</v>
      </c>
      <c r="D245" s="87">
        <f t="shared" ref="D245:D247" si="503">D244-0.01</f>
        <v>0.14899999999999999</v>
      </c>
      <c r="E245" s="87">
        <f t="shared" ref="E245:E247" si="504">E244+0.01</f>
        <v>0.53100000000000003</v>
      </c>
      <c r="F245" s="111">
        <f t="shared" ref="F245:F247" si="505">F244+0.01</f>
        <v>0.14100000000000001</v>
      </c>
      <c r="G245" s="97">
        <f t="shared" si="417"/>
        <v>1</v>
      </c>
      <c r="H245" s="25" t="str">
        <f t="shared" si="389"/>
        <v>1a) Structural Chassis - not fitted out</v>
      </c>
      <c r="I245" s="25" t="str">
        <f t="shared" si="496"/>
        <v>5h) Infrastructure M&amp;E (vertical risers)</v>
      </c>
      <c r="J245" s="25" t="str">
        <f t="shared" si="498"/>
        <v>5i) Infrastructure M&amp;E (Central Plant)</v>
      </c>
      <c r="K245" s="25" t="str">
        <f t="shared" si="499"/>
        <v>5j) Floor Cassettes with horizontal services</v>
      </c>
      <c r="L245" s="25" t="str">
        <f t="shared" si="500"/>
        <v/>
      </c>
      <c r="M245" s="25" t="str">
        <f t="shared" si="501"/>
        <v/>
      </c>
      <c r="N245" s="25" t="str">
        <f t="shared" si="456"/>
        <v/>
      </c>
      <c r="O245" s="25" t="str">
        <f t="shared" si="392"/>
        <v/>
      </c>
      <c r="P245" s="25" t="str">
        <f t="shared" si="393"/>
        <v/>
      </c>
      <c r="Q245" s="25" t="str">
        <f t="shared" si="394"/>
        <v/>
      </c>
      <c r="U245" s="24" t="s">
        <v>128</v>
      </c>
      <c r="V245" s="24" t="s">
        <v>131</v>
      </c>
      <c r="W245" s="24" t="s">
        <v>108</v>
      </c>
      <c r="X245" s="24" t="s">
        <v>134</v>
      </c>
      <c r="Y245" s="24"/>
      <c r="Z245" s="24"/>
      <c r="AF245" s="24" t="str">
        <f t="shared" si="403"/>
        <v>1a5h5i5j</v>
      </c>
    </row>
    <row r="246" spans="1:32" ht="28.5" x14ac:dyDescent="0.45">
      <c r="A246" s="51" t="str">
        <f t="shared" si="384"/>
        <v>1a5h5i5j5k</v>
      </c>
      <c r="B246" s="96">
        <f t="shared" si="386"/>
        <v>245</v>
      </c>
      <c r="C246" s="87">
        <f t="shared" si="502"/>
        <v>0.16899999999999998</v>
      </c>
      <c r="D246" s="87">
        <f t="shared" si="503"/>
        <v>0.13899999999999998</v>
      </c>
      <c r="E246" s="87">
        <f t="shared" si="504"/>
        <v>0.54100000000000004</v>
      </c>
      <c r="F246" s="111">
        <f t="shared" si="505"/>
        <v>0.15100000000000002</v>
      </c>
      <c r="G246" s="97">
        <f t="shared" si="417"/>
        <v>1</v>
      </c>
      <c r="H246" s="25" t="str">
        <f t="shared" si="389"/>
        <v>1a) Structural Chassis - not fitted out</v>
      </c>
      <c r="I246" s="25" t="str">
        <f t="shared" si="496"/>
        <v>5h) Infrastructure M&amp;E (vertical risers)</v>
      </c>
      <c r="J246" s="25" t="str">
        <f t="shared" si="498"/>
        <v>5i) Infrastructure M&amp;E (Central Plant)</v>
      </c>
      <c r="K246" s="25" t="str">
        <f t="shared" si="499"/>
        <v>5j) Floor Cassettes with horizontal services</v>
      </c>
      <c r="L246" s="25" t="str">
        <f t="shared" si="500"/>
        <v>5k) Partition Cassettes</v>
      </c>
      <c r="M246" s="25" t="str">
        <f t="shared" si="501"/>
        <v/>
      </c>
      <c r="N246" s="25" t="str">
        <f t="shared" si="456"/>
        <v/>
      </c>
      <c r="O246" s="25" t="str">
        <f t="shared" si="392"/>
        <v/>
      </c>
      <c r="P246" s="25" t="str">
        <f t="shared" si="393"/>
        <v/>
      </c>
      <c r="Q246" s="25" t="str">
        <f t="shared" si="394"/>
        <v/>
      </c>
      <c r="U246" s="24" t="s">
        <v>128</v>
      </c>
      <c r="V246" s="24" t="s">
        <v>131</v>
      </c>
      <c r="W246" s="24" t="s">
        <v>108</v>
      </c>
      <c r="X246" s="24" t="s">
        <v>134</v>
      </c>
      <c r="Y246" s="24" t="s">
        <v>135</v>
      </c>
      <c r="Z246" s="24"/>
      <c r="AF246" s="24" t="str">
        <f t="shared" si="403"/>
        <v>1a5h5i5j5k</v>
      </c>
    </row>
    <row r="247" spans="1:32" ht="28.5" x14ac:dyDescent="0.45">
      <c r="A247" s="51" t="str">
        <f t="shared" si="384"/>
        <v>1a5h5i5j5k5l</v>
      </c>
      <c r="B247" s="96">
        <f t="shared" si="386"/>
        <v>246</v>
      </c>
      <c r="C247" s="87">
        <f t="shared" si="502"/>
        <v>0.15899999999999997</v>
      </c>
      <c r="D247" s="87">
        <f t="shared" si="503"/>
        <v>0.12899999999999998</v>
      </c>
      <c r="E247" s="87">
        <f t="shared" si="504"/>
        <v>0.55100000000000005</v>
      </c>
      <c r="F247" s="111">
        <f t="shared" si="505"/>
        <v>0.16100000000000003</v>
      </c>
      <c r="G247" s="97">
        <f t="shared" si="417"/>
        <v>1</v>
      </c>
      <c r="H247" s="25" t="str">
        <f t="shared" si="389"/>
        <v>1a) Structural Chassis - not fitted out</v>
      </c>
      <c r="I247" s="25" t="str">
        <f t="shared" si="496"/>
        <v>5h) Infrastructure M&amp;E (vertical risers)</v>
      </c>
      <c r="J247" s="25" t="str">
        <f t="shared" si="498"/>
        <v>5i) Infrastructure M&amp;E (Central Plant)</v>
      </c>
      <c r="K247" s="25" t="str">
        <f t="shared" si="499"/>
        <v>5j) Floor Cassettes with horizontal services</v>
      </c>
      <c r="L247" s="25" t="str">
        <f t="shared" si="500"/>
        <v>5k) Partition Cassettes</v>
      </c>
      <c r="M247" s="25" t="str">
        <f t="shared" si="501"/>
        <v>5l) Doorsets</v>
      </c>
      <c r="N247" s="25" t="str">
        <f t="shared" si="456"/>
        <v/>
      </c>
      <c r="O247" s="25" t="str">
        <f t="shared" si="392"/>
        <v/>
      </c>
      <c r="P247" s="25" t="str">
        <f t="shared" si="393"/>
        <v/>
      </c>
      <c r="Q247" s="25" t="str">
        <f t="shared" si="394"/>
        <v/>
      </c>
      <c r="U247" s="24" t="s">
        <v>128</v>
      </c>
      <c r="V247" s="24" t="s">
        <v>131</v>
      </c>
      <c r="W247" s="24" t="s">
        <v>108</v>
      </c>
      <c r="X247" s="24" t="s">
        <v>134</v>
      </c>
      <c r="Y247" s="24" t="s">
        <v>135</v>
      </c>
      <c r="Z247" s="24" t="s">
        <v>111</v>
      </c>
      <c r="AF247" s="24" t="str">
        <f t="shared" si="403"/>
        <v>1a5h5i5j5k5l</v>
      </c>
    </row>
    <row r="248" spans="1:32" ht="28.5" x14ac:dyDescent="0.45">
      <c r="A248" s="51" t="str">
        <f t="shared" si="384"/>
        <v>1a5h5i5j5l</v>
      </c>
      <c r="B248" s="96">
        <f t="shared" si="386"/>
        <v>247</v>
      </c>
      <c r="C248" s="87">
        <f>C247+0.005</f>
        <v>0.16399999999999998</v>
      </c>
      <c r="D248" s="87">
        <f>D247+0.005</f>
        <v>0.13399999999999998</v>
      </c>
      <c r="E248" s="87">
        <f>E247-0.005</f>
        <v>0.54600000000000004</v>
      </c>
      <c r="F248" s="111">
        <f>F247-0.005</f>
        <v>0.15600000000000003</v>
      </c>
      <c r="G248" s="97">
        <f t="shared" si="417"/>
        <v>1</v>
      </c>
      <c r="H248" s="25" t="str">
        <f t="shared" si="389"/>
        <v>1a) Structural Chassis - not fitted out</v>
      </c>
      <c r="I248" s="25" t="str">
        <f t="shared" si="496"/>
        <v>5h) Infrastructure M&amp;E (vertical risers)</v>
      </c>
      <c r="J248" s="25" t="str">
        <f t="shared" si="498"/>
        <v>5i) Infrastructure M&amp;E (Central Plant)</v>
      </c>
      <c r="K248" s="25" t="str">
        <f t="shared" si="499"/>
        <v>5j) Floor Cassettes with horizontal services</v>
      </c>
      <c r="L248" s="25" t="str">
        <f t="shared" ref="L248" si="506">SUBSTITUTE(Y248,"5l","5l) Doorsets")</f>
        <v>5l) Doorsets</v>
      </c>
      <c r="M248" s="25" t="str">
        <f t="shared" si="501"/>
        <v/>
      </c>
      <c r="N248" s="25" t="str">
        <f t="shared" si="456"/>
        <v/>
      </c>
      <c r="O248" s="25" t="str">
        <f t="shared" si="392"/>
        <v/>
      </c>
      <c r="P248" s="25" t="str">
        <f t="shared" si="393"/>
        <v/>
      </c>
      <c r="Q248" s="25" t="str">
        <f t="shared" si="394"/>
        <v/>
      </c>
      <c r="U248" s="24" t="s">
        <v>128</v>
      </c>
      <c r="V248" s="24" t="s">
        <v>131</v>
      </c>
      <c r="W248" s="24" t="s">
        <v>108</v>
      </c>
      <c r="X248" s="24" t="s">
        <v>134</v>
      </c>
      <c r="Y248" s="24" t="s">
        <v>111</v>
      </c>
      <c r="Z248" s="24"/>
      <c r="AF248" s="24" t="str">
        <f t="shared" si="403"/>
        <v>1a5h5i5j5l</v>
      </c>
    </row>
    <row r="249" spans="1:32" ht="28.5" x14ac:dyDescent="0.45">
      <c r="A249" s="51" t="str">
        <f t="shared" si="384"/>
        <v>1a5h5i5k</v>
      </c>
      <c r="B249" s="96">
        <f t="shared" si="386"/>
        <v>248</v>
      </c>
      <c r="C249" s="87">
        <f t="shared" ref="C249:C255" si="507">C248+0.005</f>
        <v>0.16899999999999998</v>
      </c>
      <c r="D249" s="87">
        <f t="shared" ref="D249:D255" si="508">D248+0.005</f>
        <v>0.13899999999999998</v>
      </c>
      <c r="E249" s="87">
        <f t="shared" ref="E249:E255" si="509">E248-0.005</f>
        <v>0.54100000000000004</v>
      </c>
      <c r="F249" s="111">
        <f t="shared" ref="F249:F255" si="510">F248-0.005</f>
        <v>0.15100000000000002</v>
      </c>
      <c r="G249" s="97">
        <f t="shared" si="417"/>
        <v>1</v>
      </c>
      <c r="H249" s="25" t="str">
        <f t="shared" si="389"/>
        <v>1a) Structural Chassis - not fitted out</v>
      </c>
      <c r="I249" s="25" t="str">
        <f t="shared" si="496"/>
        <v>5h) Infrastructure M&amp;E (vertical risers)</v>
      </c>
      <c r="J249" s="25" t="str">
        <f t="shared" si="498"/>
        <v>5i) Infrastructure M&amp;E (Central Plant)</v>
      </c>
      <c r="K249" s="25" t="str">
        <f t="shared" ref="K249:K250" si="511">SUBSTITUTE(X249,"5k","5k) Partition Cassettes")</f>
        <v>5k) Partition Cassettes</v>
      </c>
      <c r="L249" s="25" t="str">
        <f t="shared" ref="L249" si="512">SUBSTITUTE(Y249,"5k","5k) Partition Cassettes")</f>
        <v/>
      </c>
      <c r="M249" s="25" t="str">
        <f t="shared" si="501"/>
        <v/>
      </c>
      <c r="N249" s="25" t="str">
        <f t="shared" si="456"/>
        <v/>
      </c>
      <c r="O249" s="25" t="str">
        <f t="shared" si="392"/>
        <v/>
      </c>
      <c r="P249" s="25" t="str">
        <f t="shared" si="393"/>
        <v/>
      </c>
      <c r="Q249" s="25" t="str">
        <f t="shared" si="394"/>
        <v/>
      </c>
      <c r="U249" s="24" t="s">
        <v>128</v>
      </c>
      <c r="V249" s="24" t="s">
        <v>131</v>
      </c>
      <c r="W249" s="24" t="s">
        <v>108</v>
      </c>
      <c r="X249" s="24" t="s">
        <v>135</v>
      </c>
      <c r="Y249" s="24"/>
      <c r="Z249" s="24"/>
      <c r="AF249" s="24" t="str">
        <f t="shared" si="403"/>
        <v>1a5h5i5k</v>
      </c>
    </row>
    <row r="250" spans="1:32" ht="28.5" x14ac:dyDescent="0.45">
      <c r="A250" s="51" t="str">
        <f t="shared" si="384"/>
        <v>1a5h5i5k5l</v>
      </c>
      <c r="B250" s="96">
        <f t="shared" si="386"/>
        <v>249</v>
      </c>
      <c r="C250" s="87">
        <f t="shared" si="507"/>
        <v>0.17399999999999999</v>
      </c>
      <c r="D250" s="87">
        <f t="shared" si="508"/>
        <v>0.14399999999999999</v>
      </c>
      <c r="E250" s="87">
        <f t="shared" si="509"/>
        <v>0.53600000000000003</v>
      </c>
      <c r="F250" s="111">
        <f t="shared" si="510"/>
        <v>0.14600000000000002</v>
      </c>
      <c r="G250" s="97">
        <f t="shared" si="417"/>
        <v>1</v>
      </c>
      <c r="H250" s="25" t="str">
        <f t="shared" si="389"/>
        <v>1a) Structural Chassis - not fitted out</v>
      </c>
      <c r="I250" s="25" t="str">
        <f t="shared" si="496"/>
        <v>5h) Infrastructure M&amp;E (vertical risers)</v>
      </c>
      <c r="J250" s="25" t="str">
        <f t="shared" si="498"/>
        <v>5i) Infrastructure M&amp;E (Central Plant)</v>
      </c>
      <c r="K250" s="25" t="str">
        <f t="shared" si="511"/>
        <v>5k) Partition Cassettes</v>
      </c>
      <c r="L250" s="25" t="str">
        <f t="shared" ref="L250" si="513">SUBSTITUTE(Y250,"5l","5l) Doorsets")</f>
        <v>5l) Doorsets</v>
      </c>
      <c r="M250" s="25" t="str">
        <f t="shared" si="501"/>
        <v/>
      </c>
      <c r="N250" s="25" t="str">
        <f t="shared" si="456"/>
        <v/>
      </c>
      <c r="O250" s="25" t="str">
        <f t="shared" si="392"/>
        <v/>
      </c>
      <c r="P250" s="25" t="str">
        <f t="shared" si="393"/>
        <v/>
      </c>
      <c r="Q250" s="25" t="str">
        <f t="shared" si="394"/>
        <v/>
      </c>
      <c r="U250" s="24" t="s">
        <v>128</v>
      </c>
      <c r="V250" s="24" t="s">
        <v>131</v>
      </c>
      <c r="W250" s="24" t="s">
        <v>108</v>
      </c>
      <c r="X250" s="24" t="s">
        <v>135</v>
      </c>
      <c r="Y250" s="24" t="s">
        <v>111</v>
      </c>
      <c r="Z250" s="24"/>
      <c r="AF250" s="24" t="str">
        <f t="shared" si="403"/>
        <v>1a5h5i5k5l</v>
      </c>
    </row>
    <row r="251" spans="1:32" ht="28.5" x14ac:dyDescent="0.45">
      <c r="A251" s="51" t="str">
        <f t="shared" si="384"/>
        <v>1a5h5i5l</v>
      </c>
      <c r="B251" s="96">
        <f t="shared" si="386"/>
        <v>250</v>
      </c>
      <c r="C251" s="87">
        <f t="shared" si="507"/>
        <v>0.17899999999999999</v>
      </c>
      <c r="D251" s="87">
        <f t="shared" si="508"/>
        <v>0.14899999999999999</v>
      </c>
      <c r="E251" s="87">
        <f t="shared" si="509"/>
        <v>0.53100000000000003</v>
      </c>
      <c r="F251" s="111">
        <f t="shared" si="510"/>
        <v>0.14100000000000001</v>
      </c>
      <c r="G251" s="97">
        <f t="shared" si="417"/>
        <v>1</v>
      </c>
      <c r="H251" s="25" t="str">
        <f t="shared" si="389"/>
        <v>1a) Structural Chassis - not fitted out</v>
      </c>
      <c r="I251" s="25" t="str">
        <f t="shared" si="496"/>
        <v>5h) Infrastructure M&amp;E (vertical risers)</v>
      </c>
      <c r="J251" s="25" t="str">
        <f t="shared" si="498"/>
        <v>5i) Infrastructure M&amp;E (Central Plant)</v>
      </c>
      <c r="K251" s="25" t="str">
        <f t="shared" ref="K251" si="514">SUBSTITUTE(X251,"5l","5l) Doorsets")</f>
        <v>5l) Doorsets</v>
      </c>
      <c r="L251" s="25" t="str">
        <f t="shared" ref="L251:L254" si="515">SUBSTITUTE(Y251,"5k","5k) Partition Cassettes")</f>
        <v/>
      </c>
      <c r="M251" s="25" t="str">
        <f t="shared" si="501"/>
        <v/>
      </c>
      <c r="N251" s="25" t="str">
        <f t="shared" si="456"/>
        <v/>
      </c>
      <c r="O251" s="25" t="str">
        <f t="shared" si="392"/>
        <v/>
      </c>
      <c r="P251" s="25" t="str">
        <f t="shared" si="393"/>
        <v/>
      </c>
      <c r="Q251" s="25" t="str">
        <f t="shared" si="394"/>
        <v/>
      </c>
      <c r="U251" s="24" t="s">
        <v>128</v>
      </c>
      <c r="V251" s="24" t="s">
        <v>131</v>
      </c>
      <c r="W251" s="24" t="s">
        <v>108</v>
      </c>
      <c r="X251" s="24" t="s">
        <v>111</v>
      </c>
      <c r="Y251" s="24"/>
      <c r="Z251" s="24"/>
      <c r="AF251" s="24" t="str">
        <f t="shared" si="403"/>
        <v>1a5h5i5l</v>
      </c>
    </row>
    <row r="252" spans="1:32" ht="28.5" x14ac:dyDescent="0.45">
      <c r="A252" s="51" t="str">
        <f t="shared" si="384"/>
        <v>1a5h5k</v>
      </c>
      <c r="B252" s="96">
        <f t="shared" si="386"/>
        <v>251</v>
      </c>
      <c r="C252" s="87">
        <f t="shared" si="507"/>
        <v>0.184</v>
      </c>
      <c r="D252" s="87">
        <f t="shared" si="508"/>
        <v>0.154</v>
      </c>
      <c r="E252" s="87">
        <f t="shared" si="509"/>
        <v>0.52600000000000002</v>
      </c>
      <c r="F252" s="111">
        <f t="shared" si="510"/>
        <v>0.13600000000000001</v>
      </c>
      <c r="G252" s="97">
        <f t="shared" si="417"/>
        <v>1</v>
      </c>
      <c r="H252" s="25" t="str">
        <f t="shared" si="389"/>
        <v>1a) Structural Chassis - not fitted out</v>
      </c>
      <c r="I252" s="25" t="str">
        <f t="shared" si="496"/>
        <v>5h) Infrastructure M&amp;E (vertical risers)</v>
      </c>
      <c r="J252" s="25" t="str">
        <f t="shared" ref="J252:J253" si="516">SUBSTITUTE(W252,"5k","5k) Partition Cassettes")</f>
        <v>5k) Partition Cassettes</v>
      </c>
      <c r="K252" s="25" t="str">
        <f t="shared" ref="K252" si="517">SUBSTITUTE(X252,"5j","5j) Floor Cassettes with horizontal services")</f>
        <v/>
      </c>
      <c r="L252" s="25" t="str">
        <f t="shared" si="515"/>
        <v/>
      </c>
      <c r="M252" s="25" t="str">
        <f t="shared" si="501"/>
        <v/>
      </c>
      <c r="N252" s="25" t="str">
        <f t="shared" si="456"/>
        <v/>
      </c>
      <c r="O252" s="25" t="str">
        <f t="shared" si="392"/>
        <v/>
      </c>
      <c r="P252" s="25" t="str">
        <f t="shared" si="393"/>
        <v/>
      </c>
      <c r="Q252" s="25" t="str">
        <f t="shared" si="394"/>
        <v/>
      </c>
      <c r="U252" s="24" t="s">
        <v>128</v>
      </c>
      <c r="V252" s="24" t="s">
        <v>131</v>
      </c>
      <c r="W252" s="24" t="s">
        <v>135</v>
      </c>
      <c r="X252" s="24"/>
      <c r="Y252" s="24"/>
      <c r="Z252" s="24"/>
      <c r="AF252" s="24" t="str">
        <f t="shared" si="403"/>
        <v>1a5h5k</v>
      </c>
    </row>
    <row r="253" spans="1:32" ht="28.5" x14ac:dyDescent="0.45">
      <c r="A253" s="51" t="str">
        <f t="shared" si="384"/>
        <v>1a5h5k5l</v>
      </c>
      <c r="B253" s="96">
        <f t="shared" si="386"/>
        <v>252</v>
      </c>
      <c r="C253" s="87">
        <f t="shared" si="507"/>
        <v>0.189</v>
      </c>
      <c r="D253" s="87">
        <f t="shared" si="508"/>
        <v>0.159</v>
      </c>
      <c r="E253" s="87">
        <f t="shared" si="509"/>
        <v>0.52100000000000002</v>
      </c>
      <c r="F253" s="111">
        <f t="shared" si="510"/>
        <v>0.13100000000000001</v>
      </c>
      <c r="G253" s="97">
        <f t="shared" si="417"/>
        <v>1</v>
      </c>
      <c r="H253" s="25" t="str">
        <f t="shared" si="389"/>
        <v>1a) Structural Chassis - not fitted out</v>
      </c>
      <c r="I253" s="25" t="str">
        <f t="shared" si="496"/>
        <v>5h) Infrastructure M&amp;E (vertical risers)</v>
      </c>
      <c r="J253" s="25" t="str">
        <f t="shared" si="516"/>
        <v>5k) Partition Cassettes</v>
      </c>
      <c r="K253" s="25" t="str">
        <f t="shared" ref="K253" si="518">SUBSTITUTE(X253,"5l","5l) Doorsets")</f>
        <v>5l) Doorsets</v>
      </c>
      <c r="L253" s="25" t="str">
        <f t="shared" si="515"/>
        <v/>
      </c>
      <c r="M253" s="25" t="str">
        <f t="shared" si="501"/>
        <v/>
      </c>
      <c r="N253" s="25" t="str">
        <f t="shared" si="456"/>
        <v/>
      </c>
      <c r="O253" s="25" t="str">
        <f t="shared" si="392"/>
        <v/>
      </c>
      <c r="P253" s="25" t="str">
        <f t="shared" si="393"/>
        <v/>
      </c>
      <c r="Q253" s="25" t="str">
        <f t="shared" si="394"/>
        <v/>
      </c>
      <c r="U253" s="24" t="s">
        <v>128</v>
      </c>
      <c r="V253" s="24" t="s">
        <v>131</v>
      </c>
      <c r="W253" s="24" t="s">
        <v>135</v>
      </c>
      <c r="X253" s="24" t="s">
        <v>111</v>
      </c>
      <c r="Y253" s="24"/>
      <c r="Z253" s="24"/>
      <c r="AF253" s="24" t="str">
        <f t="shared" si="403"/>
        <v>1a5h5k5l</v>
      </c>
    </row>
    <row r="254" spans="1:32" ht="28.5" x14ac:dyDescent="0.45">
      <c r="A254" s="51" t="str">
        <f t="shared" si="384"/>
        <v>1a5h5l</v>
      </c>
      <c r="B254" s="96">
        <f t="shared" si="386"/>
        <v>253</v>
      </c>
      <c r="C254" s="87">
        <f t="shared" si="507"/>
        <v>0.19400000000000001</v>
      </c>
      <c r="D254" s="87">
        <f t="shared" si="508"/>
        <v>0.16400000000000001</v>
      </c>
      <c r="E254" s="87">
        <f t="shared" si="509"/>
        <v>0.51600000000000001</v>
      </c>
      <c r="F254" s="111">
        <f t="shared" si="510"/>
        <v>0.126</v>
      </c>
      <c r="G254" s="97">
        <f t="shared" si="417"/>
        <v>1</v>
      </c>
      <c r="H254" s="25" t="str">
        <f t="shared" si="389"/>
        <v>1a) Structural Chassis - not fitted out</v>
      </c>
      <c r="I254" s="25" t="str">
        <f t="shared" si="496"/>
        <v>5h) Infrastructure M&amp;E (vertical risers)</v>
      </c>
      <c r="J254" s="25" t="str">
        <f t="shared" ref="J254" si="519">SUBSTITUTE(W254,"5l","5l) Doorsets")</f>
        <v>5l) Doorsets</v>
      </c>
      <c r="K254" s="25" t="str">
        <f t="shared" ref="K254" si="520">SUBSTITUTE(X254,"5j","5j) Floor Cassettes with horizontal services")</f>
        <v/>
      </c>
      <c r="L254" s="25" t="str">
        <f t="shared" si="515"/>
        <v/>
      </c>
      <c r="M254" s="25" t="str">
        <f t="shared" si="501"/>
        <v/>
      </c>
      <c r="N254" s="25" t="str">
        <f t="shared" si="456"/>
        <v/>
      </c>
      <c r="O254" s="25" t="str">
        <f t="shared" si="392"/>
        <v/>
      </c>
      <c r="P254" s="25" t="str">
        <f t="shared" si="393"/>
        <v/>
      </c>
      <c r="Q254" s="25" t="str">
        <f t="shared" si="394"/>
        <v/>
      </c>
      <c r="U254" s="24" t="s">
        <v>128</v>
      </c>
      <c r="V254" s="24" t="s">
        <v>131</v>
      </c>
      <c r="W254" s="24" t="s">
        <v>111</v>
      </c>
      <c r="X254" s="24"/>
      <c r="Y254" s="24"/>
      <c r="Z254" s="24"/>
      <c r="AF254" s="24" t="str">
        <f t="shared" si="403"/>
        <v>1a5h5l</v>
      </c>
    </row>
    <row r="255" spans="1:32" ht="28.5" x14ac:dyDescent="0.45">
      <c r="A255" s="51" t="str">
        <f t="shared" si="384"/>
        <v>1a5i</v>
      </c>
      <c r="B255" s="96">
        <f t="shared" si="386"/>
        <v>254</v>
      </c>
      <c r="C255" s="87">
        <f t="shared" si="507"/>
        <v>0.19900000000000001</v>
      </c>
      <c r="D255" s="87">
        <f t="shared" si="508"/>
        <v>0.16900000000000001</v>
      </c>
      <c r="E255" s="87">
        <f t="shared" si="509"/>
        <v>0.51100000000000001</v>
      </c>
      <c r="F255" s="111">
        <f t="shared" si="510"/>
        <v>0.121</v>
      </c>
      <c r="G255" s="97">
        <f t="shared" si="417"/>
        <v>1</v>
      </c>
      <c r="H255" s="25" t="str">
        <f t="shared" si="389"/>
        <v>1a) Structural Chassis - not fitted out</v>
      </c>
      <c r="I255" s="25" t="str">
        <f t="shared" ref="I255:I262" si="521">SUBSTITUTE(V255,"5i","5i) Infrastructure M&amp;E (Central Plant)")</f>
        <v>5i) Infrastructure M&amp;E (Central Plant)</v>
      </c>
      <c r="J255" s="25" t="str">
        <f t="shared" ref="J255:J259" si="522">SUBSTITUTE(W255,"5j","5j) Floor Cassettes with horizontal services")</f>
        <v/>
      </c>
      <c r="K255" s="25" t="str">
        <f t="shared" ref="K255:K258" si="523">SUBSTITUTE(X255,"5k","5k) Partition Cassettes")</f>
        <v/>
      </c>
      <c r="L255" s="25" t="str">
        <f t="shared" ref="L255:L262" si="524">SUBSTITUTE(Y255,"5j","5j) Floor Cassettes with horizontal services")</f>
        <v/>
      </c>
      <c r="M255" s="25" t="str">
        <f t="shared" ref="M255:M265" si="525">SUBSTITUTE(Z255,"5h","5h) Infrastructure M&amp;E (vertical risers)")</f>
        <v/>
      </c>
      <c r="N255" s="25" t="str">
        <f t="shared" ref="N255:N265" si="526">SUBSTITUTE(AA255,"5i","5i) Infrastructure M&amp;E (Central Plant)")</f>
        <v/>
      </c>
      <c r="O255" s="25" t="str">
        <f t="shared" si="392"/>
        <v/>
      </c>
      <c r="P255" s="25" t="str">
        <f t="shared" si="393"/>
        <v/>
      </c>
      <c r="Q255" s="25" t="str">
        <f t="shared" si="394"/>
        <v/>
      </c>
      <c r="U255" s="24" t="s">
        <v>128</v>
      </c>
      <c r="V255" s="24" t="s">
        <v>108</v>
      </c>
      <c r="W255" s="24"/>
      <c r="X255" s="24"/>
      <c r="Y255" s="24"/>
      <c r="AF255" s="24" t="str">
        <f t="shared" si="403"/>
        <v>1a5i</v>
      </c>
    </row>
    <row r="256" spans="1:32" ht="28.5" x14ac:dyDescent="0.45">
      <c r="A256" s="51" t="str">
        <f t="shared" si="384"/>
        <v>1a5i5j</v>
      </c>
      <c r="B256" s="96">
        <f t="shared" si="386"/>
        <v>255</v>
      </c>
      <c r="C256" s="87">
        <f>C255-0.01</f>
        <v>0.189</v>
      </c>
      <c r="D256" s="87">
        <f>D255-0.01</f>
        <v>0.159</v>
      </c>
      <c r="E256" s="87">
        <f>E255+0.01</f>
        <v>0.52100000000000002</v>
      </c>
      <c r="F256" s="111">
        <f>F255+0.01</f>
        <v>0.13100000000000001</v>
      </c>
      <c r="G256" s="97">
        <f t="shared" si="417"/>
        <v>1</v>
      </c>
      <c r="H256" s="25" t="str">
        <f t="shared" si="389"/>
        <v>1a) Structural Chassis - not fitted out</v>
      </c>
      <c r="I256" s="25" t="str">
        <f t="shared" si="521"/>
        <v>5i) Infrastructure M&amp;E (Central Plant)</v>
      </c>
      <c r="J256" s="25" t="str">
        <f t="shared" si="522"/>
        <v>5j) Floor Cassettes with horizontal services</v>
      </c>
      <c r="K256" s="25" t="str">
        <f t="shared" si="523"/>
        <v/>
      </c>
      <c r="L256" s="25" t="str">
        <f t="shared" si="524"/>
        <v/>
      </c>
      <c r="M256" s="25" t="str">
        <f t="shared" si="525"/>
        <v/>
      </c>
      <c r="N256" s="25" t="str">
        <f t="shared" si="526"/>
        <v/>
      </c>
      <c r="O256" s="25" t="str">
        <f t="shared" si="392"/>
        <v/>
      </c>
      <c r="P256" s="25" t="str">
        <f t="shared" si="393"/>
        <v/>
      </c>
      <c r="Q256" s="25" t="str">
        <f t="shared" si="394"/>
        <v/>
      </c>
      <c r="U256" s="24" t="s">
        <v>128</v>
      </c>
      <c r="V256" s="24" t="s">
        <v>108</v>
      </c>
      <c r="W256" s="24" t="s">
        <v>134</v>
      </c>
      <c r="X256" s="24"/>
      <c r="Y256" s="24"/>
      <c r="AF256" s="24" t="str">
        <f t="shared" si="403"/>
        <v>1a5i5j</v>
      </c>
    </row>
    <row r="257" spans="1:32" ht="28.5" x14ac:dyDescent="0.45">
      <c r="A257" s="51" t="str">
        <f t="shared" si="384"/>
        <v>1a5i5j5k</v>
      </c>
      <c r="B257" s="96">
        <f t="shared" si="386"/>
        <v>256</v>
      </c>
      <c r="C257" s="87">
        <f t="shared" ref="C257:C258" si="527">C256-0.01</f>
        <v>0.17899999999999999</v>
      </c>
      <c r="D257" s="87">
        <f t="shared" ref="D257:D258" si="528">D256-0.01</f>
        <v>0.14899999999999999</v>
      </c>
      <c r="E257" s="87">
        <f t="shared" ref="E257:E258" si="529">E256+0.01</f>
        <v>0.53100000000000003</v>
      </c>
      <c r="F257" s="111">
        <f t="shared" ref="F257:F258" si="530">F256+0.01</f>
        <v>0.14100000000000001</v>
      </c>
      <c r="G257" s="97">
        <f t="shared" si="417"/>
        <v>1</v>
      </c>
      <c r="H257" s="25" t="str">
        <f t="shared" si="389"/>
        <v>1a) Structural Chassis - not fitted out</v>
      </c>
      <c r="I257" s="25" t="str">
        <f t="shared" si="521"/>
        <v>5i) Infrastructure M&amp;E (Central Plant)</v>
      </c>
      <c r="J257" s="25" t="str">
        <f t="shared" si="522"/>
        <v>5j) Floor Cassettes with horizontal services</v>
      </c>
      <c r="K257" s="25" t="str">
        <f t="shared" si="523"/>
        <v>5k) Partition Cassettes</v>
      </c>
      <c r="L257" s="25" t="str">
        <f t="shared" si="524"/>
        <v/>
      </c>
      <c r="M257" s="25" t="str">
        <f t="shared" si="525"/>
        <v/>
      </c>
      <c r="N257" s="25" t="str">
        <f t="shared" si="526"/>
        <v/>
      </c>
      <c r="O257" s="25" t="str">
        <f t="shared" si="392"/>
        <v/>
      </c>
      <c r="P257" s="25" t="str">
        <f t="shared" si="393"/>
        <v/>
      </c>
      <c r="Q257" s="25" t="str">
        <f t="shared" si="394"/>
        <v/>
      </c>
      <c r="U257" s="24" t="s">
        <v>128</v>
      </c>
      <c r="V257" s="24" t="s">
        <v>108</v>
      </c>
      <c r="W257" s="24" t="s">
        <v>134</v>
      </c>
      <c r="X257" s="24" t="s">
        <v>135</v>
      </c>
      <c r="Y257" s="24"/>
      <c r="AF257" s="24" t="str">
        <f t="shared" si="403"/>
        <v>1a5i5j5k</v>
      </c>
    </row>
    <row r="258" spans="1:32" ht="28.5" x14ac:dyDescent="0.45">
      <c r="A258" s="51" t="str">
        <f t="shared" si="384"/>
        <v>1a5i5j5k5l</v>
      </c>
      <c r="B258" s="96">
        <f t="shared" si="386"/>
        <v>257</v>
      </c>
      <c r="C258" s="87">
        <f t="shared" si="527"/>
        <v>0.16899999999999998</v>
      </c>
      <c r="D258" s="87">
        <f t="shared" si="528"/>
        <v>0.13899999999999998</v>
      </c>
      <c r="E258" s="87">
        <f t="shared" si="529"/>
        <v>0.54100000000000004</v>
      </c>
      <c r="F258" s="111">
        <f t="shared" si="530"/>
        <v>0.15100000000000002</v>
      </c>
      <c r="G258" s="97">
        <f t="shared" si="417"/>
        <v>1</v>
      </c>
      <c r="H258" s="25" t="str">
        <f t="shared" si="389"/>
        <v>1a) Structural Chassis - not fitted out</v>
      </c>
      <c r="I258" s="25" t="str">
        <f t="shared" si="521"/>
        <v>5i) Infrastructure M&amp;E (Central Plant)</v>
      </c>
      <c r="J258" s="25" t="str">
        <f t="shared" si="522"/>
        <v>5j) Floor Cassettes with horizontal services</v>
      </c>
      <c r="K258" s="25" t="str">
        <f t="shared" si="523"/>
        <v>5k) Partition Cassettes</v>
      </c>
      <c r="L258" s="25" t="str">
        <f t="shared" ref="L258" si="531">SUBSTITUTE(Y258,"5l","5l) Doorsets")</f>
        <v>5l) Doorsets</v>
      </c>
      <c r="M258" s="25" t="str">
        <f t="shared" si="525"/>
        <v/>
      </c>
      <c r="N258" s="25" t="str">
        <f t="shared" si="526"/>
        <v/>
      </c>
      <c r="O258" s="25" t="str">
        <f t="shared" si="392"/>
        <v/>
      </c>
      <c r="P258" s="25" t="str">
        <f t="shared" si="393"/>
        <v/>
      </c>
      <c r="Q258" s="25" t="str">
        <f t="shared" si="394"/>
        <v/>
      </c>
      <c r="U258" s="24" t="s">
        <v>128</v>
      </c>
      <c r="V258" s="24" t="s">
        <v>108</v>
      </c>
      <c r="W258" s="24" t="s">
        <v>134</v>
      </c>
      <c r="X258" s="24" t="s">
        <v>135</v>
      </c>
      <c r="Y258" s="24" t="s">
        <v>111</v>
      </c>
      <c r="AF258" s="24" t="str">
        <f t="shared" si="403"/>
        <v>1a5i5j5k5l</v>
      </c>
    </row>
    <row r="259" spans="1:32" ht="28.5" x14ac:dyDescent="0.45">
      <c r="A259" s="51" t="str">
        <f t="shared" ref="A259:A322" si="532">_xlfn.CONCAT(LEFT(H259,2),LEFT(I259,2),LEFT(J259,2),LEFT(K259,2),LEFT(L259,2),LEFT(M259,2),LEFT(N259,2),LEFT(O259,2),LEFT(P259,2),LEFT(Q259,2),LEFT(R259,2),LEFT(S259,2))</f>
        <v>1a5i5j5l</v>
      </c>
      <c r="B259" s="96">
        <f t="shared" si="386"/>
        <v>258</v>
      </c>
      <c r="C259" s="87">
        <f>C258-0.003</f>
        <v>0.16599999999999998</v>
      </c>
      <c r="D259" s="87">
        <f>D258-0.003</f>
        <v>0.13599999999999998</v>
      </c>
      <c r="E259" s="87">
        <f>E258+0.003</f>
        <v>0.54400000000000004</v>
      </c>
      <c r="F259" s="111">
        <f>F258+0.003</f>
        <v>0.15400000000000003</v>
      </c>
      <c r="G259" s="97">
        <f t="shared" si="417"/>
        <v>1</v>
      </c>
      <c r="H259" s="25" t="str">
        <f t="shared" si="389"/>
        <v>1a) Structural Chassis - not fitted out</v>
      </c>
      <c r="I259" s="25" t="str">
        <f t="shared" si="521"/>
        <v>5i) Infrastructure M&amp;E (Central Plant)</v>
      </c>
      <c r="J259" s="25" t="str">
        <f t="shared" si="522"/>
        <v>5j) Floor Cassettes with horizontal services</v>
      </c>
      <c r="K259" s="25" t="str">
        <f t="shared" ref="K259" si="533">SUBSTITUTE(X259,"5l","5l) Doorsets")</f>
        <v>5l) Doorsets</v>
      </c>
      <c r="L259" s="25" t="str">
        <f t="shared" si="524"/>
        <v/>
      </c>
      <c r="M259" s="25" t="str">
        <f t="shared" si="525"/>
        <v/>
      </c>
      <c r="N259" s="25" t="str">
        <f t="shared" si="526"/>
        <v/>
      </c>
      <c r="O259" s="25" t="str">
        <f t="shared" si="392"/>
        <v/>
      </c>
      <c r="P259" s="25" t="str">
        <f t="shared" si="393"/>
        <v/>
      </c>
      <c r="Q259" s="25" t="str">
        <f t="shared" si="394"/>
        <v/>
      </c>
      <c r="U259" s="24" t="s">
        <v>128</v>
      </c>
      <c r="V259" s="24" t="s">
        <v>108</v>
      </c>
      <c r="W259" s="24" t="s">
        <v>134</v>
      </c>
      <c r="X259" s="24" t="s">
        <v>111</v>
      </c>
      <c r="Y259" s="24"/>
      <c r="AF259" s="24" t="str">
        <f t="shared" si="403"/>
        <v>1a5i5j5l</v>
      </c>
    </row>
    <row r="260" spans="1:32" ht="28.5" x14ac:dyDescent="0.45">
      <c r="A260" s="51" t="str">
        <f t="shared" si="532"/>
        <v>1a5i5k</v>
      </c>
      <c r="B260" s="96">
        <f t="shared" ref="B260:B323" si="534">B259+1</f>
        <v>259</v>
      </c>
      <c r="C260" s="87">
        <f t="shared" ref="C260:C265" si="535">C259-0.003</f>
        <v>0.16299999999999998</v>
      </c>
      <c r="D260" s="87">
        <f t="shared" ref="D260:D265" si="536">D259-0.003</f>
        <v>0.13299999999999998</v>
      </c>
      <c r="E260" s="87">
        <f t="shared" ref="E260:E265" si="537">E259+0.003</f>
        <v>0.54700000000000004</v>
      </c>
      <c r="F260" s="111">
        <f t="shared" ref="F260:F265" si="538">F259+0.003</f>
        <v>0.15700000000000003</v>
      </c>
      <c r="G260" s="97">
        <f t="shared" si="417"/>
        <v>1</v>
      </c>
      <c r="H260" s="25" t="str">
        <f t="shared" si="389"/>
        <v>1a) Structural Chassis - not fitted out</v>
      </c>
      <c r="I260" s="25" t="str">
        <f t="shared" si="521"/>
        <v>5i) Infrastructure M&amp;E (Central Plant)</v>
      </c>
      <c r="J260" s="25" t="str">
        <f t="shared" ref="J260:J261" si="539">SUBSTITUTE(W260,"5k","5k) Partition Cassettes")</f>
        <v>5k) Partition Cassettes</v>
      </c>
      <c r="K260" s="25" t="str">
        <f t="shared" ref="K260" si="540">SUBSTITUTE(X260,"5k","5k) Partition Cassettes")</f>
        <v/>
      </c>
      <c r="L260" s="25" t="str">
        <f t="shared" si="524"/>
        <v/>
      </c>
      <c r="M260" s="25" t="str">
        <f t="shared" si="525"/>
        <v/>
      </c>
      <c r="N260" s="25" t="str">
        <f t="shared" si="526"/>
        <v/>
      </c>
      <c r="O260" s="25" t="str">
        <f t="shared" si="392"/>
        <v/>
      </c>
      <c r="P260" s="25" t="str">
        <f t="shared" si="393"/>
        <v/>
      </c>
      <c r="Q260" s="25" t="str">
        <f t="shared" si="394"/>
        <v/>
      </c>
      <c r="U260" s="24" t="s">
        <v>128</v>
      </c>
      <c r="V260" s="24" t="s">
        <v>108</v>
      </c>
      <c r="W260" s="24" t="s">
        <v>135</v>
      </c>
      <c r="X260" s="24"/>
      <c r="Y260" s="24"/>
      <c r="AF260" s="24" t="str">
        <f t="shared" si="403"/>
        <v>1a5i5k</v>
      </c>
    </row>
    <row r="261" spans="1:32" ht="28.5" x14ac:dyDescent="0.45">
      <c r="A261" s="51" t="str">
        <f t="shared" si="532"/>
        <v>1a5i5k5l</v>
      </c>
      <c r="B261" s="96">
        <f t="shared" si="534"/>
        <v>260</v>
      </c>
      <c r="C261" s="87">
        <v>0.16500000000000001</v>
      </c>
      <c r="D261" s="87">
        <v>0.13500000000000001</v>
      </c>
      <c r="E261" s="87">
        <v>0.54</v>
      </c>
      <c r="F261" s="111">
        <f t="shared" si="538"/>
        <v>0.16000000000000003</v>
      </c>
      <c r="G261" s="97">
        <f t="shared" si="417"/>
        <v>1</v>
      </c>
      <c r="H261" s="25" t="str">
        <f t="shared" si="389"/>
        <v>1a) Structural Chassis - not fitted out</v>
      </c>
      <c r="I261" s="25" t="str">
        <f t="shared" si="521"/>
        <v>5i) Infrastructure M&amp;E (Central Plant)</v>
      </c>
      <c r="J261" s="25" t="str">
        <f t="shared" si="539"/>
        <v>5k) Partition Cassettes</v>
      </c>
      <c r="K261" s="25" t="str">
        <f t="shared" ref="K261" si="541">SUBSTITUTE(X261,"5l","5l) Doorsets")</f>
        <v>5l) Doorsets</v>
      </c>
      <c r="L261" s="25" t="str">
        <f t="shared" si="524"/>
        <v/>
      </c>
      <c r="M261" s="25" t="str">
        <f t="shared" si="525"/>
        <v/>
      </c>
      <c r="N261" s="25" t="str">
        <f t="shared" si="526"/>
        <v/>
      </c>
      <c r="O261" s="25" t="str">
        <f t="shared" si="392"/>
        <v/>
      </c>
      <c r="P261" s="25" t="str">
        <f t="shared" si="393"/>
        <v/>
      </c>
      <c r="Q261" s="25" t="str">
        <f t="shared" si="394"/>
        <v/>
      </c>
      <c r="U261" s="24" t="s">
        <v>128</v>
      </c>
      <c r="V261" s="24" t="s">
        <v>108</v>
      </c>
      <c r="W261" s="24" t="s">
        <v>135</v>
      </c>
      <c r="X261" s="24" t="s">
        <v>111</v>
      </c>
      <c r="Y261" s="24"/>
      <c r="AF261" s="24" t="str">
        <f t="shared" si="403"/>
        <v>1a5i5k5l</v>
      </c>
    </row>
    <row r="262" spans="1:32" ht="28.5" x14ac:dyDescent="0.45">
      <c r="A262" s="51" t="str">
        <f t="shared" si="532"/>
        <v>1a5i5l</v>
      </c>
      <c r="B262" s="96">
        <f t="shared" si="534"/>
        <v>261</v>
      </c>
      <c r="C262" s="87">
        <f t="shared" si="535"/>
        <v>0.16200000000000001</v>
      </c>
      <c r="D262" s="87">
        <f t="shared" si="536"/>
        <v>0.13200000000000001</v>
      </c>
      <c r="E262" s="87">
        <f t="shared" si="537"/>
        <v>0.54300000000000004</v>
      </c>
      <c r="F262" s="111">
        <f t="shared" si="538"/>
        <v>0.16300000000000003</v>
      </c>
      <c r="G262" s="97">
        <f t="shared" si="417"/>
        <v>1</v>
      </c>
      <c r="H262" s="25" t="str">
        <f t="shared" si="389"/>
        <v>1a) Structural Chassis - not fitted out</v>
      </c>
      <c r="I262" s="25" t="str">
        <f t="shared" si="521"/>
        <v>5i) Infrastructure M&amp;E (Central Plant)</v>
      </c>
      <c r="J262" s="25" t="str">
        <f t="shared" ref="J262" si="542">SUBSTITUTE(W262,"5l","5l) Doorsets")</f>
        <v>5l) Doorsets</v>
      </c>
      <c r="K262" s="25" t="str">
        <f t="shared" ref="K262" si="543">SUBSTITUTE(X262,"5k","5k) Partition Cassettes")</f>
        <v/>
      </c>
      <c r="L262" s="25" t="str">
        <f t="shared" si="524"/>
        <v/>
      </c>
      <c r="M262" s="25" t="str">
        <f t="shared" si="525"/>
        <v/>
      </c>
      <c r="N262" s="25" t="str">
        <f t="shared" si="526"/>
        <v/>
      </c>
      <c r="O262" s="25" t="str">
        <f t="shared" si="392"/>
        <v/>
      </c>
      <c r="P262" s="25" t="str">
        <f t="shared" si="393"/>
        <v/>
      </c>
      <c r="Q262" s="25" t="str">
        <f t="shared" si="394"/>
        <v/>
      </c>
      <c r="U262" s="24" t="s">
        <v>128</v>
      </c>
      <c r="V262" s="24" t="s">
        <v>108</v>
      </c>
      <c r="W262" s="24" t="s">
        <v>111</v>
      </c>
      <c r="X262" s="24"/>
      <c r="Y262" s="24"/>
      <c r="AF262" s="24" t="str">
        <f t="shared" si="403"/>
        <v>1a5i5l</v>
      </c>
    </row>
    <row r="263" spans="1:32" ht="28.5" x14ac:dyDescent="0.45">
      <c r="A263" s="51" t="str">
        <f t="shared" si="532"/>
        <v>1a5k</v>
      </c>
      <c r="B263" s="96">
        <f t="shared" si="534"/>
        <v>262</v>
      </c>
      <c r="C263" s="87">
        <f t="shared" si="535"/>
        <v>0.159</v>
      </c>
      <c r="D263" s="87">
        <f t="shared" si="536"/>
        <v>0.129</v>
      </c>
      <c r="E263" s="87">
        <f t="shared" si="537"/>
        <v>0.54600000000000004</v>
      </c>
      <c r="F263" s="111">
        <f t="shared" si="538"/>
        <v>0.16600000000000004</v>
      </c>
      <c r="G263" s="97">
        <f t="shared" si="417"/>
        <v>1</v>
      </c>
      <c r="H263" s="25" t="str">
        <f t="shared" si="389"/>
        <v>1a) Structural Chassis - not fitted out</v>
      </c>
      <c r="I263" s="25" t="str">
        <f t="shared" ref="I263:I264" si="544">SUBSTITUTE(V263,"5k","5k) Partition Cassettes")</f>
        <v>5k) Partition Cassettes</v>
      </c>
      <c r="J263" s="25" t="str">
        <f t="shared" ref="J263" si="545">SUBSTITUTE(W263,"5j","5j) Floor Cassettes with horizontal services")</f>
        <v/>
      </c>
      <c r="K263" s="25" t="str">
        <f t="shared" ref="K263:K265" si="546">SUBSTITUTE(X263,"5f","5f) Roof Assemblies (pre-finished sections)")</f>
        <v/>
      </c>
      <c r="L263" s="25" t="str">
        <f t="shared" ref="L263:L265" si="547">SUBSTITUTE(Y263,"5g","5g) In unit M&amp;E distribution assemblies")</f>
        <v/>
      </c>
      <c r="M263" s="25" t="str">
        <f t="shared" si="525"/>
        <v/>
      </c>
      <c r="N263" s="25" t="str">
        <f t="shared" si="526"/>
        <v/>
      </c>
      <c r="O263" s="25" t="str">
        <f t="shared" si="392"/>
        <v/>
      </c>
      <c r="P263" s="25" t="str">
        <f t="shared" si="393"/>
        <v/>
      </c>
      <c r="Q263" s="25" t="str">
        <f t="shared" si="394"/>
        <v/>
      </c>
      <c r="U263" s="24" t="s">
        <v>128</v>
      </c>
      <c r="V263" s="24" t="s">
        <v>135</v>
      </c>
      <c r="W263" s="24"/>
      <c r="AF263" s="24" t="str">
        <f t="shared" ref="AF263:AF326" si="548">_xlfn.CONCAT(U263:AD263)</f>
        <v>1a5k</v>
      </c>
    </row>
    <row r="264" spans="1:32" ht="28.5" x14ac:dyDescent="0.45">
      <c r="A264" s="51" t="str">
        <f t="shared" si="532"/>
        <v>1a5k5l</v>
      </c>
      <c r="B264" s="96">
        <f t="shared" si="534"/>
        <v>263</v>
      </c>
      <c r="C264" s="87">
        <f t="shared" si="535"/>
        <v>0.156</v>
      </c>
      <c r="D264" s="87">
        <f t="shared" si="536"/>
        <v>0.126</v>
      </c>
      <c r="E264" s="87">
        <f t="shared" si="537"/>
        <v>0.54900000000000004</v>
      </c>
      <c r="F264" s="111">
        <f t="shared" si="538"/>
        <v>0.16900000000000004</v>
      </c>
      <c r="G264" s="97">
        <f t="shared" si="417"/>
        <v>1</v>
      </c>
      <c r="H264" s="25" t="str">
        <f t="shared" si="389"/>
        <v>1a) Structural Chassis - not fitted out</v>
      </c>
      <c r="I264" s="25" t="str">
        <f t="shared" si="544"/>
        <v>5k) Partition Cassettes</v>
      </c>
      <c r="J264" s="25" t="str">
        <f t="shared" ref="J264" si="549">SUBSTITUTE(W264,"5l","5l) Doorsets")</f>
        <v>5l) Doorsets</v>
      </c>
      <c r="K264" s="25" t="str">
        <f t="shared" si="546"/>
        <v/>
      </c>
      <c r="L264" s="25" t="str">
        <f t="shared" si="547"/>
        <v/>
      </c>
      <c r="M264" s="25" t="str">
        <f t="shared" si="525"/>
        <v/>
      </c>
      <c r="N264" s="25" t="str">
        <f t="shared" si="526"/>
        <v/>
      </c>
      <c r="O264" s="25" t="str">
        <f t="shared" si="392"/>
        <v/>
      </c>
      <c r="P264" s="25" t="str">
        <f t="shared" si="393"/>
        <v/>
      </c>
      <c r="Q264" s="25" t="str">
        <f t="shared" si="394"/>
        <v/>
      </c>
      <c r="U264" s="24" t="s">
        <v>128</v>
      </c>
      <c r="V264" s="24" t="s">
        <v>135</v>
      </c>
      <c r="W264" s="24" t="s">
        <v>111</v>
      </c>
      <c r="AF264" s="24" t="str">
        <f t="shared" si="548"/>
        <v>1a5k5l</v>
      </c>
    </row>
    <row r="265" spans="1:32" ht="28.9" thickBot="1" x14ac:dyDescent="0.5">
      <c r="A265" s="51" t="str">
        <f t="shared" si="532"/>
        <v>1a5l</v>
      </c>
      <c r="B265" s="96">
        <f t="shared" si="534"/>
        <v>264</v>
      </c>
      <c r="C265" s="87">
        <f t="shared" si="535"/>
        <v>0.153</v>
      </c>
      <c r="D265" s="87">
        <f t="shared" si="536"/>
        <v>0.123</v>
      </c>
      <c r="E265" s="87">
        <f t="shared" si="537"/>
        <v>0.55200000000000005</v>
      </c>
      <c r="F265" s="111">
        <f t="shared" si="538"/>
        <v>0.17200000000000004</v>
      </c>
      <c r="G265" s="97">
        <f t="shared" si="417"/>
        <v>1</v>
      </c>
      <c r="H265" s="25" t="str">
        <f t="shared" si="389"/>
        <v>1a) Structural Chassis - not fitted out</v>
      </c>
      <c r="I265" s="25" t="str">
        <f t="shared" ref="I265" si="550">SUBSTITUTE(V265,"5l","5l) Doorsets")</f>
        <v>5l) Doorsets</v>
      </c>
      <c r="J265" s="25" t="str">
        <f t="shared" ref="J265" si="551">SUBSTITUTE(W265,"5j","5j) Floor Cassettes with horizontal services")</f>
        <v/>
      </c>
      <c r="K265" s="25" t="str">
        <f t="shared" si="546"/>
        <v/>
      </c>
      <c r="L265" s="25" t="str">
        <f t="shared" si="547"/>
        <v/>
      </c>
      <c r="M265" s="25" t="str">
        <f t="shared" si="525"/>
        <v/>
      </c>
      <c r="N265" s="25" t="str">
        <f t="shared" si="526"/>
        <v/>
      </c>
      <c r="O265" s="25" t="str">
        <f t="shared" si="392"/>
        <v/>
      </c>
      <c r="P265" s="25" t="str">
        <f t="shared" si="393"/>
        <v/>
      </c>
      <c r="Q265" s="25" t="str">
        <f t="shared" si="394"/>
        <v/>
      </c>
      <c r="U265" s="24" t="s">
        <v>128</v>
      </c>
      <c r="V265" s="24" t="s">
        <v>111</v>
      </c>
      <c r="W265" s="24"/>
      <c r="AF265" s="24" t="str">
        <f t="shared" si="548"/>
        <v>1a5l</v>
      </c>
    </row>
    <row r="266" spans="1:32" s="89" customFormat="1" ht="28.9" thickBot="1" x14ac:dyDescent="0.5">
      <c r="A266" s="51" t="str">
        <f t="shared" si="532"/>
        <v>1b</v>
      </c>
      <c r="B266" s="96">
        <f t="shared" si="534"/>
        <v>265</v>
      </c>
      <c r="C266" s="87">
        <v>0.155</v>
      </c>
      <c r="D266" s="87">
        <v>0.125</v>
      </c>
      <c r="E266" s="87">
        <v>0.6</v>
      </c>
      <c r="F266" s="111">
        <v>0.12</v>
      </c>
      <c r="G266" s="97">
        <f t="shared" si="417"/>
        <v>1</v>
      </c>
      <c r="H266" s="90" t="s">
        <v>137</v>
      </c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AF266" s="24" t="str">
        <f t="shared" si="548"/>
        <v/>
      </c>
    </row>
    <row r="267" spans="1:32" ht="28.5" x14ac:dyDescent="0.45">
      <c r="A267" s="51" t="str">
        <f t="shared" si="532"/>
        <v>1b5e</v>
      </c>
      <c r="B267" s="96">
        <f t="shared" si="534"/>
        <v>266</v>
      </c>
      <c r="C267" s="87">
        <f>C266-0.004</f>
        <v>0.151</v>
      </c>
      <c r="D267" s="87">
        <f>D266-0.004</f>
        <v>0.121</v>
      </c>
      <c r="E267" s="87">
        <f>E266+0.004</f>
        <v>0.60399999999999998</v>
      </c>
      <c r="F267" s="111">
        <f>F266+0.004</f>
        <v>0.124</v>
      </c>
      <c r="G267" s="97">
        <f t="shared" si="417"/>
        <v>1</v>
      </c>
      <c r="H267" s="91" t="s">
        <v>137</v>
      </c>
      <c r="I267" s="25" t="str">
        <f t="shared" ref="I267:I330" si="552">SUBSTITUTE(V267,"5e","5e) Façade Assemblies")</f>
        <v>5e) Façade Assemblies</v>
      </c>
      <c r="J267" s="25" t="str">
        <f t="shared" ref="J267:J315" si="553">SUBSTITUTE(W267,"5f","5f) Roof Assemblies (pre-finished sections)")</f>
        <v/>
      </c>
      <c r="K267" s="25" t="str">
        <f t="shared" ref="K267:K292" si="554">SUBSTITUTE(X267,"5g","5g) In unit M&amp;E distribution assemblies")</f>
        <v/>
      </c>
      <c r="L267" s="25" t="str">
        <f t="shared" ref="L267:L281" si="555">SUBSTITUTE(Y267,"5h","5h) Infrastructure M&amp;E (vertical risers)")</f>
        <v/>
      </c>
      <c r="M267" s="25" t="str">
        <f t="shared" ref="M267:M278" si="556">SUBSTITUTE(Z267,"5i","5i) Infrastructure M&amp;E (Central Plant)")</f>
        <v/>
      </c>
      <c r="N267" s="25" t="str">
        <f t="shared" ref="N267:N275" si="557">SUBSTITUTE(AA267,"5j","5j) Floor Cassettes with horizontal services")</f>
        <v/>
      </c>
      <c r="O267" s="25" t="str">
        <f t="shared" ref="O267:O274" si="558">SUBSTITUTE(AB267,"5k","5k) Partition Cassettes")</f>
        <v/>
      </c>
      <c r="V267" s="24" t="s">
        <v>104</v>
      </c>
      <c r="W267" s="24"/>
      <c r="X267" s="24"/>
      <c r="Y267" s="24"/>
      <c r="Z267" s="24"/>
      <c r="AA267" s="24"/>
      <c r="AB267" s="24"/>
      <c r="AC267" s="24"/>
      <c r="AF267" s="24" t="str">
        <f t="shared" si="548"/>
        <v>5e</v>
      </c>
    </row>
    <row r="268" spans="1:32" ht="28.5" x14ac:dyDescent="0.45">
      <c r="A268" s="51" t="str">
        <f t="shared" si="532"/>
        <v>1b5e5f</v>
      </c>
      <c r="B268" s="96">
        <f t="shared" si="534"/>
        <v>267</v>
      </c>
      <c r="C268" s="87">
        <f t="shared" ref="C268:C273" si="559">C267-0.004</f>
        <v>0.14699999999999999</v>
      </c>
      <c r="D268" s="87">
        <f t="shared" ref="D268:D273" si="560">D267-0.004</f>
        <v>0.11699999999999999</v>
      </c>
      <c r="E268" s="87">
        <f t="shared" ref="E268:E273" si="561">E267+0.004</f>
        <v>0.60799999999999998</v>
      </c>
      <c r="F268" s="111">
        <f t="shared" ref="F268:F273" si="562">F267+0.004</f>
        <v>0.128</v>
      </c>
      <c r="G268" s="97">
        <f t="shared" si="417"/>
        <v>1</v>
      </c>
      <c r="H268" s="91" t="s">
        <v>137</v>
      </c>
      <c r="I268" s="25" t="str">
        <f t="shared" si="552"/>
        <v>5e) Façade Assemblies</v>
      </c>
      <c r="J268" s="25" t="str">
        <f t="shared" si="553"/>
        <v>5f) Roof Assemblies (pre-finished sections)</v>
      </c>
      <c r="K268" s="25" t="str">
        <f t="shared" si="554"/>
        <v/>
      </c>
      <c r="L268" s="25" t="str">
        <f t="shared" si="555"/>
        <v/>
      </c>
      <c r="M268" s="25" t="str">
        <f t="shared" si="556"/>
        <v/>
      </c>
      <c r="N268" s="25" t="str">
        <f t="shared" si="557"/>
        <v/>
      </c>
      <c r="O268" s="25" t="str">
        <f t="shared" si="558"/>
        <v/>
      </c>
      <c r="V268" s="24" t="s">
        <v>104</v>
      </c>
      <c r="W268" s="24" t="s">
        <v>105</v>
      </c>
      <c r="X268" s="24"/>
      <c r="Y268" s="24"/>
      <c r="Z268" s="24"/>
      <c r="AA268" s="24"/>
      <c r="AB268" s="24"/>
      <c r="AC268" s="24"/>
      <c r="AF268" s="24" t="str">
        <f t="shared" si="548"/>
        <v>5e5f</v>
      </c>
    </row>
    <row r="269" spans="1:32" ht="28.5" x14ac:dyDescent="0.45">
      <c r="A269" s="51" t="str">
        <f t="shared" si="532"/>
        <v>1b5e5f5g</v>
      </c>
      <c r="B269" s="96">
        <f t="shared" si="534"/>
        <v>268</v>
      </c>
      <c r="C269" s="87">
        <f t="shared" si="559"/>
        <v>0.14299999999999999</v>
      </c>
      <c r="D269" s="87">
        <f t="shared" si="560"/>
        <v>0.11299999999999999</v>
      </c>
      <c r="E269" s="87">
        <f t="shared" si="561"/>
        <v>0.61199999999999999</v>
      </c>
      <c r="F269" s="111">
        <f t="shared" si="562"/>
        <v>0.13200000000000001</v>
      </c>
      <c r="G269" s="97">
        <f t="shared" si="417"/>
        <v>1</v>
      </c>
      <c r="H269" s="91" t="s">
        <v>137</v>
      </c>
      <c r="I269" s="25" t="str">
        <f t="shared" si="552"/>
        <v>5e) Façade Assemblies</v>
      </c>
      <c r="J269" s="25" t="str">
        <f t="shared" si="553"/>
        <v>5f) Roof Assemblies (pre-finished sections)</v>
      </c>
      <c r="K269" s="25" t="str">
        <f t="shared" si="554"/>
        <v>5g) In unit M&amp;E distribution assemblies</v>
      </c>
      <c r="L269" s="25" t="str">
        <f t="shared" si="555"/>
        <v/>
      </c>
      <c r="M269" s="25" t="str">
        <f t="shared" si="556"/>
        <v/>
      </c>
      <c r="N269" s="25" t="str">
        <f t="shared" si="557"/>
        <v/>
      </c>
      <c r="O269" s="25" t="str">
        <f t="shared" si="558"/>
        <v/>
      </c>
      <c r="V269" s="24" t="s">
        <v>104</v>
      </c>
      <c r="W269" s="24" t="s">
        <v>105</v>
      </c>
      <c r="X269" s="24" t="s">
        <v>130</v>
      </c>
      <c r="Y269" s="24"/>
      <c r="Z269" s="24"/>
      <c r="AA269" s="24"/>
      <c r="AB269" s="24"/>
      <c r="AC269" s="24"/>
      <c r="AF269" s="24" t="str">
        <f t="shared" si="548"/>
        <v>5e5f5g</v>
      </c>
    </row>
    <row r="270" spans="1:32" ht="28.5" x14ac:dyDescent="0.45">
      <c r="A270" s="51" t="str">
        <f t="shared" si="532"/>
        <v>1b5e5f5g5h</v>
      </c>
      <c r="B270" s="96">
        <f t="shared" si="534"/>
        <v>269</v>
      </c>
      <c r="C270" s="87">
        <f t="shared" si="559"/>
        <v>0.13899999999999998</v>
      </c>
      <c r="D270" s="87">
        <f t="shared" si="560"/>
        <v>0.10899999999999999</v>
      </c>
      <c r="E270" s="87">
        <f t="shared" si="561"/>
        <v>0.61599999999999999</v>
      </c>
      <c r="F270" s="111">
        <f t="shared" si="562"/>
        <v>0.13600000000000001</v>
      </c>
      <c r="G270" s="97">
        <f t="shared" si="417"/>
        <v>1</v>
      </c>
      <c r="H270" s="91" t="s">
        <v>137</v>
      </c>
      <c r="I270" s="25" t="str">
        <f t="shared" si="552"/>
        <v>5e) Façade Assemblies</v>
      </c>
      <c r="J270" s="25" t="str">
        <f t="shared" si="553"/>
        <v>5f) Roof Assemblies (pre-finished sections)</v>
      </c>
      <c r="K270" s="25" t="str">
        <f t="shared" si="554"/>
        <v>5g) In unit M&amp;E distribution assemblies</v>
      </c>
      <c r="L270" s="25" t="str">
        <f t="shared" si="555"/>
        <v>5h) Infrastructure M&amp;E (vertical risers)</v>
      </c>
      <c r="M270" s="25" t="str">
        <f t="shared" si="556"/>
        <v/>
      </c>
      <c r="N270" s="25" t="str">
        <f t="shared" si="557"/>
        <v/>
      </c>
      <c r="O270" s="25" t="str">
        <f t="shared" si="558"/>
        <v/>
      </c>
      <c r="V270" s="24" t="s">
        <v>104</v>
      </c>
      <c r="W270" s="24" t="s">
        <v>105</v>
      </c>
      <c r="X270" s="24" t="s">
        <v>130</v>
      </c>
      <c r="Y270" s="24" t="s">
        <v>131</v>
      </c>
      <c r="Z270" s="24"/>
      <c r="AA270" s="24"/>
      <c r="AB270" s="24"/>
      <c r="AC270" s="24"/>
      <c r="AF270" s="24" t="str">
        <f t="shared" si="548"/>
        <v>5e5f5g5h</v>
      </c>
    </row>
    <row r="271" spans="1:32" ht="28.5" x14ac:dyDescent="0.45">
      <c r="A271" s="51" t="str">
        <f t="shared" si="532"/>
        <v>1b5e5f5g5h5i</v>
      </c>
      <c r="B271" s="96">
        <f t="shared" si="534"/>
        <v>270</v>
      </c>
      <c r="C271" s="87">
        <f t="shared" si="559"/>
        <v>0.13499999999999998</v>
      </c>
      <c r="D271" s="87">
        <f t="shared" si="560"/>
        <v>0.10499999999999998</v>
      </c>
      <c r="E271" s="87">
        <f t="shared" si="561"/>
        <v>0.62</v>
      </c>
      <c r="F271" s="111">
        <f t="shared" si="562"/>
        <v>0.14000000000000001</v>
      </c>
      <c r="G271" s="97">
        <f t="shared" si="417"/>
        <v>1</v>
      </c>
      <c r="H271" s="91" t="s">
        <v>137</v>
      </c>
      <c r="I271" s="25" t="str">
        <f t="shared" si="552"/>
        <v>5e) Façade Assemblies</v>
      </c>
      <c r="J271" s="25" t="str">
        <f t="shared" si="553"/>
        <v>5f) Roof Assemblies (pre-finished sections)</v>
      </c>
      <c r="K271" s="25" t="str">
        <f t="shared" si="554"/>
        <v>5g) In unit M&amp;E distribution assemblies</v>
      </c>
      <c r="L271" s="25" t="str">
        <f t="shared" si="555"/>
        <v>5h) Infrastructure M&amp;E (vertical risers)</v>
      </c>
      <c r="M271" s="25" t="str">
        <f t="shared" si="556"/>
        <v>5i) Infrastructure M&amp;E (Central Plant)</v>
      </c>
      <c r="N271" s="25" t="str">
        <f t="shared" si="557"/>
        <v/>
      </c>
      <c r="O271" s="25" t="str">
        <f t="shared" si="558"/>
        <v/>
      </c>
      <c r="V271" s="24" t="s">
        <v>104</v>
      </c>
      <c r="W271" s="24" t="s">
        <v>105</v>
      </c>
      <c r="X271" s="24" t="s">
        <v>130</v>
      </c>
      <c r="Y271" s="24" t="s">
        <v>131</v>
      </c>
      <c r="Z271" s="24" t="s">
        <v>108</v>
      </c>
      <c r="AA271" s="24"/>
      <c r="AB271" s="24"/>
      <c r="AC271" s="24"/>
      <c r="AF271" s="24" t="str">
        <f t="shared" si="548"/>
        <v>5e5f5g5h5i</v>
      </c>
    </row>
    <row r="272" spans="1:32" ht="28.5" x14ac:dyDescent="0.45">
      <c r="A272" s="51" t="str">
        <f t="shared" si="532"/>
        <v>1b5e5f5g5h5i5j</v>
      </c>
      <c r="B272" s="96">
        <f t="shared" si="534"/>
        <v>271</v>
      </c>
      <c r="C272" s="87">
        <f t="shared" si="559"/>
        <v>0.13099999999999998</v>
      </c>
      <c r="D272" s="87">
        <f t="shared" si="560"/>
        <v>0.10099999999999998</v>
      </c>
      <c r="E272" s="87">
        <f t="shared" si="561"/>
        <v>0.624</v>
      </c>
      <c r="F272" s="111">
        <f t="shared" si="562"/>
        <v>0.14400000000000002</v>
      </c>
      <c r="G272" s="97">
        <f t="shared" ref="G272:G335" si="563">SUM(C272:F272)</f>
        <v>1</v>
      </c>
      <c r="H272" s="91" t="s">
        <v>137</v>
      </c>
      <c r="I272" s="25" t="str">
        <f t="shared" si="552"/>
        <v>5e) Façade Assemblies</v>
      </c>
      <c r="J272" s="25" t="str">
        <f t="shared" si="553"/>
        <v>5f) Roof Assemblies (pre-finished sections)</v>
      </c>
      <c r="K272" s="25" t="str">
        <f t="shared" si="554"/>
        <v>5g) In unit M&amp;E distribution assemblies</v>
      </c>
      <c r="L272" s="25" t="str">
        <f t="shared" si="555"/>
        <v>5h) Infrastructure M&amp;E (vertical risers)</v>
      </c>
      <c r="M272" s="25" t="str">
        <f t="shared" si="556"/>
        <v>5i) Infrastructure M&amp;E (Central Plant)</v>
      </c>
      <c r="N272" s="25" t="str">
        <f t="shared" si="557"/>
        <v>5j) Floor Cassettes with horizontal services</v>
      </c>
      <c r="O272" s="25" t="str">
        <f t="shared" si="558"/>
        <v/>
      </c>
      <c r="V272" s="24" t="s">
        <v>104</v>
      </c>
      <c r="W272" s="24" t="s">
        <v>105</v>
      </c>
      <c r="X272" s="24" t="s">
        <v>130</v>
      </c>
      <c r="Y272" s="24" t="s">
        <v>131</v>
      </c>
      <c r="Z272" s="24" t="s">
        <v>108</v>
      </c>
      <c r="AA272" s="24" t="s">
        <v>134</v>
      </c>
      <c r="AB272" s="24"/>
      <c r="AC272" s="24"/>
      <c r="AF272" s="24" t="str">
        <f t="shared" si="548"/>
        <v>5e5f5g5h5i5j</v>
      </c>
    </row>
    <row r="273" spans="1:32" ht="28.5" x14ac:dyDescent="0.45">
      <c r="A273" s="51" t="str">
        <f t="shared" si="532"/>
        <v>1b5e5f5g5h5i5j5k</v>
      </c>
      <c r="B273" s="96">
        <f t="shared" si="534"/>
        <v>272</v>
      </c>
      <c r="C273" s="87">
        <f t="shared" si="559"/>
        <v>0.12699999999999997</v>
      </c>
      <c r="D273" s="87">
        <f t="shared" si="560"/>
        <v>9.6999999999999975E-2</v>
      </c>
      <c r="E273" s="87">
        <f t="shared" si="561"/>
        <v>0.628</v>
      </c>
      <c r="F273" s="111">
        <f t="shared" si="562"/>
        <v>0.14800000000000002</v>
      </c>
      <c r="G273" s="97">
        <f t="shared" si="563"/>
        <v>1</v>
      </c>
      <c r="H273" s="91" t="s">
        <v>137</v>
      </c>
      <c r="I273" s="25" t="str">
        <f t="shared" si="552"/>
        <v>5e) Façade Assemblies</v>
      </c>
      <c r="J273" s="25" t="str">
        <f t="shared" si="553"/>
        <v>5f) Roof Assemblies (pre-finished sections)</v>
      </c>
      <c r="K273" s="25" t="str">
        <f t="shared" si="554"/>
        <v>5g) In unit M&amp;E distribution assemblies</v>
      </c>
      <c r="L273" s="25" t="str">
        <f t="shared" si="555"/>
        <v>5h) Infrastructure M&amp;E (vertical risers)</v>
      </c>
      <c r="M273" s="25" t="str">
        <f t="shared" si="556"/>
        <v>5i) Infrastructure M&amp;E (Central Plant)</v>
      </c>
      <c r="N273" s="25" t="str">
        <f t="shared" si="557"/>
        <v>5j) Floor Cassettes with horizontal services</v>
      </c>
      <c r="O273" s="25" t="str">
        <f t="shared" si="558"/>
        <v>5k) Partition Cassettes</v>
      </c>
      <c r="V273" s="24" t="s">
        <v>104</v>
      </c>
      <c r="W273" s="24" t="s">
        <v>105</v>
      </c>
      <c r="X273" s="24" t="s">
        <v>130</v>
      </c>
      <c r="Y273" s="24" t="s">
        <v>131</v>
      </c>
      <c r="Z273" s="24" t="s">
        <v>108</v>
      </c>
      <c r="AA273" s="24" t="s">
        <v>134</v>
      </c>
      <c r="AB273" s="24" t="s">
        <v>135</v>
      </c>
      <c r="AC273" s="24"/>
      <c r="AF273" s="24" t="str">
        <f t="shared" si="548"/>
        <v>5e5f5g5h5i5j5k</v>
      </c>
    </row>
    <row r="274" spans="1:32" ht="28.5" x14ac:dyDescent="0.45">
      <c r="A274" s="51" t="str">
        <f t="shared" si="532"/>
        <v>1b5e5f5g5h5i5j5k5l</v>
      </c>
      <c r="B274" s="96">
        <f t="shared" si="534"/>
        <v>273</v>
      </c>
      <c r="C274" s="87">
        <f t="shared" ref="C274" si="564">C273-0.004</f>
        <v>0.12299999999999997</v>
      </c>
      <c r="D274" s="87">
        <f t="shared" ref="D274" si="565">D273-0.004</f>
        <v>9.2999999999999972E-2</v>
      </c>
      <c r="E274" s="87">
        <f t="shared" ref="E274" si="566">E273+0.004</f>
        <v>0.63200000000000001</v>
      </c>
      <c r="F274" s="111">
        <f t="shared" ref="F274" si="567">F273+0.004</f>
        <v>0.15200000000000002</v>
      </c>
      <c r="G274" s="97">
        <f t="shared" si="563"/>
        <v>1</v>
      </c>
      <c r="H274" s="91" t="s">
        <v>137</v>
      </c>
      <c r="I274" s="25" t="str">
        <f t="shared" si="552"/>
        <v>5e) Façade Assemblies</v>
      </c>
      <c r="J274" s="25" t="str">
        <f t="shared" si="553"/>
        <v>5f) Roof Assemblies (pre-finished sections)</v>
      </c>
      <c r="K274" s="25" t="str">
        <f t="shared" si="554"/>
        <v>5g) In unit M&amp;E distribution assemblies</v>
      </c>
      <c r="L274" s="25" t="str">
        <f t="shared" si="555"/>
        <v>5h) Infrastructure M&amp;E (vertical risers)</v>
      </c>
      <c r="M274" s="25" t="str">
        <f t="shared" si="556"/>
        <v>5i) Infrastructure M&amp;E (Central Plant)</v>
      </c>
      <c r="N274" s="25" t="str">
        <f t="shared" si="557"/>
        <v>5j) Floor Cassettes with horizontal services</v>
      </c>
      <c r="O274" s="25" t="str">
        <f t="shared" si="558"/>
        <v>5k) Partition Cassettes</v>
      </c>
      <c r="P274" s="25" t="s">
        <v>140</v>
      </c>
      <c r="V274" s="24" t="s">
        <v>104</v>
      </c>
      <c r="W274" s="24" t="s">
        <v>105</v>
      </c>
      <c r="X274" s="24" t="s">
        <v>130</v>
      </c>
      <c r="Y274" s="24" t="s">
        <v>131</v>
      </c>
      <c r="Z274" s="24" t="s">
        <v>108</v>
      </c>
      <c r="AA274" s="24" t="s">
        <v>134</v>
      </c>
      <c r="AB274" s="24" t="s">
        <v>135</v>
      </c>
      <c r="AC274" s="24" t="s">
        <v>111</v>
      </c>
      <c r="AF274" s="24" t="str">
        <f t="shared" si="548"/>
        <v>5e5f5g5h5i5j5k5l</v>
      </c>
    </row>
    <row r="275" spans="1:32" ht="28.5" x14ac:dyDescent="0.45">
      <c r="A275" s="51" t="str">
        <f t="shared" si="532"/>
        <v>1b5e5f5g5h5i5j5l</v>
      </c>
      <c r="B275" s="96">
        <f t="shared" si="534"/>
        <v>274</v>
      </c>
      <c r="C275" s="87">
        <f>C274+0.005</f>
        <v>0.12799999999999997</v>
      </c>
      <c r="D275" s="87">
        <f>D274+0.005</f>
        <v>9.7999999999999976E-2</v>
      </c>
      <c r="E275" s="87">
        <f>E274-0.005</f>
        <v>0.627</v>
      </c>
      <c r="F275" s="111">
        <f>F274-0.005</f>
        <v>0.14700000000000002</v>
      </c>
      <c r="G275" s="97">
        <f t="shared" si="563"/>
        <v>1</v>
      </c>
      <c r="H275" s="91" t="s">
        <v>137</v>
      </c>
      <c r="I275" s="25" t="str">
        <f t="shared" si="552"/>
        <v>5e) Façade Assemblies</v>
      </c>
      <c r="J275" s="25" t="str">
        <f t="shared" si="553"/>
        <v>5f) Roof Assemblies (pre-finished sections)</v>
      </c>
      <c r="K275" s="25" t="str">
        <f t="shared" si="554"/>
        <v>5g) In unit M&amp;E distribution assemblies</v>
      </c>
      <c r="L275" s="25" t="str">
        <f t="shared" si="555"/>
        <v>5h) Infrastructure M&amp;E (vertical risers)</v>
      </c>
      <c r="M275" s="25" t="str">
        <f t="shared" si="556"/>
        <v>5i) Infrastructure M&amp;E (Central Plant)</v>
      </c>
      <c r="N275" s="25" t="str">
        <f t="shared" si="557"/>
        <v>5j) Floor Cassettes with horizontal services</v>
      </c>
      <c r="O275" s="25" t="str">
        <f t="shared" ref="O275" si="568">SUBSTITUTE(AB275,"5l","5l) Doorsets")</f>
        <v>5l) Doorsets</v>
      </c>
      <c r="V275" s="24" t="s">
        <v>104</v>
      </c>
      <c r="W275" s="24" t="s">
        <v>105</v>
      </c>
      <c r="X275" s="24" t="s">
        <v>130</v>
      </c>
      <c r="Y275" s="24" t="s">
        <v>131</v>
      </c>
      <c r="Z275" s="24" t="s">
        <v>108</v>
      </c>
      <c r="AA275" s="24" t="s">
        <v>134</v>
      </c>
      <c r="AB275" s="24" t="s">
        <v>111</v>
      </c>
      <c r="AC275" s="24"/>
      <c r="AF275" s="24" t="str">
        <f t="shared" si="548"/>
        <v>5e5f5g5h5i5j5l</v>
      </c>
    </row>
    <row r="276" spans="1:32" ht="28.5" x14ac:dyDescent="0.45">
      <c r="A276" s="51" t="str">
        <f t="shared" si="532"/>
        <v>1b5e5f5g5h5i5k</v>
      </c>
      <c r="B276" s="96">
        <f t="shared" si="534"/>
        <v>275</v>
      </c>
      <c r="C276" s="87">
        <f t="shared" ref="C276:C282" si="569">C275+0.005</f>
        <v>0.13299999999999998</v>
      </c>
      <c r="D276" s="87">
        <f t="shared" ref="D276:D282" si="570">D275+0.005</f>
        <v>0.10299999999999998</v>
      </c>
      <c r="E276" s="87">
        <f t="shared" ref="E276:E282" si="571">E275-0.005</f>
        <v>0.622</v>
      </c>
      <c r="F276" s="111">
        <f t="shared" ref="F276:F282" si="572">F275-0.005</f>
        <v>0.14200000000000002</v>
      </c>
      <c r="G276" s="97">
        <f t="shared" si="563"/>
        <v>1</v>
      </c>
      <c r="H276" s="91" t="s">
        <v>137</v>
      </c>
      <c r="I276" s="25" t="str">
        <f t="shared" si="552"/>
        <v>5e) Façade Assemblies</v>
      </c>
      <c r="J276" s="25" t="str">
        <f t="shared" si="553"/>
        <v>5f) Roof Assemblies (pre-finished sections)</v>
      </c>
      <c r="K276" s="25" t="str">
        <f t="shared" si="554"/>
        <v>5g) In unit M&amp;E distribution assemblies</v>
      </c>
      <c r="L276" s="25" t="str">
        <f t="shared" si="555"/>
        <v>5h) Infrastructure M&amp;E (vertical risers)</v>
      </c>
      <c r="M276" s="25" t="str">
        <f t="shared" si="556"/>
        <v>5i) Infrastructure M&amp;E (Central Plant)</v>
      </c>
      <c r="N276" s="25" t="str">
        <f t="shared" ref="N276:N277" si="573">SUBSTITUTE(AA276,"5k","5k) Partition Cassettes")</f>
        <v>5k) Partition Cassettes</v>
      </c>
      <c r="O276" s="25" t="str">
        <f t="shared" ref="O276" si="574">SUBSTITUTE(AB276,"5k","5k) Partition Cassettes")</f>
        <v/>
      </c>
      <c r="V276" s="24" t="s">
        <v>104</v>
      </c>
      <c r="W276" s="24" t="s">
        <v>105</v>
      </c>
      <c r="X276" s="24" t="s">
        <v>130</v>
      </c>
      <c r="Y276" s="24" t="s">
        <v>131</v>
      </c>
      <c r="Z276" s="24" t="s">
        <v>108</v>
      </c>
      <c r="AA276" s="24" t="s">
        <v>135</v>
      </c>
      <c r="AB276" s="24"/>
      <c r="AC276" s="24"/>
      <c r="AF276" s="24" t="str">
        <f t="shared" si="548"/>
        <v>5e5f5g5h5i5k</v>
      </c>
    </row>
    <row r="277" spans="1:32" ht="28.5" x14ac:dyDescent="0.45">
      <c r="A277" s="51" t="str">
        <f t="shared" si="532"/>
        <v>1b5e5f5g5h5i5k5l</v>
      </c>
      <c r="B277" s="96">
        <f t="shared" si="534"/>
        <v>276</v>
      </c>
      <c r="C277" s="87">
        <f t="shared" si="569"/>
        <v>0.13799999999999998</v>
      </c>
      <c r="D277" s="87">
        <f t="shared" si="570"/>
        <v>0.10799999999999998</v>
      </c>
      <c r="E277" s="87">
        <f t="shared" si="571"/>
        <v>0.61699999999999999</v>
      </c>
      <c r="F277" s="111">
        <f t="shared" si="572"/>
        <v>0.13700000000000001</v>
      </c>
      <c r="G277" s="97">
        <f t="shared" si="563"/>
        <v>1</v>
      </c>
      <c r="H277" s="91" t="s">
        <v>137</v>
      </c>
      <c r="I277" s="25" t="str">
        <f t="shared" si="552"/>
        <v>5e) Façade Assemblies</v>
      </c>
      <c r="J277" s="25" t="str">
        <f t="shared" si="553"/>
        <v>5f) Roof Assemblies (pre-finished sections)</v>
      </c>
      <c r="K277" s="25" t="str">
        <f t="shared" si="554"/>
        <v>5g) In unit M&amp;E distribution assemblies</v>
      </c>
      <c r="L277" s="25" t="str">
        <f t="shared" si="555"/>
        <v>5h) Infrastructure M&amp;E (vertical risers)</v>
      </c>
      <c r="M277" s="25" t="str">
        <f t="shared" si="556"/>
        <v>5i) Infrastructure M&amp;E (Central Plant)</v>
      </c>
      <c r="N277" s="25" t="str">
        <f t="shared" si="573"/>
        <v>5k) Partition Cassettes</v>
      </c>
      <c r="O277" s="25" t="str">
        <f t="shared" ref="O277" si="575">SUBSTITUTE(AB277,"5l","5l) Doorsets")</f>
        <v>5l) Doorsets</v>
      </c>
      <c r="V277" s="24" t="s">
        <v>104</v>
      </c>
      <c r="W277" s="24" t="s">
        <v>105</v>
      </c>
      <c r="X277" s="24" t="s">
        <v>130</v>
      </c>
      <c r="Y277" s="24" t="s">
        <v>131</v>
      </c>
      <c r="Z277" s="24" t="s">
        <v>108</v>
      </c>
      <c r="AA277" s="24" t="s">
        <v>135</v>
      </c>
      <c r="AB277" s="24" t="s">
        <v>111</v>
      </c>
      <c r="AC277" s="24"/>
      <c r="AF277" s="24" t="str">
        <f t="shared" si="548"/>
        <v>5e5f5g5h5i5k5l</v>
      </c>
    </row>
    <row r="278" spans="1:32" ht="28.5" x14ac:dyDescent="0.45">
      <c r="A278" s="51" t="str">
        <f t="shared" si="532"/>
        <v>1b5e5f5g5h5i5l</v>
      </c>
      <c r="B278" s="96">
        <f t="shared" si="534"/>
        <v>277</v>
      </c>
      <c r="C278" s="87">
        <f t="shared" si="569"/>
        <v>0.14299999999999999</v>
      </c>
      <c r="D278" s="87">
        <f t="shared" si="570"/>
        <v>0.11299999999999999</v>
      </c>
      <c r="E278" s="87">
        <f t="shared" si="571"/>
        <v>0.61199999999999999</v>
      </c>
      <c r="F278" s="111">
        <f t="shared" si="572"/>
        <v>0.13200000000000001</v>
      </c>
      <c r="G278" s="97">
        <f t="shared" si="563"/>
        <v>1</v>
      </c>
      <c r="H278" s="91" t="s">
        <v>137</v>
      </c>
      <c r="I278" s="25" t="str">
        <f t="shared" si="552"/>
        <v>5e) Façade Assemblies</v>
      </c>
      <c r="J278" s="25" t="str">
        <f t="shared" si="553"/>
        <v>5f) Roof Assemblies (pre-finished sections)</v>
      </c>
      <c r="K278" s="25" t="str">
        <f t="shared" si="554"/>
        <v>5g) In unit M&amp;E distribution assemblies</v>
      </c>
      <c r="L278" s="25" t="str">
        <f t="shared" si="555"/>
        <v>5h) Infrastructure M&amp;E (vertical risers)</v>
      </c>
      <c r="M278" s="25" t="str">
        <f t="shared" si="556"/>
        <v>5i) Infrastructure M&amp;E (Central Plant)</v>
      </c>
      <c r="N278" s="25" t="str">
        <f t="shared" ref="N278" si="576">SUBSTITUTE(AA278,"5l","5l) Doorsets")</f>
        <v>5l) Doorsets</v>
      </c>
      <c r="O278" s="25" t="str">
        <f t="shared" ref="O278:O281" si="577">SUBSTITUTE(AB278,"5k","5k) Partition Cassettes")</f>
        <v/>
      </c>
      <c r="V278" s="24" t="s">
        <v>104</v>
      </c>
      <c r="W278" s="24" t="s">
        <v>105</v>
      </c>
      <c r="X278" s="24" t="s">
        <v>130</v>
      </c>
      <c r="Y278" s="24" t="s">
        <v>131</v>
      </c>
      <c r="Z278" s="24" t="s">
        <v>108</v>
      </c>
      <c r="AA278" s="24" t="s">
        <v>111</v>
      </c>
      <c r="AB278" s="24"/>
      <c r="AC278" s="24"/>
      <c r="AF278" s="24" t="str">
        <f t="shared" si="548"/>
        <v>5e5f5g5h5i5l</v>
      </c>
    </row>
    <row r="279" spans="1:32" ht="28.5" x14ac:dyDescent="0.45">
      <c r="A279" s="51" t="str">
        <f t="shared" si="532"/>
        <v>1b5e5f5g5h5k</v>
      </c>
      <c r="B279" s="96">
        <f t="shared" si="534"/>
        <v>278</v>
      </c>
      <c r="C279" s="87">
        <f t="shared" si="569"/>
        <v>0.14799999999999999</v>
      </c>
      <c r="D279" s="87">
        <f t="shared" si="570"/>
        <v>0.11799999999999999</v>
      </c>
      <c r="E279" s="87">
        <f t="shared" si="571"/>
        <v>0.60699999999999998</v>
      </c>
      <c r="F279" s="111">
        <f t="shared" si="572"/>
        <v>0.127</v>
      </c>
      <c r="G279" s="97">
        <f t="shared" si="563"/>
        <v>1</v>
      </c>
      <c r="H279" s="91" t="s">
        <v>137</v>
      </c>
      <c r="I279" s="25" t="str">
        <f t="shared" si="552"/>
        <v>5e) Façade Assemblies</v>
      </c>
      <c r="J279" s="25" t="str">
        <f t="shared" si="553"/>
        <v>5f) Roof Assemblies (pre-finished sections)</v>
      </c>
      <c r="K279" s="25" t="str">
        <f t="shared" si="554"/>
        <v>5g) In unit M&amp;E distribution assemblies</v>
      </c>
      <c r="L279" s="25" t="str">
        <f t="shared" si="555"/>
        <v>5h) Infrastructure M&amp;E (vertical risers)</v>
      </c>
      <c r="M279" s="25" t="str">
        <f t="shared" ref="M279:M280" si="578">SUBSTITUTE(Z279,"5k","5k) Partition Cassettes")</f>
        <v>5k) Partition Cassettes</v>
      </c>
      <c r="N279" s="25" t="str">
        <f t="shared" ref="N279" si="579">SUBSTITUTE(AA279,"5j","5j) Floor Cassettes with horizontal services")</f>
        <v/>
      </c>
      <c r="O279" s="25" t="str">
        <f t="shared" si="577"/>
        <v/>
      </c>
      <c r="V279" s="24" t="s">
        <v>104</v>
      </c>
      <c r="W279" s="24" t="s">
        <v>105</v>
      </c>
      <c r="X279" s="24" t="s">
        <v>130</v>
      </c>
      <c r="Y279" s="24" t="s">
        <v>131</v>
      </c>
      <c r="Z279" s="24" t="s">
        <v>135</v>
      </c>
      <c r="AA279" s="24"/>
      <c r="AB279" s="24"/>
      <c r="AC279" s="24"/>
      <c r="AF279" s="24" t="str">
        <f t="shared" si="548"/>
        <v>5e5f5g5h5k</v>
      </c>
    </row>
    <row r="280" spans="1:32" ht="28.5" x14ac:dyDescent="0.45">
      <c r="A280" s="51" t="str">
        <f t="shared" si="532"/>
        <v>1b5e5f5g5h5k5l</v>
      </c>
      <c r="B280" s="96">
        <f t="shared" si="534"/>
        <v>279</v>
      </c>
      <c r="C280" s="87">
        <f t="shared" si="569"/>
        <v>0.153</v>
      </c>
      <c r="D280" s="87">
        <f t="shared" si="570"/>
        <v>0.123</v>
      </c>
      <c r="E280" s="87">
        <f t="shared" si="571"/>
        <v>0.60199999999999998</v>
      </c>
      <c r="F280" s="111">
        <f t="shared" si="572"/>
        <v>0.122</v>
      </c>
      <c r="G280" s="97">
        <f t="shared" si="563"/>
        <v>1</v>
      </c>
      <c r="H280" s="91" t="s">
        <v>137</v>
      </c>
      <c r="I280" s="25" t="str">
        <f t="shared" si="552"/>
        <v>5e) Façade Assemblies</v>
      </c>
      <c r="J280" s="25" t="str">
        <f t="shared" si="553"/>
        <v>5f) Roof Assemblies (pre-finished sections)</v>
      </c>
      <c r="K280" s="25" t="str">
        <f t="shared" si="554"/>
        <v>5g) In unit M&amp;E distribution assemblies</v>
      </c>
      <c r="L280" s="25" t="str">
        <f t="shared" si="555"/>
        <v>5h) Infrastructure M&amp;E (vertical risers)</v>
      </c>
      <c r="M280" s="25" t="str">
        <f t="shared" si="578"/>
        <v>5k) Partition Cassettes</v>
      </c>
      <c r="N280" s="25" t="str">
        <f t="shared" ref="N280" si="580">SUBSTITUTE(AA280,"5l","5l) Doorsets")</f>
        <v>5l) Doorsets</v>
      </c>
      <c r="O280" s="25" t="str">
        <f t="shared" si="577"/>
        <v/>
      </c>
      <c r="V280" s="24" t="s">
        <v>104</v>
      </c>
      <c r="W280" s="24" t="s">
        <v>105</v>
      </c>
      <c r="X280" s="24" t="s">
        <v>130</v>
      </c>
      <c r="Y280" s="24" t="s">
        <v>131</v>
      </c>
      <c r="Z280" s="24" t="s">
        <v>135</v>
      </c>
      <c r="AA280" s="24" t="s">
        <v>111</v>
      </c>
      <c r="AB280" s="24"/>
      <c r="AC280" s="24"/>
      <c r="AF280" s="24" t="str">
        <f t="shared" si="548"/>
        <v>5e5f5g5h5k5l</v>
      </c>
    </row>
    <row r="281" spans="1:32" ht="28.5" x14ac:dyDescent="0.45">
      <c r="A281" s="51" t="str">
        <f t="shared" si="532"/>
        <v>1b5e5f5g5h5l</v>
      </c>
      <c r="B281" s="96">
        <f t="shared" si="534"/>
        <v>280</v>
      </c>
      <c r="C281" s="87">
        <f t="shared" si="569"/>
        <v>0.158</v>
      </c>
      <c r="D281" s="87">
        <f t="shared" si="570"/>
        <v>0.128</v>
      </c>
      <c r="E281" s="87">
        <f t="shared" si="571"/>
        <v>0.59699999999999998</v>
      </c>
      <c r="F281" s="111">
        <f t="shared" si="572"/>
        <v>0.11699999999999999</v>
      </c>
      <c r="G281" s="97">
        <f t="shared" si="563"/>
        <v>1</v>
      </c>
      <c r="H281" s="91" t="s">
        <v>137</v>
      </c>
      <c r="I281" s="25" t="str">
        <f t="shared" si="552"/>
        <v>5e) Façade Assemblies</v>
      </c>
      <c r="J281" s="25" t="str">
        <f t="shared" si="553"/>
        <v>5f) Roof Assemblies (pre-finished sections)</v>
      </c>
      <c r="K281" s="25" t="str">
        <f t="shared" si="554"/>
        <v>5g) In unit M&amp;E distribution assemblies</v>
      </c>
      <c r="L281" s="25" t="str">
        <f t="shared" si="555"/>
        <v>5h) Infrastructure M&amp;E (vertical risers)</v>
      </c>
      <c r="M281" s="25" t="str">
        <f t="shared" ref="M281" si="581">SUBSTITUTE(Z281,"5l","5l) Doorsets")</f>
        <v>5l) Doorsets</v>
      </c>
      <c r="N281" s="25" t="str">
        <f t="shared" ref="N281" si="582">SUBSTITUTE(AA281,"5j","5j) Floor Cassettes with horizontal services")</f>
        <v/>
      </c>
      <c r="O281" s="25" t="str">
        <f t="shared" si="577"/>
        <v/>
      </c>
      <c r="V281" s="24" t="s">
        <v>104</v>
      </c>
      <c r="W281" s="24" t="s">
        <v>105</v>
      </c>
      <c r="X281" s="24" t="s">
        <v>130</v>
      </c>
      <c r="Y281" s="24" t="s">
        <v>131</v>
      </c>
      <c r="Z281" s="24" t="s">
        <v>111</v>
      </c>
      <c r="AA281" s="24"/>
      <c r="AB281" s="24"/>
      <c r="AC281" s="24"/>
      <c r="AF281" s="24" t="str">
        <f t="shared" si="548"/>
        <v>5e5f5g5h5l</v>
      </c>
    </row>
    <row r="282" spans="1:32" ht="28.5" x14ac:dyDescent="0.45">
      <c r="A282" s="51" t="str">
        <f t="shared" si="532"/>
        <v>1b5e5f5g5i</v>
      </c>
      <c r="B282" s="96">
        <f t="shared" si="534"/>
        <v>281</v>
      </c>
      <c r="C282" s="87">
        <f t="shared" si="569"/>
        <v>0.16300000000000001</v>
      </c>
      <c r="D282" s="87">
        <f t="shared" si="570"/>
        <v>0.13300000000000001</v>
      </c>
      <c r="E282" s="87">
        <f t="shared" si="571"/>
        <v>0.59199999999999997</v>
      </c>
      <c r="F282" s="111">
        <f t="shared" si="572"/>
        <v>0.11199999999999999</v>
      </c>
      <c r="G282" s="97">
        <f t="shared" si="563"/>
        <v>1</v>
      </c>
      <c r="H282" s="91" t="s">
        <v>137</v>
      </c>
      <c r="I282" s="25" t="str">
        <f t="shared" si="552"/>
        <v>5e) Façade Assemblies</v>
      </c>
      <c r="J282" s="25" t="str">
        <f t="shared" si="553"/>
        <v>5f) Roof Assemblies (pre-finished sections)</v>
      </c>
      <c r="K282" s="25" t="str">
        <f t="shared" si="554"/>
        <v>5g) In unit M&amp;E distribution assemblies</v>
      </c>
      <c r="L282" s="25" t="str">
        <f t="shared" ref="L282:L289" si="583">SUBSTITUTE(Y282,"5i","5i) Infrastructure M&amp;E (Central Plant)")</f>
        <v>5i) Infrastructure M&amp;E (Central Plant)</v>
      </c>
      <c r="M282" s="25" t="str">
        <f t="shared" ref="M282:M286" si="584">SUBSTITUTE(Z282,"5j","5j) Floor Cassettes with horizontal services")</f>
        <v/>
      </c>
      <c r="N282" s="25" t="str">
        <f t="shared" ref="N282:N285" si="585">SUBSTITUTE(AA282,"5k","5k) Partition Cassettes")</f>
        <v/>
      </c>
      <c r="O282" s="25" t="str">
        <f t="shared" ref="O282:O289" si="586">SUBSTITUTE(AB282,"5l","5l) Doorsets")</f>
        <v/>
      </c>
      <c r="V282" s="24" t="s">
        <v>104</v>
      </c>
      <c r="W282" s="24" t="s">
        <v>105</v>
      </c>
      <c r="X282" s="24" t="s">
        <v>130</v>
      </c>
      <c r="Y282" s="24" t="s">
        <v>108</v>
      </c>
      <c r="Z282" s="24"/>
      <c r="AA282" s="24"/>
      <c r="AB282" s="24"/>
      <c r="AC282" s="24"/>
      <c r="AF282" s="24" t="str">
        <f t="shared" si="548"/>
        <v>5e5f5g5i</v>
      </c>
    </row>
    <row r="283" spans="1:32" ht="28.5" x14ac:dyDescent="0.45">
      <c r="A283" s="51" t="str">
        <f t="shared" si="532"/>
        <v>1b5e5f5g5i5j</v>
      </c>
      <c r="B283" s="96">
        <f t="shared" si="534"/>
        <v>282</v>
      </c>
      <c r="C283" s="87">
        <f>C282-0.005</f>
        <v>0.158</v>
      </c>
      <c r="D283" s="87">
        <f>D282-0.005</f>
        <v>0.128</v>
      </c>
      <c r="E283" s="87">
        <f>E282+0.005</f>
        <v>0.59699999999999998</v>
      </c>
      <c r="F283" s="111">
        <f>F282+0.005</f>
        <v>0.11699999999999999</v>
      </c>
      <c r="G283" s="97">
        <f t="shared" si="563"/>
        <v>1</v>
      </c>
      <c r="H283" s="91" t="s">
        <v>137</v>
      </c>
      <c r="I283" s="25" t="str">
        <f t="shared" si="552"/>
        <v>5e) Façade Assemblies</v>
      </c>
      <c r="J283" s="25" t="str">
        <f t="shared" si="553"/>
        <v>5f) Roof Assemblies (pre-finished sections)</v>
      </c>
      <c r="K283" s="25" t="str">
        <f t="shared" si="554"/>
        <v>5g) In unit M&amp;E distribution assemblies</v>
      </c>
      <c r="L283" s="25" t="str">
        <f t="shared" si="583"/>
        <v>5i) Infrastructure M&amp;E (Central Plant)</v>
      </c>
      <c r="M283" s="25" t="str">
        <f t="shared" si="584"/>
        <v>5j) Floor Cassettes with horizontal services</v>
      </c>
      <c r="N283" s="25" t="str">
        <f t="shared" si="585"/>
        <v/>
      </c>
      <c r="O283" s="25" t="str">
        <f t="shared" si="586"/>
        <v/>
      </c>
      <c r="V283" s="24" t="s">
        <v>104</v>
      </c>
      <c r="W283" s="24" t="s">
        <v>105</v>
      </c>
      <c r="X283" s="24" t="s">
        <v>130</v>
      </c>
      <c r="Y283" s="24" t="s">
        <v>108</v>
      </c>
      <c r="Z283" s="24" t="s">
        <v>134</v>
      </c>
      <c r="AA283" s="24"/>
      <c r="AB283" s="24"/>
      <c r="AC283" s="24"/>
      <c r="AF283" s="24" t="str">
        <f t="shared" si="548"/>
        <v>5e5f5g5i5j</v>
      </c>
    </row>
    <row r="284" spans="1:32" ht="28.5" x14ac:dyDescent="0.45">
      <c r="A284" s="51" t="str">
        <f t="shared" si="532"/>
        <v>1b5e5f5g5i5j5k</v>
      </c>
      <c r="B284" s="96">
        <f t="shared" si="534"/>
        <v>283</v>
      </c>
      <c r="C284" s="87">
        <f t="shared" ref="C284:C285" si="587">C283-0.005</f>
        <v>0.153</v>
      </c>
      <c r="D284" s="87">
        <f t="shared" ref="D284:D285" si="588">D283-0.005</f>
        <v>0.123</v>
      </c>
      <c r="E284" s="87">
        <f t="shared" ref="E284:E285" si="589">E283+0.005</f>
        <v>0.60199999999999998</v>
      </c>
      <c r="F284" s="111">
        <f t="shared" ref="F284:F285" si="590">F283+0.005</f>
        <v>0.122</v>
      </c>
      <c r="G284" s="97">
        <f t="shared" si="563"/>
        <v>1</v>
      </c>
      <c r="H284" s="91" t="s">
        <v>137</v>
      </c>
      <c r="I284" s="25" t="str">
        <f t="shared" si="552"/>
        <v>5e) Façade Assemblies</v>
      </c>
      <c r="J284" s="25" t="str">
        <f t="shared" si="553"/>
        <v>5f) Roof Assemblies (pre-finished sections)</v>
      </c>
      <c r="K284" s="25" t="str">
        <f t="shared" si="554"/>
        <v>5g) In unit M&amp;E distribution assemblies</v>
      </c>
      <c r="L284" s="25" t="str">
        <f t="shared" si="583"/>
        <v>5i) Infrastructure M&amp;E (Central Plant)</v>
      </c>
      <c r="M284" s="25" t="str">
        <f t="shared" si="584"/>
        <v>5j) Floor Cassettes with horizontal services</v>
      </c>
      <c r="N284" s="25" t="str">
        <f t="shared" si="585"/>
        <v>5k) Partition Cassettes</v>
      </c>
      <c r="O284" s="25" t="str">
        <f t="shared" si="586"/>
        <v/>
      </c>
      <c r="V284" s="24" t="s">
        <v>104</v>
      </c>
      <c r="W284" s="24" t="s">
        <v>105</v>
      </c>
      <c r="X284" s="24" t="s">
        <v>130</v>
      </c>
      <c r="Y284" s="24" t="s">
        <v>108</v>
      </c>
      <c r="Z284" s="24" t="s">
        <v>134</v>
      </c>
      <c r="AA284" s="24" t="s">
        <v>135</v>
      </c>
      <c r="AB284" s="24"/>
      <c r="AC284" s="24"/>
      <c r="AF284" s="24" t="str">
        <f t="shared" si="548"/>
        <v>5e5f5g5i5j5k</v>
      </c>
    </row>
    <row r="285" spans="1:32" ht="28.5" x14ac:dyDescent="0.45">
      <c r="A285" s="51" t="str">
        <f t="shared" si="532"/>
        <v>1b5e5f5g5i5j5k5l</v>
      </c>
      <c r="B285" s="96">
        <f t="shared" si="534"/>
        <v>284</v>
      </c>
      <c r="C285" s="87">
        <f t="shared" si="587"/>
        <v>0.14799999999999999</v>
      </c>
      <c r="D285" s="87">
        <f t="shared" si="588"/>
        <v>0.11799999999999999</v>
      </c>
      <c r="E285" s="87">
        <f t="shared" si="589"/>
        <v>0.60699999999999998</v>
      </c>
      <c r="F285" s="111">
        <f t="shared" si="590"/>
        <v>0.127</v>
      </c>
      <c r="G285" s="97">
        <f t="shared" si="563"/>
        <v>1</v>
      </c>
      <c r="H285" s="91" t="s">
        <v>137</v>
      </c>
      <c r="I285" s="25" t="str">
        <f t="shared" si="552"/>
        <v>5e) Façade Assemblies</v>
      </c>
      <c r="J285" s="25" t="str">
        <f t="shared" si="553"/>
        <v>5f) Roof Assemblies (pre-finished sections)</v>
      </c>
      <c r="K285" s="25" t="str">
        <f t="shared" si="554"/>
        <v>5g) In unit M&amp;E distribution assemblies</v>
      </c>
      <c r="L285" s="25" t="str">
        <f t="shared" si="583"/>
        <v>5i) Infrastructure M&amp;E (Central Plant)</v>
      </c>
      <c r="M285" s="25" t="str">
        <f t="shared" si="584"/>
        <v>5j) Floor Cassettes with horizontal services</v>
      </c>
      <c r="N285" s="25" t="str">
        <f t="shared" si="585"/>
        <v>5k) Partition Cassettes</v>
      </c>
      <c r="O285" s="25" t="str">
        <f t="shared" si="586"/>
        <v>5l) Doorsets</v>
      </c>
      <c r="V285" s="24" t="s">
        <v>104</v>
      </c>
      <c r="W285" s="24" t="s">
        <v>105</v>
      </c>
      <c r="X285" s="24" t="s">
        <v>130</v>
      </c>
      <c r="Y285" s="24" t="s">
        <v>108</v>
      </c>
      <c r="Z285" s="24" t="s">
        <v>134</v>
      </c>
      <c r="AA285" s="24" t="s">
        <v>135</v>
      </c>
      <c r="AB285" s="24" t="s">
        <v>111</v>
      </c>
      <c r="AC285" s="24"/>
      <c r="AF285" s="24" t="str">
        <f t="shared" si="548"/>
        <v>5e5f5g5i5j5k5l</v>
      </c>
    </row>
    <row r="286" spans="1:32" ht="28.5" x14ac:dyDescent="0.45">
      <c r="A286" s="51" t="str">
        <f t="shared" si="532"/>
        <v>1b5e5f5g5i5j5l</v>
      </c>
      <c r="B286" s="96">
        <f t="shared" si="534"/>
        <v>285</v>
      </c>
      <c r="C286" s="87">
        <v>0.16</v>
      </c>
      <c r="D286" s="87">
        <v>0.13</v>
      </c>
      <c r="E286" s="87">
        <v>0.62</v>
      </c>
      <c r="F286" s="111">
        <v>0.09</v>
      </c>
      <c r="G286" s="97">
        <f t="shared" si="563"/>
        <v>1</v>
      </c>
      <c r="H286" s="91" t="s">
        <v>137</v>
      </c>
      <c r="I286" s="25" t="str">
        <f t="shared" si="552"/>
        <v>5e) Façade Assemblies</v>
      </c>
      <c r="J286" s="25" t="str">
        <f t="shared" si="553"/>
        <v>5f) Roof Assemblies (pre-finished sections)</v>
      </c>
      <c r="K286" s="25" t="str">
        <f t="shared" si="554"/>
        <v>5g) In unit M&amp;E distribution assemblies</v>
      </c>
      <c r="L286" s="25" t="str">
        <f t="shared" si="583"/>
        <v>5i) Infrastructure M&amp;E (Central Plant)</v>
      </c>
      <c r="M286" s="25" t="str">
        <f t="shared" si="584"/>
        <v>5j) Floor Cassettes with horizontal services</v>
      </c>
      <c r="N286" s="25" t="str">
        <f t="shared" ref="N286" si="591">SUBSTITUTE(AA286,"5l","5l) Doorsets")</f>
        <v>5l) Doorsets</v>
      </c>
      <c r="O286" s="25" t="str">
        <f t="shared" si="586"/>
        <v/>
      </c>
      <c r="V286" s="24" t="s">
        <v>104</v>
      </c>
      <c r="W286" s="24" t="s">
        <v>105</v>
      </c>
      <c r="X286" s="24" t="s">
        <v>130</v>
      </c>
      <c r="Y286" s="24" t="s">
        <v>108</v>
      </c>
      <c r="Z286" s="24" t="s">
        <v>134</v>
      </c>
      <c r="AA286" s="24" t="s">
        <v>111</v>
      </c>
      <c r="AB286" s="24"/>
      <c r="AC286" s="24"/>
      <c r="AF286" s="24" t="str">
        <f t="shared" si="548"/>
        <v>5e5f5g5i5j5l</v>
      </c>
    </row>
    <row r="287" spans="1:32" ht="28.5" x14ac:dyDescent="0.45">
      <c r="A287" s="51" t="str">
        <f t="shared" si="532"/>
        <v>1b5e5f5g5i5k</v>
      </c>
      <c r="B287" s="96">
        <f t="shared" si="534"/>
        <v>286</v>
      </c>
      <c r="C287" s="87">
        <f>C286+0.002</f>
        <v>0.16200000000000001</v>
      </c>
      <c r="D287" s="87">
        <f>D286+0.002</f>
        <v>0.13200000000000001</v>
      </c>
      <c r="E287" s="87">
        <f>E286-0.002</f>
        <v>0.61799999999999999</v>
      </c>
      <c r="F287" s="111">
        <f>F286-0.002</f>
        <v>8.7999999999999995E-2</v>
      </c>
      <c r="G287" s="97">
        <f t="shared" si="563"/>
        <v>1</v>
      </c>
      <c r="H287" s="91" t="s">
        <v>137</v>
      </c>
      <c r="I287" s="25" t="str">
        <f t="shared" si="552"/>
        <v>5e) Façade Assemblies</v>
      </c>
      <c r="J287" s="25" t="str">
        <f t="shared" si="553"/>
        <v>5f) Roof Assemblies (pre-finished sections)</v>
      </c>
      <c r="K287" s="25" t="str">
        <f t="shared" si="554"/>
        <v>5g) In unit M&amp;E distribution assemblies</v>
      </c>
      <c r="L287" s="25" t="str">
        <f t="shared" si="583"/>
        <v>5i) Infrastructure M&amp;E (Central Plant)</v>
      </c>
      <c r="M287" s="25" t="str">
        <f t="shared" ref="M287:M288" si="592">SUBSTITUTE(Z287,"5k","5k) Partition Cassettes")</f>
        <v>5k) Partition Cassettes</v>
      </c>
      <c r="N287" s="25" t="str">
        <f t="shared" ref="N287" si="593">SUBSTITUTE(AA287,"5k","5k) Partition Cassettes")</f>
        <v/>
      </c>
      <c r="O287" s="25" t="str">
        <f t="shared" si="586"/>
        <v/>
      </c>
      <c r="V287" s="24" t="s">
        <v>104</v>
      </c>
      <c r="W287" s="24" t="s">
        <v>105</v>
      </c>
      <c r="X287" s="24" t="s">
        <v>130</v>
      </c>
      <c r="Y287" s="24" t="s">
        <v>108</v>
      </c>
      <c r="Z287" s="24" t="s">
        <v>135</v>
      </c>
      <c r="AA287" s="24"/>
      <c r="AB287" s="24"/>
      <c r="AC287" s="24"/>
      <c r="AF287" s="24" t="str">
        <f t="shared" si="548"/>
        <v>5e5f5g5i5k</v>
      </c>
    </row>
    <row r="288" spans="1:32" ht="28.5" x14ac:dyDescent="0.45">
      <c r="A288" s="51" t="str">
        <f t="shared" si="532"/>
        <v>1b5e5f5g5i5k5l</v>
      </c>
      <c r="B288" s="96">
        <f t="shared" si="534"/>
        <v>287</v>
      </c>
      <c r="C288" s="87">
        <f t="shared" ref="C288:C293" si="594">C287+0.002</f>
        <v>0.16400000000000001</v>
      </c>
      <c r="D288" s="87">
        <f t="shared" ref="D288:D293" si="595">D287+0.002</f>
        <v>0.13400000000000001</v>
      </c>
      <c r="E288" s="87">
        <f t="shared" ref="E288:E293" si="596">E287-0.002</f>
        <v>0.61599999999999999</v>
      </c>
      <c r="F288" s="111">
        <f t="shared" ref="F288:F293" si="597">F287-0.002</f>
        <v>8.5999999999999993E-2</v>
      </c>
      <c r="G288" s="97">
        <f t="shared" si="563"/>
        <v>1</v>
      </c>
      <c r="H288" s="91" t="s">
        <v>137</v>
      </c>
      <c r="I288" s="25" t="str">
        <f t="shared" si="552"/>
        <v>5e) Façade Assemblies</v>
      </c>
      <c r="J288" s="25" t="str">
        <f t="shared" si="553"/>
        <v>5f) Roof Assemblies (pre-finished sections)</v>
      </c>
      <c r="K288" s="25" t="str">
        <f t="shared" si="554"/>
        <v>5g) In unit M&amp;E distribution assemblies</v>
      </c>
      <c r="L288" s="25" t="str">
        <f t="shared" si="583"/>
        <v>5i) Infrastructure M&amp;E (Central Plant)</v>
      </c>
      <c r="M288" s="25" t="str">
        <f t="shared" si="592"/>
        <v>5k) Partition Cassettes</v>
      </c>
      <c r="N288" s="25" t="str">
        <f t="shared" ref="N288" si="598">SUBSTITUTE(AA288,"5l","5l) Doorsets")</f>
        <v>5l) Doorsets</v>
      </c>
      <c r="O288" s="25" t="str">
        <f t="shared" si="586"/>
        <v/>
      </c>
      <c r="V288" s="24" t="s">
        <v>104</v>
      </c>
      <c r="W288" s="24" t="s">
        <v>105</v>
      </c>
      <c r="X288" s="24" t="s">
        <v>130</v>
      </c>
      <c r="Y288" s="24" t="s">
        <v>108</v>
      </c>
      <c r="Z288" s="24" t="s">
        <v>135</v>
      </c>
      <c r="AA288" s="24" t="s">
        <v>111</v>
      </c>
      <c r="AB288" s="24"/>
      <c r="AC288" s="24"/>
      <c r="AF288" s="24" t="str">
        <f t="shared" si="548"/>
        <v>5e5f5g5i5k5l</v>
      </c>
    </row>
    <row r="289" spans="1:32" ht="28.5" x14ac:dyDescent="0.45">
      <c r="A289" s="51" t="str">
        <f t="shared" si="532"/>
        <v>1b5e5f5g5i5l</v>
      </c>
      <c r="B289" s="96">
        <f t="shared" si="534"/>
        <v>288</v>
      </c>
      <c r="C289" s="87">
        <f t="shared" si="594"/>
        <v>0.16600000000000001</v>
      </c>
      <c r="D289" s="87">
        <f t="shared" si="595"/>
        <v>0.13600000000000001</v>
      </c>
      <c r="E289" s="87">
        <f t="shared" si="596"/>
        <v>0.61399999999999999</v>
      </c>
      <c r="F289" s="111">
        <f t="shared" si="597"/>
        <v>8.3999999999999991E-2</v>
      </c>
      <c r="G289" s="97">
        <f t="shared" si="563"/>
        <v>1</v>
      </c>
      <c r="H289" s="91" t="s">
        <v>137</v>
      </c>
      <c r="I289" s="25" t="str">
        <f t="shared" si="552"/>
        <v>5e) Façade Assemblies</v>
      </c>
      <c r="J289" s="25" t="str">
        <f t="shared" si="553"/>
        <v>5f) Roof Assemblies (pre-finished sections)</v>
      </c>
      <c r="K289" s="25" t="str">
        <f t="shared" si="554"/>
        <v>5g) In unit M&amp;E distribution assemblies</v>
      </c>
      <c r="L289" s="25" t="str">
        <f t="shared" si="583"/>
        <v>5i) Infrastructure M&amp;E (Central Plant)</v>
      </c>
      <c r="M289" s="25" t="str">
        <f t="shared" ref="M289" si="599">SUBSTITUTE(Z289,"5l","5l) Doorsets")</f>
        <v>5l) Doorsets</v>
      </c>
      <c r="N289" s="25" t="str">
        <f t="shared" ref="N289" si="600">SUBSTITUTE(AA289,"5k","5k) Partition Cassettes")</f>
        <v/>
      </c>
      <c r="O289" s="25" t="str">
        <f t="shared" si="586"/>
        <v/>
      </c>
      <c r="V289" s="24" t="s">
        <v>104</v>
      </c>
      <c r="W289" s="24" t="s">
        <v>105</v>
      </c>
      <c r="X289" s="24" t="s">
        <v>130</v>
      </c>
      <c r="Y289" s="24" t="s">
        <v>108</v>
      </c>
      <c r="Z289" s="24" t="s">
        <v>111</v>
      </c>
      <c r="AA289" s="24"/>
      <c r="AB289" s="24"/>
      <c r="AC289" s="24"/>
      <c r="AF289" s="24" t="str">
        <f t="shared" si="548"/>
        <v>5e5f5g5i5l</v>
      </c>
    </row>
    <row r="290" spans="1:32" ht="28.5" x14ac:dyDescent="0.45">
      <c r="A290" s="51" t="str">
        <f t="shared" si="532"/>
        <v>1b5e5f5g5k</v>
      </c>
      <c r="B290" s="96">
        <f t="shared" si="534"/>
        <v>289</v>
      </c>
      <c r="C290" s="87">
        <f t="shared" si="594"/>
        <v>0.16800000000000001</v>
      </c>
      <c r="D290" s="87">
        <f t="shared" si="595"/>
        <v>0.13800000000000001</v>
      </c>
      <c r="E290" s="87">
        <f t="shared" si="596"/>
        <v>0.61199999999999999</v>
      </c>
      <c r="F290" s="111">
        <f t="shared" si="597"/>
        <v>8.199999999999999E-2</v>
      </c>
      <c r="G290" s="97">
        <f t="shared" si="563"/>
        <v>1</v>
      </c>
      <c r="H290" s="91" t="s">
        <v>137</v>
      </c>
      <c r="I290" s="25" t="str">
        <f t="shared" si="552"/>
        <v>5e) Façade Assemblies</v>
      </c>
      <c r="J290" s="25" t="str">
        <f t="shared" si="553"/>
        <v>5f) Roof Assemblies (pre-finished sections)</v>
      </c>
      <c r="K290" s="25" t="str">
        <f t="shared" si="554"/>
        <v>5g) In unit M&amp;E distribution assemblies</v>
      </c>
      <c r="L290" s="25" t="str">
        <f t="shared" ref="L290:L291" si="601">SUBSTITUTE(Y290,"5k","5k) Partition Cassettes")</f>
        <v>5k) Partition Cassettes</v>
      </c>
      <c r="M290" s="25" t="str">
        <f t="shared" ref="M290" si="602">SUBSTITUTE(Z290,"5i","5i) Infrastructure M&amp;E (Central Plant)")</f>
        <v/>
      </c>
      <c r="N290" s="25" t="str">
        <f t="shared" ref="N290:N293" si="603">SUBSTITUTE(AA290,"5j","5j) Floor Cassettes with horizontal services")</f>
        <v/>
      </c>
      <c r="O290" s="25" t="str">
        <f t="shared" ref="O290:O293" si="604">SUBSTITUTE(AB290,"5k","5k) Partition Cassettes")</f>
        <v/>
      </c>
      <c r="V290" s="24" t="s">
        <v>104</v>
      </c>
      <c r="W290" s="24" t="s">
        <v>105</v>
      </c>
      <c r="X290" s="24" t="s">
        <v>130</v>
      </c>
      <c r="Y290" s="24" t="s">
        <v>135</v>
      </c>
      <c r="Z290" s="24"/>
      <c r="AA290" s="24"/>
      <c r="AB290" s="24"/>
      <c r="AC290" s="24"/>
      <c r="AF290" s="24" t="str">
        <f t="shared" si="548"/>
        <v>5e5f5g5k</v>
      </c>
    </row>
    <row r="291" spans="1:32" ht="28.5" x14ac:dyDescent="0.45">
      <c r="A291" s="51" t="str">
        <f t="shared" si="532"/>
        <v>1b5e5f5g5k5l</v>
      </c>
      <c r="B291" s="96">
        <f t="shared" si="534"/>
        <v>290</v>
      </c>
      <c r="C291" s="87">
        <f t="shared" si="594"/>
        <v>0.17</v>
      </c>
      <c r="D291" s="87">
        <f t="shared" si="595"/>
        <v>0.14000000000000001</v>
      </c>
      <c r="E291" s="87">
        <f t="shared" si="596"/>
        <v>0.61</v>
      </c>
      <c r="F291" s="111">
        <f t="shared" si="597"/>
        <v>7.9999999999999988E-2</v>
      </c>
      <c r="G291" s="97">
        <f t="shared" si="563"/>
        <v>1</v>
      </c>
      <c r="H291" s="91" t="s">
        <v>137</v>
      </c>
      <c r="I291" s="25" t="str">
        <f t="shared" si="552"/>
        <v>5e) Façade Assemblies</v>
      </c>
      <c r="J291" s="25" t="str">
        <f t="shared" si="553"/>
        <v>5f) Roof Assemblies (pre-finished sections)</v>
      </c>
      <c r="K291" s="25" t="str">
        <f t="shared" si="554"/>
        <v>5g) In unit M&amp;E distribution assemblies</v>
      </c>
      <c r="L291" s="25" t="str">
        <f t="shared" si="601"/>
        <v>5k) Partition Cassettes</v>
      </c>
      <c r="M291" s="25" t="str">
        <f t="shared" ref="M291" si="605">SUBSTITUTE(Z291,"5l","5l) Doorsets")</f>
        <v>5l) Doorsets</v>
      </c>
      <c r="N291" s="25" t="str">
        <f t="shared" si="603"/>
        <v/>
      </c>
      <c r="O291" s="25" t="str">
        <f t="shared" si="604"/>
        <v/>
      </c>
      <c r="V291" s="24" t="s">
        <v>104</v>
      </c>
      <c r="W291" s="24" t="s">
        <v>105</v>
      </c>
      <c r="X291" s="24" t="s">
        <v>130</v>
      </c>
      <c r="Y291" s="24" t="s">
        <v>135</v>
      </c>
      <c r="Z291" s="24" t="s">
        <v>111</v>
      </c>
      <c r="AA291" s="24"/>
      <c r="AB291" s="24"/>
      <c r="AC291" s="24"/>
      <c r="AF291" s="24" t="str">
        <f t="shared" si="548"/>
        <v>5e5f5g5k5l</v>
      </c>
    </row>
    <row r="292" spans="1:32" ht="28.5" x14ac:dyDescent="0.45">
      <c r="A292" s="51" t="str">
        <f t="shared" si="532"/>
        <v>1b5e5f5g5l</v>
      </c>
      <c r="B292" s="96">
        <f t="shared" si="534"/>
        <v>291</v>
      </c>
      <c r="C292" s="87">
        <f t="shared" si="594"/>
        <v>0.17200000000000001</v>
      </c>
      <c r="D292" s="87">
        <f t="shared" si="595"/>
        <v>0.14200000000000002</v>
      </c>
      <c r="E292" s="87">
        <f t="shared" si="596"/>
        <v>0.60799999999999998</v>
      </c>
      <c r="F292" s="111">
        <f t="shared" si="597"/>
        <v>7.7999999999999986E-2</v>
      </c>
      <c r="G292" s="97">
        <f t="shared" si="563"/>
        <v>1</v>
      </c>
      <c r="H292" s="91" t="s">
        <v>137</v>
      </c>
      <c r="I292" s="25" t="str">
        <f t="shared" si="552"/>
        <v>5e) Façade Assemblies</v>
      </c>
      <c r="J292" s="25" t="str">
        <f t="shared" si="553"/>
        <v>5f) Roof Assemblies (pre-finished sections)</v>
      </c>
      <c r="K292" s="25" t="str">
        <f t="shared" si="554"/>
        <v>5g) In unit M&amp;E distribution assemblies</v>
      </c>
      <c r="L292" s="25" t="str">
        <f t="shared" ref="L292" si="606">SUBSTITUTE(Y292,"5l","5l) Doorsets")</f>
        <v>5l) Doorsets</v>
      </c>
      <c r="M292" s="25" t="str">
        <f t="shared" ref="M292:M293" si="607">SUBSTITUTE(Z292,"5i","5i) Infrastructure M&amp;E (Central Plant)")</f>
        <v/>
      </c>
      <c r="N292" s="25" t="str">
        <f t="shared" si="603"/>
        <v/>
      </c>
      <c r="O292" s="25" t="str">
        <f t="shared" si="604"/>
        <v/>
      </c>
      <c r="V292" s="24" t="s">
        <v>104</v>
      </c>
      <c r="W292" s="24" t="s">
        <v>105</v>
      </c>
      <c r="X292" s="24" t="s">
        <v>130</v>
      </c>
      <c r="Y292" s="24" t="s">
        <v>111</v>
      </c>
      <c r="Z292" s="24"/>
      <c r="AA292" s="24"/>
      <c r="AB292" s="24"/>
      <c r="AC292" s="24"/>
      <c r="AF292" s="24" t="str">
        <f t="shared" si="548"/>
        <v>5e5f5g5l</v>
      </c>
    </row>
    <row r="293" spans="1:32" ht="28.5" x14ac:dyDescent="0.45">
      <c r="A293" s="51" t="str">
        <f t="shared" si="532"/>
        <v>1b5e5f5h</v>
      </c>
      <c r="B293" s="96">
        <f t="shared" si="534"/>
        <v>292</v>
      </c>
      <c r="C293" s="87">
        <f t="shared" si="594"/>
        <v>0.17400000000000002</v>
      </c>
      <c r="D293" s="87">
        <f t="shared" si="595"/>
        <v>0.14400000000000002</v>
      </c>
      <c r="E293" s="87">
        <f t="shared" si="596"/>
        <v>0.60599999999999998</v>
      </c>
      <c r="F293" s="111">
        <f t="shared" si="597"/>
        <v>7.5999999999999984E-2</v>
      </c>
      <c r="G293" s="97">
        <f t="shared" si="563"/>
        <v>1</v>
      </c>
      <c r="H293" s="91" t="s">
        <v>137</v>
      </c>
      <c r="I293" s="25" t="str">
        <f t="shared" si="552"/>
        <v>5e) Façade Assemblies</v>
      </c>
      <c r="J293" s="25" t="str">
        <f t="shared" si="553"/>
        <v>5f) Roof Assemblies (pre-finished sections)</v>
      </c>
      <c r="K293" s="25" t="str">
        <f t="shared" ref="K293:K304" si="608">SUBSTITUTE(X293,"5h","5h) Infrastructure M&amp;E (vertical risers)")</f>
        <v>5h) Infrastructure M&amp;E (vertical risers)</v>
      </c>
      <c r="L293" s="25" t="str">
        <f t="shared" ref="L293" si="609">SUBSTITUTE(Y293,"5h","5h) Infrastructure M&amp;E (vertical risers)")</f>
        <v/>
      </c>
      <c r="M293" s="25" t="str">
        <f t="shared" si="607"/>
        <v/>
      </c>
      <c r="N293" s="25" t="str">
        <f t="shared" si="603"/>
        <v/>
      </c>
      <c r="O293" s="25" t="str">
        <f t="shared" si="604"/>
        <v/>
      </c>
      <c r="V293" s="24" t="s">
        <v>104</v>
      </c>
      <c r="W293" s="24" t="s">
        <v>105</v>
      </c>
      <c r="X293" s="24" t="s">
        <v>131</v>
      </c>
      <c r="Y293" s="24"/>
      <c r="Z293" s="24"/>
      <c r="AA293" s="24"/>
      <c r="AB293" s="24"/>
      <c r="AC293" s="24"/>
      <c r="AF293" s="24" t="str">
        <f t="shared" si="548"/>
        <v>5e5f5h</v>
      </c>
    </row>
    <row r="294" spans="1:32" ht="28.5" x14ac:dyDescent="0.45">
      <c r="A294" s="51" t="str">
        <f t="shared" si="532"/>
        <v>1b5e5f5h5i</v>
      </c>
      <c r="B294" s="96">
        <f t="shared" si="534"/>
        <v>293</v>
      </c>
      <c r="C294" s="87">
        <f>C293-0.007</f>
        <v>0.16700000000000001</v>
      </c>
      <c r="D294" s="87">
        <f>D293-0.007</f>
        <v>0.13700000000000001</v>
      </c>
      <c r="E294" s="87">
        <f>E293+0.007</f>
        <v>0.61299999999999999</v>
      </c>
      <c r="F294" s="111">
        <f>F293+0.007</f>
        <v>8.299999999999999E-2</v>
      </c>
      <c r="G294" s="97">
        <f t="shared" si="563"/>
        <v>1</v>
      </c>
      <c r="H294" s="91" t="s">
        <v>137</v>
      </c>
      <c r="I294" s="25" t="str">
        <f t="shared" si="552"/>
        <v>5e) Façade Assemblies</v>
      </c>
      <c r="J294" s="25" t="str">
        <f t="shared" si="553"/>
        <v>5f) Roof Assemblies (pre-finished sections)</v>
      </c>
      <c r="K294" s="25" t="str">
        <f t="shared" si="608"/>
        <v>5h) Infrastructure M&amp;E (vertical risers)</v>
      </c>
      <c r="L294" s="25" t="str">
        <f t="shared" ref="L294:L301" si="610">SUBSTITUTE(Y294,"5i","5i) Infrastructure M&amp;E (Central Plant)")</f>
        <v>5i) Infrastructure M&amp;E (Central Plant)</v>
      </c>
      <c r="M294" s="25" t="str">
        <f t="shared" ref="M294:M298" si="611">SUBSTITUTE(Z294,"5j","5j) Floor Cassettes with horizontal services")</f>
        <v/>
      </c>
      <c r="N294" s="25" t="str">
        <f t="shared" ref="N294:N297" si="612">SUBSTITUTE(AA294,"5k","5k) Partition Cassettes")</f>
        <v/>
      </c>
      <c r="O294" s="25" t="str">
        <f t="shared" ref="O294:O304" si="613">SUBSTITUTE(AB294,"5l","5l) Doorsets")</f>
        <v/>
      </c>
      <c r="V294" s="24" t="s">
        <v>104</v>
      </c>
      <c r="W294" s="24" t="s">
        <v>105</v>
      </c>
      <c r="X294" s="24" t="s">
        <v>131</v>
      </c>
      <c r="Y294" s="24" t="s">
        <v>108</v>
      </c>
      <c r="Z294" s="24"/>
      <c r="AA294" s="24"/>
      <c r="AB294" s="24"/>
      <c r="AC294" s="24"/>
      <c r="AF294" s="24" t="str">
        <f t="shared" si="548"/>
        <v>5e5f5h5i</v>
      </c>
    </row>
    <row r="295" spans="1:32" ht="28.5" x14ac:dyDescent="0.45">
      <c r="A295" s="51" t="str">
        <f t="shared" si="532"/>
        <v>1b5e5f5h5i5j</v>
      </c>
      <c r="B295" s="96">
        <f t="shared" si="534"/>
        <v>294</v>
      </c>
      <c r="C295" s="87">
        <f t="shared" ref="C295:C296" si="614">C294-0.007</f>
        <v>0.16</v>
      </c>
      <c r="D295" s="87">
        <f t="shared" ref="D295:D296" si="615">D294-0.007</f>
        <v>0.13</v>
      </c>
      <c r="E295" s="87">
        <f t="shared" ref="E295:E296" si="616">E294+0.007</f>
        <v>0.62</v>
      </c>
      <c r="F295" s="111">
        <f t="shared" ref="F295:F296" si="617">F294+0.007</f>
        <v>0.09</v>
      </c>
      <c r="G295" s="97">
        <f t="shared" si="563"/>
        <v>1</v>
      </c>
      <c r="H295" s="91" t="s">
        <v>137</v>
      </c>
      <c r="I295" s="25" t="str">
        <f t="shared" si="552"/>
        <v>5e) Façade Assemblies</v>
      </c>
      <c r="J295" s="25" t="str">
        <f t="shared" si="553"/>
        <v>5f) Roof Assemblies (pre-finished sections)</v>
      </c>
      <c r="K295" s="25" t="str">
        <f t="shared" si="608"/>
        <v>5h) Infrastructure M&amp;E (vertical risers)</v>
      </c>
      <c r="L295" s="25" t="str">
        <f t="shared" si="610"/>
        <v>5i) Infrastructure M&amp;E (Central Plant)</v>
      </c>
      <c r="M295" s="25" t="str">
        <f t="shared" si="611"/>
        <v>5j) Floor Cassettes with horizontal services</v>
      </c>
      <c r="N295" s="25" t="str">
        <f t="shared" si="612"/>
        <v/>
      </c>
      <c r="O295" s="25" t="str">
        <f t="shared" si="613"/>
        <v/>
      </c>
      <c r="V295" s="24" t="s">
        <v>104</v>
      </c>
      <c r="W295" s="24" t="s">
        <v>105</v>
      </c>
      <c r="X295" s="24" t="s">
        <v>131</v>
      </c>
      <c r="Y295" s="24" t="s">
        <v>108</v>
      </c>
      <c r="Z295" s="24" t="s">
        <v>134</v>
      </c>
      <c r="AA295" s="24"/>
      <c r="AB295" s="24"/>
      <c r="AC295" s="24"/>
      <c r="AF295" s="24" t="str">
        <f t="shared" si="548"/>
        <v>5e5f5h5i5j</v>
      </c>
    </row>
    <row r="296" spans="1:32" ht="28.5" x14ac:dyDescent="0.45">
      <c r="A296" s="51" t="str">
        <f t="shared" si="532"/>
        <v>1b5e5f5h5i5j5k</v>
      </c>
      <c r="B296" s="96">
        <f t="shared" si="534"/>
        <v>295</v>
      </c>
      <c r="C296" s="87">
        <f t="shared" si="614"/>
        <v>0.153</v>
      </c>
      <c r="D296" s="87">
        <f t="shared" si="615"/>
        <v>0.123</v>
      </c>
      <c r="E296" s="87">
        <f t="shared" si="616"/>
        <v>0.627</v>
      </c>
      <c r="F296" s="111">
        <f t="shared" si="617"/>
        <v>9.7000000000000003E-2</v>
      </c>
      <c r="G296" s="97">
        <f t="shared" si="563"/>
        <v>1</v>
      </c>
      <c r="H296" s="91" t="s">
        <v>137</v>
      </c>
      <c r="I296" s="25" t="str">
        <f t="shared" si="552"/>
        <v>5e) Façade Assemblies</v>
      </c>
      <c r="J296" s="25" t="str">
        <f t="shared" si="553"/>
        <v>5f) Roof Assemblies (pre-finished sections)</v>
      </c>
      <c r="K296" s="25" t="str">
        <f t="shared" si="608"/>
        <v>5h) Infrastructure M&amp;E (vertical risers)</v>
      </c>
      <c r="L296" s="25" t="str">
        <f t="shared" si="610"/>
        <v>5i) Infrastructure M&amp;E (Central Plant)</v>
      </c>
      <c r="M296" s="25" t="str">
        <f t="shared" si="611"/>
        <v>5j) Floor Cassettes with horizontal services</v>
      </c>
      <c r="N296" s="25" t="str">
        <f t="shared" si="612"/>
        <v>5k) Partition Cassettes</v>
      </c>
      <c r="O296" s="25" t="str">
        <f t="shared" si="613"/>
        <v/>
      </c>
      <c r="V296" s="24" t="s">
        <v>104</v>
      </c>
      <c r="W296" s="24" t="s">
        <v>105</v>
      </c>
      <c r="X296" s="24" t="s">
        <v>131</v>
      </c>
      <c r="Y296" s="24" t="s">
        <v>108</v>
      </c>
      <c r="Z296" s="24" t="s">
        <v>134</v>
      </c>
      <c r="AA296" s="24" t="s">
        <v>135</v>
      </c>
      <c r="AB296" s="24"/>
      <c r="AC296" s="24"/>
      <c r="AF296" s="24" t="str">
        <f t="shared" si="548"/>
        <v>5e5f5h5i5j5k</v>
      </c>
    </row>
    <row r="297" spans="1:32" ht="28.5" x14ac:dyDescent="0.45">
      <c r="A297" s="51" t="str">
        <f t="shared" si="532"/>
        <v>1b5e5f5h5i5j5k5l</v>
      </c>
      <c r="B297" s="96">
        <f t="shared" si="534"/>
        <v>296</v>
      </c>
      <c r="C297" s="87">
        <v>0.12</v>
      </c>
      <c r="D297" s="87">
        <v>0.1</v>
      </c>
      <c r="E297" s="87">
        <v>0.65</v>
      </c>
      <c r="F297" s="111">
        <v>0.13</v>
      </c>
      <c r="G297" s="97">
        <f t="shared" si="563"/>
        <v>1</v>
      </c>
      <c r="H297" s="91" t="s">
        <v>137</v>
      </c>
      <c r="I297" s="25" t="str">
        <f t="shared" si="552"/>
        <v>5e) Façade Assemblies</v>
      </c>
      <c r="J297" s="25" t="str">
        <f t="shared" si="553"/>
        <v>5f) Roof Assemblies (pre-finished sections)</v>
      </c>
      <c r="K297" s="25" t="str">
        <f t="shared" si="608"/>
        <v>5h) Infrastructure M&amp;E (vertical risers)</v>
      </c>
      <c r="L297" s="25" t="str">
        <f t="shared" si="610"/>
        <v>5i) Infrastructure M&amp;E (Central Plant)</v>
      </c>
      <c r="M297" s="25" t="str">
        <f t="shared" si="611"/>
        <v>5j) Floor Cassettes with horizontal services</v>
      </c>
      <c r="N297" s="25" t="str">
        <f t="shared" si="612"/>
        <v>5k) Partition Cassettes</v>
      </c>
      <c r="O297" s="25" t="str">
        <f t="shared" si="613"/>
        <v>5l) Doorsets</v>
      </c>
      <c r="V297" s="24" t="s">
        <v>104</v>
      </c>
      <c r="W297" s="24" t="s">
        <v>105</v>
      </c>
      <c r="X297" s="24" t="s">
        <v>131</v>
      </c>
      <c r="Y297" s="24" t="s">
        <v>108</v>
      </c>
      <c r="Z297" s="24" t="s">
        <v>134</v>
      </c>
      <c r="AA297" s="24" t="s">
        <v>135</v>
      </c>
      <c r="AB297" s="24" t="s">
        <v>111</v>
      </c>
      <c r="AC297" s="24"/>
      <c r="AF297" s="24" t="str">
        <f t="shared" si="548"/>
        <v>5e5f5h5i5j5k5l</v>
      </c>
    </row>
    <row r="298" spans="1:32" ht="28.5" x14ac:dyDescent="0.45">
      <c r="A298" s="51" t="str">
        <f t="shared" si="532"/>
        <v>1b5e5f5h5i5j5l</v>
      </c>
      <c r="B298" s="96">
        <f t="shared" si="534"/>
        <v>297</v>
      </c>
      <c r="C298" s="87">
        <f>C297+0.005</f>
        <v>0.125</v>
      </c>
      <c r="D298" s="87">
        <f>D297+0.005</f>
        <v>0.10500000000000001</v>
      </c>
      <c r="E298" s="87">
        <f>E297-0.005</f>
        <v>0.64500000000000002</v>
      </c>
      <c r="F298" s="111">
        <f>F297-0.005</f>
        <v>0.125</v>
      </c>
      <c r="G298" s="97">
        <f t="shared" si="563"/>
        <v>1</v>
      </c>
      <c r="H298" s="91" t="s">
        <v>137</v>
      </c>
      <c r="I298" s="25" t="str">
        <f t="shared" si="552"/>
        <v>5e) Façade Assemblies</v>
      </c>
      <c r="J298" s="25" t="str">
        <f t="shared" si="553"/>
        <v>5f) Roof Assemblies (pre-finished sections)</v>
      </c>
      <c r="K298" s="25" t="str">
        <f t="shared" si="608"/>
        <v>5h) Infrastructure M&amp;E (vertical risers)</v>
      </c>
      <c r="L298" s="25" t="str">
        <f t="shared" si="610"/>
        <v>5i) Infrastructure M&amp;E (Central Plant)</v>
      </c>
      <c r="M298" s="25" t="str">
        <f t="shared" si="611"/>
        <v>5j) Floor Cassettes with horizontal services</v>
      </c>
      <c r="N298" s="25" t="str">
        <f t="shared" ref="N298" si="618">SUBSTITUTE(AA298,"5l","5l) Doorsets")</f>
        <v>5l) Doorsets</v>
      </c>
      <c r="O298" s="25" t="str">
        <f t="shared" si="613"/>
        <v/>
      </c>
      <c r="V298" s="24" t="s">
        <v>104</v>
      </c>
      <c r="W298" s="24" t="s">
        <v>105</v>
      </c>
      <c r="X298" s="24" t="s">
        <v>131</v>
      </c>
      <c r="Y298" s="24" t="s">
        <v>108</v>
      </c>
      <c r="Z298" s="24" t="s">
        <v>134</v>
      </c>
      <c r="AA298" s="24" t="s">
        <v>111</v>
      </c>
      <c r="AB298" s="24"/>
      <c r="AC298" s="24"/>
      <c r="AF298" s="24" t="str">
        <f t="shared" si="548"/>
        <v>5e5f5h5i5j5l</v>
      </c>
    </row>
    <row r="299" spans="1:32" ht="28.5" x14ac:dyDescent="0.45">
      <c r="A299" s="51" t="str">
        <f t="shared" si="532"/>
        <v>1b5e5f5h5i5k</v>
      </c>
      <c r="B299" s="96">
        <f t="shared" si="534"/>
        <v>298</v>
      </c>
      <c r="C299" s="87">
        <f t="shared" ref="C299:C305" si="619">C298+0.005</f>
        <v>0.13</v>
      </c>
      <c r="D299" s="87">
        <f t="shared" ref="D299:D305" si="620">D298+0.005</f>
        <v>0.11000000000000001</v>
      </c>
      <c r="E299" s="87">
        <f t="shared" ref="E299:E305" si="621">E298-0.005</f>
        <v>0.64</v>
      </c>
      <c r="F299" s="111">
        <f t="shared" ref="F299:F305" si="622">F298-0.005</f>
        <v>0.12</v>
      </c>
      <c r="G299" s="97">
        <f t="shared" si="563"/>
        <v>1</v>
      </c>
      <c r="H299" s="91" t="s">
        <v>137</v>
      </c>
      <c r="I299" s="25" t="str">
        <f t="shared" si="552"/>
        <v>5e) Façade Assemblies</v>
      </c>
      <c r="J299" s="25" t="str">
        <f t="shared" si="553"/>
        <v>5f) Roof Assemblies (pre-finished sections)</v>
      </c>
      <c r="K299" s="25" t="str">
        <f t="shared" si="608"/>
        <v>5h) Infrastructure M&amp;E (vertical risers)</v>
      </c>
      <c r="L299" s="25" t="str">
        <f t="shared" si="610"/>
        <v>5i) Infrastructure M&amp;E (Central Plant)</v>
      </c>
      <c r="M299" s="25" t="str">
        <f t="shared" ref="M299:M300" si="623">SUBSTITUTE(Z299,"5k","5k) Partition Cassettes")</f>
        <v>5k) Partition Cassettes</v>
      </c>
      <c r="N299" s="25" t="str">
        <f t="shared" ref="N299" si="624">SUBSTITUTE(AA299,"5k","5k) Partition Cassettes")</f>
        <v/>
      </c>
      <c r="O299" s="25" t="str">
        <f t="shared" si="613"/>
        <v/>
      </c>
      <c r="V299" s="24" t="s">
        <v>104</v>
      </c>
      <c r="W299" s="24" t="s">
        <v>105</v>
      </c>
      <c r="X299" s="24" t="s">
        <v>131</v>
      </c>
      <c r="Y299" s="24" t="s">
        <v>108</v>
      </c>
      <c r="Z299" s="24" t="s">
        <v>135</v>
      </c>
      <c r="AA299" s="24"/>
      <c r="AB299" s="24"/>
      <c r="AC299" s="24"/>
      <c r="AF299" s="24" t="str">
        <f t="shared" si="548"/>
        <v>5e5f5h5i5k</v>
      </c>
    </row>
    <row r="300" spans="1:32" ht="28.5" x14ac:dyDescent="0.45">
      <c r="A300" s="51" t="str">
        <f t="shared" si="532"/>
        <v>1b5e5f5h5i5k5l</v>
      </c>
      <c r="B300" s="96">
        <f t="shared" si="534"/>
        <v>299</v>
      </c>
      <c r="C300" s="87">
        <f t="shared" si="619"/>
        <v>0.13500000000000001</v>
      </c>
      <c r="D300" s="87">
        <f t="shared" si="620"/>
        <v>0.11500000000000002</v>
      </c>
      <c r="E300" s="87">
        <f t="shared" si="621"/>
        <v>0.63500000000000001</v>
      </c>
      <c r="F300" s="111">
        <f t="shared" si="622"/>
        <v>0.11499999999999999</v>
      </c>
      <c r="G300" s="97">
        <f t="shared" si="563"/>
        <v>1</v>
      </c>
      <c r="H300" s="91" t="s">
        <v>137</v>
      </c>
      <c r="I300" s="25" t="str">
        <f t="shared" si="552"/>
        <v>5e) Façade Assemblies</v>
      </c>
      <c r="J300" s="25" t="str">
        <f t="shared" si="553"/>
        <v>5f) Roof Assemblies (pre-finished sections)</v>
      </c>
      <c r="K300" s="25" t="str">
        <f t="shared" si="608"/>
        <v>5h) Infrastructure M&amp;E (vertical risers)</v>
      </c>
      <c r="L300" s="25" t="str">
        <f t="shared" si="610"/>
        <v>5i) Infrastructure M&amp;E (Central Plant)</v>
      </c>
      <c r="M300" s="25" t="str">
        <f t="shared" si="623"/>
        <v>5k) Partition Cassettes</v>
      </c>
      <c r="N300" s="25" t="str">
        <f t="shared" ref="N300" si="625">SUBSTITUTE(AA300,"5l","5l) Doorsets")</f>
        <v>5l) Doorsets</v>
      </c>
      <c r="O300" s="25" t="str">
        <f t="shared" si="613"/>
        <v/>
      </c>
      <c r="V300" s="24" t="s">
        <v>104</v>
      </c>
      <c r="W300" s="24" t="s">
        <v>105</v>
      </c>
      <c r="X300" s="24" t="s">
        <v>131</v>
      </c>
      <c r="Y300" s="24" t="s">
        <v>108</v>
      </c>
      <c r="Z300" s="24" t="s">
        <v>135</v>
      </c>
      <c r="AA300" s="24" t="s">
        <v>111</v>
      </c>
      <c r="AB300" s="24"/>
      <c r="AC300" s="24"/>
      <c r="AF300" s="24" t="str">
        <f t="shared" si="548"/>
        <v>5e5f5h5i5k5l</v>
      </c>
    </row>
    <row r="301" spans="1:32" ht="28.5" x14ac:dyDescent="0.45">
      <c r="A301" s="51" t="str">
        <f t="shared" si="532"/>
        <v>1b5e5f5h5i5l</v>
      </c>
      <c r="B301" s="96">
        <f t="shared" si="534"/>
        <v>300</v>
      </c>
      <c r="C301" s="87">
        <f t="shared" si="619"/>
        <v>0.14000000000000001</v>
      </c>
      <c r="D301" s="87">
        <f t="shared" si="620"/>
        <v>0.12000000000000002</v>
      </c>
      <c r="E301" s="87">
        <f t="shared" si="621"/>
        <v>0.63</v>
      </c>
      <c r="F301" s="111">
        <f t="shared" si="622"/>
        <v>0.10999999999999999</v>
      </c>
      <c r="G301" s="97">
        <f t="shared" si="563"/>
        <v>1</v>
      </c>
      <c r="H301" s="91" t="s">
        <v>137</v>
      </c>
      <c r="I301" s="25" t="str">
        <f t="shared" si="552"/>
        <v>5e) Façade Assemblies</v>
      </c>
      <c r="J301" s="25" t="str">
        <f t="shared" si="553"/>
        <v>5f) Roof Assemblies (pre-finished sections)</v>
      </c>
      <c r="K301" s="25" t="str">
        <f t="shared" si="608"/>
        <v>5h) Infrastructure M&amp;E (vertical risers)</v>
      </c>
      <c r="L301" s="25" t="str">
        <f t="shared" si="610"/>
        <v>5i) Infrastructure M&amp;E (Central Plant)</v>
      </c>
      <c r="M301" s="25" t="str">
        <f t="shared" ref="M301" si="626">SUBSTITUTE(Z301,"5l","5l) Doorsets")</f>
        <v>5l) Doorsets</v>
      </c>
      <c r="N301" s="25" t="str">
        <f t="shared" ref="N301:N304" si="627">SUBSTITUTE(AA301,"5k","5k) Partition Cassettes")</f>
        <v/>
      </c>
      <c r="O301" s="25" t="str">
        <f t="shared" si="613"/>
        <v/>
      </c>
      <c r="V301" s="24" t="s">
        <v>104</v>
      </c>
      <c r="W301" s="24" t="s">
        <v>105</v>
      </c>
      <c r="X301" s="24" t="s">
        <v>131</v>
      </c>
      <c r="Y301" s="24" t="s">
        <v>108</v>
      </c>
      <c r="Z301" s="24" t="s">
        <v>111</v>
      </c>
      <c r="AA301" s="24"/>
      <c r="AB301" s="24"/>
      <c r="AC301" s="24"/>
      <c r="AF301" s="24" t="str">
        <f t="shared" si="548"/>
        <v>5e5f5h5i5l</v>
      </c>
    </row>
    <row r="302" spans="1:32" ht="28.5" x14ac:dyDescent="0.45">
      <c r="A302" s="51" t="str">
        <f t="shared" si="532"/>
        <v>1b5e5f5h5k</v>
      </c>
      <c r="B302" s="96">
        <f t="shared" si="534"/>
        <v>301</v>
      </c>
      <c r="C302" s="87">
        <f t="shared" si="619"/>
        <v>0.14500000000000002</v>
      </c>
      <c r="D302" s="87">
        <f t="shared" si="620"/>
        <v>0.12500000000000003</v>
      </c>
      <c r="E302" s="87">
        <f t="shared" si="621"/>
        <v>0.625</v>
      </c>
      <c r="F302" s="111">
        <f t="shared" si="622"/>
        <v>0.10499999999999998</v>
      </c>
      <c r="G302" s="97">
        <f t="shared" si="563"/>
        <v>1</v>
      </c>
      <c r="H302" s="91" t="s">
        <v>137</v>
      </c>
      <c r="I302" s="25" t="str">
        <f t="shared" si="552"/>
        <v>5e) Façade Assemblies</v>
      </c>
      <c r="J302" s="25" t="str">
        <f t="shared" si="553"/>
        <v>5f) Roof Assemblies (pre-finished sections)</v>
      </c>
      <c r="K302" s="25" t="str">
        <f t="shared" si="608"/>
        <v>5h) Infrastructure M&amp;E (vertical risers)</v>
      </c>
      <c r="L302" s="25" t="str">
        <f t="shared" ref="L302:L303" si="628">SUBSTITUTE(Y302,"5k","5k) Partition Cassettes")</f>
        <v>5k) Partition Cassettes</v>
      </c>
      <c r="M302" s="25" t="str">
        <f t="shared" ref="M302" si="629">SUBSTITUTE(Z302,"5j","5j) Floor Cassettes with horizontal services")</f>
        <v/>
      </c>
      <c r="N302" s="25" t="str">
        <f t="shared" si="627"/>
        <v/>
      </c>
      <c r="O302" s="25" t="str">
        <f t="shared" si="613"/>
        <v/>
      </c>
      <c r="V302" s="24" t="s">
        <v>104</v>
      </c>
      <c r="W302" s="24" t="s">
        <v>105</v>
      </c>
      <c r="X302" s="24" t="s">
        <v>131</v>
      </c>
      <c r="Y302" s="24" t="s">
        <v>135</v>
      </c>
      <c r="Z302" s="24"/>
      <c r="AA302" s="24"/>
      <c r="AB302" s="24"/>
      <c r="AC302" s="24"/>
      <c r="AF302" s="24" t="str">
        <f t="shared" si="548"/>
        <v>5e5f5h5k</v>
      </c>
    </row>
    <row r="303" spans="1:32" ht="28.5" x14ac:dyDescent="0.45">
      <c r="A303" s="51" t="str">
        <f t="shared" si="532"/>
        <v>1b5e5f5h5k5l</v>
      </c>
      <c r="B303" s="96">
        <f t="shared" si="534"/>
        <v>302</v>
      </c>
      <c r="C303" s="87">
        <f t="shared" si="619"/>
        <v>0.15000000000000002</v>
      </c>
      <c r="D303" s="87">
        <f t="shared" si="620"/>
        <v>0.13000000000000003</v>
      </c>
      <c r="E303" s="87">
        <f t="shared" si="621"/>
        <v>0.62</v>
      </c>
      <c r="F303" s="111">
        <f t="shared" si="622"/>
        <v>9.9999999999999978E-2</v>
      </c>
      <c r="G303" s="97">
        <f t="shared" si="563"/>
        <v>1</v>
      </c>
      <c r="H303" s="91" t="s">
        <v>137</v>
      </c>
      <c r="I303" s="25" t="str">
        <f t="shared" si="552"/>
        <v>5e) Façade Assemblies</v>
      </c>
      <c r="J303" s="25" t="str">
        <f t="shared" si="553"/>
        <v>5f) Roof Assemblies (pre-finished sections)</v>
      </c>
      <c r="K303" s="25" t="str">
        <f t="shared" si="608"/>
        <v>5h) Infrastructure M&amp;E (vertical risers)</v>
      </c>
      <c r="L303" s="25" t="str">
        <f t="shared" si="628"/>
        <v>5k) Partition Cassettes</v>
      </c>
      <c r="M303" s="25" t="str">
        <f t="shared" ref="M303" si="630">SUBSTITUTE(Z303,"5l","5l) Doorsets")</f>
        <v>5l) Doorsets</v>
      </c>
      <c r="N303" s="25" t="str">
        <f t="shared" si="627"/>
        <v/>
      </c>
      <c r="O303" s="25" t="str">
        <f t="shared" si="613"/>
        <v/>
      </c>
      <c r="V303" s="24" t="s">
        <v>104</v>
      </c>
      <c r="W303" s="24" t="s">
        <v>105</v>
      </c>
      <c r="X303" s="24" t="s">
        <v>131</v>
      </c>
      <c r="Y303" s="24" t="s">
        <v>135</v>
      </c>
      <c r="Z303" s="24" t="s">
        <v>111</v>
      </c>
      <c r="AA303" s="24"/>
      <c r="AB303" s="24"/>
      <c r="AC303" s="24"/>
      <c r="AF303" s="24" t="str">
        <f t="shared" si="548"/>
        <v>5e5f5h5k5l</v>
      </c>
    </row>
    <row r="304" spans="1:32" ht="28.5" x14ac:dyDescent="0.45">
      <c r="A304" s="51" t="str">
        <f t="shared" si="532"/>
        <v>1b5e5f5h5l</v>
      </c>
      <c r="B304" s="96">
        <f t="shared" si="534"/>
        <v>303</v>
      </c>
      <c r="C304" s="87">
        <f t="shared" si="619"/>
        <v>0.15500000000000003</v>
      </c>
      <c r="D304" s="87">
        <f t="shared" si="620"/>
        <v>0.13500000000000004</v>
      </c>
      <c r="E304" s="87">
        <f t="shared" si="621"/>
        <v>0.61499999999999999</v>
      </c>
      <c r="F304" s="111">
        <f t="shared" si="622"/>
        <v>9.4999999999999973E-2</v>
      </c>
      <c r="G304" s="97">
        <f t="shared" si="563"/>
        <v>1</v>
      </c>
      <c r="H304" s="91" t="s">
        <v>137</v>
      </c>
      <c r="I304" s="25" t="str">
        <f t="shared" si="552"/>
        <v>5e) Façade Assemblies</v>
      </c>
      <c r="J304" s="25" t="str">
        <f t="shared" si="553"/>
        <v>5f) Roof Assemblies (pre-finished sections)</v>
      </c>
      <c r="K304" s="25" t="str">
        <f t="shared" si="608"/>
        <v>5h) Infrastructure M&amp;E (vertical risers)</v>
      </c>
      <c r="L304" s="25" t="str">
        <f t="shared" ref="L304" si="631">SUBSTITUTE(Y304,"5l","5l) Doorsets")</f>
        <v>5l) Doorsets</v>
      </c>
      <c r="M304" s="25" t="str">
        <f t="shared" ref="M304" si="632">SUBSTITUTE(Z304,"5j","5j) Floor Cassettes with horizontal services")</f>
        <v/>
      </c>
      <c r="N304" s="25" t="str">
        <f t="shared" si="627"/>
        <v/>
      </c>
      <c r="O304" s="25" t="str">
        <f t="shared" si="613"/>
        <v/>
      </c>
      <c r="V304" s="24" t="s">
        <v>104</v>
      </c>
      <c r="W304" s="24" t="s">
        <v>105</v>
      </c>
      <c r="X304" s="24" t="s">
        <v>131</v>
      </c>
      <c r="Y304" s="24" t="s">
        <v>111</v>
      </c>
      <c r="Z304" s="24"/>
      <c r="AA304" s="24"/>
      <c r="AB304" s="24"/>
      <c r="AC304" s="24"/>
      <c r="AF304" s="24" t="str">
        <f t="shared" si="548"/>
        <v>5e5f5h5l</v>
      </c>
    </row>
    <row r="305" spans="1:32" ht="28.5" x14ac:dyDescent="0.45">
      <c r="A305" s="51" t="str">
        <f t="shared" si="532"/>
        <v>1b5e5f5i</v>
      </c>
      <c r="B305" s="96">
        <f t="shared" si="534"/>
        <v>304</v>
      </c>
      <c r="C305" s="87">
        <f t="shared" si="619"/>
        <v>0.16000000000000003</v>
      </c>
      <c r="D305" s="87">
        <f t="shared" si="620"/>
        <v>0.14000000000000004</v>
      </c>
      <c r="E305" s="87">
        <f t="shared" si="621"/>
        <v>0.61</v>
      </c>
      <c r="F305" s="111">
        <f t="shared" si="622"/>
        <v>8.9999999999999969E-2</v>
      </c>
      <c r="G305" s="97">
        <f t="shared" si="563"/>
        <v>1</v>
      </c>
      <c r="H305" s="91" t="s">
        <v>137</v>
      </c>
      <c r="I305" s="25" t="str">
        <f t="shared" si="552"/>
        <v>5e) Façade Assemblies</v>
      </c>
      <c r="J305" s="25" t="str">
        <f t="shared" si="553"/>
        <v>5f) Roof Assemblies (pre-finished sections)</v>
      </c>
      <c r="K305" s="25" t="str">
        <f t="shared" ref="K305:K312" si="633">SUBSTITUTE(X305,"5i","5i) Infrastructure M&amp;E (Central Plant)")</f>
        <v>5i) Infrastructure M&amp;E (Central Plant)</v>
      </c>
      <c r="L305" s="25" t="str">
        <f t="shared" ref="L305" si="634">SUBSTITUTE(Y305,"5h","5h) Infrastructure M&amp;E (vertical risers)")</f>
        <v/>
      </c>
      <c r="M305" s="25" t="str">
        <f t="shared" ref="M305" si="635">SUBSTITUTE(Z305,"5i","5i) Infrastructure M&amp;E (Central Plant)")</f>
        <v/>
      </c>
      <c r="N305" s="25" t="str">
        <f t="shared" ref="N305" si="636">SUBSTITUTE(AA305,"5j","5j) Floor Cassettes with horizontal services")</f>
        <v/>
      </c>
      <c r="O305" s="25" t="str">
        <f t="shared" ref="O305:O337" si="637">SUBSTITUTE(AB305,"5k","5k) Partition Cassettes")</f>
        <v/>
      </c>
      <c r="V305" s="24" t="s">
        <v>104</v>
      </c>
      <c r="W305" s="24" t="s">
        <v>105</v>
      </c>
      <c r="X305" s="24" t="s">
        <v>108</v>
      </c>
      <c r="Y305" s="24"/>
      <c r="Z305" s="24"/>
      <c r="AA305" s="24"/>
      <c r="AB305" s="24"/>
      <c r="AC305" s="24"/>
      <c r="AF305" s="24" t="str">
        <f t="shared" si="548"/>
        <v>5e5f5i</v>
      </c>
    </row>
    <row r="306" spans="1:32" ht="28.5" x14ac:dyDescent="0.45">
      <c r="A306" s="51" t="str">
        <f t="shared" si="532"/>
        <v>1b5e5f5i5j</v>
      </c>
      <c r="B306" s="96">
        <f t="shared" si="534"/>
        <v>305</v>
      </c>
      <c r="C306" s="87">
        <f>C305-0.01</f>
        <v>0.15000000000000002</v>
      </c>
      <c r="D306" s="87">
        <f>D305-0.01</f>
        <v>0.13000000000000003</v>
      </c>
      <c r="E306" s="87">
        <f>E305+0.01</f>
        <v>0.62</v>
      </c>
      <c r="F306" s="111">
        <f>F305+0.01</f>
        <v>9.9999999999999964E-2</v>
      </c>
      <c r="G306" s="97">
        <f t="shared" si="563"/>
        <v>1</v>
      </c>
      <c r="H306" s="91" t="s">
        <v>137</v>
      </c>
      <c r="I306" s="25" t="str">
        <f t="shared" si="552"/>
        <v>5e) Façade Assemblies</v>
      </c>
      <c r="J306" s="25" t="str">
        <f t="shared" si="553"/>
        <v>5f) Roof Assemblies (pre-finished sections)</v>
      </c>
      <c r="K306" s="25" t="str">
        <f t="shared" si="633"/>
        <v>5i) Infrastructure M&amp;E (Central Plant)</v>
      </c>
      <c r="L306" s="25" t="str">
        <f t="shared" ref="L306:L309" si="638">SUBSTITUTE(Y306,"5j","5j) Floor Cassettes with horizontal services")</f>
        <v>5j) Floor Cassettes with horizontal services</v>
      </c>
      <c r="M306" s="25" t="str">
        <f t="shared" ref="M306:M308" si="639">SUBSTITUTE(Z306,"5k","5k) Partition Cassettes")</f>
        <v/>
      </c>
      <c r="N306" s="25" t="str">
        <f t="shared" ref="N306:N314" si="640">SUBSTITUTE(AA306,"5l","5l) Doorsets")</f>
        <v/>
      </c>
      <c r="O306" s="25" t="str">
        <f t="shared" si="637"/>
        <v/>
      </c>
      <c r="V306" s="24" t="s">
        <v>104</v>
      </c>
      <c r="W306" s="24" t="s">
        <v>105</v>
      </c>
      <c r="X306" s="24" t="s">
        <v>108</v>
      </c>
      <c r="Y306" s="24" t="s">
        <v>134</v>
      </c>
      <c r="Z306" s="24"/>
      <c r="AA306" s="24"/>
      <c r="AB306" s="24"/>
      <c r="AC306" s="24"/>
      <c r="AF306" s="24" t="str">
        <f t="shared" si="548"/>
        <v>5e5f5i5j</v>
      </c>
    </row>
    <row r="307" spans="1:32" ht="28.5" x14ac:dyDescent="0.45">
      <c r="A307" s="51" t="str">
        <f t="shared" si="532"/>
        <v>1b5e5f5i5j5k</v>
      </c>
      <c r="B307" s="96">
        <f t="shared" si="534"/>
        <v>306</v>
      </c>
      <c r="C307" s="87">
        <f t="shared" ref="C307:C308" si="641">C306-0.01</f>
        <v>0.14000000000000001</v>
      </c>
      <c r="D307" s="87">
        <f t="shared" ref="D307:D308" si="642">D306-0.01</f>
        <v>0.12000000000000004</v>
      </c>
      <c r="E307" s="87">
        <f t="shared" ref="E307:E308" si="643">E306+0.01</f>
        <v>0.63</v>
      </c>
      <c r="F307" s="111">
        <f t="shared" ref="F307:F308" si="644">F306+0.01</f>
        <v>0.10999999999999996</v>
      </c>
      <c r="G307" s="97">
        <f t="shared" si="563"/>
        <v>1</v>
      </c>
      <c r="H307" s="91" t="s">
        <v>137</v>
      </c>
      <c r="I307" s="25" t="str">
        <f t="shared" si="552"/>
        <v>5e) Façade Assemblies</v>
      </c>
      <c r="J307" s="25" t="str">
        <f t="shared" si="553"/>
        <v>5f) Roof Assemblies (pre-finished sections)</v>
      </c>
      <c r="K307" s="25" t="str">
        <f t="shared" si="633"/>
        <v>5i) Infrastructure M&amp;E (Central Plant)</v>
      </c>
      <c r="L307" s="25" t="str">
        <f t="shared" si="638"/>
        <v>5j) Floor Cassettes with horizontal services</v>
      </c>
      <c r="M307" s="25" t="str">
        <f t="shared" si="639"/>
        <v>5k) Partition Cassettes</v>
      </c>
      <c r="N307" s="25" t="str">
        <f t="shared" si="640"/>
        <v/>
      </c>
      <c r="O307" s="25" t="str">
        <f t="shared" si="637"/>
        <v/>
      </c>
      <c r="V307" s="24" t="s">
        <v>104</v>
      </c>
      <c r="W307" s="24" t="s">
        <v>105</v>
      </c>
      <c r="X307" s="24" t="s">
        <v>108</v>
      </c>
      <c r="Y307" s="24" t="s">
        <v>134</v>
      </c>
      <c r="Z307" s="24" t="s">
        <v>135</v>
      </c>
      <c r="AA307" s="24"/>
      <c r="AB307" s="24"/>
      <c r="AC307" s="24"/>
      <c r="AF307" s="24" t="str">
        <f t="shared" si="548"/>
        <v>5e5f5i5j5k</v>
      </c>
    </row>
    <row r="308" spans="1:32" ht="28.5" x14ac:dyDescent="0.45">
      <c r="A308" s="51" t="str">
        <f t="shared" si="532"/>
        <v>1b5e5f5i5j5k5l</v>
      </c>
      <c r="B308" s="96">
        <f t="shared" si="534"/>
        <v>307</v>
      </c>
      <c r="C308" s="87">
        <f t="shared" si="641"/>
        <v>0.13</v>
      </c>
      <c r="D308" s="87">
        <f t="shared" si="642"/>
        <v>0.11000000000000004</v>
      </c>
      <c r="E308" s="87">
        <f t="shared" si="643"/>
        <v>0.64</v>
      </c>
      <c r="F308" s="111">
        <f t="shared" si="644"/>
        <v>0.11999999999999995</v>
      </c>
      <c r="G308" s="97">
        <f t="shared" si="563"/>
        <v>1</v>
      </c>
      <c r="H308" s="91" t="s">
        <v>137</v>
      </c>
      <c r="I308" s="25" t="str">
        <f t="shared" si="552"/>
        <v>5e) Façade Assemblies</v>
      </c>
      <c r="J308" s="25" t="str">
        <f t="shared" si="553"/>
        <v>5f) Roof Assemblies (pre-finished sections)</v>
      </c>
      <c r="K308" s="25" t="str">
        <f t="shared" si="633"/>
        <v>5i) Infrastructure M&amp;E (Central Plant)</v>
      </c>
      <c r="L308" s="25" t="str">
        <f t="shared" si="638"/>
        <v>5j) Floor Cassettes with horizontal services</v>
      </c>
      <c r="M308" s="25" t="str">
        <f t="shared" si="639"/>
        <v>5k) Partition Cassettes</v>
      </c>
      <c r="N308" s="25" t="str">
        <f t="shared" si="640"/>
        <v>5l) Doorsets</v>
      </c>
      <c r="O308" s="25" t="str">
        <f t="shared" si="637"/>
        <v/>
      </c>
      <c r="V308" s="24" t="s">
        <v>104</v>
      </c>
      <c r="W308" s="24" t="s">
        <v>105</v>
      </c>
      <c r="X308" s="24" t="s">
        <v>108</v>
      </c>
      <c r="Y308" s="24" t="s">
        <v>134</v>
      </c>
      <c r="Z308" s="24" t="s">
        <v>135</v>
      </c>
      <c r="AA308" s="24" t="s">
        <v>111</v>
      </c>
      <c r="AB308" s="24"/>
      <c r="AC308" s="24"/>
      <c r="AF308" s="24" t="str">
        <f t="shared" si="548"/>
        <v>5e5f5i5j5k5l</v>
      </c>
    </row>
    <row r="309" spans="1:32" ht="28.5" x14ac:dyDescent="0.45">
      <c r="A309" s="51" t="str">
        <f t="shared" si="532"/>
        <v>1b5e5f5i5j5l</v>
      </c>
      <c r="B309" s="96">
        <f t="shared" si="534"/>
        <v>308</v>
      </c>
      <c r="C309" s="87">
        <f>C308+0.003</f>
        <v>0.13300000000000001</v>
      </c>
      <c r="D309" s="87">
        <f>D308+0.003</f>
        <v>0.11300000000000004</v>
      </c>
      <c r="E309" s="87">
        <f>E308-0.003</f>
        <v>0.63700000000000001</v>
      </c>
      <c r="F309" s="111">
        <f>F308-0.003</f>
        <v>0.11699999999999995</v>
      </c>
      <c r="G309" s="97">
        <f t="shared" si="563"/>
        <v>1</v>
      </c>
      <c r="H309" s="91" t="s">
        <v>137</v>
      </c>
      <c r="I309" s="25" t="str">
        <f t="shared" si="552"/>
        <v>5e) Façade Assemblies</v>
      </c>
      <c r="J309" s="25" t="str">
        <f t="shared" si="553"/>
        <v>5f) Roof Assemblies (pre-finished sections)</v>
      </c>
      <c r="K309" s="25" t="str">
        <f t="shared" si="633"/>
        <v>5i) Infrastructure M&amp;E (Central Plant)</v>
      </c>
      <c r="L309" s="25" t="str">
        <f t="shared" si="638"/>
        <v>5j) Floor Cassettes with horizontal services</v>
      </c>
      <c r="M309" s="25" t="str">
        <f t="shared" ref="M309" si="645">SUBSTITUTE(Z309,"5l","5l) Doorsets")</f>
        <v>5l) Doorsets</v>
      </c>
      <c r="N309" s="25" t="str">
        <f t="shared" si="640"/>
        <v/>
      </c>
      <c r="O309" s="25" t="str">
        <f t="shared" si="637"/>
        <v/>
      </c>
      <c r="V309" s="24" t="s">
        <v>104</v>
      </c>
      <c r="W309" s="24" t="s">
        <v>105</v>
      </c>
      <c r="X309" s="24" t="s">
        <v>108</v>
      </c>
      <c r="Y309" s="24" t="s">
        <v>134</v>
      </c>
      <c r="Z309" s="24" t="s">
        <v>111</v>
      </c>
      <c r="AA309" s="24"/>
      <c r="AB309" s="24"/>
      <c r="AC309" s="24"/>
      <c r="AF309" s="24" t="str">
        <f t="shared" si="548"/>
        <v>5e5f5i5j5l</v>
      </c>
    </row>
    <row r="310" spans="1:32" ht="28.5" x14ac:dyDescent="0.45">
      <c r="A310" s="51" t="str">
        <f t="shared" si="532"/>
        <v>1b5e5f5i5k</v>
      </c>
      <c r="B310" s="96">
        <f t="shared" si="534"/>
        <v>309</v>
      </c>
      <c r="C310" s="87">
        <f t="shared" ref="C310:C315" si="646">C309+0.003</f>
        <v>0.13600000000000001</v>
      </c>
      <c r="D310" s="87">
        <f t="shared" ref="D310:D315" si="647">D309+0.003</f>
        <v>0.11600000000000005</v>
      </c>
      <c r="E310" s="87">
        <f t="shared" ref="E310:E315" si="648">E309-0.003</f>
        <v>0.63400000000000001</v>
      </c>
      <c r="F310" s="111">
        <f t="shared" ref="F310:F315" si="649">F309-0.003</f>
        <v>0.11399999999999995</v>
      </c>
      <c r="G310" s="97">
        <f t="shared" si="563"/>
        <v>1</v>
      </c>
      <c r="H310" s="91" t="s">
        <v>137</v>
      </c>
      <c r="I310" s="25" t="str">
        <f t="shared" si="552"/>
        <v>5e) Façade Assemblies</v>
      </c>
      <c r="J310" s="25" t="str">
        <f t="shared" si="553"/>
        <v>5f) Roof Assemblies (pre-finished sections)</v>
      </c>
      <c r="K310" s="25" t="str">
        <f t="shared" si="633"/>
        <v>5i) Infrastructure M&amp;E (Central Plant)</v>
      </c>
      <c r="L310" s="25" t="str">
        <f t="shared" ref="L310:L311" si="650">SUBSTITUTE(Y310,"5k","5k) Partition Cassettes")</f>
        <v>5k) Partition Cassettes</v>
      </c>
      <c r="M310" s="25" t="str">
        <f t="shared" ref="M310" si="651">SUBSTITUTE(Z310,"5k","5k) Partition Cassettes")</f>
        <v/>
      </c>
      <c r="N310" s="25" t="str">
        <f t="shared" si="640"/>
        <v/>
      </c>
      <c r="O310" s="25" t="str">
        <f t="shared" si="637"/>
        <v/>
      </c>
      <c r="V310" s="24" t="s">
        <v>104</v>
      </c>
      <c r="W310" s="24" t="s">
        <v>105</v>
      </c>
      <c r="X310" s="24" t="s">
        <v>108</v>
      </c>
      <c r="Y310" s="24" t="s">
        <v>135</v>
      </c>
      <c r="Z310" s="24"/>
      <c r="AA310" s="24"/>
      <c r="AB310" s="24"/>
      <c r="AC310" s="24"/>
      <c r="AF310" s="24" t="str">
        <f t="shared" si="548"/>
        <v>5e5f5i5k</v>
      </c>
    </row>
    <row r="311" spans="1:32" ht="28.5" x14ac:dyDescent="0.45">
      <c r="A311" s="51" t="str">
        <f t="shared" si="532"/>
        <v>1b5e5f5i5k5l</v>
      </c>
      <c r="B311" s="96">
        <f t="shared" si="534"/>
        <v>310</v>
      </c>
      <c r="C311" s="87">
        <f t="shared" si="646"/>
        <v>0.13900000000000001</v>
      </c>
      <c r="D311" s="87">
        <f t="shared" si="647"/>
        <v>0.11900000000000005</v>
      </c>
      <c r="E311" s="87">
        <f t="shared" si="648"/>
        <v>0.63100000000000001</v>
      </c>
      <c r="F311" s="111">
        <f t="shared" si="649"/>
        <v>0.11099999999999995</v>
      </c>
      <c r="G311" s="97">
        <f t="shared" si="563"/>
        <v>1</v>
      </c>
      <c r="H311" s="91" t="s">
        <v>137</v>
      </c>
      <c r="I311" s="25" t="str">
        <f t="shared" si="552"/>
        <v>5e) Façade Assemblies</v>
      </c>
      <c r="J311" s="25" t="str">
        <f t="shared" si="553"/>
        <v>5f) Roof Assemblies (pre-finished sections)</v>
      </c>
      <c r="K311" s="25" t="str">
        <f t="shared" si="633"/>
        <v>5i) Infrastructure M&amp;E (Central Plant)</v>
      </c>
      <c r="L311" s="25" t="str">
        <f t="shared" si="650"/>
        <v>5k) Partition Cassettes</v>
      </c>
      <c r="M311" s="25" t="str">
        <f t="shared" ref="M311" si="652">SUBSTITUTE(Z311,"5l","5l) Doorsets")</f>
        <v>5l) Doorsets</v>
      </c>
      <c r="N311" s="25" t="str">
        <f t="shared" si="640"/>
        <v/>
      </c>
      <c r="O311" s="25" t="str">
        <f t="shared" si="637"/>
        <v/>
      </c>
      <c r="V311" s="24" t="s">
        <v>104</v>
      </c>
      <c r="W311" s="24" t="s">
        <v>105</v>
      </c>
      <c r="X311" s="24" t="s">
        <v>108</v>
      </c>
      <c r="Y311" s="24" t="s">
        <v>135</v>
      </c>
      <c r="Z311" s="24" t="s">
        <v>111</v>
      </c>
      <c r="AA311" s="24"/>
      <c r="AB311" s="24"/>
      <c r="AC311" s="24"/>
      <c r="AF311" s="24" t="str">
        <f t="shared" si="548"/>
        <v>5e5f5i5k5l</v>
      </c>
    </row>
    <row r="312" spans="1:32" ht="28.5" x14ac:dyDescent="0.45">
      <c r="A312" s="51" t="str">
        <f t="shared" si="532"/>
        <v>1b5e5f5i5l</v>
      </c>
      <c r="B312" s="96">
        <f t="shared" si="534"/>
        <v>311</v>
      </c>
      <c r="C312" s="87">
        <f t="shared" si="646"/>
        <v>0.14200000000000002</v>
      </c>
      <c r="D312" s="87">
        <f t="shared" si="647"/>
        <v>0.12200000000000005</v>
      </c>
      <c r="E312" s="87">
        <f t="shared" si="648"/>
        <v>0.628</v>
      </c>
      <c r="F312" s="111">
        <f t="shared" si="649"/>
        <v>0.10799999999999994</v>
      </c>
      <c r="G312" s="97">
        <f t="shared" si="563"/>
        <v>1</v>
      </c>
      <c r="H312" s="91" t="s">
        <v>137</v>
      </c>
      <c r="I312" s="25" t="str">
        <f t="shared" si="552"/>
        <v>5e) Façade Assemblies</v>
      </c>
      <c r="J312" s="25" t="str">
        <f t="shared" si="553"/>
        <v>5f) Roof Assemblies (pre-finished sections)</v>
      </c>
      <c r="K312" s="25" t="str">
        <f t="shared" si="633"/>
        <v>5i) Infrastructure M&amp;E (Central Plant)</v>
      </c>
      <c r="L312" s="25" t="str">
        <f t="shared" ref="L312" si="653">SUBSTITUTE(Y312,"5l","5l) Doorsets")</f>
        <v>5l) Doorsets</v>
      </c>
      <c r="M312" s="25" t="str">
        <f t="shared" ref="M312:M314" si="654">SUBSTITUTE(Z312,"5k","5k) Partition Cassettes")</f>
        <v/>
      </c>
      <c r="N312" s="25" t="str">
        <f t="shared" si="640"/>
        <v/>
      </c>
      <c r="O312" s="25" t="str">
        <f t="shared" si="637"/>
        <v/>
      </c>
      <c r="V312" s="24" t="s">
        <v>104</v>
      </c>
      <c r="W312" s="24" t="s">
        <v>105</v>
      </c>
      <c r="X312" s="24" t="s">
        <v>108</v>
      </c>
      <c r="Y312" s="24" t="s">
        <v>111</v>
      </c>
      <c r="Z312" s="24"/>
      <c r="AA312" s="24"/>
      <c r="AB312" s="24"/>
      <c r="AC312" s="24"/>
      <c r="AF312" s="24" t="str">
        <f t="shared" si="548"/>
        <v>5e5f5i5l</v>
      </c>
    </row>
    <row r="313" spans="1:32" ht="28.5" x14ac:dyDescent="0.45">
      <c r="A313" s="51" t="str">
        <f t="shared" si="532"/>
        <v>1b5e5f5k</v>
      </c>
      <c r="B313" s="96">
        <f t="shared" si="534"/>
        <v>312</v>
      </c>
      <c r="C313" s="87">
        <f t="shared" si="646"/>
        <v>0.14500000000000002</v>
      </c>
      <c r="D313" s="87">
        <f t="shared" si="647"/>
        <v>0.12500000000000006</v>
      </c>
      <c r="E313" s="87">
        <f t="shared" si="648"/>
        <v>0.625</v>
      </c>
      <c r="F313" s="111">
        <f t="shared" si="649"/>
        <v>0.10499999999999994</v>
      </c>
      <c r="G313" s="97">
        <f t="shared" si="563"/>
        <v>1</v>
      </c>
      <c r="H313" s="91" t="s">
        <v>137</v>
      </c>
      <c r="I313" s="25" t="str">
        <f t="shared" si="552"/>
        <v>5e) Façade Assemblies</v>
      </c>
      <c r="J313" s="25" t="str">
        <f t="shared" si="553"/>
        <v>5f) Roof Assemblies (pre-finished sections)</v>
      </c>
      <c r="K313" s="25" t="str">
        <f t="shared" ref="K313:K315" si="655">SUBSTITUTE(X313,"5g","5g) In unit M&amp;E distribution assemblies")</f>
        <v>5k</v>
      </c>
      <c r="L313" s="25" t="str">
        <f t="shared" ref="L313" si="656">SUBSTITUTE(Y313,"5j","5j) Floor Cassettes with horizontal services")</f>
        <v/>
      </c>
      <c r="M313" s="25" t="str">
        <f t="shared" si="654"/>
        <v/>
      </c>
      <c r="N313" s="25" t="str">
        <f t="shared" si="640"/>
        <v/>
      </c>
      <c r="O313" s="25" t="str">
        <f t="shared" si="637"/>
        <v/>
      </c>
      <c r="V313" s="24" t="s">
        <v>104</v>
      </c>
      <c r="W313" s="24" t="s">
        <v>105</v>
      </c>
      <c r="X313" s="24" t="s">
        <v>135</v>
      </c>
      <c r="Y313" s="24"/>
      <c r="Z313" s="24"/>
      <c r="AA313" s="24"/>
      <c r="AB313" s="24"/>
      <c r="AC313" s="24"/>
      <c r="AF313" s="24" t="str">
        <f t="shared" si="548"/>
        <v>5e5f5k</v>
      </c>
    </row>
    <row r="314" spans="1:32" ht="28.5" x14ac:dyDescent="0.45">
      <c r="A314" s="51" t="str">
        <f t="shared" si="532"/>
        <v>1b5e5f5k5l</v>
      </c>
      <c r="B314" s="96">
        <f t="shared" si="534"/>
        <v>313</v>
      </c>
      <c r="C314" s="87">
        <f t="shared" si="646"/>
        <v>0.14800000000000002</v>
      </c>
      <c r="D314" s="87">
        <f t="shared" si="647"/>
        <v>0.12800000000000006</v>
      </c>
      <c r="E314" s="87">
        <f t="shared" si="648"/>
        <v>0.622</v>
      </c>
      <c r="F314" s="111">
        <f t="shared" si="649"/>
        <v>0.10199999999999994</v>
      </c>
      <c r="G314" s="97">
        <f t="shared" si="563"/>
        <v>1</v>
      </c>
      <c r="H314" s="91" t="s">
        <v>137</v>
      </c>
      <c r="I314" s="25" t="str">
        <f t="shared" si="552"/>
        <v>5e) Façade Assemblies</v>
      </c>
      <c r="J314" s="25" t="str">
        <f t="shared" si="553"/>
        <v>5f) Roof Assemblies (pre-finished sections)</v>
      </c>
      <c r="K314" s="25" t="str">
        <f t="shared" si="655"/>
        <v>5k</v>
      </c>
      <c r="L314" s="25" t="str">
        <f t="shared" ref="L314" si="657">SUBSTITUTE(Y314,"5l","5l) Doorsets")</f>
        <v>5l) Doorsets</v>
      </c>
      <c r="M314" s="25" t="str">
        <f t="shared" si="654"/>
        <v/>
      </c>
      <c r="N314" s="25" t="str">
        <f t="shared" si="640"/>
        <v/>
      </c>
      <c r="O314" s="25" t="str">
        <f t="shared" si="637"/>
        <v/>
      </c>
      <c r="V314" s="24" t="s">
        <v>104</v>
      </c>
      <c r="W314" s="24" t="s">
        <v>105</v>
      </c>
      <c r="X314" s="24" t="s">
        <v>135</v>
      </c>
      <c r="Y314" s="24" t="s">
        <v>111</v>
      </c>
      <c r="Z314" s="24"/>
      <c r="AA314" s="24"/>
      <c r="AB314" s="24"/>
      <c r="AC314" s="24"/>
      <c r="AF314" s="24" t="str">
        <f t="shared" si="548"/>
        <v>5e5f5k5l</v>
      </c>
    </row>
    <row r="315" spans="1:32" ht="28.5" x14ac:dyDescent="0.45">
      <c r="A315" s="51" t="str">
        <f t="shared" si="532"/>
        <v>1b5e5f5l</v>
      </c>
      <c r="B315" s="96">
        <f t="shared" si="534"/>
        <v>314</v>
      </c>
      <c r="C315" s="87">
        <f t="shared" si="646"/>
        <v>0.15100000000000002</v>
      </c>
      <c r="D315" s="87">
        <f t="shared" si="647"/>
        <v>0.13100000000000006</v>
      </c>
      <c r="E315" s="87">
        <f t="shared" si="648"/>
        <v>0.61899999999999999</v>
      </c>
      <c r="F315" s="111">
        <f t="shared" si="649"/>
        <v>9.8999999999999935E-2</v>
      </c>
      <c r="G315" s="97">
        <f t="shared" si="563"/>
        <v>1</v>
      </c>
      <c r="H315" s="91" t="s">
        <v>137</v>
      </c>
      <c r="I315" s="25" t="str">
        <f t="shared" si="552"/>
        <v>5e) Façade Assemblies</v>
      </c>
      <c r="J315" s="25" t="str">
        <f t="shared" si="553"/>
        <v>5f) Roof Assemblies (pre-finished sections)</v>
      </c>
      <c r="K315" s="25" t="str">
        <f t="shared" si="655"/>
        <v>5l</v>
      </c>
      <c r="L315" s="25" t="str">
        <f t="shared" ref="L315" si="658">SUBSTITUTE(Y315,"5h","5h) Infrastructure M&amp;E (vertical risers)")</f>
        <v/>
      </c>
      <c r="M315" s="25" t="str">
        <f t="shared" ref="M315" si="659">SUBSTITUTE(Z315,"5i","5i) Infrastructure M&amp;E (Central Plant)")</f>
        <v/>
      </c>
      <c r="N315" s="25" t="str">
        <f t="shared" ref="N315" si="660">SUBSTITUTE(AA315,"5j","5j) Floor Cassettes with horizontal services")</f>
        <v/>
      </c>
      <c r="O315" s="25" t="str">
        <f t="shared" si="637"/>
        <v/>
      </c>
      <c r="V315" s="24" t="s">
        <v>104</v>
      </c>
      <c r="W315" s="24" t="s">
        <v>105</v>
      </c>
      <c r="X315" s="24" t="s">
        <v>111</v>
      </c>
      <c r="Y315" s="24"/>
      <c r="Z315" s="24"/>
      <c r="AA315" s="24"/>
      <c r="AB315" s="24"/>
      <c r="AC315" s="24"/>
      <c r="AF315" s="24" t="str">
        <f t="shared" si="548"/>
        <v>5e5f5l</v>
      </c>
    </row>
    <row r="316" spans="1:32" ht="28.5" x14ac:dyDescent="0.45">
      <c r="A316" s="51" t="str">
        <f t="shared" si="532"/>
        <v>1b5e5h5i</v>
      </c>
      <c r="B316" s="96">
        <f t="shared" si="534"/>
        <v>315</v>
      </c>
      <c r="C316" s="87">
        <v>0.15</v>
      </c>
      <c r="D316" s="87">
        <v>0.13</v>
      </c>
      <c r="E316" s="87">
        <v>0.61</v>
      </c>
      <c r="F316" s="111">
        <v>0.11</v>
      </c>
      <c r="G316" s="97">
        <f t="shared" si="563"/>
        <v>1</v>
      </c>
      <c r="H316" s="91" t="s">
        <v>137</v>
      </c>
      <c r="I316" s="25" t="str">
        <f t="shared" si="552"/>
        <v>5e) Façade Assemblies</v>
      </c>
      <c r="J316" s="25" t="str">
        <f t="shared" ref="J316:J326" si="661">SUBSTITUTE(W316,"5h","5h) Infrastructure M&amp;E (vertical risers)")</f>
        <v>5h) Infrastructure M&amp;E (vertical risers)</v>
      </c>
      <c r="K316" s="25" t="str">
        <f t="shared" ref="K316:K323" si="662">SUBSTITUTE(X316,"5i","5i) Infrastructure M&amp;E (Central Plant)")</f>
        <v>5i) Infrastructure M&amp;E (Central Plant)</v>
      </c>
      <c r="L316" s="25" t="str">
        <f t="shared" ref="L316:L320" si="663">SUBSTITUTE(Y316,"5j","5j) Floor Cassettes with horizontal services")</f>
        <v/>
      </c>
      <c r="M316" s="25" t="str">
        <f t="shared" ref="M316:M319" si="664">SUBSTITUTE(Z316,"5k","5k) Partition Cassettes")</f>
        <v/>
      </c>
      <c r="N316" s="25" t="str">
        <f t="shared" ref="N316:N326" si="665">SUBSTITUTE(AA316,"5l","5l) Doorsets")</f>
        <v/>
      </c>
      <c r="O316" s="25" t="str">
        <f t="shared" si="637"/>
        <v/>
      </c>
      <c r="V316" s="24" t="s">
        <v>104</v>
      </c>
      <c r="W316" s="24" t="s">
        <v>131</v>
      </c>
      <c r="X316" s="24" t="s">
        <v>108</v>
      </c>
      <c r="Y316" s="24"/>
      <c r="Z316" s="24"/>
      <c r="AA316" s="24"/>
      <c r="AB316" s="24"/>
      <c r="AC316" s="24"/>
      <c r="AF316" s="24" t="str">
        <f t="shared" si="548"/>
        <v>5e5h5i</v>
      </c>
    </row>
    <row r="317" spans="1:32" ht="28.5" x14ac:dyDescent="0.45">
      <c r="A317" s="51" t="str">
        <f t="shared" si="532"/>
        <v>1b5e5h5i5j</v>
      </c>
      <c r="B317" s="96">
        <f t="shared" si="534"/>
        <v>316</v>
      </c>
      <c r="C317" s="87">
        <f>C316-0.01</f>
        <v>0.13999999999999999</v>
      </c>
      <c r="D317" s="87">
        <f>D316-0.01</f>
        <v>0.12000000000000001</v>
      </c>
      <c r="E317" s="87">
        <f>E316+0.01</f>
        <v>0.62</v>
      </c>
      <c r="F317" s="111">
        <f>F316+0.01</f>
        <v>0.12</v>
      </c>
      <c r="G317" s="97">
        <f t="shared" si="563"/>
        <v>1</v>
      </c>
      <c r="H317" s="91" t="s">
        <v>137</v>
      </c>
      <c r="I317" s="25" t="str">
        <f t="shared" si="552"/>
        <v>5e) Façade Assemblies</v>
      </c>
      <c r="J317" s="25" t="str">
        <f t="shared" si="661"/>
        <v>5h) Infrastructure M&amp;E (vertical risers)</v>
      </c>
      <c r="K317" s="25" t="str">
        <f t="shared" si="662"/>
        <v>5i) Infrastructure M&amp;E (Central Plant)</v>
      </c>
      <c r="L317" s="25" t="str">
        <f t="shared" si="663"/>
        <v>5j) Floor Cassettes with horizontal services</v>
      </c>
      <c r="M317" s="25" t="str">
        <f t="shared" si="664"/>
        <v/>
      </c>
      <c r="N317" s="25" t="str">
        <f t="shared" si="665"/>
        <v/>
      </c>
      <c r="O317" s="25" t="str">
        <f t="shared" si="637"/>
        <v/>
      </c>
      <c r="V317" s="24" t="s">
        <v>104</v>
      </c>
      <c r="W317" s="24" t="s">
        <v>131</v>
      </c>
      <c r="X317" s="24" t="s">
        <v>108</v>
      </c>
      <c r="Y317" s="24" t="s">
        <v>134</v>
      </c>
      <c r="Z317" s="24"/>
      <c r="AA317" s="24"/>
      <c r="AB317" s="24"/>
      <c r="AC317" s="24"/>
      <c r="AF317" s="24" t="str">
        <f t="shared" si="548"/>
        <v>5e5h5i5j</v>
      </c>
    </row>
    <row r="318" spans="1:32" ht="28.5" x14ac:dyDescent="0.45">
      <c r="A318" s="51" t="str">
        <f t="shared" si="532"/>
        <v>1b5e5h5i5j5k</v>
      </c>
      <c r="B318" s="96">
        <f t="shared" si="534"/>
        <v>317</v>
      </c>
      <c r="C318" s="87">
        <f t="shared" ref="C318:C319" si="666">C317-0.01</f>
        <v>0.12999999999999998</v>
      </c>
      <c r="D318" s="87">
        <f t="shared" ref="D318:D319" si="667">D317-0.01</f>
        <v>0.11000000000000001</v>
      </c>
      <c r="E318" s="87">
        <f t="shared" ref="E318:E319" si="668">E317+0.01</f>
        <v>0.63</v>
      </c>
      <c r="F318" s="111">
        <f t="shared" ref="F318:F319" si="669">F317+0.01</f>
        <v>0.13</v>
      </c>
      <c r="G318" s="97">
        <f t="shared" si="563"/>
        <v>1</v>
      </c>
      <c r="H318" s="91" t="s">
        <v>137</v>
      </c>
      <c r="I318" s="25" t="str">
        <f t="shared" si="552"/>
        <v>5e) Façade Assemblies</v>
      </c>
      <c r="J318" s="25" t="str">
        <f t="shared" si="661"/>
        <v>5h) Infrastructure M&amp;E (vertical risers)</v>
      </c>
      <c r="K318" s="25" t="str">
        <f t="shared" si="662"/>
        <v>5i) Infrastructure M&amp;E (Central Plant)</v>
      </c>
      <c r="L318" s="25" t="str">
        <f t="shared" si="663"/>
        <v>5j) Floor Cassettes with horizontal services</v>
      </c>
      <c r="M318" s="25" t="str">
        <f t="shared" si="664"/>
        <v>5k) Partition Cassettes</v>
      </c>
      <c r="N318" s="25" t="str">
        <f t="shared" si="665"/>
        <v/>
      </c>
      <c r="O318" s="25" t="str">
        <f t="shared" si="637"/>
        <v/>
      </c>
      <c r="V318" s="24" t="s">
        <v>104</v>
      </c>
      <c r="W318" s="24" t="s">
        <v>131</v>
      </c>
      <c r="X318" s="24" t="s">
        <v>108</v>
      </c>
      <c r="Y318" s="24" t="s">
        <v>134</v>
      </c>
      <c r="Z318" s="24" t="s">
        <v>135</v>
      </c>
      <c r="AA318" s="24"/>
      <c r="AB318" s="24"/>
      <c r="AC318" s="24"/>
      <c r="AF318" s="24" t="str">
        <f t="shared" si="548"/>
        <v>5e5h5i5j5k</v>
      </c>
    </row>
    <row r="319" spans="1:32" ht="28.5" x14ac:dyDescent="0.45">
      <c r="A319" s="51" t="str">
        <f t="shared" si="532"/>
        <v>1b5e5h5i5j5k5l</v>
      </c>
      <c r="B319" s="96">
        <f t="shared" si="534"/>
        <v>318</v>
      </c>
      <c r="C319" s="87">
        <f t="shared" si="666"/>
        <v>0.11999999999999998</v>
      </c>
      <c r="D319" s="87">
        <f t="shared" si="667"/>
        <v>0.10000000000000002</v>
      </c>
      <c r="E319" s="87">
        <f t="shared" si="668"/>
        <v>0.64</v>
      </c>
      <c r="F319" s="111">
        <f t="shared" si="669"/>
        <v>0.14000000000000001</v>
      </c>
      <c r="G319" s="97">
        <f t="shared" si="563"/>
        <v>1</v>
      </c>
      <c r="H319" s="91" t="s">
        <v>137</v>
      </c>
      <c r="I319" s="25" t="str">
        <f t="shared" si="552"/>
        <v>5e) Façade Assemblies</v>
      </c>
      <c r="J319" s="25" t="str">
        <f t="shared" si="661"/>
        <v>5h) Infrastructure M&amp;E (vertical risers)</v>
      </c>
      <c r="K319" s="25" t="str">
        <f t="shared" si="662"/>
        <v>5i) Infrastructure M&amp;E (Central Plant)</v>
      </c>
      <c r="L319" s="25" t="str">
        <f t="shared" si="663"/>
        <v>5j) Floor Cassettes with horizontal services</v>
      </c>
      <c r="M319" s="25" t="str">
        <f t="shared" si="664"/>
        <v>5k) Partition Cassettes</v>
      </c>
      <c r="N319" s="25" t="str">
        <f t="shared" si="665"/>
        <v>5l) Doorsets</v>
      </c>
      <c r="O319" s="25" t="str">
        <f t="shared" si="637"/>
        <v/>
      </c>
      <c r="V319" s="24" t="s">
        <v>104</v>
      </c>
      <c r="W319" s="24" t="s">
        <v>131</v>
      </c>
      <c r="X319" s="24" t="s">
        <v>108</v>
      </c>
      <c r="Y319" s="24" t="s">
        <v>134</v>
      </c>
      <c r="Z319" s="24" t="s">
        <v>135</v>
      </c>
      <c r="AA319" s="24" t="s">
        <v>111</v>
      </c>
      <c r="AB319" s="24"/>
      <c r="AC319" s="24"/>
      <c r="AF319" s="24" t="str">
        <f t="shared" si="548"/>
        <v>5e5h5i5j5k5l</v>
      </c>
    </row>
    <row r="320" spans="1:32" ht="28.5" x14ac:dyDescent="0.45">
      <c r="A320" s="51" t="str">
        <f t="shared" si="532"/>
        <v>1b5e5h5i5j5l</v>
      </c>
      <c r="B320" s="96">
        <f t="shared" si="534"/>
        <v>319</v>
      </c>
      <c r="C320" s="87">
        <f>C319+0.005</f>
        <v>0.12499999999999999</v>
      </c>
      <c r="D320" s="87">
        <f>D319+0.005</f>
        <v>0.10500000000000002</v>
      </c>
      <c r="E320" s="87">
        <f>E319-0.005</f>
        <v>0.63500000000000001</v>
      </c>
      <c r="F320" s="111">
        <f>F319-0.005</f>
        <v>0.13500000000000001</v>
      </c>
      <c r="G320" s="97">
        <f t="shared" si="563"/>
        <v>1</v>
      </c>
      <c r="H320" s="91" t="s">
        <v>137</v>
      </c>
      <c r="I320" s="25" t="str">
        <f t="shared" si="552"/>
        <v>5e) Façade Assemblies</v>
      </c>
      <c r="J320" s="25" t="str">
        <f t="shared" si="661"/>
        <v>5h) Infrastructure M&amp;E (vertical risers)</v>
      </c>
      <c r="K320" s="25" t="str">
        <f t="shared" si="662"/>
        <v>5i) Infrastructure M&amp;E (Central Plant)</v>
      </c>
      <c r="L320" s="25" t="str">
        <f t="shared" si="663"/>
        <v>5j) Floor Cassettes with horizontal services</v>
      </c>
      <c r="M320" s="25" t="str">
        <f t="shared" ref="M320" si="670">SUBSTITUTE(Z320,"5l","5l) Doorsets")</f>
        <v>5l) Doorsets</v>
      </c>
      <c r="N320" s="25" t="str">
        <f t="shared" si="665"/>
        <v/>
      </c>
      <c r="O320" s="25" t="str">
        <f t="shared" si="637"/>
        <v/>
      </c>
      <c r="V320" s="24" t="s">
        <v>104</v>
      </c>
      <c r="W320" s="24" t="s">
        <v>131</v>
      </c>
      <c r="X320" s="24" t="s">
        <v>108</v>
      </c>
      <c r="Y320" s="24" t="s">
        <v>134</v>
      </c>
      <c r="Z320" s="24" t="s">
        <v>111</v>
      </c>
      <c r="AA320" s="24"/>
      <c r="AB320" s="24"/>
      <c r="AC320" s="24"/>
      <c r="AF320" s="24" t="str">
        <f t="shared" si="548"/>
        <v>5e5h5i5j5l</v>
      </c>
    </row>
    <row r="321" spans="1:32" ht="28.5" x14ac:dyDescent="0.45">
      <c r="A321" s="51" t="str">
        <f t="shared" si="532"/>
        <v>1b5e5h5i5k</v>
      </c>
      <c r="B321" s="96">
        <f t="shared" si="534"/>
        <v>320</v>
      </c>
      <c r="C321" s="87">
        <f t="shared" ref="C321:C327" si="671">C320+0.005</f>
        <v>0.12999999999999998</v>
      </c>
      <c r="D321" s="87">
        <f t="shared" ref="D321:D327" si="672">D320+0.005</f>
        <v>0.11000000000000003</v>
      </c>
      <c r="E321" s="87">
        <f t="shared" ref="E321:E327" si="673">E320-0.005</f>
        <v>0.63</v>
      </c>
      <c r="F321" s="111">
        <f t="shared" ref="F321:F327" si="674">F320-0.005</f>
        <v>0.13</v>
      </c>
      <c r="G321" s="97">
        <f t="shared" si="563"/>
        <v>1</v>
      </c>
      <c r="H321" s="91" t="s">
        <v>137</v>
      </c>
      <c r="I321" s="25" t="str">
        <f t="shared" si="552"/>
        <v>5e) Façade Assemblies</v>
      </c>
      <c r="J321" s="25" t="str">
        <f t="shared" si="661"/>
        <v>5h) Infrastructure M&amp;E (vertical risers)</v>
      </c>
      <c r="K321" s="25" t="str">
        <f t="shared" si="662"/>
        <v>5i) Infrastructure M&amp;E (Central Plant)</v>
      </c>
      <c r="L321" s="25" t="str">
        <f t="shared" ref="L321:L322" si="675">SUBSTITUTE(Y321,"5k","5k) Partition Cassettes")</f>
        <v>5k) Partition Cassettes</v>
      </c>
      <c r="M321" s="25" t="str">
        <f t="shared" ref="M321" si="676">SUBSTITUTE(Z321,"5k","5k) Partition Cassettes")</f>
        <v/>
      </c>
      <c r="N321" s="25" t="str">
        <f t="shared" si="665"/>
        <v/>
      </c>
      <c r="O321" s="25" t="str">
        <f t="shared" si="637"/>
        <v/>
      </c>
      <c r="V321" s="24" t="s">
        <v>104</v>
      </c>
      <c r="W321" s="24" t="s">
        <v>131</v>
      </c>
      <c r="X321" s="24" t="s">
        <v>108</v>
      </c>
      <c r="Y321" s="24" t="s">
        <v>135</v>
      </c>
      <c r="Z321" s="24"/>
      <c r="AA321" s="24"/>
      <c r="AB321" s="24"/>
      <c r="AC321" s="24"/>
      <c r="AF321" s="24" t="str">
        <f t="shared" si="548"/>
        <v>5e5h5i5k</v>
      </c>
    </row>
    <row r="322" spans="1:32" ht="28.5" x14ac:dyDescent="0.45">
      <c r="A322" s="51" t="str">
        <f t="shared" si="532"/>
        <v>1b5e5h5i5k5l</v>
      </c>
      <c r="B322" s="96">
        <f t="shared" si="534"/>
        <v>321</v>
      </c>
      <c r="C322" s="87">
        <f t="shared" si="671"/>
        <v>0.13499999999999998</v>
      </c>
      <c r="D322" s="87">
        <f t="shared" si="672"/>
        <v>0.11500000000000003</v>
      </c>
      <c r="E322" s="87">
        <f t="shared" si="673"/>
        <v>0.625</v>
      </c>
      <c r="F322" s="111">
        <f t="shared" si="674"/>
        <v>0.125</v>
      </c>
      <c r="G322" s="97">
        <f t="shared" si="563"/>
        <v>1</v>
      </c>
      <c r="H322" s="91" t="s">
        <v>137</v>
      </c>
      <c r="I322" s="25" t="str">
        <f t="shared" si="552"/>
        <v>5e) Façade Assemblies</v>
      </c>
      <c r="J322" s="25" t="str">
        <f t="shared" si="661"/>
        <v>5h) Infrastructure M&amp;E (vertical risers)</v>
      </c>
      <c r="K322" s="25" t="str">
        <f t="shared" si="662"/>
        <v>5i) Infrastructure M&amp;E (Central Plant)</v>
      </c>
      <c r="L322" s="25" t="str">
        <f t="shared" si="675"/>
        <v>5k) Partition Cassettes</v>
      </c>
      <c r="M322" s="25" t="str">
        <f t="shared" ref="M322" si="677">SUBSTITUTE(Z322,"5l","5l) Doorsets")</f>
        <v>5l) Doorsets</v>
      </c>
      <c r="N322" s="25" t="str">
        <f t="shared" si="665"/>
        <v/>
      </c>
      <c r="O322" s="25" t="str">
        <f t="shared" si="637"/>
        <v/>
      </c>
      <c r="V322" s="24" t="s">
        <v>104</v>
      </c>
      <c r="W322" s="24" t="s">
        <v>131</v>
      </c>
      <c r="X322" s="24" t="s">
        <v>108</v>
      </c>
      <c r="Y322" s="24" t="s">
        <v>135</v>
      </c>
      <c r="Z322" s="24" t="s">
        <v>111</v>
      </c>
      <c r="AA322" s="24"/>
      <c r="AB322" s="24"/>
      <c r="AC322" s="24"/>
      <c r="AF322" s="24" t="str">
        <f t="shared" si="548"/>
        <v>5e5h5i5k5l</v>
      </c>
    </row>
    <row r="323" spans="1:32" ht="28.5" x14ac:dyDescent="0.45">
      <c r="A323" s="51" t="str">
        <f t="shared" ref="A323:A386" si="678">_xlfn.CONCAT(LEFT(H323,2),LEFT(I323,2),LEFT(J323,2),LEFT(K323,2),LEFT(L323,2),LEFT(M323,2),LEFT(N323,2),LEFT(O323,2),LEFT(P323,2),LEFT(Q323,2),LEFT(R323,2),LEFT(S323,2))</f>
        <v>1b5e5h5i5l</v>
      </c>
      <c r="B323" s="96">
        <f t="shared" si="534"/>
        <v>322</v>
      </c>
      <c r="C323" s="87">
        <f t="shared" si="671"/>
        <v>0.13999999999999999</v>
      </c>
      <c r="D323" s="87">
        <f t="shared" si="672"/>
        <v>0.12000000000000004</v>
      </c>
      <c r="E323" s="87">
        <f t="shared" si="673"/>
        <v>0.62</v>
      </c>
      <c r="F323" s="111">
        <f t="shared" si="674"/>
        <v>0.12</v>
      </c>
      <c r="G323" s="97">
        <f t="shared" si="563"/>
        <v>1</v>
      </c>
      <c r="H323" s="91" t="s">
        <v>137</v>
      </c>
      <c r="I323" s="25" t="str">
        <f t="shared" si="552"/>
        <v>5e) Façade Assemblies</v>
      </c>
      <c r="J323" s="25" t="str">
        <f t="shared" si="661"/>
        <v>5h) Infrastructure M&amp;E (vertical risers)</v>
      </c>
      <c r="K323" s="25" t="str">
        <f t="shared" si="662"/>
        <v>5i) Infrastructure M&amp;E (Central Plant)</v>
      </c>
      <c r="L323" s="25" t="str">
        <f t="shared" ref="L323" si="679">SUBSTITUTE(Y323,"5l","5l) Doorsets")</f>
        <v>5l) Doorsets</v>
      </c>
      <c r="M323" s="25" t="str">
        <f t="shared" ref="M323:M326" si="680">SUBSTITUTE(Z323,"5k","5k) Partition Cassettes")</f>
        <v/>
      </c>
      <c r="N323" s="25" t="str">
        <f t="shared" si="665"/>
        <v/>
      </c>
      <c r="O323" s="25" t="str">
        <f t="shared" si="637"/>
        <v/>
      </c>
      <c r="V323" s="24" t="s">
        <v>104</v>
      </c>
      <c r="W323" s="24" t="s">
        <v>131</v>
      </c>
      <c r="X323" s="24" t="s">
        <v>108</v>
      </c>
      <c r="Y323" s="24" t="s">
        <v>111</v>
      </c>
      <c r="Z323" s="24"/>
      <c r="AA323" s="24"/>
      <c r="AB323" s="24"/>
      <c r="AC323" s="24"/>
      <c r="AF323" s="24" t="str">
        <f t="shared" si="548"/>
        <v>5e5h5i5l</v>
      </c>
    </row>
    <row r="324" spans="1:32" ht="28.5" x14ac:dyDescent="0.45">
      <c r="A324" s="51" t="str">
        <f t="shared" si="678"/>
        <v>1b5e5h5k</v>
      </c>
      <c r="B324" s="96">
        <f t="shared" ref="B324:B387" si="681">B323+1</f>
        <v>323</v>
      </c>
      <c r="C324" s="87">
        <f t="shared" si="671"/>
        <v>0.14499999999999999</v>
      </c>
      <c r="D324" s="87">
        <f t="shared" si="672"/>
        <v>0.12500000000000003</v>
      </c>
      <c r="E324" s="87">
        <f t="shared" si="673"/>
        <v>0.61499999999999999</v>
      </c>
      <c r="F324" s="111">
        <f t="shared" si="674"/>
        <v>0.11499999999999999</v>
      </c>
      <c r="G324" s="97">
        <f t="shared" si="563"/>
        <v>1</v>
      </c>
      <c r="H324" s="91" t="s">
        <v>137</v>
      </c>
      <c r="I324" s="25" t="str">
        <f t="shared" si="552"/>
        <v>5e) Façade Assemblies</v>
      </c>
      <c r="J324" s="25" t="str">
        <f t="shared" si="661"/>
        <v>5h) Infrastructure M&amp;E (vertical risers)</v>
      </c>
      <c r="K324" s="25" t="str">
        <f t="shared" ref="K324:K325" si="682">SUBSTITUTE(X324,"5k","5k) Partition Cassettes")</f>
        <v>5k) Partition Cassettes</v>
      </c>
      <c r="L324" s="25" t="str">
        <f t="shared" ref="L324" si="683">SUBSTITUTE(Y324,"5j","5j) Floor Cassettes with horizontal services")</f>
        <v/>
      </c>
      <c r="M324" s="25" t="str">
        <f t="shared" si="680"/>
        <v/>
      </c>
      <c r="N324" s="25" t="str">
        <f t="shared" si="665"/>
        <v/>
      </c>
      <c r="O324" s="25" t="str">
        <f t="shared" si="637"/>
        <v/>
      </c>
      <c r="V324" s="24" t="s">
        <v>104</v>
      </c>
      <c r="W324" s="24" t="s">
        <v>131</v>
      </c>
      <c r="X324" s="24" t="s">
        <v>135</v>
      </c>
      <c r="Y324" s="24"/>
      <c r="Z324" s="24"/>
      <c r="AA324" s="24"/>
      <c r="AB324" s="24"/>
      <c r="AC324" s="24"/>
      <c r="AF324" s="24" t="str">
        <f t="shared" si="548"/>
        <v>5e5h5k</v>
      </c>
    </row>
    <row r="325" spans="1:32" ht="28.5" x14ac:dyDescent="0.45">
      <c r="A325" s="51" t="str">
        <f t="shared" si="678"/>
        <v>1b5e5h5k5l</v>
      </c>
      <c r="B325" s="96">
        <f t="shared" si="681"/>
        <v>324</v>
      </c>
      <c r="C325" s="87">
        <f t="shared" si="671"/>
        <v>0.15</v>
      </c>
      <c r="D325" s="87">
        <f t="shared" si="672"/>
        <v>0.13000000000000003</v>
      </c>
      <c r="E325" s="87">
        <f t="shared" si="673"/>
        <v>0.61</v>
      </c>
      <c r="F325" s="111">
        <f t="shared" si="674"/>
        <v>0.10999999999999999</v>
      </c>
      <c r="G325" s="97">
        <f t="shared" si="563"/>
        <v>1</v>
      </c>
      <c r="H325" s="91" t="s">
        <v>137</v>
      </c>
      <c r="I325" s="25" t="str">
        <f t="shared" si="552"/>
        <v>5e) Façade Assemblies</v>
      </c>
      <c r="J325" s="25" t="str">
        <f t="shared" si="661"/>
        <v>5h) Infrastructure M&amp;E (vertical risers)</v>
      </c>
      <c r="K325" s="25" t="str">
        <f t="shared" si="682"/>
        <v>5k) Partition Cassettes</v>
      </c>
      <c r="L325" s="25" t="str">
        <f t="shared" ref="L325" si="684">SUBSTITUTE(Y325,"5l","5l) Doorsets")</f>
        <v>5l) Doorsets</v>
      </c>
      <c r="M325" s="25" t="str">
        <f t="shared" si="680"/>
        <v/>
      </c>
      <c r="N325" s="25" t="str">
        <f t="shared" si="665"/>
        <v/>
      </c>
      <c r="O325" s="25" t="str">
        <f t="shared" si="637"/>
        <v/>
      </c>
      <c r="V325" s="24" t="s">
        <v>104</v>
      </c>
      <c r="W325" s="24" t="s">
        <v>131</v>
      </c>
      <c r="X325" s="24" t="s">
        <v>135</v>
      </c>
      <c r="Y325" s="24" t="s">
        <v>111</v>
      </c>
      <c r="Z325" s="24"/>
      <c r="AA325" s="24"/>
      <c r="AB325" s="24"/>
      <c r="AC325" s="24"/>
      <c r="AF325" s="24" t="str">
        <f t="shared" si="548"/>
        <v>5e5h5k5l</v>
      </c>
    </row>
    <row r="326" spans="1:32" ht="28.5" x14ac:dyDescent="0.45">
      <c r="A326" s="51" t="str">
        <f t="shared" si="678"/>
        <v>1b5e5h5l</v>
      </c>
      <c r="B326" s="96">
        <f t="shared" si="681"/>
        <v>325</v>
      </c>
      <c r="C326" s="87">
        <f t="shared" si="671"/>
        <v>0.155</v>
      </c>
      <c r="D326" s="87">
        <f t="shared" si="672"/>
        <v>0.13500000000000004</v>
      </c>
      <c r="E326" s="87">
        <f t="shared" si="673"/>
        <v>0.60499999999999998</v>
      </c>
      <c r="F326" s="111">
        <f t="shared" si="674"/>
        <v>0.10499999999999998</v>
      </c>
      <c r="G326" s="97">
        <f t="shared" si="563"/>
        <v>1</v>
      </c>
      <c r="H326" s="91" t="s">
        <v>137</v>
      </c>
      <c r="I326" s="25" t="str">
        <f t="shared" si="552"/>
        <v>5e) Façade Assemblies</v>
      </c>
      <c r="J326" s="25" t="str">
        <f t="shared" si="661"/>
        <v>5h) Infrastructure M&amp;E (vertical risers)</v>
      </c>
      <c r="K326" s="25" t="str">
        <f t="shared" ref="K326" si="685">SUBSTITUTE(X326,"5l","5l) Doorsets")</f>
        <v>5l) Doorsets</v>
      </c>
      <c r="L326" s="25" t="str">
        <f t="shared" ref="L326" si="686">SUBSTITUTE(Y326,"5j","5j) Floor Cassettes with horizontal services")</f>
        <v/>
      </c>
      <c r="M326" s="25" t="str">
        <f t="shared" si="680"/>
        <v/>
      </c>
      <c r="N326" s="25" t="str">
        <f t="shared" si="665"/>
        <v/>
      </c>
      <c r="O326" s="25" t="str">
        <f t="shared" si="637"/>
        <v/>
      </c>
      <c r="V326" s="24" t="s">
        <v>104</v>
      </c>
      <c r="W326" s="24" t="s">
        <v>131</v>
      </c>
      <c r="X326" s="24" t="s">
        <v>111</v>
      </c>
      <c r="Y326" s="24"/>
      <c r="Z326" s="24"/>
      <c r="AA326" s="24"/>
      <c r="AB326" s="24"/>
      <c r="AC326" s="24"/>
      <c r="AF326" s="24" t="str">
        <f t="shared" si="548"/>
        <v>5e5h5l</v>
      </c>
    </row>
    <row r="327" spans="1:32" ht="28.5" x14ac:dyDescent="0.45">
      <c r="A327" s="51" t="str">
        <f t="shared" si="678"/>
        <v>1b5e5i</v>
      </c>
      <c r="B327" s="96">
        <f t="shared" si="681"/>
        <v>326</v>
      </c>
      <c r="C327" s="87">
        <f t="shared" si="671"/>
        <v>0.16</v>
      </c>
      <c r="D327" s="87">
        <f t="shared" si="672"/>
        <v>0.14000000000000004</v>
      </c>
      <c r="E327" s="87">
        <f t="shared" si="673"/>
        <v>0.6</v>
      </c>
      <c r="F327" s="111">
        <f t="shared" si="674"/>
        <v>9.9999999999999978E-2</v>
      </c>
      <c r="G327" s="97">
        <f t="shared" si="563"/>
        <v>1</v>
      </c>
      <c r="H327" s="91" t="s">
        <v>137</v>
      </c>
      <c r="I327" s="25" t="str">
        <f t="shared" si="552"/>
        <v>5e) Façade Assemblies</v>
      </c>
      <c r="J327" s="25" t="str">
        <f t="shared" ref="J327:J334" si="687">SUBSTITUTE(W327,"5i","5i) Infrastructure M&amp;E (Central Plant)")</f>
        <v>5i) Infrastructure M&amp;E (Central Plant)</v>
      </c>
      <c r="K327" s="25" t="str">
        <f t="shared" ref="K327" si="688">SUBSTITUTE(X327,"5g","5g) In unit M&amp;E distribution assemblies")</f>
        <v/>
      </c>
      <c r="L327" s="25" t="str">
        <f t="shared" ref="L327:L328" si="689">SUBSTITUTE(Y327,"5h","5h) Infrastructure M&amp;E (vertical risers)")</f>
        <v/>
      </c>
      <c r="M327" s="25" t="str">
        <f t="shared" ref="M327:M328" si="690">SUBSTITUTE(Z327,"5i","5i) Infrastructure M&amp;E (Central Plant)")</f>
        <v/>
      </c>
      <c r="N327" s="25" t="str">
        <f t="shared" ref="N327:N337" si="691">SUBSTITUTE(AA327,"5j","5j) Floor Cassettes with horizontal services")</f>
        <v/>
      </c>
      <c r="O327" s="25" t="str">
        <f t="shared" si="637"/>
        <v/>
      </c>
      <c r="V327" s="24" t="s">
        <v>104</v>
      </c>
      <c r="W327" s="24" t="s">
        <v>108</v>
      </c>
      <c r="X327" s="24"/>
      <c r="Y327" s="24"/>
      <c r="Z327" s="24"/>
      <c r="AA327" s="24"/>
      <c r="AB327" s="24"/>
      <c r="AC327" s="24"/>
      <c r="AF327" s="24" t="str">
        <f t="shared" ref="AF327:AF390" si="692">_xlfn.CONCAT(U327:AD327)</f>
        <v>5e5i</v>
      </c>
    </row>
    <row r="328" spans="1:32" ht="28.5" x14ac:dyDescent="0.45">
      <c r="A328" s="51" t="str">
        <f t="shared" si="678"/>
        <v>1b5e5i5j</v>
      </c>
      <c r="B328" s="96">
        <f t="shared" si="681"/>
        <v>327</v>
      </c>
      <c r="C328" s="87">
        <f>C327-0.004</f>
        <v>0.156</v>
      </c>
      <c r="D328" s="87">
        <f>D327-0.004</f>
        <v>0.13600000000000004</v>
      </c>
      <c r="E328" s="87">
        <f>E327+0.004</f>
        <v>0.60399999999999998</v>
      </c>
      <c r="F328" s="111">
        <f>F327+0.004</f>
        <v>0.10399999999999998</v>
      </c>
      <c r="G328" s="97">
        <f t="shared" si="563"/>
        <v>1</v>
      </c>
      <c r="H328" s="91" t="s">
        <v>137</v>
      </c>
      <c r="I328" s="25" t="str">
        <f t="shared" si="552"/>
        <v>5e) Façade Assemblies</v>
      </c>
      <c r="J328" s="25" t="str">
        <f t="shared" si="687"/>
        <v>5i) Infrastructure M&amp;E (Central Plant)</v>
      </c>
      <c r="K328" s="25" t="str">
        <f t="shared" ref="K328:K331" si="693">SUBSTITUTE(X328,"5j","5j) Floor Cassettes with horizontal services")</f>
        <v>5j) Floor Cassettes with horizontal services</v>
      </c>
      <c r="L328" s="25" t="str">
        <f t="shared" si="689"/>
        <v/>
      </c>
      <c r="M328" s="25" t="str">
        <f t="shared" si="690"/>
        <v/>
      </c>
      <c r="N328" s="25" t="str">
        <f t="shared" si="691"/>
        <v/>
      </c>
      <c r="O328" s="25" t="str">
        <f t="shared" si="637"/>
        <v/>
      </c>
      <c r="V328" s="24" t="s">
        <v>104</v>
      </c>
      <c r="W328" s="24" t="s">
        <v>108</v>
      </c>
      <c r="X328" s="24" t="s">
        <v>134</v>
      </c>
      <c r="Y328" s="24"/>
      <c r="Z328" s="24"/>
      <c r="AA328" s="24"/>
      <c r="AB328" s="24"/>
      <c r="AC328" s="24"/>
      <c r="AF328" s="24" t="str">
        <f t="shared" si="692"/>
        <v>5e5i5j</v>
      </c>
    </row>
    <row r="329" spans="1:32" ht="28.5" x14ac:dyDescent="0.45">
      <c r="A329" s="51" t="str">
        <f t="shared" si="678"/>
        <v>1b5e5i5j5k</v>
      </c>
      <c r="B329" s="96">
        <f t="shared" si="681"/>
        <v>328</v>
      </c>
      <c r="C329" s="87">
        <f t="shared" ref="C329:C330" si="694">C328-0.004</f>
        <v>0.152</v>
      </c>
      <c r="D329" s="87">
        <f t="shared" ref="D329:D330" si="695">D328-0.004</f>
        <v>0.13200000000000003</v>
      </c>
      <c r="E329" s="87">
        <f t="shared" ref="E329:E330" si="696">E328+0.004</f>
        <v>0.60799999999999998</v>
      </c>
      <c r="F329" s="111">
        <f t="shared" ref="F329:F330" si="697">F328+0.004</f>
        <v>0.10799999999999998</v>
      </c>
      <c r="G329" s="97">
        <f t="shared" si="563"/>
        <v>1</v>
      </c>
      <c r="H329" s="91" t="s">
        <v>137</v>
      </c>
      <c r="I329" s="25" t="str">
        <f t="shared" si="552"/>
        <v>5e) Façade Assemblies</v>
      </c>
      <c r="J329" s="25" t="str">
        <f t="shared" si="687"/>
        <v>5i) Infrastructure M&amp;E (Central Plant)</v>
      </c>
      <c r="K329" s="25" t="str">
        <f t="shared" si="693"/>
        <v>5j) Floor Cassettes with horizontal services</v>
      </c>
      <c r="L329" s="25" t="str">
        <f t="shared" ref="L329:L330" si="698">SUBSTITUTE(Y329,"5k","5k) Partition Cassettes")</f>
        <v>5k) Partition Cassettes</v>
      </c>
      <c r="M329" s="25" t="str">
        <f t="shared" ref="M329:M333" si="699">SUBSTITUTE(Z329,"5l","5l) Doorsets")</f>
        <v/>
      </c>
      <c r="N329" s="25" t="str">
        <f t="shared" si="691"/>
        <v/>
      </c>
      <c r="O329" s="25" t="str">
        <f t="shared" si="637"/>
        <v/>
      </c>
      <c r="V329" s="24" t="s">
        <v>104</v>
      </c>
      <c r="W329" s="24" t="s">
        <v>108</v>
      </c>
      <c r="X329" s="24" t="s">
        <v>134</v>
      </c>
      <c r="Y329" s="24" t="s">
        <v>135</v>
      </c>
      <c r="Z329" s="24"/>
      <c r="AA329" s="24"/>
      <c r="AB329" s="24"/>
      <c r="AC329" s="24"/>
      <c r="AF329" s="24" t="str">
        <f t="shared" si="692"/>
        <v>5e5i5j5k</v>
      </c>
    </row>
    <row r="330" spans="1:32" ht="28.5" x14ac:dyDescent="0.45">
      <c r="A330" s="51" t="str">
        <f t="shared" si="678"/>
        <v>1b5e5i5j5k5l</v>
      </c>
      <c r="B330" s="96">
        <f t="shared" si="681"/>
        <v>329</v>
      </c>
      <c r="C330" s="87">
        <f t="shared" si="694"/>
        <v>0.14799999999999999</v>
      </c>
      <c r="D330" s="87">
        <f t="shared" si="695"/>
        <v>0.12800000000000003</v>
      </c>
      <c r="E330" s="87">
        <f t="shared" si="696"/>
        <v>0.61199999999999999</v>
      </c>
      <c r="F330" s="111">
        <f t="shared" si="697"/>
        <v>0.11199999999999999</v>
      </c>
      <c r="G330" s="97">
        <f t="shared" si="563"/>
        <v>1</v>
      </c>
      <c r="H330" s="91" t="s">
        <v>137</v>
      </c>
      <c r="I330" s="25" t="str">
        <f t="shared" si="552"/>
        <v>5e) Façade Assemblies</v>
      </c>
      <c r="J330" s="25" t="str">
        <f t="shared" si="687"/>
        <v>5i) Infrastructure M&amp;E (Central Plant)</v>
      </c>
      <c r="K330" s="25" t="str">
        <f t="shared" si="693"/>
        <v>5j) Floor Cassettes with horizontal services</v>
      </c>
      <c r="L330" s="25" t="str">
        <f t="shared" si="698"/>
        <v>5k) Partition Cassettes</v>
      </c>
      <c r="M330" s="25" t="str">
        <f t="shared" si="699"/>
        <v>5l) Doorsets</v>
      </c>
      <c r="N330" s="25" t="str">
        <f t="shared" si="691"/>
        <v/>
      </c>
      <c r="O330" s="25" t="str">
        <f t="shared" si="637"/>
        <v/>
      </c>
      <c r="V330" s="24" t="s">
        <v>104</v>
      </c>
      <c r="W330" s="24" t="s">
        <v>108</v>
      </c>
      <c r="X330" s="24" t="s">
        <v>134</v>
      </c>
      <c r="Y330" s="24" t="s">
        <v>135</v>
      </c>
      <c r="Z330" s="24" t="s">
        <v>111</v>
      </c>
      <c r="AA330" s="24"/>
      <c r="AB330" s="24"/>
      <c r="AC330" s="24"/>
      <c r="AF330" s="24" t="str">
        <f t="shared" si="692"/>
        <v>5e5i5j5k5l</v>
      </c>
    </row>
    <row r="331" spans="1:32" ht="28.5" x14ac:dyDescent="0.45">
      <c r="A331" s="51" t="str">
        <f t="shared" si="678"/>
        <v>1b5e5i5j5l</v>
      </c>
      <c r="B331" s="96">
        <f t="shared" si="681"/>
        <v>330</v>
      </c>
      <c r="C331" s="87">
        <f>C330+0.003</f>
        <v>0.151</v>
      </c>
      <c r="D331" s="87">
        <f>D330+0.003</f>
        <v>0.13100000000000003</v>
      </c>
      <c r="E331" s="87">
        <f>E330-0.003</f>
        <v>0.60899999999999999</v>
      </c>
      <c r="F331" s="111">
        <f>F330-0.003</f>
        <v>0.10899999999999999</v>
      </c>
      <c r="G331" s="97">
        <f t="shared" si="563"/>
        <v>1</v>
      </c>
      <c r="H331" s="91" t="s">
        <v>137</v>
      </c>
      <c r="I331" s="25" t="str">
        <f t="shared" ref="I331:I337" si="700">SUBSTITUTE(V331,"5e","5e) Façade Assemblies")</f>
        <v>5e) Façade Assemblies</v>
      </c>
      <c r="J331" s="25" t="str">
        <f t="shared" si="687"/>
        <v>5i) Infrastructure M&amp;E (Central Plant)</v>
      </c>
      <c r="K331" s="25" t="str">
        <f t="shared" si="693"/>
        <v>5j) Floor Cassettes with horizontal services</v>
      </c>
      <c r="L331" s="25" t="str">
        <f t="shared" ref="L331" si="701">SUBSTITUTE(Y331,"5l","5l) Doorsets")</f>
        <v>5l) Doorsets</v>
      </c>
      <c r="M331" s="25" t="str">
        <f t="shared" si="699"/>
        <v/>
      </c>
      <c r="N331" s="25" t="str">
        <f t="shared" si="691"/>
        <v/>
      </c>
      <c r="O331" s="25" t="str">
        <f t="shared" si="637"/>
        <v/>
      </c>
      <c r="V331" s="24" t="s">
        <v>104</v>
      </c>
      <c r="W331" s="24" t="s">
        <v>108</v>
      </c>
      <c r="X331" s="24" t="s">
        <v>134</v>
      </c>
      <c r="Y331" s="24" t="s">
        <v>111</v>
      </c>
      <c r="Z331" s="24"/>
      <c r="AA331" s="24"/>
      <c r="AB331" s="24"/>
      <c r="AC331" s="24"/>
      <c r="AF331" s="24" t="str">
        <f t="shared" si="692"/>
        <v>5e5i5j5l</v>
      </c>
    </row>
    <row r="332" spans="1:32" ht="28.5" x14ac:dyDescent="0.45">
      <c r="A332" s="51" t="str">
        <f t="shared" si="678"/>
        <v>1b5e5i5k</v>
      </c>
      <c r="B332" s="96">
        <f t="shared" si="681"/>
        <v>331</v>
      </c>
      <c r="C332" s="87">
        <f t="shared" ref="C332:C337" si="702">C331+0.003</f>
        <v>0.154</v>
      </c>
      <c r="D332" s="87">
        <f t="shared" ref="D332:D337" si="703">D331+0.003</f>
        <v>0.13400000000000004</v>
      </c>
      <c r="E332" s="87">
        <f t="shared" ref="E332:E337" si="704">E331-0.003</f>
        <v>0.60599999999999998</v>
      </c>
      <c r="F332" s="111">
        <f t="shared" ref="F332:F337" si="705">F331-0.003</f>
        <v>0.10599999999999998</v>
      </c>
      <c r="G332" s="97">
        <f t="shared" si="563"/>
        <v>1</v>
      </c>
      <c r="H332" s="91" t="s">
        <v>137</v>
      </c>
      <c r="I332" s="25" t="str">
        <f t="shared" si="700"/>
        <v>5e) Façade Assemblies</v>
      </c>
      <c r="J332" s="25" t="str">
        <f t="shared" si="687"/>
        <v>5i) Infrastructure M&amp;E (Central Plant)</v>
      </c>
      <c r="K332" s="25" t="str">
        <f t="shared" ref="K332:K333" si="706">SUBSTITUTE(X332,"5k","5k) Partition Cassettes")</f>
        <v>5k) Partition Cassettes</v>
      </c>
      <c r="L332" s="25" t="str">
        <f t="shared" ref="L332" si="707">SUBSTITUTE(Y332,"5k","5k) Partition Cassettes")</f>
        <v/>
      </c>
      <c r="M332" s="25" t="str">
        <f t="shared" si="699"/>
        <v/>
      </c>
      <c r="N332" s="25" t="str">
        <f t="shared" si="691"/>
        <v/>
      </c>
      <c r="O332" s="25" t="str">
        <f t="shared" si="637"/>
        <v/>
      </c>
      <c r="V332" s="24" t="s">
        <v>104</v>
      </c>
      <c r="W332" s="24" t="s">
        <v>108</v>
      </c>
      <c r="X332" s="24" t="s">
        <v>135</v>
      </c>
      <c r="Y332" s="24"/>
      <c r="Z332" s="24"/>
      <c r="AA332" s="24"/>
      <c r="AB332" s="24"/>
      <c r="AC332" s="24"/>
      <c r="AF332" s="24" t="str">
        <f t="shared" si="692"/>
        <v>5e5i5k</v>
      </c>
    </row>
    <row r="333" spans="1:32" ht="28.5" x14ac:dyDescent="0.45">
      <c r="A333" s="51" t="str">
        <f t="shared" si="678"/>
        <v>1b5e5i5k5l</v>
      </c>
      <c r="B333" s="96">
        <f t="shared" si="681"/>
        <v>332</v>
      </c>
      <c r="C333" s="87">
        <f t="shared" si="702"/>
        <v>0.157</v>
      </c>
      <c r="D333" s="87">
        <f t="shared" si="703"/>
        <v>0.13700000000000004</v>
      </c>
      <c r="E333" s="87">
        <f t="shared" si="704"/>
        <v>0.60299999999999998</v>
      </c>
      <c r="F333" s="111">
        <f t="shared" si="705"/>
        <v>0.10299999999999998</v>
      </c>
      <c r="G333" s="97">
        <f t="shared" si="563"/>
        <v>1</v>
      </c>
      <c r="H333" s="91" t="s">
        <v>137</v>
      </c>
      <c r="I333" s="25" t="str">
        <f t="shared" si="700"/>
        <v>5e) Façade Assemblies</v>
      </c>
      <c r="J333" s="25" t="str">
        <f t="shared" si="687"/>
        <v>5i) Infrastructure M&amp;E (Central Plant)</v>
      </c>
      <c r="K333" s="25" t="str">
        <f t="shared" si="706"/>
        <v>5k) Partition Cassettes</v>
      </c>
      <c r="L333" s="25" t="str">
        <f t="shared" ref="L333" si="708">SUBSTITUTE(Y333,"5l","5l) Doorsets")</f>
        <v>5l) Doorsets</v>
      </c>
      <c r="M333" s="25" t="str">
        <f t="shared" si="699"/>
        <v/>
      </c>
      <c r="N333" s="25" t="str">
        <f t="shared" si="691"/>
        <v/>
      </c>
      <c r="O333" s="25" t="str">
        <f t="shared" si="637"/>
        <v/>
      </c>
      <c r="V333" s="24" t="s">
        <v>104</v>
      </c>
      <c r="W333" s="24" t="s">
        <v>108</v>
      </c>
      <c r="X333" s="24" t="s">
        <v>135</v>
      </c>
      <c r="Y333" s="24" t="s">
        <v>111</v>
      </c>
      <c r="Z333" s="24"/>
      <c r="AA333" s="24"/>
      <c r="AB333" s="24"/>
      <c r="AC333" s="24"/>
      <c r="AF333" s="24" t="str">
        <f t="shared" si="692"/>
        <v>5e5i5k5l</v>
      </c>
    </row>
    <row r="334" spans="1:32" ht="28.5" x14ac:dyDescent="0.45">
      <c r="A334" s="51" t="str">
        <f t="shared" si="678"/>
        <v>1b5e5i5l</v>
      </c>
      <c r="B334" s="96">
        <f t="shared" si="681"/>
        <v>333</v>
      </c>
      <c r="C334" s="87">
        <f t="shared" si="702"/>
        <v>0.16</v>
      </c>
      <c r="D334" s="87">
        <f t="shared" si="703"/>
        <v>0.14000000000000004</v>
      </c>
      <c r="E334" s="87">
        <f t="shared" si="704"/>
        <v>0.6</v>
      </c>
      <c r="F334" s="111">
        <f t="shared" si="705"/>
        <v>9.9999999999999978E-2</v>
      </c>
      <c r="G334" s="97">
        <f t="shared" si="563"/>
        <v>1</v>
      </c>
      <c r="H334" s="91" t="s">
        <v>137</v>
      </c>
      <c r="I334" s="25" t="str">
        <f t="shared" si="700"/>
        <v>5e) Façade Assemblies</v>
      </c>
      <c r="J334" s="25" t="str">
        <f t="shared" si="687"/>
        <v>5i) Infrastructure M&amp;E (Central Plant)</v>
      </c>
      <c r="K334" s="25" t="str">
        <f t="shared" ref="K334" si="709">SUBSTITUTE(X334,"5l","5l) Doorsets")</f>
        <v>5l) Doorsets</v>
      </c>
      <c r="L334" s="25" t="str">
        <f t="shared" ref="L334:L337" si="710">SUBSTITUTE(Y334,"5h","5h) Infrastructure M&amp;E (vertical risers)")</f>
        <v/>
      </c>
      <c r="M334" s="25" t="str">
        <f t="shared" ref="M334:M337" si="711">SUBSTITUTE(Z334,"5i","5i) Infrastructure M&amp;E (Central Plant)")</f>
        <v/>
      </c>
      <c r="N334" s="25" t="str">
        <f t="shared" si="691"/>
        <v/>
      </c>
      <c r="O334" s="25" t="str">
        <f t="shared" si="637"/>
        <v/>
      </c>
      <c r="V334" s="24" t="s">
        <v>104</v>
      </c>
      <c r="W334" s="24" t="s">
        <v>108</v>
      </c>
      <c r="X334" s="24" t="s">
        <v>111</v>
      </c>
      <c r="Y334" s="24"/>
      <c r="Z334" s="24"/>
      <c r="AA334" s="24"/>
      <c r="AB334" s="24"/>
      <c r="AC334" s="24"/>
      <c r="AF334" s="24" t="str">
        <f t="shared" si="692"/>
        <v>5e5i5l</v>
      </c>
    </row>
    <row r="335" spans="1:32" ht="28.5" x14ac:dyDescent="0.45">
      <c r="A335" s="51" t="str">
        <f t="shared" si="678"/>
        <v>1b5e5k</v>
      </c>
      <c r="B335" s="96">
        <f t="shared" si="681"/>
        <v>334</v>
      </c>
      <c r="C335" s="87">
        <f t="shared" si="702"/>
        <v>0.16300000000000001</v>
      </c>
      <c r="D335" s="87">
        <f t="shared" si="703"/>
        <v>0.14300000000000004</v>
      </c>
      <c r="E335" s="87">
        <f t="shared" si="704"/>
        <v>0.59699999999999998</v>
      </c>
      <c r="F335" s="111">
        <f t="shared" si="705"/>
        <v>9.6999999999999975E-2</v>
      </c>
      <c r="G335" s="97">
        <f t="shared" si="563"/>
        <v>1</v>
      </c>
      <c r="H335" s="91" t="s">
        <v>137</v>
      </c>
      <c r="I335" s="25" t="str">
        <f t="shared" si="700"/>
        <v>5e) Façade Assemblies</v>
      </c>
      <c r="J335" s="25" t="str">
        <f t="shared" ref="J335:J336" si="712">SUBSTITUTE(W335,"5k","5k) Partition Cassettes")</f>
        <v>5k) Partition Cassettes</v>
      </c>
      <c r="K335" s="25" t="str">
        <f t="shared" ref="K335" si="713">SUBSTITUTE(X335,"5j","5j) Floor Cassettes with horizontal services")</f>
        <v/>
      </c>
      <c r="L335" s="25" t="str">
        <f t="shared" si="710"/>
        <v/>
      </c>
      <c r="M335" s="25" t="str">
        <f t="shared" si="711"/>
        <v/>
      </c>
      <c r="N335" s="25" t="str">
        <f t="shared" si="691"/>
        <v/>
      </c>
      <c r="O335" s="25" t="str">
        <f t="shared" si="637"/>
        <v/>
      </c>
      <c r="V335" s="24" t="s">
        <v>104</v>
      </c>
      <c r="W335" s="24" t="s">
        <v>135</v>
      </c>
      <c r="X335" s="24"/>
      <c r="Y335" s="24"/>
      <c r="Z335" s="24"/>
      <c r="AA335" s="24"/>
      <c r="AB335" s="24"/>
      <c r="AC335" s="24"/>
      <c r="AF335" s="24" t="str">
        <f t="shared" si="692"/>
        <v>5e5k</v>
      </c>
    </row>
    <row r="336" spans="1:32" ht="28.5" x14ac:dyDescent="0.45">
      <c r="A336" s="51" t="str">
        <f t="shared" si="678"/>
        <v>1b5e5k5l</v>
      </c>
      <c r="B336" s="96">
        <f t="shared" si="681"/>
        <v>335</v>
      </c>
      <c r="C336" s="87">
        <f t="shared" si="702"/>
        <v>0.16600000000000001</v>
      </c>
      <c r="D336" s="87">
        <f t="shared" si="703"/>
        <v>0.14600000000000005</v>
      </c>
      <c r="E336" s="87">
        <f t="shared" si="704"/>
        <v>0.59399999999999997</v>
      </c>
      <c r="F336" s="111">
        <f t="shared" si="705"/>
        <v>9.3999999999999972E-2</v>
      </c>
      <c r="G336" s="97">
        <f t="shared" ref="G336:G399" si="714">SUM(C336:F336)</f>
        <v>1</v>
      </c>
      <c r="H336" s="91" t="s">
        <v>137</v>
      </c>
      <c r="I336" s="25" t="str">
        <f t="shared" si="700"/>
        <v>5e) Façade Assemblies</v>
      </c>
      <c r="J336" s="25" t="str">
        <f t="shared" si="712"/>
        <v>5k) Partition Cassettes</v>
      </c>
      <c r="K336" s="25" t="str">
        <f t="shared" ref="K336" si="715">SUBSTITUTE(X336,"5l","5l) Doorsets")</f>
        <v>5l) Doorsets</v>
      </c>
      <c r="L336" s="25" t="str">
        <f t="shared" si="710"/>
        <v/>
      </c>
      <c r="M336" s="25" t="str">
        <f t="shared" si="711"/>
        <v/>
      </c>
      <c r="N336" s="25" t="str">
        <f t="shared" si="691"/>
        <v/>
      </c>
      <c r="O336" s="25" t="str">
        <f t="shared" si="637"/>
        <v/>
      </c>
      <c r="V336" s="24" t="s">
        <v>104</v>
      </c>
      <c r="W336" s="24" t="s">
        <v>135</v>
      </c>
      <c r="X336" s="24" t="s">
        <v>111</v>
      </c>
      <c r="Y336" s="24"/>
      <c r="Z336" s="24"/>
      <c r="AA336" s="24"/>
      <c r="AB336" s="24"/>
      <c r="AC336" s="24"/>
      <c r="AF336" s="24" t="str">
        <f t="shared" si="692"/>
        <v>5e5k5l</v>
      </c>
    </row>
    <row r="337" spans="1:32" ht="28.5" x14ac:dyDescent="0.45">
      <c r="A337" s="51" t="str">
        <f t="shared" si="678"/>
        <v>1b5e5l</v>
      </c>
      <c r="B337" s="96">
        <f t="shared" si="681"/>
        <v>336</v>
      </c>
      <c r="C337" s="87">
        <f t="shared" si="702"/>
        <v>0.16900000000000001</v>
      </c>
      <c r="D337" s="87">
        <f t="shared" si="703"/>
        <v>0.14900000000000005</v>
      </c>
      <c r="E337" s="87">
        <f t="shared" si="704"/>
        <v>0.59099999999999997</v>
      </c>
      <c r="F337" s="111">
        <f t="shared" si="705"/>
        <v>9.099999999999997E-2</v>
      </c>
      <c r="G337" s="97">
        <f t="shared" si="714"/>
        <v>1</v>
      </c>
      <c r="H337" s="91" t="s">
        <v>137</v>
      </c>
      <c r="I337" s="25" t="str">
        <f t="shared" si="700"/>
        <v>5e) Façade Assemblies</v>
      </c>
      <c r="J337" s="25" t="str">
        <f t="shared" ref="J337" si="716">SUBSTITUTE(W337,"5l","5l) Doorsets")</f>
        <v>5l) Doorsets</v>
      </c>
      <c r="K337" s="25" t="str">
        <f t="shared" ref="K337" si="717">SUBSTITUTE(X337,"5g","5g) In unit M&amp;E distribution assemblies")</f>
        <v/>
      </c>
      <c r="L337" s="25" t="str">
        <f t="shared" si="710"/>
        <v/>
      </c>
      <c r="M337" s="25" t="str">
        <f t="shared" si="711"/>
        <v/>
      </c>
      <c r="N337" s="25" t="str">
        <f t="shared" si="691"/>
        <v/>
      </c>
      <c r="O337" s="25" t="str">
        <f t="shared" si="637"/>
        <v/>
      </c>
      <c r="V337" s="24" t="s">
        <v>104</v>
      </c>
      <c r="W337" s="24" t="s">
        <v>111</v>
      </c>
      <c r="X337" s="24"/>
      <c r="Y337" s="24"/>
      <c r="Z337" s="24"/>
      <c r="AA337" s="24"/>
      <c r="AB337" s="24"/>
      <c r="AC337" s="24"/>
      <c r="AF337" s="24" t="str">
        <f t="shared" si="692"/>
        <v>5e5l</v>
      </c>
    </row>
    <row r="338" spans="1:32" ht="28.5" x14ac:dyDescent="0.45">
      <c r="A338" s="51" t="str">
        <f t="shared" si="678"/>
        <v>1b5f</v>
      </c>
      <c r="B338" s="96">
        <f t="shared" si="681"/>
        <v>337</v>
      </c>
      <c r="C338" s="87">
        <v>0.16500000000000001</v>
      </c>
      <c r="D338" s="87">
        <v>0.15</v>
      </c>
      <c r="E338" s="87">
        <v>0.6</v>
      </c>
      <c r="F338" s="111">
        <v>8.5000000000000006E-2</v>
      </c>
      <c r="G338" s="97">
        <f t="shared" si="714"/>
        <v>1</v>
      </c>
      <c r="H338" s="91" t="s">
        <v>137</v>
      </c>
      <c r="I338" s="25" t="str">
        <f t="shared" ref="I338:I384" si="718">SUBSTITUTE(V338,"5f","5f) Roof Assemblies (pre-finished sections)")</f>
        <v>5f) Roof Assemblies (pre-finished sections)</v>
      </c>
      <c r="J338" s="25" t="str">
        <f t="shared" ref="J338:J362" si="719">SUBSTITUTE(W338,"5g","5g) In unit M&amp;E distribution assemblies")</f>
        <v/>
      </c>
      <c r="K338" s="25" t="str">
        <f t="shared" ref="K338:K351" si="720">SUBSTITUTE(X338,"5h","5h) Infrastructure M&amp;E (vertical risers)")</f>
        <v/>
      </c>
      <c r="L338" s="25" t="str">
        <f t="shared" ref="L338:L348" si="721">SUBSTITUTE(Y338,"5i","5i) Infrastructure M&amp;E (Central Plant)")</f>
        <v/>
      </c>
      <c r="M338" s="25" t="str">
        <f t="shared" ref="M338:M345" si="722">SUBSTITUTE(Z338,"5j","5j) Floor Cassettes with horizontal services")</f>
        <v/>
      </c>
      <c r="N338" s="25" t="str">
        <f t="shared" ref="N338:N344" si="723">SUBSTITUTE(AA338,"5k","5k) Partition Cassettes")</f>
        <v/>
      </c>
      <c r="O338" s="25" t="str">
        <f t="shared" ref="O338:O401" si="724">SUBSTITUTE(AB338,"5j","5j) Floor Cassettes with horizontal services")</f>
        <v/>
      </c>
      <c r="V338" s="24" t="s">
        <v>105</v>
      </c>
      <c r="W338" s="24"/>
      <c r="X338" s="24"/>
      <c r="Y338" s="24"/>
      <c r="Z338" s="24"/>
      <c r="AA338" s="24"/>
      <c r="AB338" s="24"/>
      <c r="AC338" s="24"/>
      <c r="AF338" s="24" t="str">
        <f t="shared" si="692"/>
        <v>5f</v>
      </c>
    </row>
    <row r="339" spans="1:32" ht="28.5" x14ac:dyDescent="0.45">
      <c r="A339" s="51" t="str">
        <f t="shared" si="678"/>
        <v>1b5f5g</v>
      </c>
      <c r="B339" s="96">
        <f t="shared" si="681"/>
        <v>338</v>
      </c>
      <c r="C339" s="87">
        <f>C338-0.008</f>
        <v>0.157</v>
      </c>
      <c r="D339" s="87">
        <f>D338-0.008</f>
        <v>0.14199999999999999</v>
      </c>
      <c r="E339" s="87">
        <f>E338+0.008</f>
        <v>0.60799999999999998</v>
      </c>
      <c r="F339" s="111">
        <f>F338+0.008</f>
        <v>9.2999999999999999E-2</v>
      </c>
      <c r="G339" s="97">
        <f t="shared" si="714"/>
        <v>1</v>
      </c>
      <c r="H339" s="91" t="s">
        <v>137</v>
      </c>
      <c r="I339" s="25" t="str">
        <f t="shared" si="718"/>
        <v>5f) Roof Assemblies (pre-finished sections)</v>
      </c>
      <c r="J339" s="25" t="str">
        <f t="shared" si="719"/>
        <v>5g) In unit M&amp;E distribution assemblies</v>
      </c>
      <c r="K339" s="25" t="str">
        <f t="shared" si="720"/>
        <v/>
      </c>
      <c r="L339" s="25" t="str">
        <f t="shared" si="721"/>
        <v/>
      </c>
      <c r="M339" s="25" t="str">
        <f t="shared" si="722"/>
        <v/>
      </c>
      <c r="N339" s="25" t="str">
        <f t="shared" si="723"/>
        <v/>
      </c>
      <c r="O339" s="25" t="str">
        <f t="shared" si="724"/>
        <v/>
      </c>
      <c r="V339" s="24" t="s">
        <v>105</v>
      </c>
      <c r="W339" s="24" t="s">
        <v>130</v>
      </c>
      <c r="X339" s="24"/>
      <c r="Y339" s="24"/>
      <c r="Z339" s="24"/>
      <c r="AA339" s="24"/>
      <c r="AB339" s="24"/>
      <c r="AC339" s="24"/>
      <c r="AF339" s="24" t="str">
        <f t="shared" si="692"/>
        <v>5f5g</v>
      </c>
    </row>
    <row r="340" spans="1:32" ht="28.5" x14ac:dyDescent="0.45">
      <c r="A340" s="51" t="str">
        <f t="shared" si="678"/>
        <v>1b5f5g5h</v>
      </c>
      <c r="B340" s="96">
        <f t="shared" si="681"/>
        <v>339</v>
      </c>
      <c r="C340" s="87">
        <f t="shared" ref="C340:C343" si="725">C339-0.008</f>
        <v>0.14899999999999999</v>
      </c>
      <c r="D340" s="87">
        <f t="shared" ref="D340:D343" si="726">D339-0.008</f>
        <v>0.13399999999999998</v>
      </c>
      <c r="E340" s="87">
        <f t="shared" ref="E340:E343" si="727">E339+0.008</f>
        <v>0.61599999999999999</v>
      </c>
      <c r="F340" s="111">
        <f t="shared" ref="F340:F343" si="728">F339+0.008</f>
        <v>0.10100000000000001</v>
      </c>
      <c r="G340" s="97">
        <f t="shared" si="714"/>
        <v>1</v>
      </c>
      <c r="H340" s="91" t="s">
        <v>137</v>
      </c>
      <c r="I340" s="25" t="str">
        <f t="shared" si="718"/>
        <v>5f) Roof Assemblies (pre-finished sections)</v>
      </c>
      <c r="J340" s="25" t="str">
        <f t="shared" si="719"/>
        <v>5g) In unit M&amp;E distribution assemblies</v>
      </c>
      <c r="K340" s="25" t="str">
        <f t="shared" si="720"/>
        <v>5h) Infrastructure M&amp;E (vertical risers)</v>
      </c>
      <c r="L340" s="25" t="str">
        <f t="shared" si="721"/>
        <v/>
      </c>
      <c r="M340" s="25" t="str">
        <f t="shared" si="722"/>
        <v/>
      </c>
      <c r="N340" s="25" t="str">
        <f t="shared" si="723"/>
        <v/>
      </c>
      <c r="O340" s="25" t="str">
        <f t="shared" si="724"/>
        <v/>
      </c>
      <c r="V340" s="24" t="s">
        <v>105</v>
      </c>
      <c r="W340" s="24" t="s">
        <v>130</v>
      </c>
      <c r="X340" s="24" t="s">
        <v>131</v>
      </c>
      <c r="Y340" s="24"/>
      <c r="Z340" s="24"/>
      <c r="AA340" s="24"/>
      <c r="AB340" s="24"/>
      <c r="AC340" s="24"/>
      <c r="AF340" s="24" t="str">
        <f t="shared" si="692"/>
        <v>5f5g5h</v>
      </c>
    </row>
    <row r="341" spans="1:32" ht="28.5" x14ac:dyDescent="0.45">
      <c r="A341" s="51" t="str">
        <f t="shared" si="678"/>
        <v>1b5f5g5h5i</v>
      </c>
      <c r="B341" s="96">
        <f t="shared" si="681"/>
        <v>340</v>
      </c>
      <c r="C341" s="87">
        <f t="shared" si="725"/>
        <v>0.14099999999999999</v>
      </c>
      <c r="D341" s="87">
        <f t="shared" si="726"/>
        <v>0.12599999999999997</v>
      </c>
      <c r="E341" s="87">
        <f t="shared" si="727"/>
        <v>0.624</v>
      </c>
      <c r="F341" s="111">
        <f t="shared" si="728"/>
        <v>0.10900000000000001</v>
      </c>
      <c r="G341" s="97">
        <f t="shared" si="714"/>
        <v>1</v>
      </c>
      <c r="H341" s="91" t="s">
        <v>137</v>
      </c>
      <c r="I341" s="25" t="str">
        <f t="shared" si="718"/>
        <v>5f) Roof Assemblies (pre-finished sections)</v>
      </c>
      <c r="J341" s="25" t="str">
        <f t="shared" si="719"/>
        <v>5g) In unit M&amp;E distribution assemblies</v>
      </c>
      <c r="K341" s="25" t="str">
        <f t="shared" si="720"/>
        <v>5h) Infrastructure M&amp;E (vertical risers)</v>
      </c>
      <c r="L341" s="25" t="str">
        <f t="shared" si="721"/>
        <v>5i) Infrastructure M&amp;E (Central Plant)</v>
      </c>
      <c r="M341" s="25" t="str">
        <f t="shared" si="722"/>
        <v/>
      </c>
      <c r="N341" s="25" t="str">
        <f t="shared" si="723"/>
        <v/>
      </c>
      <c r="O341" s="25" t="str">
        <f t="shared" si="724"/>
        <v/>
      </c>
      <c r="V341" s="24" t="s">
        <v>105</v>
      </c>
      <c r="W341" s="24" t="s">
        <v>130</v>
      </c>
      <c r="X341" s="24" t="s">
        <v>131</v>
      </c>
      <c r="Y341" s="24" t="s">
        <v>108</v>
      </c>
      <c r="Z341" s="24"/>
      <c r="AA341" s="24"/>
      <c r="AB341" s="24"/>
      <c r="AC341" s="24"/>
      <c r="AF341" s="24" t="str">
        <f t="shared" si="692"/>
        <v>5f5g5h5i</v>
      </c>
    </row>
    <row r="342" spans="1:32" ht="28.5" x14ac:dyDescent="0.45">
      <c r="A342" s="51" t="str">
        <f t="shared" si="678"/>
        <v>1b5f5g5h5i5j</v>
      </c>
      <c r="B342" s="96">
        <f t="shared" si="681"/>
        <v>341</v>
      </c>
      <c r="C342" s="87">
        <f t="shared" si="725"/>
        <v>0.13299999999999998</v>
      </c>
      <c r="D342" s="87">
        <f t="shared" si="726"/>
        <v>0.11799999999999997</v>
      </c>
      <c r="E342" s="87">
        <f t="shared" si="727"/>
        <v>0.63200000000000001</v>
      </c>
      <c r="F342" s="111">
        <f t="shared" si="728"/>
        <v>0.11700000000000002</v>
      </c>
      <c r="G342" s="97">
        <f t="shared" si="714"/>
        <v>1</v>
      </c>
      <c r="H342" s="91" t="s">
        <v>137</v>
      </c>
      <c r="I342" s="25" t="str">
        <f t="shared" si="718"/>
        <v>5f) Roof Assemblies (pre-finished sections)</v>
      </c>
      <c r="J342" s="25" t="str">
        <f t="shared" si="719"/>
        <v>5g) In unit M&amp;E distribution assemblies</v>
      </c>
      <c r="K342" s="25" t="str">
        <f t="shared" si="720"/>
        <v>5h) Infrastructure M&amp;E (vertical risers)</v>
      </c>
      <c r="L342" s="25" t="str">
        <f t="shared" si="721"/>
        <v>5i) Infrastructure M&amp;E (Central Plant)</v>
      </c>
      <c r="M342" s="25" t="str">
        <f t="shared" si="722"/>
        <v>5j) Floor Cassettes with horizontal services</v>
      </c>
      <c r="N342" s="25" t="str">
        <f t="shared" si="723"/>
        <v/>
      </c>
      <c r="O342" s="25" t="str">
        <f t="shared" si="724"/>
        <v/>
      </c>
      <c r="V342" s="24" t="s">
        <v>105</v>
      </c>
      <c r="W342" s="24" t="s">
        <v>130</v>
      </c>
      <c r="X342" s="24" t="s">
        <v>131</v>
      </c>
      <c r="Y342" s="24" t="s">
        <v>108</v>
      </c>
      <c r="Z342" s="24" t="s">
        <v>134</v>
      </c>
      <c r="AA342" s="24"/>
      <c r="AB342" s="24"/>
      <c r="AC342" s="24"/>
      <c r="AF342" s="24" t="str">
        <f t="shared" si="692"/>
        <v>5f5g5h5i5j</v>
      </c>
    </row>
    <row r="343" spans="1:32" ht="28.5" x14ac:dyDescent="0.45">
      <c r="A343" s="51" t="str">
        <f t="shared" si="678"/>
        <v>1b5f5g5h5i5j5k</v>
      </c>
      <c r="B343" s="96">
        <f t="shared" si="681"/>
        <v>342</v>
      </c>
      <c r="C343" s="87">
        <f t="shared" si="725"/>
        <v>0.12499999999999997</v>
      </c>
      <c r="D343" s="87">
        <f t="shared" si="726"/>
        <v>0.10999999999999996</v>
      </c>
      <c r="E343" s="87">
        <f t="shared" si="727"/>
        <v>0.64</v>
      </c>
      <c r="F343" s="111">
        <f t="shared" si="728"/>
        <v>0.12500000000000003</v>
      </c>
      <c r="G343" s="97">
        <f t="shared" si="714"/>
        <v>1</v>
      </c>
      <c r="H343" s="91" t="s">
        <v>137</v>
      </c>
      <c r="I343" s="25" t="str">
        <f t="shared" si="718"/>
        <v>5f) Roof Assemblies (pre-finished sections)</v>
      </c>
      <c r="J343" s="25" t="str">
        <f t="shared" si="719"/>
        <v>5g) In unit M&amp;E distribution assemblies</v>
      </c>
      <c r="K343" s="25" t="str">
        <f t="shared" si="720"/>
        <v>5h) Infrastructure M&amp;E (vertical risers)</v>
      </c>
      <c r="L343" s="25" t="str">
        <f t="shared" si="721"/>
        <v>5i) Infrastructure M&amp;E (Central Plant)</v>
      </c>
      <c r="M343" s="25" t="str">
        <f t="shared" si="722"/>
        <v>5j) Floor Cassettes with horizontal services</v>
      </c>
      <c r="N343" s="25" t="str">
        <f t="shared" si="723"/>
        <v>5k) Partition Cassettes</v>
      </c>
      <c r="O343" s="25" t="str">
        <f t="shared" si="724"/>
        <v/>
      </c>
      <c r="V343" s="24" t="s">
        <v>105</v>
      </c>
      <c r="W343" s="24" t="s">
        <v>130</v>
      </c>
      <c r="X343" s="24" t="s">
        <v>131</v>
      </c>
      <c r="Y343" s="24" t="s">
        <v>108</v>
      </c>
      <c r="Z343" s="24" t="s">
        <v>134</v>
      </c>
      <c r="AA343" s="24" t="s">
        <v>135</v>
      </c>
      <c r="AB343" s="24"/>
      <c r="AC343" s="24"/>
      <c r="AF343" s="24" t="str">
        <f t="shared" si="692"/>
        <v>5f5g5h5i5j5k</v>
      </c>
    </row>
    <row r="344" spans="1:32" ht="28.5" x14ac:dyDescent="0.45">
      <c r="A344" s="51" t="str">
        <f t="shared" si="678"/>
        <v>1b5f5g5h5i5j5k5l</v>
      </c>
      <c r="B344" s="96">
        <f t="shared" si="681"/>
        <v>343</v>
      </c>
      <c r="C344" s="87">
        <v>0.1</v>
      </c>
      <c r="D344" s="87">
        <v>0.09</v>
      </c>
      <c r="E344" s="87">
        <v>0.68</v>
      </c>
      <c r="F344" s="111">
        <v>0.13</v>
      </c>
      <c r="G344" s="97">
        <f t="shared" si="714"/>
        <v>1</v>
      </c>
      <c r="H344" s="91" t="s">
        <v>137</v>
      </c>
      <c r="I344" s="25" t="str">
        <f t="shared" si="718"/>
        <v>5f) Roof Assemblies (pre-finished sections)</v>
      </c>
      <c r="J344" s="25" t="str">
        <f t="shared" si="719"/>
        <v>5g) In unit M&amp;E distribution assemblies</v>
      </c>
      <c r="K344" s="25" t="str">
        <f t="shared" si="720"/>
        <v>5h) Infrastructure M&amp;E (vertical risers)</v>
      </c>
      <c r="L344" s="25" t="str">
        <f t="shared" si="721"/>
        <v>5i) Infrastructure M&amp;E (Central Plant)</v>
      </c>
      <c r="M344" s="25" t="str">
        <f t="shared" si="722"/>
        <v>5j) Floor Cassettes with horizontal services</v>
      </c>
      <c r="N344" s="25" t="str">
        <f t="shared" si="723"/>
        <v>5k) Partition Cassettes</v>
      </c>
      <c r="O344" s="25" t="str">
        <f t="shared" si="724"/>
        <v>5l</v>
      </c>
      <c r="V344" s="24" t="s">
        <v>105</v>
      </c>
      <c r="W344" s="24" t="s">
        <v>130</v>
      </c>
      <c r="X344" s="24" t="s">
        <v>131</v>
      </c>
      <c r="Y344" s="24" t="s">
        <v>108</v>
      </c>
      <c r="Z344" s="24" t="s">
        <v>134</v>
      </c>
      <c r="AA344" s="24" t="s">
        <v>135</v>
      </c>
      <c r="AB344" s="24" t="s">
        <v>111</v>
      </c>
      <c r="AC344" s="24"/>
      <c r="AF344" s="24" t="str">
        <f t="shared" si="692"/>
        <v>5f5g5h5i5j5k5l</v>
      </c>
    </row>
    <row r="345" spans="1:32" ht="28.5" x14ac:dyDescent="0.45">
      <c r="A345" s="51" t="str">
        <f t="shared" si="678"/>
        <v>1b5f5g5h5i5j5l</v>
      </c>
      <c r="B345" s="96">
        <f t="shared" si="681"/>
        <v>344</v>
      </c>
      <c r="C345" s="87">
        <f>C344+0.004</f>
        <v>0.10400000000000001</v>
      </c>
      <c r="D345" s="87">
        <f>D344+0.004</f>
        <v>9.4E-2</v>
      </c>
      <c r="E345" s="87">
        <f>E344-0.004</f>
        <v>0.67600000000000005</v>
      </c>
      <c r="F345" s="111">
        <f>F344-0.004</f>
        <v>0.126</v>
      </c>
      <c r="G345" s="97">
        <f t="shared" si="714"/>
        <v>1</v>
      </c>
      <c r="H345" s="91" t="s">
        <v>137</v>
      </c>
      <c r="I345" s="25" t="str">
        <f t="shared" si="718"/>
        <v>5f) Roof Assemblies (pre-finished sections)</v>
      </c>
      <c r="J345" s="25" t="str">
        <f t="shared" si="719"/>
        <v>5g) In unit M&amp;E distribution assemblies</v>
      </c>
      <c r="K345" s="25" t="str">
        <f t="shared" si="720"/>
        <v>5h) Infrastructure M&amp;E (vertical risers)</v>
      </c>
      <c r="L345" s="25" t="str">
        <f t="shared" si="721"/>
        <v>5i) Infrastructure M&amp;E (Central Plant)</v>
      </c>
      <c r="M345" s="25" t="str">
        <f t="shared" si="722"/>
        <v>5j) Floor Cassettes with horizontal services</v>
      </c>
      <c r="N345" s="25" t="str">
        <f t="shared" ref="N345" si="729">SUBSTITUTE(AA345,"5l","5l) Doorsets")</f>
        <v>5l) Doorsets</v>
      </c>
      <c r="O345" s="25" t="str">
        <f t="shared" si="724"/>
        <v/>
      </c>
      <c r="V345" s="24" t="s">
        <v>105</v>
      </c>
      <c r="W345" s="24" t="s">
        <v>130</v>
      </c>
      <c r="X345" s="24" t="s">
        <v>131</v>
      </c>
      <c r="Y345" s="24" t="s">
        <v>108</v>
      </c>
      <c r="Z345" s="24" t="s">
        <v>134</v>
      </c>
      <c r="AA345" s="24" t="s">
        <v>111</v>
      </c>
      <c r="AB345" s="24"/>
      <c r="AC345" s="24"/>
      <c r="AF345" s="24" t="str">
        <f t="shared" si="692"/>
        <v>5f5g5h5i5j5l</v>
      </c>
    </row>
    <row r="346" spans="1:32" ht="28.5" x14ac:dyDescent="0.45">
      <c r="A346" s="51" t="str">
        <f t="shared" si="678"/>
        <v>1b5f5g5h5i5k</v>
      </c>
      <c r="B346" s="96">
        <f t="shared" si="681"/>
        <v>345</v>
      </c>
      <c r="C346" s="87">
        <f t="shared" ref="C346:C352" si="730">C345+0.004</f>
        <v>0.10800000000000001</v>
      </c>
      <c r="D346" s="87">
        <f t="shared" ref="D346:D352" si="731">D345+0.004</f>
        <v>9.8000000000000004E-2</v>
      </c>
      <c r="E346" s="87">
        <f t="shared" ref="E346:E352" si="732">E345-0.004</f>
        <v>0.67200000000000004</v>
      </c>
      <c r="F346" s="111">
        <f t="shared" ref="F346:F352" si="733">F345-0.004</f>
        <v>0.122</v>
      </c>
      <c r="G346" s="97">
        <f t="shared" si="714"/>
        <v>1</v>
      </c>
      <c r="H346" s="91" t="s">
        <v>137</v>
      </c>
      <c r="I346" s="25" t="str">
        <f t="shared" si="718"/>
        <v>5f) Roof Assemblies (pre-finished sections)</v>
      </c>
      <c r="J346" s="25" t="str">
        <f t="shared" si="719"/>
        <v>5g) In unit M&amp;E distribution assemblies</v>
      </c>
      <c r="K346" s="25" t="str">
        <f t="shared" si="720"/>
        <v>5h) Infrastructure M&amp;E (vertical risers)</v>
      </c>
      <c r="L346" s="25" t="str">
        <f t="shared" si="721"/>
        <v>5i) Infrastructure M&amp;E (Central Plant)</v>
      </c>
      <c r="M346" s="25" t="str">
        <f t="shared" ref="M346:M347" si="734">SUBSTITUTE(Z346,"5k","5k) Partition Cassettes")</f>
        <v>5k) Partition Cassettes</v>
      </c>
      <c r="N346" s="25" t="str">
        <f t="shared" ref="N346" si="735">SUBSTITUTE(AA346,"5k","5k) Partition Cassettes")</f>
        <v/>
      </c>
      <c r="O346" s="25" t="str">
        <f t="shared" si="724"/>
        <v/>
      </c>
      <c r="V346" s="24" t="s">
        <v>105</v>
      </c>
      <c r="W346" s="24" t="s">
        <v>130</v>
      </c>
      <c r="X346" s="24" t="s">
        <v>131</v>
      </c>
      <c r="Y346" s="24" t="s">
        <v>108</v>
      </c>
      <c r="Z346" s="24" t="s">
        <v>135</v>
      </c>
      <c r="AA346" s="24"/>
      <c r="AB346" s="24"/>
      <c r="AC346" s="24"/>
      <c r="AF346" s="24" t="str">
        <f t="shared" si="692"/>
        <v>5f5g5h5i5k</v>
      </c>
    </row>
    <row r="347" spans="1:32" ht="28.5" x14ac:dyDescent="0.45">
      <c r="A347" s="51" t="str">
        <f t="shared" si="678"/>
        <v>1b5f5g5h5i5k5l</v>
      </c>
      <c r="B347" s="96">
        <f t="shared" si="681"/>
        <v>346</v>
      </c>
      <c r="C347" s="87">
        <f t="shared" si="730"/>
        <v>0.11200000000000002</v>
      </c>
      <c r="D347" s="87">
        <f t="shared" si="731"/>
        <v>0.10200000000000001</v>
      </c>
      <c r="E347" s="87">
        <f t="shared" si="732"/>
        <v>0.66800000000000004</v>
      </c>
      <c r="F347" s="111">
        <f t="shared" si="733"/>
        <v>0.11799999999999999</v>
      </c>
      <c r="G347" s="97">
        <f t="shared" si="714"/>
        <v>1</v>
      </c>
      <c r="H347" s="91" t="s">
        <v>137</v>
      </c>
      <c r="I347" s="25" t="str">
        <f t="shared" si="718"/>
        <v>5f) Roof Assemblies (pre-finished sections)</v>
      </c>
      <c r="J347" s="25" t="str">
        <f t="shared" si="719"/>
        <v>5g) In unit M&amp;E distribution assemblies</v>
      </c>
      <c r="K347" s="25" t="str">
        <f t="shared" si="720"/>
        <v>5h) Infrastructure M&amp;E (vertical risers)</v>
      </c>
      <c r="L347" s="25" t="str">
        <f t="shared" si="721"/>
        <v>5i) Infrastructure M&amp;E (Central Plant)</v>
      </c>
      <c r="M347" s="25" t="str">
        <f t="shared" si="734"/>
        <v>5k) Partition Cassettes</v>
      </c>
      <c r="N347" s="25" t="str">
        <f t="shared" ref="N347" si="736">SUBSTITUTE(AA347,"5l","5l) Doorsets")</f>
        <v>5l) Doorsets</v>
      </c>
      <c r="O347" s="25" t="str">
        <f t="shared" si="724"/>
        <v/>
      </c>
      <c r="V347" s="24" t="s">
        <v>105</v>
      </c>
      <c r="W347" s="24" t="s">
        <v>130</v>
      </c>
      <c r="X347" s="24" t="s">
        <v>131</v>
      </c>
      <c r="Y347" s="24" t="s">
        <v>108</v>
      </c>
      <c r="Z347" s="24" t="s">
        <v>135</v>
      </c>
      <c r="AA347" s="24" t="s">
        <v>111</v>
      </c>
      <c r="AB347" s="24"/>
      <c r="AC347" s="24"/>
      <c r="AF347" s="24" t="str">
        <f t="shared" si="692"/>
        <v>5f5g5h5i5k5l</v>
      </c>
    </row>
    <row r="348" spans="1:32" ht="28.5" x14ac:dyDescent="0.45">
      <c r="A348" s="51" t="str">
        <f t="shared" si="678"/>
        <v>1b5f5g5h5i5l</v>
      </c>
      <c r="B348" s="96">
        <f t="shared" si="681"/>
        <v>347</v>
      </c>
      <c r="C348" s="87">
        <f t="shared" si="730"/>
        <v>0.11600000000000002</v>
      </c>
      <c r="D348" s="87">
        <f t="shared" si="731"/>
        <v>0.10600000000000001</v>
      </c>
      <c r="E348" s="87">
        <f t="shared" si="732"/>
        <v>0.66400000000000003</v>
      </c>
      <c r="F348" s="111">
        <f t="shared" si="733"/>
        <v>0.11399999999999999</v>
      </c>
      <c r="G348" s="97">
        <f t="shared" si="714"/>
        <v>1</v>
      </c>
      <c r="H348" s="91" t="s">
        <v>137</v>
      </c>
      <c r="I348" s="25" t="str">
        <f t="shared" si="718"/>
        <v>5f) Roof Assemblies (pre-finished sections)</v>
      </c>
      <c r="J348" s="25" t="str">
        <f t="shared" si="719"/>
        <v>5g) In unit M&amp;E distribution assemblies</v>
      </c>
      <c r="K348" s="25" t="str">
        <f t="shared" si="720"/>
        <v>5h) Infrastructure M&amp;E (vertical risers)</v>
      </c>
      <c r="L348" s="25" t="str">
        <f t="shared" si="721"/>
        <v>5i) Infrastructure M&amp;E (Central Plant)</v>
      </c>
      <c r="M348" s="25" t="str">
        <f t="shared" ref="M348" si="737">SUBSTITUTE(Z348,"5l","5l) Doorsets")</f>
        <v>5l) Doorsets</v>
      </c>
      <c r="N348" s="25" t="str">
        <f t="shared" ref="N348:N351" si="738">SUBSTITUTE(AA348,"5k","5k) Partition Cassettes")</f>
        <v/>
      </c>
      <c r="O348" s="25" t="str">
        <f t="shared" si="724"/>
        <v/>
      </c>
      <c r="V348" s="24" t="s">
        <v>105</v>
      </c>
      <c r="W348" s="24" t="s">
        <v>130</v>
      </c>
      <c r="X348" s="24" t="s">
        <v>131</v>
      </c>
      <c r="Y348" s="24" t="s">
        <v>108</v>
      </c>
      <c r="Z348" s="24" t="s">
        <v>111</v>
      </c>
      <c r="AA348" s="24"/>
      <c r="AB348" s="24"/>
      <c r="AC348" s="24"/>
      <c r="AF348" s="24" t="str">
        <f t="shared" si="692"/>
        <v>5f5g5h5i5l</v>
      </c>
    </row>
    <row r="349" spans="1:32" ht="28.5" x14ac:dyDescent="0.45">
      <c r="A349" s="51" t="str">
        <f t="shared" si="678"/>
        <v>1b5f5g5h5k</v>
      </c>
      <c r="B349" s="96">
        <f t="shared" si="681"/>
        <v>348</v>
      </c>
      <c r="C349" s="87">
        <f t="shared" si="730"/>
        <v>0.12000000000000002</v>
      </c>
      <c r="D349" s="87">
        <f t="shared" si="731"/>
        <v>0.11000000000000001</v>
      </c>
      <c r="E349" s="87">
        <f t="shared" si="732"/>
        <v>0.66</v>
      </c>
      <c r="F349" s="111">
        <f t="shared" si="733"/>
        <v>0.10999999999999999</v>
      </c>
      <c r="G349" s="97">
        <f t="shared" si="714"/>
        <v>1</v>
      </c>
      <c r="H349" s="91" t="s">
        <v>137</v>
      </c>
      <c r="I349" s="25" t="str">
        <f t="shared" si="718"/>
        <v>5f) Roof Assemblies (pre-finished sections)</v>
      </c>
      <c r="J349" s="25" t="str">
        <f t="shared" si="719"/>
        <v>5g) In unit M&amp;E distribution assemblies</v>
      </c>
      <c r="K349" s="25" t="str">
        <f t="shared" si="720"/>
        <v>5h) Infrastructure M&amp;E (vertical risers)</v>
      </c>
      <c r="L349" s="25" t="str">
        <f t="shared" ref="L349:L350" si="739">SUBSTITUTE(Y349,"5k","5k) Partition Cassettes")</f>
        <v>5k) Partition Cassettes</v>
      </c>
      <c r="M349" s="25" t="str">
        <f t="shared" ref="M349" si="740">SUBSTITUTE(Z349,"5j","5j) Floor Cassettes with horizontal services")</f>
        <v/>
      </c>
      <c r="N349" s="25" t="str">
        <f t="shared" si="738"/>
        <v/>
      </c>
      <c r="O349" s="25" t="str">
        <f t="shared" si="724"/>
        <v/>
      </c>
      <c r="V349" s="24" t="s">
        <v>105</v>
      </c>
      <c r="W349" s="24" t="s">
        <v>130</v>
      </c>
      <c r="X349" s="24" t="s">
        <v>131</v>
      </c>
      <c r="Y349" s="24" t="s">
        <v>135</v>
      </c>
      <c r="Z349" s="24"/>
      <c r="AA349" s="24"/>
      <c r="AB349" s="24"/>
      <c r="AC349" s="24"/>
      <c r="AF349" s="24" t="str">
        <f t="shared" si="692"/>
        <v>5f5g5h5k</v>
      </c>
    </row>
    <row r="350" spans="1:32" ht="28.5" x14ac:dyDescent="0.45">
      <c r="A350" s="51" t="str">
        <f t="shared" si="678"/>
        <v>1b5f5g5h5k5l</v>
      </c>
      <c r="B350" s="96">
        <f t="shared" si="681"/>
        <v>349</v>
      </c>
      <c r="C350" s="87">
        <f t="shared" si="730"/>
        <v>0.12400000000000003</v>
      </c>
      <c r="D350" s="87">
        <f t="shared" si="731"/>
        <v>0.11400000000000002</v>
      </c>
      <c r="E350" s="87">
        <f t="shared" si="732"/>
        <v>0.65600000000000003</v>
      </c>
      <c r="F350" s="111">
        <f t="shared" si="733"/>
        <v>0.10599999999999998</v>
      </c>
      <c r="G350" s="97">
        <f t="shared" si="714"/>
        <v>1</v>
      </c>
      <c r="H350" s="91" t="s">
        <v>137</v>
      </c>
      <c r="I350" s="25" t="str">
        <f t="shared" si="718"/>
        <v>5f) Roof Assemblies (pre-finished sections)</v>
      </c>
      <c r="J350" s="25" t="str">
        <f t="shared" si="719"/>
        <v>5g) In unit M&amp;E distribution assemblies</v>
      </c>
      <c r="K350" s="25" t="str">
        <f t="shared" si="720"/>
        <v>5h) Infrastructure M&amp;E (vertical risers)</v>
      </c>
      <c r="L350" s="25" t="str">
        <f t="shared" si="739"/>
        <v>5k) Partition Cassettes</v>
      </c>
      <c r="M350" s="25" t="str">
        <f t="shared" ref="M350" si="741">SUBSTITUTE(Z350,"5l","5l) Doorsets")</f>
        <v>5l) Doorsets</v>
      </c>
      <c r="N350" s="25" t="str">
        <f t="shared" si="738"/>
        <v/>
      </c>
      <c r="O350" s="25" t="str">
        <f t="shared" si="724"/>
        <v/>
      </c>
      <c r="V350" s="24" t="s">
        <v>105</v>
      </c>
      <c r="W350" s="24" t="s">
        <v>130</v>
      </c>
      <c r="X350" s="24" t="s">
        <v>131</v>
      </c>
      <c r="Y350" s="24" t="s">
        <v>135</v>
      </c>
      <c r="Z350" s="24" t="s">
        <v>111</v>
      </c>
      <c r="AA350" s="24"/>
      <c r="AB350" s="24"/>
      <c r="AC350" s="24"/>
      <c r="AF350" s="24" t="str">
        <f t="shared" si="692"/>
        <v>5f5g5h5k5l</v>
      </c>
    </row>
    <row r="351" spans="1:32" ht="28.5" x14ac:dyDescent="0.45">
      <c r="A351" s="51" t="str">
        <f t="shared" si="678"/>
        <v>1b5f5g5h5l</v>
      </c>
      <c r="B351" s="96">
        <f t="shared" si="681"/>
        <v>350</v>
      </c>
      <c r="C351" s="87">
        <f t="shared" si="730"/>
        <v>0.12800000000000003</v>
      </c>
      <c r="D351" s="87">
        <f t="shared" si="731"/>
        <v>0.11800000000000002</v>
      </c>
      <c r="E351" s="87">
        <f t="shared" si="732"/>
        <v>0.65200000000000002</v>
      </c>
      <c r="F351" s="111">
        <f t="shared" si="733"/>
        <v>0.10199999999999998</v>
      </c>
      <c r="G351" s="97">
        <f t="shared" si="714"/>
        <v>1</v>
      </c>
      <c r="H351" s="91" t="s">
        <v>137</v>
      </c>
      <c r="I351" s="25" t="str">
        <f t="shared" si="718"/>
        <v>5f) Roof Assemblies (pre-finished sections)</v>
      </c>
      <c r="J351" s="25" t="str">
        <f t="shared" si="719"/>
        <v>5g) In unit M&amp;E distribution assemblies</v>
      </c>
      <c r="K351" s="25" t="str">
        <f t="shared" si="720"/>
        <v>5h) Infrastructure M&amp;E (vertical risers)</v>
      </c>
      <c r="L351" s="25" t="str">
        <f t="shared" ref="L351" si="742">SUBSTITUTE(Y351,"5l","5l) Doorsets")</f>
        <v>5l) Doorsets</v>
      </c>
      <c r="M351" s="25" t="str">
        <f t="shared" ref="M351" si="743">SUBSTITUTE(Z351,"5j","5j) Floor Cassettes with horizontal services")</f>
        <v/>
      </c>
      <c r="N351" s="25" t="str">
        <f t="shared" si="738"/>
        <v/>
      </c>
      <c r="O351" s="25" t="str">
        <f t="shared" si="724"/>
        <v/>
      </c>
      <c r="V351" s="24" t="s">
        <v>105</v>
      </c>
      <c r="W351" s="24" t="s">
        <v>130</v>
      </c>
      <c r="X351" s="24" t="s">
        <v>131</v>
      </c>
      <c r="Y351" s="24" t="s">
        <v>111</v>
      </c>
      <c r="Z351" s="24"/>
      <c r="AA351" s="24"/>
      <c r="AB351" s="24"/>
      <c r="AC351" s="24"/>
      <c r="AF351" s="24" t="str">
        <f t="shared" si="692"/>
        <v>5f5g5h5l</v>
      </c>
    </row>
    <row r="352" spans="1:32" ht="28.5" x14ac:dyDescent="0.45">
      <c r="A352" s="51" t="str">
        <f t="shared" si="678"/>
        <v>1b5f5g5i</v>
      </c>
      <c r="B352" s="96">
        <f t="shared" si="681"/>
        <v>351</v>
      </c>
      <c r="C352" s="87">
        <f t="shared" si="730"/>
        <v>0.13200000000000003</v>
      </c>
      <c r="D352" s="87">
        <f t="shared" si="731"/>
        <v>0.12200000000000003</v>
      </c>
      <c r="E352" s="87">
        <f t="shared" si="732"/>
        <v>0.64800000000000002</v>
      </c>
      <c r="F352" s="111">
        <f t="shared" si="733"/>
        <v>9.7999999999999976E-2</v>
      </c>
      <c r="G352" s="97">
        <f t="shared" si="714"/>
        <v>1</v>
      </c>
      <c r="H352" s="91" t="s">
        <v>137</v>
      </c>
      <c r="I352" s="25" t="str">
        <f t="shared" si="718"/>
        <v>5f) Roof Assemblies (pre-finished sections)</v>
      </c>
      <c r="J352" s="25" t="str">
        <f t="shared" si="719"/>
        <v>5g) In unit M&amp;E distribution assemblies</v>
      </c>
      <c r="K352" s="25" t="str">
        <f t="shared" ref="K352:K359" si="744">SUBSTITUTE(X352,"5i","5i) Infrastructure M&amp;E (Central Plant)")</f>
        <v>5i) Infrastructure M&amp;E (Central Plant)</v>
      </c>
      <c r="L352" s="25" t="str">
        <f t="shared" ref="L352:L356" si="745">SUBSTITUTE(Y352,"5j","5j) Floor Cassettes with horizontal services")</f>
        <v/>
      </c>
      <c r="M352" s="25" t="str">
        <f t="shared" ref="M352:M355" si="746">SUBSTITUTE(Z352,"5k","5k) Partition Cassettes")</f>
        <v/>
      </c>
      <c r="N352" s="25" t="str">
        <f t="shared" ref="N352:N359" si="747">SUBSTITUTE(AA352,"5l","5l) Doorsets")</f>
        <v/>
      </c>
      <c r="O352" s="25" t="str">
        <f t="shared" si="724"/>
        <v/>
      </c>
      <c r="V352" s="24" t="s">
        <v>105</v>
      </c>
      <c r="W352" s="24" t="s">
        <v>130</v>
      </c>
      <c r="X352" s="24" t="s">
        <v>108</v>
      </c>
      <c r="Y352" s="24"/>
      <c r="Z352" s="24"/>
      <c r="AA352" s="24"/>
      <c r="AB352" s="24"/>
      <c r="AC352" s="24"/>
      <c r="AF352" s="24" t="str">
        <f t="shared" si="692"/>
        <v>5f5g5i</v>
      </c>
    </row>
    <row r="353" spans="1:32" ht="28.5" x14ac:dyDescent="0.45">
      <c r="A353" s="51" t="str">
        <f t="shared" si="678"/>
        <v>1b5f5g5i5j</v>
      </c>
      <c r="B353" s="96">
        <f t="shared" si="681"/>
        <v>352</v>
      </c>
      <c r="C353" s="87">
        <f>C352-0.005</f>
        <v>0.12700000000000003</v>
      </c>
      <c r="D353" s="87">
        <f>D352-0.005</f>
        <v>0.11700000000000002</v>
      </c>
      <c r="E353" s="87">
        <f>E352+0.005</f>
        <v>0.65300000000000002</v>
      </c>
      <c r="F353" s="111">
        <f>F352+0.005</f>
        <v>0.10299999999999998</v>
      </c>
      <c r="G353" s="97">
        <f t="shared" si="714"/>
        <v>1</v>
      </c>
      <c r="H353" s="91" t="s">
        <v>137</v>
      </c>
      <c r="I353" s="25" t="str">
        <f t="shared" si="718"/>
        <v>5f) Roof Assemblies (pre-finished sections)</v>
      </c>
      <c r="J353" s="25" t="str">
        <f t="shared" si="719"/>
        <v>5g) In unit M&amp;E distribution assemblies</v>
      </c>
      <c r="K353" s="25" t="str">
        <f t="shared" si="744"/>
        <v>5i) Infrastructure M&amp;E (Central Plant)</v>
      </c>
      <c r="L353" s="25" t="str">
        <f t="shared" si="745"/>
        <v>5j) Floor Cassettes with horizontal services</v>
      </c>
      <c r="M353" s="25" t="str">
        <f t="shared" si="746"/>
        <v/>
      </c>
      <c r="N353" s="25" t="str">
        <f t="shared" si="747"/>
        <v/>
      </c>
      <c r="O353" s="25" t="str">
        <f t="shared" si="724"/>
        <v/>
      </c>
      <c r="V353" s="24" t="s">
        <v>105</v>
      </c>
      <c r="W353" s="24" t="s">
        <v>130</v>
      </c>
      <c r="X353" s="24" t="s">
        <v>108</v>
      </c>
      <c r="Y353" s="24" t="s">
        <v>134</v>
      </c>
      <c r="Z353" s="24"/>
      <c r="AA353" s="24"/>
      <c r="AB353" s="24"/>
      <c r="AC353" s="24"/>
      <c r="AF353" s="24" t="str">
        <f t="shared" si="692"/>
        <v>5f5g5i5j</v>
      </c>
    </row>
    <row r="354" spans="1:32" ht="28.5" x14ac:dyDescent="0.45">
      <c r="A354" s="51" t="str">
        <f t="shared" si="678"/>
        <v>1b5f5g5i5j5k</v>
      </c>
      <c r="B354" s="96">
        <f t="shared" si="681"/>
        <v>353</v>
      </c>
      <c r="C354" s="87">
        <f t="shared" ref="C354:C355" si="748">C353-0.005</f>
        <v>0.12200000000000003</v>
      </c>
      <c r="D354" s="87">
        <f t="shared" ref="D354:D355" si="749">D353-0.005</f>
        <v>0.11200000000000002</v>
      </c>
      <c r="E354" s="87">
        <f t="shared" ref="E354:E355" si="750">E353+0.005</f>
        <v>0.65800000000000003</v>
      </c>
      <c r="F354" s="111">
        <f t="shared" ref="F354:F355" si="751">F353+0.005</f>
        <v>0.10799999999999998</v>
      </c>
      <c r="G354" s="97">
        <f t="shared" si="714"/>
        <v>1</v>
      </c>
      <c r="H354" s="91" t="s">
        <v>137</v>
      </c>
      <c r="I354" s="25" t="str">
        <f t="shared" si="718"/>
        <v>5f) Roof Assemblies (pre-finished sections)</v>
      </c>
      <c r="J354" s="25" t="str">
        <f t="shared" si="719"/>
        <v>5g) In unit M&amp;E distribution assemblies</v>
      </c>
      <c r="K354" s="25" t="str">
        <f t="shared" si="744"/>
        <v>5i) Infrastructure M&amp;E (Central Plant)</v>
      </c>
      <c r="L354" s="25" t="str">
        <f t="shared" si="745"/>
        <v>5j) Floor Cassettes with horizontal services</v>
      </c>
      <c r="M354" s="25" t="str">
        <f t="shared" si="746"/>
        <v>5k) Partition Cassettes</v>
      </c>
      <c r="N354" s="25" t="str">
        <f t="shared" si="747"/>
        <v/>
      </c>
      <c r="O354" s="25" t="str">
        <f t="shared" si="724"/>
        <v/>
      </c>
      <c r="V354" s="24" t="s">
        <v>105</v>
      </c>
      <c r="W354" s="24" t="s">
        <v>130</v>
      </c>
      <c r="X354" s="24" t="s">
        <v>108</v>
      </c>
      <c r="Y354" s="24" t="s">
        <v>134</v>
      </c>
      <c r="Z354" s="24" t="s">
        <v>135</v>
      </c>
      <c r="AA354" s="24"/>
      <c r="AB354" s="24"/>
      <c r="AC354" s="24"/>
      <c r="AF354" s="24" t="str">
        <f t="shared" si="692"/>
        <v>5f5g5i5j5k</v>
      </c>
    </row>
    <row r="355" spans="1:32" ht="28.5" x14ac:dyDescent="0.45">
      <c r="A355" s="51" t="str">
        <f t="shared" si="678"/>
        <v>1b5f5g5i5j5k5l</v>
      </c>
      <c r="B355" s="96">
        <f t="shared" si="681"/>
        <v>354</v>
      </c>
      <c r="C355" s="87">
        <f t="shared" si="748"/>
        <v>0.11700000000000002</v>
      </c>
      <c r="D355" s="87">
        <f t="shared" si="749"/>
        <v>0.10700000000000001</v>
      </c>
      <c r="E355" s="87">
        <f t="shared" si="750"/>
        <v>0.66300000000000003</v>
      </c>
      <c r="F355" s="111">
        <f t="shared" si="751"/>
        <v>0.11299999999999999</v>
      </c>
      <c r="G355" s="97">
        <f t="shared" si="714"/>
        <v>1</v>
      </c>
      <c r="H355" s="91" t="s">
        <v>137</v>
      </c>
      <c r="I355" s="25" t="str">
        <f t="shared" si="718"/>
        <v>5f) Roof Assemblies (pre-finished sections)</v>
      </c>
      <c r="J355" s="25" t="str">
        <f t="shared" si="719"/>
        <v>5g) In unit M&amp;E distribution assemblies</v>
      </c>
      <c r="K355" s="25" t="str">
        <f t="shared" si="744"/>
        <v>5i) Infrastructure M&amp;E (Central Plant)</v>
      </c>
      <c r="L355" s="25" t="str">
        <f t="shared" si="745"/>
        <v>5j) Floor Cassettes with horizontal services</v>
      </c>
      <c r="M355" s="25" t="str">
        <f t="shared" si="746"/>
        <v>5k) Partition Cassettes</v>
      </c>
      <c r="N355" s="25" t="str">
        <f t="shared" si="747"/>
        <v>5l) Doorsets</v>
      </c>
      <c r="O355" s="25" t="str">
        <f t="shared" si="724"/>
        <v/>
      </c>
      <c r="V355" s="24" t="s">
        <v>105</v>
      </c>
      <c r="W355" s="24" t="s">
        <v>130</v>
      </c>
      <c r="X355" s="24" t="s">
        <v>108</v>
      </c>
      <c r="Y355" s="24" t="s">
        <v>134</v>
      </c>
      <c r="Z355" s="24" t="s">
        <v>135</v>
      </c>
      <c r="AA355" s="24" t="s">
        <v>111</v>
      </c>
      <c r="AB355" s="24"/>
      <c r="AC355" s="24"/>
      <c r="AF355" s="24" t="str">
        <f t="shared" si="692"/>
        <v>5f5g5i5j5k5l</v>
      </c>
    </row>
    <row r="356" spans="1:32" ht="28.5" x14ac:dyDescent="0.45">
      <c r="A356" s="51" t="str">
        <f t="shared" si="678"/>
        <v>1b5f5g5i5j5l</v>
      </c>
      <c r="B356" s="96">
        <f t="shared" si="681"/>
        <v>355</v>
      </c>
      <c r="C356" s="87">
        <f>C355+0.004</f>
        <v>0.12100000000000002</v>
      </c>
      <c r="D356" s="87">
        <f>D355+0.004</f>
        <v>0.11100000000000002</v>
      </c>
      <c r="E356" s="87">
        <f>E355-0.004</f>
        <v>0.65900000000000003</v>
      </c>
      <c r="F356" s="111">
        <f>F355-0.004</f>
        <v>0.10899999999999999</v>
      </c>
      <c r="G356" s="97">
        <f t="shared" si="714"/>
        <v>1</v>
      </c>
      <c r="H356" s="91" t="s">
        <v>137</v>
      </c>
      <c r="I356" s="25" t="str">
        <f t="shared" si="718"/>
        <v>5f) Roof Assemblies (pre-finished sections)</v>
      </c>
      <c r="J356" s="25" t="str">
        <f t="shared" si="719"/>
        <v>5g) In unit M&amp;E distribution assemblies</v>
      </c>
      <c r="K356" s="25" t="str">
        <f t="shared" si="744"/>
        <v>5i) Infrastructure M&amp;E (Central Plant)</v>
      </c>
      <c r="L356" s="25" t="str">
        <f t="shared" si="745"/>
        <v>5j) Floor Cassettes with horizontal services</v>
      </c>
      <c r="M356" s="25" t="str">
        <f t="shared" ref="M356" si="752">SUBSTITUTE(Z356,"5l","5l) Doorsets")</f>
        <v>5l) Doorsets</v>
      </c>
      <c r="N356" s="25" t="str">
        <f t="shared" si="747"/>
        <v/>
      </c>
      <c r="O356" s="25" t="str">
        <f t="shared" si="724"/>
        <v/>
      </c>
      <c r="V356" s="24" t="s">
        <v>105</v>
      </c>
      <c r="W356" s="24" t="s">
        <v>130</v>
      </c>
      <c r="X356" s="24" t="s">
        <v>108</v>
      </c>
      <c r="Y356" s="24" t="s">
        <v>134</v>
      </c>
      <c r="Z356" s="24" t="s">
        <v>111</v>
      </c>
      <c r="AA356" s="24"/>
      <c r="AB356" s="24"/>
      <c r="AC356" s="24"/>
      <c r="AF356" s="24" t="str">
        <f t="shared" si="692"/>
        <v>5f5g5i5j5l</v>
      </c>
    </row>
    <row r="357" spans="1:32" ht="28.5" x14ac:dyDescent="0.45">
      <c r="A357" s="51" t="str">
        <f t="shared" si="678"/>
        <v>1b5f5g5i5k</v>
      </c>
      <c r="B357" s="96">
        <f t="shared" si="681"/>
        <v>356</v>
      </c>
      <c r="C357" s="87">
        <f t="shared" ref="C357:C363" si="753">C356+0.004</f>
        <v>0.12500000000000003</v>
      </c>
      <c r="D357" s="87">
        <f t="shared" ref="D357:D363" si="754">D356+0.004</f>
        <v>0.11500000000000002</v>
      </c>
      <c r="E357" s="87">
        <f t="shared" ref="E357:E363" si="755">E356-0.004</f>
        <v>0.65500000000000003</v>
      </c>
      <c r="F357" s="111">
        <f t="shared" ref="F357:F363" si="756">F356-0.004</f>
        <v>0.10499999999999998</v>
      </c>
      <c r="G357" s="97">
        <f t="shared" si="714"/>
        <v>1</v>
      </c>
      <c r="H357" s="91" t="s">
        <v>137</v>
      </c>
      <c r="I357" s="25" t="str">
        <f t="shared" si="718"/>
        <v>5f) Roof Assemblies (pre-finished sections)</v>
      </c>
      <c r="J357" s="25" t="str">
        <f t="shared" si="719"/>
        <v>5g) In unit M&amp;E distribution assemblies</v>
      </c>
      <c r="K357" s="25" t="str">
        <f t="shared" si="744"/>
        <v>5i) Infrastructure M&amp;E (Central Plant)</v>
      </c>
      <c r="L357" s="25" t="str">
        <f t="shared" ref="L357:L358" si="757">SUBSTITUTE(Y357,"5k","5k) Partition Cassettes")</f>
        <v>5k) Partition Cassettes</v>
      </c>
      <c r="M357" s="25" t="str">
        <f t="shared" ref="M357" si="758">SUBSTITUTE(Z357,"5k","5k) Partition Cassettes")</f>
        <v/>
      </c>
      <c r="N357" s="25" t="str">
        <f t="shared" si="747"/>
        <v/>
      </c>
      <c r="O357" s="25" t="str">
        <f t="shared" si="724"/>
        <v/>
      </c>
      <c r="V357" s="24" t="s">
        <v>105</v>
      </c>
      <c r="W357" s="24" t="s">
        <v>130</v>
      </c>
      <c r="X357" s="24" t="s">
        <v>108</v>
      </c>
      <c r="Y357" s="24" t="s">
        <v>135</v>
      </c>
      <c r="Z357" s="24"/>
      <c r="AA357" s="24"/>
      <c r="AB357" s="24"/>
      <c r="AC357" s="24"/>
      <c r="AF357" s="24" t="str">
        <f t="shared" si="692"/>
        <v>5f5g5i5k</v>
      </c>
    </row>
    <row r="358" spans="1:32" ht="28.5" x14ac:dyDescent="0.45">
      <c r="A358" s="51" t="str">
        <f t="shared" si="678"/>
        <v>1b5f5g5i5k5l</v>
      </c>
      <c r="B358" s="96">
        <f t="shared" si="681"/>
        <v>357</v>
      </c>
      <c r="C358" s="87">
        <f t="shared" si="753"/>
        <v>0.12900000000000003</v>
      </c>
      <c r="D358" s="87">
        <f t="shared" si="754"/>
        <v>0.11900000000000002</v>
      </c>
      <c r="E358" s="87">
        <f t="shared" si="755"/>
        <v>0.65100000000000002</v>
      </c>
      <c r="F358" s="111">
        <f t="shared" si="756"/>
        <v>0.10099999999999998</v>
      </c>
      <c r="G358" s="97">
        <f t="shared" si="714"/>
        <v>1</v>
      </c>
      <c r="H358" s="91" t="s">
        <v>137</v>
      </c>
      <c r="I358" s="25" t="str">
        <f t="shared" si="718"/>
        <v>5f) Roof Assemblies (pre-finished sections)</v>
      </c>
      <c r="J358" s="25" t="str">
        <f t="shared" si="719"/>
        <v>5g) In unit M&amp;E distribution assemblies</v>
      </c>
      <c r="K358" s="25" t="str">
        <f t="shared" si="744"/>
        <v>5i) Infrastructure M&amp;E (Central Plant)</v>
      </c>
      <c r="L358" s="25" t="str">
        <f t="shared" si="757"/>
        <v>5k) Partition Cassettes</v>
      </c>
      <c r="M358" s="25" t="str">
        <f t="shared" ref="M358" si="759">SUBSTITUTE(Z358,"5l","5l) Doorsets")</f>
        <v>5l) Doorsets</v>
      </c>
      <c r="N358" s="25" t="str">
        <f t="shared" si="747"/>
        <v/>
      </c>
      <c r="O358" s="25" t="str">
        <f t="shared" si="724"/>
        <v/>
      </c>
      <c r="V358" s="24" t="s">
        <v>105</v>
      </c>
      <c r="W358" s="24" t="s">
        <v>130</v>
      </c>
      <c r="X358" s="24" t="s">
        <v>108</v>
      </c>
      <c r="Y358" s="24" t="s">
        <v>135</v>
      </c>
      <c r="Z358" s="24" t="s">
        <v>111</v>
      </c>
      <c r="AA358" s="24"/>
      <c r="AB358" s="24"/>
      <c r="AC358" s="24"/>
      <c r="AF358" s="24" t="str">
        <f t="shared" si="692"/>
        <v>5f5g5i5k5l</v>
      </c>
    </row>
    <row r="359" spans="1:32" ht="28.5" x14ac:dyDescent="0.45">
      <c r="A359" s="51" t="str">
        <f t="shared" si="678"/>
        <v>1b5f5g5i5l</v>
      </c>
      <c r="B359" s="96">
        <f t="shared" si="681"/>
        <v>358</v>
      </c>
      <c r="C359" s="87">
        <f t="shared" si="753"/>
        <v>0.13300000000000003</v>
      </c>
      <c r="D359" s="87">
        <f t="shared" si="754"/>
        <v>0.12300000000000003</v>
      </c>
      <c r="E359" s="87">
        <f t="shared" si="755"/>
        <v>0.64700000000000002</v>
      </c>
      <c r="F359" s="111">
        <f t="shared" si="756"/>
        <v>9.6999999999999975E-2</v>
      </c>
      <c r="G359" s="97">
        <f t="shared" si="714"/>
        <v>1</v>
      </c>
      <c r="H359" s="91" t="s">
        <v>137</v>
      </c>
      <c r="I359" s="25" t="str">
        <f t="shared" si="718"/>
        <v>5f) Roof Assemblies (pre-finished sections)</v>
      </c>
      <c r="J359" s="25" t="str">
        <f t="shared" si="719"/>
        <v>5g) In unit M&amp;E distribution assemblies</v>
      </c>
      <c r="K359" s="25" t="str">
        <f t="shared" si="744"/>
        <v>5i) Infrastructure M&amp;E (Central Plant)</v>
      </c>
      <c r="L359" s="25" t="str">
        <f t="shared" ref="L359" si="760">SUBSTITUTE(Y359,"5l","5l) Doorsets")</f>
        <v>5l) Doorsets</v>
      </c>
      <c r="M359" s="25" t="str">
        <f t="shared" ref="M359" si="761">SUBSTITUTE(Z359,"5k","5k) Partition Cassettes")</f>
        <v/>
      </c>
      <c r="N359" s="25" t="str">
        <f t="shared" si="747"/>
        <v/>
      </c>
      <c r="O359" s="25" t="str">
        <f t="shared" si="724"/>
        <v/>
      </c>
      <c r="V359" s="24" t="s">
        <v>105</v>
      </c>
      <c r="W359" s="24" t="s">
        <v>130</v>
      </c>
      <c r="X359" s="24" t="s">
        <v>108</v>
      </c>
      <c r="Y359" s="24" t="s">
        <v>111</v>
      </c>
      <c r="Z359" s="24"/>
      <c r="AA359" s="24"/>
      <c r="AB359" s="24"/>
      <c r="AC359" s="24"/>
      <c r="AF359" s="24" t="str">
        <f t="shared" si="692"/>
        <v>5f5g5i5l</v>
      </c>
    </row>
    <row r="360" spans="1:32" ht="28.5" x14ac:dyDescent="0.45">
      <c r="A360" s="51" t="str">
        <f t="shared" si="678"/>
        <v>1b5f5g5k</v>
      </c>
      <c r="B360" s="96">
        <f t="shared" si="681"/>
        <v>359</v>
      </c>
      <c r="C360" s="87">
        <f t="shared" si="753"/>
        <v>0.13700000000000004</v>
      </c>
      <c r="D360" s="87">
        <f t="shared" si="754"/>
        <v>0.12700000000000003</v>
      </c>
      <c r="E360" s="87">
        <f t="shared" si="755"/>
        <v>0.64300000000000002</v>
      </c>
      <c r="F360" s="111">
        <f t="shared" si="756"/>
        <v>9.2999999999999972E-2</v>
      </c>
      <c r="G360" s="97">
        <f t="shared" si="714"/>
        <v>1</v>
      </c>
      <c r="H360" s="91" t="s">
        <v>137</v>
      </c>
      <c r="I360" s="25" t="str">
        <f t="shared" si="718"/>
        <v>5f) Roof Assemblies (pre-finished sections)</v>
      </c>
      <c r="J360" s="25" t="str">
        <f t="shared" si="719"/>
        <v>5g) In unit M&amp;E distribution assemblies</v>
      </c>
      <c r="K360" s="25" t="str">
        <f t="shared" ref="K360:K361" si="762">SUBSTITUTE(X360,"5k","5k) Partition Cassettes")</f>
        <v>5k) Partition Cassettes</v>
      </c>
      <c r="L360" s="25" t="str">
        <f t="shared" ref="L360" si="763">SUBSTITUTE(Y360,"5i","5i) Infrastructure M&amp;E (Central Plant)")</f>
        <v/>
      </c>
      <c r="M360" s="25" t="str">
        <f t="shared" ref="M360:M363" si="764">SUBSTITUTE(Z360,"5j","5j) Floor Cassettes with horizontal services")</f>
        <v/>
      </c>
      <c r="N360" s="25" t="str">
        <f t="shared" ref="N360:N363" si="765">SUBSTITUTE(AA360,"5k","5k) Partition Cassettes")</f>
        <v/>
      </c>
      <c r="O360" s="25" t="str">
        <f t="shared" si="724"/>
        <v/>
      </c>
      <c r="V360" s="24" t="s">
        <v>105</v>
      </c>
      <c r="W360" s="24" t="s">
        <v>130</v>
      </c>
      <c r="X360" s="24" t="s">
        <v>135</v>
      </c>
      <c r="Y360" s="24"/>
      <c r="Z360" s="24"/>
      <c r="AA360" s="24"/>
      <c r="AB360" s="24"/>
      <c r="AC360" s="24"/>
      <c r="AF360" s="24" t="str">
        <f t="shared" si="692"/>
        <v>5f5g5k</v>
      </c>
    </row>
    <row r="361" spans="1:32" ht="28.5" x14ac:dyDescent="0.45">
      <c r="A361" s="51" t="str">
        <f t="shared" si="678"/>
        <v>1b5f5g5k5l</v>
      </c>
      <c r="B361" s="96">
        <f t="shared" si="681"/>
        <v>360</v>
      </c>
      <c r="C361" s="87">
        <f t="shared" si="753"/>
        <v>0.14100000000000004</v>
      </c>
      <c r="D361" s="87">
        <f t="shared" si="754"/>
        <v>0.13100000000000003</v>
      </c>
      <c r="E361" s="87">
        <f t="shared" si="755"/>
        <v>0.63900000000000001</v>
      </c>
      <c r="F361" s="111">
        <f t="shared" si="756"/>
        <v>8.8999999999999968E-2</v>
      </c>
      <c r="G361" s="97">
        <f t="shared" si="714"/>
        <v>1</v>
      </c>
      <c r="H361" s="91" t="s">
        <v>137</v>
      </c>
      <c r="I361" s="25" t="str">
        <f t="shared" si="718"/>
        <v>5f) Roof Assemblies (pre-finished sections)</v>
      </c>
      <c r="J361" s="25" t="str">
        <f t="shared" si="719"/>
        <v>5g) In unit M&amp;E distribution assemblies</v>
      </c>
      <c r="K361" s="25" t="str">
        <f t="shared" si="762"/>
        <v>5k) Partition Cassettes</v>
      </c>
      <c r="L361" s="25" t="str">
        <f t="shared" ref="L361" si="766">SUBSTITUTE(Y361,"5l","5l) Doorsets")</f>
        <v>5l) Doorsets</v>
      </c>
      <c r="M361" s="25" t="str">
        <f t="shared" si="764"/>
        <v/>
      </c>
      <c r="N361" s="25" t="str">
        <f t="shared" si="765"/>
        <v/>
      </c>
      <c r="O361" s="25" t="str">
        <f t="shared" si="724"/>
        <v/>
      </c>
      <c r="V361" s="24" t="s">
        <v>105</v>
      </c>
      <c r="W361" s="24" t="s">
        <v>130</v>
      </c>
      <c r="X361" s="24" t="s">
        <v>135</v>
      </c>
      <c r="Y361" s="24" t="s">
        <v>111</v>
      </c>
      <c r="Z361" s="24"/>
      <c r="AA361" s="24"/>
      <c r="AB361" s="24"/>
      <c r="AC361" s="24"/>
      <c r="AF361" s="24" t="str">
        <f t="shared" si="692"/>
        <v>5f5g5k5l</v>
      </c>
    </row>
    <row r="362" spans="1:32" ht="28.5" x14ac:dyDescent="0.45">
      <c r="A362" s="51" t="str">
        <f t="shared" si="678"/>
        <v>1b5f5g5l</v>
      </c>
      <c r="B362" s="96">
        <f t="shared" si="681"/>
        <v>361</v>
      </c>
      <c r="C362" s="87">
        <f t="shared" si="753"/>
        <v>0.14500000000000005</v>
      </c>
      <c r="D362" s="87">
        <f t="shared" si="754"/>
        <v>0.13500000000000004</v>
      </c>
      <c r="E362" s="87">
        <f t="shared" si="755"/>
        <v>0.63500000000000001</v>
      </c>
      <c r="F362" s="111">
        <f t="shared" si="756"/>
        <v>8.4999999999999964E-2</v>
      </c>
      <c r="G362" s="97">
        <f t="shared" si="714"/>
        <v>1</v>
      </c>
      <c r="H362" s="91" t="s">
        <v>137</v>
      </c>
      <c r="I362" s="25" t="str">
        <f t="shared" si="718"/>
        <v>5f) Roof Assemblies (pre-finished sections)</v>
      </c>
      <c r="J362" s="25" t="str">
        <f t="shared" si="719"/>
        <v>5g) In unit M&amp;E distribution assemblies</v>
      </c>
      <c r="K362" s="25" t="str">
        <f t="shared" ref="K362" si="767">SUBSTITUTE(X362,"5l","5l) Doorsets")</f>
        <v>5l) Doorsets</v>
      </c>
      <c r="L362" s="25" t="str">
        <f t="shared" ref="L362:L363" si="768">SUBSTITUTE(Y362,"5i","5i) Infrastructure M&amp;E (Central Plant)")</f>
        <v/>
      </c>
      <c r="M362" s="25" t="str">
        <f t="shared" si="764"/>
        <v/>
      </c>
      <c r="N362" s="25" t="str">
        <f t="shared" si="765"/>
        <v/>
      </c>
      <c r="O362" s="25" t="str">
        <f t="shared" si="724"/>
        <v/>
      </c>
      <c r="V362" s="24" t="s">
        <v>105</v>
      </c>
      <c r="W362" s="24" t="s">
        <v>130</v>
      </c>
      <c r="X362" s="24" t="s">
        <v>111</v>
      </c>
      <c r="Y362" s="24"/>
      <c r="Z362" s="24"/>
      <c r="AA362" s="24"/>
      <c r="AB362" s="24"/>
      <c r="AC362" s="24"/>
      <c r="AF362" s="24" t="str">
        <f t="shared" si="692"/>
        <v>5f5g5l</v>
      </c>
    </row>
    <row r="363" spans="1:32" ht="28.5" x14ac:dyDescent="0.45">
      <c r="A363" s="51" t="str">
        <f t="shared" si="678"/>
        <v>1b5f5h</v>
      </c>
      <c r="B363" s="96">
        <f t="shared" si="681"/>
        <v>362</v>
      </c>
      <c r="C363" s="87">
        <f t="shared" si="753"/>
        <v>0.14900000000000005</v>
      </c>
      <c r="D363" s="87">
        <f t="shared" si="754"/>
        <v>0.13900000000000004</v>
      </c>
      <c r="E363" s="87">
        <f t="shared" si="755"/>
        <v>0.63100000000000001</v>
      </c>
      <c r="F363" s="111">
        <f t="shared" si="756"/>
        <v>8.0999999999999961E-2</v>
      </c>
      <c r="G363" s="97">
        <f t="shared" si="714"/>
        <v>1</v>
      </c>
      <c r="H363" s="91" t="s">
        <v>137</v>
      </c>
      <c r="I363" s="25" t="str">
        <f t="shared" si="718"/>
        <v>5f) Roof Assemblies (pre-finished sections)</v>
      </c>
      <c r="J363" s="25" t="str">
        <f t="shared" ref="J363:J374" si="769">SUBSTITUTE(W363,"5h","5h) Infrastructure M&amp;E (vertical risers)")</f>
        <v>5h) Infrastructure M&amp;E (vertical risers)</v>
      </c>
      <c r="K363" s="25" t="str">
        <f t="shared" ref="K363" si="770">SUBSTITUTE(X363,"5h","5h) Infrastructure M&amp;E (vertical risers)")</f>
        <v/>
      </c>
      <c r="L363" s="25" t="str">
        <f t="shared" si="768"/>
        <v/>
      </c>
      <c r="M363" s="25" t="str">
        <f t="shared" si="764"/>
        <v/>
      </c>
      <c r="N363" s="25" t="str">
        <f t="shared" si="765"/>
        <v/>
      </c>
      <c r="O363" s="25" t="str">
        <f t="shared" si="724"/>
        <v/>
      </c>
      <c r="V363" s="24" t="s">
        <v>105</v>
      </c>
      <c r="W363" s="24" t="s">
        <v>131</v>
      </c>
      <c r="X363" s="24"/>
      <c r="Y363" s="24"/>
      <c r="Z363" s="24"/>
      <c r="AA363" s="24"/>
      <c r="AB363" s="24"/>
      <c r="AC363" s="24"/>
      <c r="AF363" s="24" t="str">
        <f t="shared" si="692"/>
        <v>5f5h</v>
      </c>
    </row>
    <row r="364" spans="1:32" ht="28.5" x14ac:dyDescent="0.45">
      <c r="A364" s="51" t="str">
        <f t="shared" si="678"/>
        <v>1b5f5h5i</v>
      </c>
      <c r="B364" s="96">
        <f t="shared" si="681"/>
        <v>363</v>
      </c>
      <c r="C364" s="87">
        <f>C363-0.006</f>
        <v>0.14300000000000004</v>
      </c>
      <c r="D364" s="87">
        <f>D363-0.006</f>
        <v>0.13300000000000003</v>
      </c>
      <c r="E364" s="87">
        <f>E363+0.006</f>
        <v>0.63700000000000001</v>
      </c>
      <c r="F364" s="111">
        <f>F363+0.006</f>
        <v>8.6999999999999966E-2</v>
      </c>
      <c r="G364" s="97">
        <f t="shared" si="714"/>
        <v>1</v>
      </c>
      <c r="H364" s="91" t="s">
        <v>137</v>
      </c>
      <c r="I364" s="25" t="str">
        <f t="shared" si="718"/>
        <v>5f) Roof Assemblies (pre-finished sections)</v>
      </c>
      <c r="J364" s="25" t="str">
        <f t="shared" si="769"/>
        <v>5h) Infrastructure M&amp;E (vertical risers)</v>
      </c>
      <c r="K364" s="25" t="str">
        <f t="shared" ref="K364:K371" si="771">SUBSTITUTE(X364,"5i","5i) Infrastructure M&amp;E (Central Plant)")</f>
        <v>5i) Infrastructure M&amp;E (Central Plant)</v>
      </c>
      <c r="L364" s="25" t="str">
        <f t="shared" ref="L364:L368" si="772">SUBSTITUTE(Y364,"5j","5j) Floor Cassettes with horizontal services")</f>
        <v/>
      </c>
      <c r="M364" s="25" t="str">
        <f t="shared" ref="M364:M367" si="773">SUBSTITUTE(Z364,"5k","5k) Partition Cassettes")</f>
        <v/>
      </c>
      <c r="N364" s="25" t="str">
        <f t="shared" ref="N364:N374" si="774">SUBSTITUTE(AA364,"5l","5l) Doorsets")</f>
        <v/>
      </c>
      <c r="O364" s="25" t="str">
        <f t="shared" si="724"/>
        <v/>
      </c>
      <c r="V364" s="24" t="s">
        <v>105</v>
      </c>
      <c r="W364" s="24" t="s">
        <v>131</v>
      </c>
      <c r="X364" s="24" t="s">
        <v>108</v>
      </c>
      <c r="Y364" s="24"/>
      <c r="Z364" s="24"/>
      <c r="AA364" s="24"/>
      <c r="AB364" s="24"/>
      <c r="AC364" s="24"/>
      <c r="AF364" s="24" t="str">
        <f t="shared" si="692"/>
        <v>5f5h5i</v>
      </c>
    </row>
    <row r="365" spans="1:32" ht="28.5" x14ac:dyDescent="0.45">
      <c r="A365" s="51" t="str">
        <f t="shared" si="678"/>
        <v>1b5f5h5i5j</v>
      </c>
      <c r="B365" s="96">
        <f t="shared" si="681"/>
        <v>364</v>
      </c>
      <c r="C365" s="87">
        <f t="shared" ref="C365:C368" si="775">C364-0.006</f>
        <v>0.13700000000000004</v>
      </c>
      <c r="D365" s="87">
        <f t="shared" ref="D365:D368" si="776">D364-0.006</f>
        <v>0.12700000000000003</v>
      </c>
      <c r="E365" s="87">
        <f t="shared" ref="E365:E368" si="777">E364+0.006</f>
        <v>0.64300000000000002</v>
      </c>
      <c r="F365" s="111">
        <f t="shared" ref="F365:F368" si="778">F364+0.006</f>
        <v>9.2999999999999972E-2</v>
      </c>
      <c r="G365" s="97">
        <f t="shared" si="714"/>
        <v>1</v>
      </c>
      <c r="H365" s="91" t="s">
        <v>137</v>
      </c>
      <c r="I365" s="25" t="str">
        <f t="shared" si="718"/>
        <v>5f) Roof Assemblies (pre-finished sections)</v>
      </c>
      <c r="J365" s="25" t="str">
        <f t="shared" si="769"/>
        <v>5h) Infrastructure M&amp;E (vertical risers)</v>
      </c>
      <c r="K365" s="25" t="str">
        <f t="shared" si="771"/>
        <v>5i) Infrastructure M&amp;E (Central Plant)</v>
      </c>
      <c r="L365" s="25" t="str">
        <f t="shared" si="772"/>
        <v>5j) Floor Cassettes with horizontal services</v>
      </c>
      <c r="M365" s="25" t="str">
        <f t="shared" si="773"/>
        <v/>
      </c>
      <c r="N365" s="25" t="str">
        <f t="shared" si="774"/>
        <v/>
      </c>
      <c r="O365" s="25" t="str">
        <f t="shared" si="724"/>
        <v/>
      </c>
      <c r="V365" s="24" t="s">
        <v>105</v>
      </c>
      <c r="W365" s="24" t="s">
        <v>131</v>
      </c>
      <c r="X365" s="24" t="s">
        <v>108</v>
      </c>
      <c r="Y365" s="24" t="s">
        <v>134</v>
      </c>
      <c r="Z365" s="24"/>
      <c r="AA365" s="24"/>
      <c r="AB365" s="24"/>
      <c r="AC365" s="24"/>
      <c r="AF365" s="24" t="str">
        <f t="shared" si="692"/>
        <v>5f5h5i5j</v>
      </c>
    </row>
    <row r="366" spans="1:32" ht="28.5" x14ac:dyDescent="0.45">
      <c r="A366" s="51" t="str">
        <f t="shared" si="678"/>
        <v>1b5f5h5i5j5k</v>
      </c>
      <c r="B366" s="96">
        <f t="shared" si="681"/>
        <v>365</v>
      </c>
      <c r="C366" s="87">
        <f t="shared" si="775"/>
        <v>0.13100000000000003</v>
      </c>
      <c r="D366" s="87">
        <f t="shared" si="776"/>
        <v>0.12100000000000002</v>
      </c>
      <c r="E366" s="87">
        <f t="shared" si="777"/>
        <v>0.64900000000000002</v>
      </c>
      <c r="F366" s="111">
        <f t="shared" si="778"/>
        <v>9.8999999999999977E-2</v>
      </c>
      <c r="G366" s="97">
        <f t="shared" si="714"/>
        <v>1</v>
      </c>
      <c r="H366" s="91" t="s">
        <v>137</v>
      </c>
      <c r="I366" s="25" t="str">
        <f t="shared" si="718"/>
        <v>5f) Roof Assemblies (pre-finished sections)</v>
      </c>
      <c r="J366" s="25" t="str">
        <f t="shared" si="769"/>
        <v>5h) Infrastructure M&amp;E (vertical risers)</v>
      </c>
      <c r="K366" s="25" t="str">
        <f t="shared" si="771"/>
        <v>5i) Infrastructure M&amp;E (Central Plant)</v>
      </c>
      <c r="L366" s="25" t="str">
        <f t="shared" si="772"/>
        <v>5j) Floor Cassettes with horizontal services</v>
      </c>
      <c r="M366" s="25" t="str">
        <f t="shared" si="773"/>
        <v>5k) Partition Cassettes</v>
      </c>
      <c r="N366" s="25" t="str">
        <f t="shared" si="774"/>
        <v/>
      </c>
      <c r="O366" s="25" t="str">
        <f t="shared" si="724"/>
        <v/>
      </c>
      <c r="V366" s="24" t="s">
        <v>105</v>
      </c>
      <c r="W366" s="24" t="s">
        <v>131</v>
      </c>
      <c r="X366" s="24" t="s">
        <v>108</v>
      </c>
      <c r="Y366" s="24" t="s">
        <v>134</v>
      </c>
      <c r="Z366" s="24" t="s">
        <v>135</v>
      </c>
      <c r="AA366" s="24"/>
      <c r="AB366" s="24"/>
      <c r="AC366" s="24"/>
      <c r="AF366" s="24" t="str">
        <f t="shared" si="692"/>
        <v>5f5h5i5j5k</v>
      </c>
    </row>
    <row r="367" spans="1:32" ht="28.5" x14ac:dyDescent="0.45">
      <c r="A367" s="51" t="str">
        <f t="shared" si="678"/>
        <v>1b5f5h5i5j5k5l</v>
      </c>
      <c r="B367" s="96">
        <f t="shared" si="681"/>
        <v>366</v>
      </c>
      <c r="C367" s="87">
        <f t="shared" si="775"/>
        <v>0.12500000000000003</v>
      </c>
      <c r="D367" s="87">
        <f t="shared" si="776"/>
        <v>0.11500000000000002</v>
      </c>
      <c r="E367" s="87">
        <f t="shared" si="777"/>
        <v>0.65500000000000003</v>
      </c>
      <c r="F367" s="111">
        <f t="shared" si="778"/>
        <v>0.10499999999999998</v>
      </c>
      <c r="G367" s="97">
        <f t="shared" si="714"/>
        <v>1</v>
      </c>
      <c r="H367" s="91" t="s">
        <v>137</v>
      </c>
      <c r="I367" s="25" t="str">
        <f t="shared" si="718"/>
        <v>5f) Roof Assemblies (pre-finished sections)</v>
      </c>
      <c r="J367" s="25" t="str">
        <f t="shared" si="769"/>
        <v>5h) Infrastructure M&amp;E (vertical risers)</v>
      </c>
      <c r="K367" s="25" t="str">
        <f t="shared" si="771"/>
        <v>5i) Infrastructure M&amp;E (Central Plant)</v>
      </c>
      <c r="L367" s="25" t="str">
        <f t="shared" si="772"/>
        <v>5j) Floor Cassettes with horizontal services</v>
      </c>
      <c r="M367" s="25" t="str">
        <f t="shared" si="773"/>
        <v>5k) Partition Cassettes</v>
      </c>
      <c r="N367" s="25" t="str">
        <f t="shared" si="774"/>
        <v>5l) Doorsets</v>
      </c>
      <c r="O367" s="25" t="str">
        <f t="shared" si="724"/>
        <v/>
      </c>
      <c r="V367" s="24" t="s">
        <v>105</v>
      </c>
      <c r="W367" s="24" t="s">
        <v>131</v>
      </c>
      <c r="X367" s="24" t="s">
        <v>108</v>
      </c>
      <c r="Y367" s="24" t="s">
        <v>134</v>
      </c>
      <c r="Z367" s="24" t="s">
        <v>135</v>
      </c>
      <c r="AA367" s="24" t="s">
        <v>111</v>
      </c>
      <c r="AB367" s="24"/>
      <c r="AC367" s="24"/>
      <c r="AF367" s="24" t="str">
        <f t="shared" si="692"/>
        <v>5f5h5i5j5k5l</v>
      </c>
    </row>
    <row r="368" spans="1:32" ht="28.5" x14ac:dyDescent="0.45">
      <c r="A368" s="51" t="str">
        <f t="shared" si="678"/>
        <v>1b5f5h5i5j5l</v>
      </c>
      <c r="B368" s="96">
        <f t="shared" si="681"/>
        <v>367</v>
      </c>
      <c r="C368" s="87">
        <f t="shared" si="775"/>
        <v>0.11900000000000002</v>
      </c>
      <c r="D368" s="87">
        <f t="shared" si="776"/>
        <v>0.10900000000000001</v>
      </c>
      <c r="E368" s="87">
        <f t="shared" si="777"/>
        <v>0.66100000000000003</v>
      </c>
      <c r="F368" s="111">
        <f t="shared" si="778"/>
        <v>0.11099999999999999</v>
      </c>
      <c r="G368" s="97">
        <f t="shared" si="714"/>
        <v>1</v>
      </c>
      <c r="H368" s="91" t="s">
        <v>137</v>
      </c>
      <c r="I368" s="25" t="str">
        <f t="shared" si="718"/>
        <v>5f) Roof Assemblies (pre-finished sections)</v>
      </c>
      <c r="J368" s="25" t="str">
        <f t="shared" si="769"/>
        <v>5h) Infrastructure M&amp;E (vertical risers)</v>
      </c>
      <c r="K368" s="25" t="str">
        <f t="shared" si="771"/>
        <v>5i) Infrastructure M&amp;E (Central Plant)</v>
      </c>
      <c r="L368" s="25" t="str">
        <f t="shared" si="772"/>
        <v>5j) Floor Cassettes with horizontal services</v>
      </c>
      <c r="M368" s="25" t="str">
        <f t="shared" ref="M368" si="779">SUBSTITUTE(Z368,"5l","5l) Doorsets")</f>
        <v>5l) Doorsets</v>
      </c>
      <c r="N368" s="25" t="str">
        <f t="shared" si="774"/>
        <v/>
      </c>
      <c r="O368" s="25" t="str">
        <f t="shared" si="724"/>
        <v/>
      </c>
      <c r="V368" s="24" t="s">
        <v>105</v>
      </c>
      <c r="W368" s="24" t="s">
        <v>131</v>
      </c>
      <c r="X368" s="24" t="s">
        <v>108</v>
      </c>
      <c r="Y368" s="24" t="s">
        <v>134</v>
      </c>
      <c r="Z368" s="24" t="s">
        <v>111</v>
      </c>
      <c r="AA368" s="24"/>
      <c r="AB368" s="24"/>
      <c r="AC368" s="24"/>
      <c r="AF368" s="24" t="str">
        <f t="shared" si="692"/>
        <v>5f5h5i5j5l</v>
      </c>
    </row>
    <row r="369" spans="1:32" ht="28.5" x14ac:dyDescent="0.45">
      <c r="A369" s="51" t="str">
        <f t="shared" si="678"/>
        <v>1b5f5h5i5k</v>
      </c>
      <c r="B369" s="96">
        <f t="shared" si="681"/>
        <v>368</v>
      </c>
      <c r="C369" s="87">
        <f>C368+0.005</f>
        <v>0.12400000000000003</v>
      </c>
      <c r="D369" s="87">
        <f>D368+0.005</f>
        <v>0.11400000000000002</v>
      </c>
      <c r="E369" s="87">
        <f>E368-0.005</f>
        <v>0.65600000000000003</v>
      </c>
      <c r="F369" s="111">
        <f>F368-0.005</f>
        <v>0.10599999999999998</v>
      </c>
      <c r="G369" s="97">
        <f t="shared" si="714"/>
        <v>1</v>
      </c>
      <c r="H369" s="91" t="s">
        <v>137</v>
      </c>
      <c r="I369" s="25" t="str">
        <f t="shared" si="718"/>
        <v>5f) Roof Assemblies (pre-finished sections)</v>
      </c>
      <c r="J369" s="25" t="str">
        <f t="shared" si="769"/>
        <v>5h) Infrastructure M&amp;E (vertical risers)</v>
      </c>
      <c r="K369" s="25" t="str">
        <f t="shared" si="771"/>
        <v>5i) Infrastructure M&amp;E (Central Plant)</v>
      </c>
      <c r="L369" s="25" t="str">
        <f t="shared" ref="L369:L370" si="780">SUBSTITUTE(Y369,"5k","5k) Partition Cassettes")</f>
        <v>5k) Partition Cassettes</v>
      </c>
      <c r="M369" s="25" t="str">
        <f t="shared" ref="M369" si="781">SUBSTITUTE(Z369,"5k","5k) Partition Cassettes")</f>
        <v/>
      </c>
      <c r="N369" s="25" t="str">
        <f t="shared" si="774"/>
        <v/>
      </c>
      <c r="O369" s="25" t="str">
        <f t="shared" si="724"/>
        <v/>
      </c>
      <c r="V369" s="24" t="s">
        <v>105</v>
      </c>
      <c r="W369" s="24" t="s">
        <v>131</v>
      </c>
      <c r="X369" s="24" t="s">
        <v>108</v>
      </c>
      <c r="Y369" s="24" t="s">
        <v>135</v>
      </c>
      <c r="Z369" s="24"/>
      <c r="AA369" s="24"/>
      <c r="AB369" s="24"/>
      <c r="AC369" s="24"/>
      <c r="AF369" s="24" t="str">
        <f t="shared" si="692"/>
        <v>5f5h5i5k</v>
      </c>
    </row>
    <row r="370" spans="1:32" ht="28.5" x14ac:dyDescent="0.45">
      <c r="A370" s="51" t="str">
        <f t="shared" si="678"/>
        <v>1b5f5h5i5k5l</v>
      </c>
      <c r="B370" s="96">
        <f t="shared" si="681"/>
        <v>369</v>
      </c>
      <c r="C370" s="87">
        <f t="shared" ref="C370:C375" si="782">C369+0.005</f>
        <v>0.12900000000000003</v>
      </c>
      <c r="D370" s="87">
        <f t="shared" ref="D370:D375" si="783">D369+0.005</f>
        <v>0.11900000000000002</v>
      </c>
      <c r="E370" s="87">
        <f t="shared" ref="E370:E375" si="784">E369-0.005</f>
        <v>0.65100000000000002</v>
      </c>
      <c r="F370" s="111">
        <f t="shared" ref="F370:F375" si="785">F369-0.005</f>
        <v>0.10099999999999998</v>
      </c>
      <c r="G370" s="97">
        <f t="shared" si="714"/>
        <v>1</v>
      </c>
      <c r="H370" s="91" t="s">
        <v>137</v>
      </c>
      <c r="I370" s="25" t="str">
        <f t="shared" si="718"/>
        <v>5f) Roof Assemblies (pre-finished sections)</v>
      </c>
      <c r="J370" s="25" t="str">
        <f t="shared" si="769"/>
        <v>5h) Infrastructure M&amp;E (vertical risers)</v>
      </c>
      <c r="K370" s="25" t="str">
        <f t="shared" si="771"/>
        <v>5i) Infrastructure M&amp;E (Central Plant)</v>
      </c>
      <c r="L370" s="25" t="str">
        <f t="shared" si="780"/>
        <v>5k) Partition Cassettes</v>
      </c>
      <c r="M370" s="25" t="str">
        <f t="shared" ref="M370" si="786">SUBSTITUTE(Z370,"5l","5l) Doorsets")</f>
        <v>5l) Doorsets</v>
      </c>
      <c r="N370" s="25" t="str">
        <f t="shared" si="774"/>
        <v/>
      </c>
      <c r="O370" s="25" t="str">
        <f t="shared" si="724"/>
        <v/>
      </c>
      <c r="V370" s="24" t="s">
        <v>105</v>
      </c>
      <c r="W370" s="24" t="s">
        <v>131</v>
      </c>
      <c r="X370" s="24" t="s">
        <v>108</v>
      </c>
      <c r="Y370" s="24" t="s">
        <v>135</v>
      </c>
      <c r="Z370" s="24" t="s">
        <v>111</v>
      </c>
      <c r="AA370" s="24"/>
      <c r="AB370" s="24"/>
      <c r="AC370" s="24"/>
      <c r="AF370" s="24" t="str">
        <f t="shared" si="692"/>
        <v>5f5h5i5k5l</v>
      </c>
    </row>
    <row r="371" spans="1:32" ht="28.5" x14ac:dyDescent="0.45">
      <c r="A371" s="51" t="str">
        <f t="shared" si="678"/>
        <v>1b5f5h5i5l</v>
      </c>
      <c r="B371" s="96">
        <f t="shared" si="681"/>
        <v>370</v>
      </c>
      <c r="C371" s="87">
        <f t="shared" si="782"/>
        <v>0.13400000000000004</v>
      </c>
      <c r="D371" s="87">
        <f t="shared" si="783"/>
        <v>0.12400000000000003</v>
      </c>
      <c r="E371" s="87">
        <f t="shared" si="784"/>
        <v>0.64600000000000002</v>
      </c>
      <c r="F371" s="111">
        <f t="shared" si="785"/>
        <v>9.5999999999999974E-2</v>
      </c>
      <c r="G371" s="97">
        <f t="shared" si="714"/>
        <v>1</v>
      </c>
      <c r="H371" s="91" t="s">
        <v>137</v>
      </c>
      <c r="I371" s="25" t="str">
        <f t="shared" si="718"/>
        <v>5f) Roof Assemblies (pre-finished sections)</v>
      </c>
      <c r="J371" s="25" t="str">
        <f t="shared" si="769"/>
        <v>5h) Infrastructure M&amp;E (vertical risers)</v>
      </c>
      <c r="K371" s="25" t="str">
        <f t="shared" si="771"/>
        <v>5i) Infrastructure M&amp;E (Central Plant)</v>
      </c>
      <c r="L371" s="25" t="str">
        <f t="shared" ref="L371" si="787">SUBSTITUTE(Y371,"5l","5l) Doorsets")</f>
        <v>5l) Doorsets</v>
      </c>
      <c r="M371" s="25" t="str">
        <f t="shared" ref="M371:M374" si="788">SUBSTITUTE(Z371,"5k","5k) Partition Cassettes")</f>
        <v/>
      </c>
      <c r="N371" s="25" t="str">
        <f t="shared" si="774"/>
        <v/>
      </c>
      <c r="O371" s="25" t="str">
        <f t="shared" si="724"/>
        <v/>
      </c>
      <c r="V371" s="24" t="s">
        <v>105</v>
      </c>
      <c r="W371" s="24" t="s">
        <v>131</v>
      </c>
      <c r="X371" s="24" t="s">
        <v>108</v>
      </c>
      <c r="Y371" s="24" t="s">
        <v>111</v>
      </c>
      <c r="Z371" s="24"/>
      <c r="AA371" s="24"/>
      <c r="AB371" s="24"/>
      <c r="AC371" s="24"/>
      <c r="AF371" s="24" t="str">
        <f t="shared" si="692"/>
        <v>5f5h5i5l</v>
      </c>
    </row>
    <row r="372" spans="1:32" ht="28.5" x14ac:dyDescent="0.45">
      <c r="A372" s="51" t="str">
        <f t="shared" si="678"/>
        <v>1b5f5h5k</v>
      </c>
      <c r="B372" s="96">
        <f t="shared" si="681"/>
        <v>371</v>
      </c>
      <c r="C372" s="87">
        <f t="shared" si="782"/>
        <v>0.13900000000000004</v>
      </c>
      <c r="D372" s="87">
        <f t="shared" si="783"/>
        <v>0.12900000000000003</v>
      </c>
      <c r="E372" s="87">
        <f t="shared" si="784"/>
        <v>0.64100000000000001</v>
      </c>
      <c r="F372" s="111">
        <f t="shared" si="785"/>
        <v>9.099999999999997E-2</v>
      </c>
      <c r="G372" s="97">
        <f t="shared" si="714"/>
        <v>1</v>
      </c>
      <c r="H372" s="91" t="s">
        <v>137</v>
      </c>
      <c r="I372" s="25" t="str">
        <f t="shared" si="718"/>
        <v>5f) Roof Assemblies (pre-finished sections)</v>
      </c>
      <c r="J372" s="25" t="str">
        <f t="shared" si="769"/>
        <v>5h) Infrastructure M&amp;E (vertical risers)</v>
      </c>
      <c r="K372" s="25" t="str">
        <f t="shared" ref="K372:K373" si="789">SUBSTITUTE(X372,"5k","5k) Partition Cassettes")</f>
        <v>5k) Partition Cassettes</v>
      </c>
      <c r="L372" s="25" t="str">
        <f t="shared" ref="L372" si="790">SUBSTITUTE(Y372,"5j","5j) Floor Cassettes with horizontal services")</f>
        <v/>
      </c>
      <c r="M372" s="25" t="str">
        <f t="shared" si="788"/>
        <v/>
      </c>
      <c r="N372" s="25" t="str">
        <f t="shared" si="774"/>
        <v/>
      </c>
      <c r="O372" s="25" t="str">
        <f t="shared" si="724"/>
        <v/>
      </c>
      <c r="V372" s="24" t="s">
        <v>105</v>
      </c>
      <c r="W372" s="24" t="s">
        <v>131</v>
      </c>
      <c r="X372" s="24" t="s">
        <v>135</v>
      </c>
      <c r="Y372" s="24"/>
      <c r="Z372" s="24"/>
      <c r="AA372" s="24"/>
      <c r="AB372" s="24"/>
      <c r="AC372" s="24"/>
      <c r="AF372" s="24" t="str">
        <f t="shared" si="692"/>
        <v>5f5h5k</v>
      </c>
    </row>
    <row r="373" spans="1:32" ht="28.5" x14ac:dyDescent="0.45">
      <c r="A373" s="51" t="str">
        <f t="shared" si="678"/>
        <v>1b5f5h5k5l</v>
      </c>
      <c r="B373" s="96">
        <f t="shared" si="681"/>
        <v>372</v>
      </c>
      <c r="C373" s="87">
        <f t="shared" si="782"/>
        <v>0.14400000000000004</v>
      </c>
      <c r="D373" s="87">
        <f t="shared" si="783"/>
        <v>0.13400000000000004</v>
      </c>
      <c r="E373" s="87">
        <f t="shared" si="784"/>
        <v>0.63600000000000001</v>
      </c>
      <c r="F373" s="111">
        <f t="shared" si="785"/>
        <v>8.5999999999999965E-2</v>
      </c>
      <c r="G373" s="97">
        <f t="shared" si="714"/>
        <v>1</v>
      </c>
      <c r="H373" s="91" t="s">
        <v>137</v>
      </c>
      <c r="I373" s="25" t="str">
        <f t="shared" si="718"/>
        <v>5f) Roof Assemblies (pre-finished sections)</v>
      </c>
      <c r="J373" s="25" t="str">
        <f t="shared" si="769"/>
        <v>5h) Infrastructure M&amp;E (vertical risers)</v>
      </c>
      <c r="K373" s="25" t="str">
        <f t="shared" si="789"/>
        <v>5k) Partition Cassettes</v>
      </c>
      <c r="L373" s="25" t="str">
        <f t="shared" ref="L373" si="791">SUBSTITUTE(Y373,"5l","5l) Doorsets")</f>
        <v>5l) Doorsets</v>
      </c>
      <c r="M373" s="25" t="str">
        <f t="shared" si="788"/>
        <v/>
      </c>
      <c r="N373" s="25" t="str">
        <f t="shared" si="774"/>
        <v/>
      </c>
      <c r="O373" s="25" t="str">
        <f t="shared" si="724"/>
        <v/>
      </c>
      <c r="V373" s="24" t="s">
        <v>105</v>
      </c>
      <c r="W373" s="24" t="s">
        <v>131</v>
      </c>
      <c r="X373" s="24" t="s">
        <v>135</v>
      </c>
      <c r="Y373" s="24" t="s">
        <v>111</v>
      </c>
      <c r="Z373" s="24"/>
      <c r="AA373" s="24"/>
      <c r="AB373" s="24"/>
      <c r="AC373" s="24"/>
      <c r="AF373" s="24" t="str">
        <f t="shared" si="692"/>
        <v>5f5h5k5l</v>
      </c>
    </row>
    <row r="374" spans="1:32" ht="28.5" x14ac:dyDescent="0.45">
      <c r="A374" s="51" t="str">
        <f t="shared" si="678"/>
        <v>1b5f5h5l</v>
      </c>
      <c r="B374" s="96">
        <f t="shared" si="681"/>
        <v>373</v>
      </c>
      <c r="C374" s="87">
        <f t="shared" si="782"/>
        <v>0.14900000000000005</v>
      </c>
      <c r="D374" s="87">
        <f t="shared" si="783"/>
        <v>0.13900000000000004</v>
      </c>
      <c r="E374" s="87">
        <f t="shared" si="784"/>
        <v>0.63100000000000001</v>
      </c>
      <c r="F374" s="111">
        <f t="shared" si="785"/>
        <v>8.0999999999999961E-2</v>
      </c>
      <c r="G374" s="97">
        <f t="shared" si="714"/>
        <v>1</v>
      </c>
      <c r="H374" s="91" t="s">
        <v>137</v>
      </c>
      <c r="I374" s="25" t="str">
        <f t="shared" si="718"/>
        <v>5f) Roof Assemblies (pre-finished sections)</v>
      </c>
      <c r="J374" s="25" t="str">
        <f t="shared" si="769"/>
        <v>5h) Infrastructure M&amp;E (vertical risers)</v>
      </c>
      <c r="K374" s="25" t="str">
        <f t="shared" ref="K374" si="792">SUBSTITUTE(X374,"5l","5l) Doorsets")</f>
        <v>5l) Doorsets</v>
      </c>
      <c r="L374" s="25" t="str">
        <f t="shared" ref="L374" si="793">SUBSTITUTE(Y374,"5j","5j) Floor Cassettes with horizontal services")</f>
        <v/>
      </c>
      <c r="M374" s="25" t="str">
        <f t="shared" si="788"/>
        <v/>
      </c>
      <c r="N374" s="25" t="str">
        <f t="shared" si="774"/>
        <v/>
      </c>
      <c r="O374" s="25" t="str">
        <f t="shared" si="724"/>
        <v/>
      </c>
      <c r="V374" s="24" t="s">
        <v>105</v>
      </c>
      <c r="W374" s="24" t="s">
        <v>131</v>
      </c>
      <c r="X374" s="24" t="s">
        <v>111</v>
      </c>
      <c r="Y374" s="24"/>
      <c r="Z374" s="24"/>
      <c r="AA374" s="24"/>
      <c r="AB374" s="24"/>
      <c r="AC374" s="24"/>
      <c r="AF374" s="24" t="str">
        <f t="shared" si="692"/>
        <v>5f5h5l</v>
      </c>
    </row>
    <row r="375" spans="1:32" ht="28.5" x14ac:dyDescent="0.45">
      <c r="A375" s="51" t="str">
        <f t="shared" si="678"/>
        <v>1b5f5i</v>
      </c>
      <c r="B375" s="96">
        <f t="shared" si="681"/>
        <v>374</v>
      </c>
      <c r="C375" s="87">
        <f t="shared" si="782"/>
        <v>0.15400000000000005</v>
      </c>
      <c r="D375" s="87">
        <f t="shared" si="783"/>
        <v>0.14400000000000004</v>
      </c>
      <c r="E375" s="87">
        <f t="shared" si="784"/>
        <v>0.626</v>
      </c>
      <c r="F375" s="111">
        <f t="shared" si="785"/>
        <v>7.5999999999999956E-2</v>
      </c>
      <c r="G375" s="97">
        <f t="shared" si="714"/>
        <v>1</v>
      </c>
      <c r="H375" s="91" t="s">
        <v>137</v>
      </c>
      <c r="I375" s="25" t="str">
        <f t="shared" si="718"/>
        <v>5f) Roof Assemblies (pre-finished sections)</v>
      </c>
      <c r="J375" s="25" t="str">
        <f t="shared" ref="J375:J382" si="794">SUBSTITUTE(W375,"5i","5i) Infrastructure M&amp;E (Central Plant)")</f>
        <v>5i) Infrastructure M&amp;E (Central Plant)</v>
      </c>
      <c r="K375" s="25" t="str">
        <f t="shared" ref="K375" si="795">SUBSTITUTE(X375,"5h","5h) Infrastructure M&amp;E (vertical risers)")</f>
        <v/>
      </c>
      <c r="L375" s="25" t="str">
        <f t="shared" ref="L375" si="796">SUBSTITUTE(Y375,"5i","5i) Infrastructure M&amp;E (Central Plant)")</f>
        <v/>
      </c>
      <c r="M375" s="25" t="str">
        <f t="shared" ref="M375" si="797">SUBSTITUTE(Z375,"5j","5j) Floor Cassettes with horizontal services")</f>
        <v/>
      </c>
      <c r="N375" s="25" t="str">
        <f t="shared" ref="N375:N389" si="798">SUBSTITUTE(AA375,"5k","5k) Partition Cassettes")</f>
        <v/>
      </c>
      <c r="O375" s="25" t="str">
        <f t="shared" si="724"/>
        <v/>
      </c>
      <c r="V375" s="24" t="s">
        <v>105</v>
      </c>
      <c r="W375" s="24" t="s">
        <v>108</v>
      </c>
      <c r="X375" s="24"/>
      <c r="Y375" s="24"/>
      <c r="Z375" s="24"/>
      <c r="AA375" s="24"/>
      <c r="AB375" s="24"/>
      <c r="AC375" s="24"/>
      <c r="AF375" s="24" t="str">
        <f t="shared" si="692"/>
        <v>5f5i</v>
      </c>
    </row>
    <row r="376" spans="1:32" ht="28.5" x14ac:dyDescent="0.45">
      <c r="A376" s="51" t="str">
        <f t="shared" si="678"/>
        <v>1b5f5i5j</v>
      </c>
      <c r="B376" s="96">
        <f t="shared" si="681"/>
        <v>375</v>
      </c>
      <c r="C376" s="87">
        <f>C375-0.003</f>
        <v>0.15100000000000005</v>
      </c>
      <c r="D376" s="87">
        <f>D375-0.003</f>
        <v>0.14100000000000004</v>
      </c>
      <c r="E376" s="87">
        <f>E375+0.003</f>
        <v>0.629</v>
      </c>
      <c r="F376" s="111">
        <f>F375+0.003</f>
        <v>7.8999999999999959E-2</v>
      </c>
      <c r="G376" s="97">
        <f t="shared" si="714"/>
        <v>1</v>
      </c>
      <c r="H376" s="91" t="s">
        <v>137</v>
      </c>
      <c r="I376" s="25" t="str">
        <f t="shared" si="718"/>
        <v>5f) Roof Assemblies (pre-finished sections)</v>
      </c>
      <c r="J376" s="25" t="str">
        <f t="shared" si="794"/>
        <v>5i) Infrastructure M&amp;E (Central Plant)</v>
      </c>
      <c r="K376" s="25" t="str">
        <f t="shared" ref="K376:K379" si="799">SUBSTITUTE(X376,"5j","5j) Floor Cassettes with horizontal services")</f>
        <v>5j) Floor Cassettes with horizontal services</v>
      </c>
      <c r="L376" s="25" t="str">
        <f t="shared" ref="L376:L378" si="800">SUBSTITUTE(Y376,"5k","5k) Partition Cassettes")</f>
        <v/>
      </c>
      <c r="M376" s="25" t="str">
        <f t="shared" ref="M376:M384" si="801">SUBSTITUTE(Z376,"5l","5l) Doorsets")</f>
        <v/>
      </c>
      <c r="N376" s="25" t="str">
        <f t="shared" si="798"/>
        <v/>
      </c>
      <c r="O376" s="25" t="str">
        <f t="shared" si="724"/>
        <v/>
      </c>
      <c r="V376" s="24" t="s">
        <v>105</v>
      </c>
      <c r="W376" s="24" t="s">
        <v>108</v>
      </c>
      <c r="X376" s="24" t="s">
        <v>134</v>
      </c>
      <c r="Y376" s="24"/>
      <c r="Z376" s="24"/>
      <c r="AA376" s="24"/>
      <c r="AB376" s="24"/>
      <c r="AC376" s="24"/>
      <c r="AF376" s="24" t="str">
        <f t="shared" si="692"/>
        <v>5f5i5j</v>
      </c>
    </row>
    <row r="377" spans="1:32" ht="28.5" x14ac:dyDescent="0.45">
      <c r="A377" s="51" t="str">
        <f t="shared" si="678"/>
        <v>1b5f5i5j5k</v>
      </c>
      <c r="B377" s="96">
        <f t="shared" si="681"/>
        <v>376</v>
      </c>
      <c r="C377" s="87">
        <f t="shared" ref="C377:C378" si="802">C376-0.003</f>
        <v>0.14800000000000005</v>
      </c>
      <c r="D377" s="87">
        <f t="shared" ref="D377:D378" si="803">D376-0.003</f>
        <v>0.13800000000000004</v>
      </c>
      <c r="E377" s="87">
        <f t="shared" ref="E377:E378" si="804">E376+0.003</f>
        <v>0.63200000000000001</v>
      </c>
      <c r="F377" s="111">
        <f t="shared" ref="F377:F378" si="805">F376+0.003</f>
        <v>8.1999999999999962E-2</v>
      </c>
      <c r="G377" s="97">
        <f t="shared" si="714"/>
        <v>1</v>
      </c>
      <c r="H377" s="91" t="s">
        <v>137</v>
      </c>
      <c r="I377" s="25" t="str">
        <f t="shared" si="718"/>
        <v>5f) Roof Assemblies (pre-finished sections)</v>
      </c>
      <c r="J377" s="25" t="str">
        <f t="shared" si="794"/>
        <v>5i) Infrastructure M&amp;E (Central Plant)</v>
      </c>
      <c r="K377" s="25" t="str">
        <f t="shared" si="799"/>
        <v>5j) Floor Cassettes with horizontal services</v>
      </c>
      <c r="L377" s="25" t="str">
        <f t="shared" si="800"/>
        <v>5k) Partition Cassettes</v>
      </c>
      <c r="M377" s="25" t="str">
        <f t="shared" si="801"/>
        <v/>
      </c>
      <c r="N377" s="25" t="str">
        <f t="shared" si="798"/>
        <v/>
      </c>
      <c r="O377" s="25" t="str">
        <f t="shared" si="724"/>
        <v/>
      </c>
      <c r="V377" s="24" t="s">
        <v>105</v>
      </c>
      <c r="W377" s="24" t="s">
        <v>108</v>
      </c>
      <c r="X377" s="24" t="s">
        <v>134</v>
      </c>
      <c r="Y377" s="24" t="s">
        <v>135</v>
      </c>
      <c r="Z377" s="24"/>
      <c r="AA377" s="24"/>
      <c r="AB377" s="24"/>
      <c r="AC377" s="24"/>
      <c r="AF377" s="24" t="str">
        <f t="shared" si="692"/>
        <v>5f5i5j5k</v>
      </c>
    </row>
    <row r="378" spans="1:32" ht="28.5" x14ac:dyDescent="0.45">
      <c r="A378" s="51" t="str">
        <f t="shared" si="678"/>
        <v>1b5f5i5j5k5l</v>
      </c>
      <c r="B378" s="96">
        <f t="shared" si="681"/>
        <v>377</v>
      </c>
      <c r="C378" s="87">
        <f t="shared" si="802"/>
        <v>0.14500000000000005</v>
      </c>
      <c r="D378" s="87">
        <f t="shared" si="803"/>
        <v>0.13500000000000004</v>
      </c>
      <c r="E378" s="87">
        <f t="shared" si="804"/>
        <v>0.63500000000000001</v>
      </c>
      <c r="F378" s="111">
        <f t="shared" si="805"/>
        <v>8.4999999999999964E-2</v>
      </c>
      <c r="G378" s="97">
        <f t="shared" si="714"/>
        <v>1</v>
      </c>
      <c r="H378" s="91" t="s">
        <v>137</v>
      </c>
      <c r="I378" s="25" t="str">
        <f t="shared" si="718"/>
        <v>5f) Roof Assemblies (pre-finished sections)</v>
      </c>
      <c r="J378" s="25" t="str">
        <f t="shared" si="794"/>
        <v>5i) Infrastructure M&amp;E (Central Plant)</v>
      </c>
      <c r="K378" s="25" t="str">
        <f t="shared" si="799"/>
        <v>5j) Floor Cassettes with horizontal services</v>
      </c>
      <c r="L378" s="25" t="str">
        <f t="shared" si="800"/>
        <v>5k) Partition Cassettes</v>
      </c>
      <c r="M378" s="25" t="str">
        <f t="shared" si="801"/>
        <v>5l) Doorsets</v>
      </c>
      <c r="N378" s="25" t="str">
        <f t="shared" si="798"/>
        <v/>
      </c>
      <c r="O378" s="25" t="str">
        <f t="shared" si="724"/>
        <v/>
      </c>
      <c r="V378" s="24" t="s">
        <v>105</v>
      </c>
      <c r="W378" s="24" t="s">
        <v>108</v>
      </c>
      <c r="X378" s="24" t="s">
        <v>134</v>
      </c>
      <c r="Y378" s="24" t="s">
        <v>135</v>
      </c>
      <c r="Z378" s="24" t="s">
        <v>111</v>
      </c>
      <c r="AA378" s="24"/>
      <c r="AB378" s="24"/>
      <c r="AC378" s="24"/>
      <c r="AF378" s="24" t="str">
        <f t="shared" si="692"/>
        <v>5f5i5j5k5l</v>
      </c>
    </row>
    <row r="379" spans="1:32" ht="28.5" x14ac:dyDescent="0.45">
      <c r="A379" s="51" t="str">
        <f t="shared" si="678"/>
        <v>1b5f5i5j5l</v>
      </c>
      <c r="B379" s="96">
        <f t="shared" si="681"/>
        <v>378</v>
      </c>
      <c r="C379" s="87">
        <f>C378+0.004</f>
        <v>0.14900000000000005</v>
      </c>
      <c r="D379" s="87">
        <f>D378+0.004</f>
        <v>0.13900000000000004</v>
      </c>
      <c r="E379" s="87">
        <f>E378-0.004</f>
        <v>0.63100000000000001</v>
      </c>
      <c r="F379" s="111">
        <f>F378-0.004</f>
        <v>8.0999999999999961E-2</v>
      </c>
      <c r="G379" s="97">
        <f t="shared" si="714"/>
        <v>1</v>
      </c>
      <c r="H379" s="91" t="s">
        <v>137</v>
      </c>
      <c r="I379" s="25" t="str">
        <f t="shared" si="718"/>
        <v>5f) Roof Assemblies (pre-finished sections)</v>
      </c>
      <c r="J379" s="25" t="str">
        <f t="shared" si="794"/>
        <v>5i) Infrastructure M&amp;E (Central Plant)</v>
      </c>
      <c r="K379" s="25" t="str">
        <f t="shared" si="799"/>
        <v>5j) Floor Cassettes with horizontal services</v>
      </c>
      <c r="L379" s="25" t="str">
        <f t="shared" ref="L379" si="806">SUBSTITUTE(Y379,"5l","5l) Doorsets")</f>
        <v>5l) Doorsets</v>
      </c>
      <c r="M379" s="25" t="str">
        <f t="shared" si="801"/>
        <v/>
      </c>
      <c r="N379" s="25" t="str">
        <f t="shared" si="798"/>
        <v/>
      </c>
      <c r="O379" s="25" t="str">
        <f t="shared" si="724"/>
        <v/>
      </c>
      <c r="V379" s="24" t="s">
        <v>105</v>
      </c>
      <c r="W379" s="24" t="s">
        <v>108</v>
      </c>
      <c r="X379" s="24" t="s">
        <v>134</v>
      </c>
      <c r="Y379" s="24" t="s">
        <v>111</v>
      </c>
      <c r="Z379" s="24"/>
      <c r="AA379" s="24"/>
      <c r="AB379" s="24"/>
      <c r="AC379" s="24"/>
      <c r="AF379" s="24" t="str">
        <f t="shared" si="692"/>
        <v>5f5i5j5l</v>
      </c>
    </row>
    <row r="380" spans="1:32" ht="28.5" x14ac:dyDescent="0.45">
      <c r="A380" s="51" t="str">
        <f t="shared" si="678"/>
        <v>1b5f5i5k</v>
      </c>
      <c r="B380" s="96">
        <f t="shared" si="681"/>
        <v>379</v>
      </c>
      <c r="C380" s="87">
        <f t="shared" ref="C380:C385" si="807">C379+0.004</f>
        <v>0.15300000000000005</v>
      </c>
      <c r="D380" s="87">
        <f t="shared" ref="D380:D385" si="808">D379+0.004</f>
        <v>0.14300000000000004</v>
      </c>
      <c r="E380" s="87">
        <f t="shared" ref="E380:E385" si="809">E379-0.004</f>
        <v>0.627</v>
      </c>
      <c r="F380" s="111">
        <f t="shared" ref="F380:F385" si="810">F379-0.004</f>
        <v>7.6999999999999957E-2</v>
      </c>
      <c r="G380" s="97">
        <f t="shared" si="714"/>
        <v>1</v>
      </c>
      <c r="H380" s="91" t="s">
        <v>137</v>
      </c>
      <c r="I380" s="25" t="str">
        <f t="shared" si="718"/>
        <v>5f) Roof Assemblies (pre-finished sections)</v>
      </c>
      <c r="J380" s="25" t="str">
        <f t="shared" si="794"/>
        <v>5i) Infrastructure M&amp;E (Central Plant)</v>
      </c>
      <c r="K380" s="25" t="str">
        <f t="shared" ref="K380:K381" si="811">SUBSTITUTE(X380,"5k","5k) Partition Cassettes")</f>
        <v>5k) Partition Cassettes</v>
      </c>
      <c r="L380" s="25" t="str">
        <f t="shared" ref="L380" si="812">SUBSTITUTE(Y380,"5k","5k) Partition Cassettes")</f>
        <v/>
      </c>
      <c r="M380" s="25" t="str">
        <f t="shared" si="801"/>
        <v/>
      </c>
      <c r="N380" s="25" t="str">
        <f t="shared" si="798"/>
        <v/>
      </c>
      <c r="O380" s="25" t="str">
        <f t="shared" si="724"/>
        <v/>
      </c>
      <c r="V380" s="24" t="s">
        <v>105</v>
      </c>
      <c r="W380" s="24" t="s">
        <v>108</v>
      </c>
      <c r="X380" s="24" t="s">
        <v>135</v>
      </c>
      <c r="Y380" s="24"/>
      <c r="Z380" s="24"/>
      <c r="AA380" s="24"/>
      <c r="AB380" s="24"/>
      <c r="AC380" s="24"/>
      <c r="AF380" s="24" t="str">
        <f t="shared" si="692"/>
        <v>5f5i5k</v>
      </c>
    </row>
    <row r="381" spans="1:32" ht="28.5" x14ac:dyDescent="0.45">
      <c r="A381" s="51" t="str">
        <f t="shared" si="678"/>
        <v>1b5f5i5k5l</v>
      </c>
      <c r="B381" s="96">
        <f t="shared" si="681"/>
        <v>380</v>
      </c>
      <c r="C381" s="87">
        <f t="shared" si="807"/>
        <v>0.15700000000000006</v>
      </c>
      <c r="D381" s="87">
        <f t="shared" si="808"/>
        <v>0.14700000000000005</v>
      </c>
      <c r="E381" s="87">
        <f t="shared" si="809"/>
        <v>0.623</v>
      </c>
      <c r="F381" s="111">
        <f t="shared" si="810"/>
        <v>7.2999999999999954E-2</v>
      </c>
      <c r="G381" s="97">
        <f t="shared" si="714"/>
        <v>1</v>
      </c>
      <c r="H381" s="91" t="s">
        <v>137</v>
      </c>
      <c r="I381" s="25" t="str">
        <f t="shared" si="718"/>
        <v>5f) Roof Assemblies (pre-finished sections)</v>
      </c>
      <c r="J381" s="25" t="str">
        <f t="shared" si="794"/>
        <v>5i) Infrastructure M&amp;E (Central Plant)</v>
      </c>
      <c r="K381" s="25" t="str">
        <f t="shared" si="811"/>
        <v>5k) Partition Cassettes</v>
      </c>
      <c r="L381" s="25" t="str">
        <f t="shared" ref="L381" si="813">SUBSTITUTE(Y381,"5l","5l) Doorsets")</f>
        <v>5l) Doorsets</v>
      </c>
      <c r="M381" s="25" t="str">
        <f t="shared" si="801"/>
        <v/>
      </c>
      <c r="N381" s="25" t="str">
        <f t="shared" si="798"/>
        <v/>
      </c>
      <c r="O381" s="25" t="str">
        <f t="shared" si="724"/>
        <v/>
      </c>
      <c r="V381" s="24" t="s">
        <v>105</v>
      </c>
      <c r="W381" s="24" t="s">
        <v>108</v>
      </c>
      <c r="X381" s="24" t="s">
        <v>135</v>
      </c>
      <c r="Y381" s="24" t="s">
        <v>111</v>
      </c>
      <c r="Z381" s="24"/>
      <c r="AA381" s="24"/>
      <c r="AB381" s="24"/>
      <c r="AC381" s="24"/>
      <c r="AF381" s="24" t="str">
        <f t="shared" si="692"/>
        <v>5f5i5k5l</v>
      </c>
    </row>
    <row r="382" spans="1:32" ht="28.5" x14ac:dyDescent="0.45">
      <c r="A382" s="51" t="str">
        <f t="shared" si="678"/>
        <v>1b5f5i5l</v>
      </c>
      <c r="B382" s="96">
        <f t="shared" si="681"/>
        <v>381</v>
      </c>
      <c r="C382" s="87">
        <f t="shared" si="807"/>
        <v>0.16100000000000006</v>
      </c>
      <c r="D382" s="87">
        <f t="shared" si="808"/>
        <v>0.15100000000000005</v>
      </c>
      <c r="E382" s="87">
        <f t="shared" si="809"/>
        <v>0.61899999999999999</v>
      </c>
      <c r="F382" s="111">
        <f t="shared" si="810"/>
        <v>6.899999999999995E-2</v>
      </c>
      <c r="G382" s="97">
        <f t="shared" si="714"/>
        <v>1</v>
      </c>
      <c r="H382" s="91" t="s">
        <v>137</v>
      </c>
      <c r="I382" s="25" t="str">
        <f t="shared" si="718"/>
        <v>5f) Roof Assemblies (pre-finished sections)</v>
      </c>
      <c r="J382" s="25" t="str">
        <f t="shared" si="794"/>
        <v>5i) Infrastructure M&amp;E (Central Plant)</v>
      </c>
      <c r="K382" s="25" t="str">
        <f t="shared" ref="K382" si="814">SUBSTITUTE(X382,"5l","5l) Doorsets")</f>
        <v>5l) Doorsets</v>
      </c>
      <c r="L382" s="25" t="str">
        <f t="shared" ref="L382:L384" si="815">SUBSTITUTE(Y382,"5k","5k) Partition Cassettes")</f>
        <v/>
      </c>
      <c r="M382" s="25" t="str">
        <f t="shared" si="801"/>
        <v/>
      </c>
      <c r="N382" s="25" t="str">
        <f t="shared" si="798"/>
        <v/>
      </c>
      <c r="O382" s="25" t="str">
        <f t="shared" si="724"/>
        <v/>
      </c>
      <c r="V382" s="24" t="s">
        <v>105</v>
      </c>
      <c r="W382" s="24" t="s">
        <v>108</v>
      </c>
      <c r="X382" s="24" t="s">
        <v>111</v>
      </c>
      <c r="Y382" s="24"/>
      <c r="Z382" s="24"/>
      <c r="AA382" s="24"/>
      <c r="AB382" s="24"/>
      <c r="AC382" s="24"/>
      <c r="AF382" s="24" t="str">
        <f t="shared" si="692"/>
        <v>5f5i5l</v>
      </c>
    </row>
    <row r="383" spans="1:32" ht="28.5" x14ac:dyDescent="0.45">
      <c r="A383" s="51" t="str">
        <f t="shared" si="678"/>
        <v>1b5f5k</v>
      </c>
      <c r="B383" s="96">
        <f t="shared" si="681"/>
        <v>382</v>
      </c>
      <c r="C383" s="87">
        <f t="shared" si="807"/>
        <v>0.16500000000000006</v>
      </c>
      <c r="D383" s="87">
        <f t="shared" si="808"/>
        <v>0.15500000000000005</v>
      </c>
      <c r="E383" s="87">
        <f t="shared" si="809"/>
        <v>0.61499999999999999</v>
      </c>
      <c r="F383" s="111">
        <f t="shared" si="810"/>
        <v>6.4999999999999947E-2</v>
      </c>
      <c r="G383" s="97">
        <f t="shared" si="714"/>
        <v>1</v>
      </c>
      <c r="H383" s="91" t="s">
        <v>137</v>
      </c>
      <c r="I383" s="25" t="str">
        <f t="shared" si="718"/>
        <v>5f) Roof Assemblies (pre-finished sections)</v>
      </c>
      <c r="J383" s="25" t="str">
        <f t="shared" ref="J383:J384" si="816">SUBSTITUTE(W383,"5g","5g) In unit M&amp;E distribution assemblies")</f>
        <v>5k</v>
      </c>
      <c r="K383" s="25" t="str">
        <f t="shared" ref="K383" si="817">SUBSTITUTE(X383,"5j","5j) Floor Cassettes with horizontal services")</f>
        <v/>
      </c>
      <c r="L383" s="25" t="str">
        <f t="shared" si="815"/>
        <v/>
      </c>
      <c r="M383" s="25" t="str">
        <f t="shared" si="801"/>
        <v/>
      </c>
      <c r="N383" s="25" t="str">
        <f t="shared" si="798"/>
        <v/>
      </c>
      <c r="O383" s="25" t="str">
        <f t="shared" si="724"/>
        <v/>
      </c>
      <c r="V383" s="24" t="s">
        <v>105</v>
      </c>
      <c r="W383" s="24" t="s">
        <v>135</v>
      </c>
      <c r="X383" s="24"/>
      <c r="Y383" s="24"/>
      <c r="Z383" s="24"/>
      <c r="AA383" s="24"/>
      <c r="AB383" s="24"/>
      <c r="AC383" s="24"/>
      <c r="AF383" s="24" t="str">
        <f t="shared" si="692"/>
        <v>5f5k</v>
      </c>
    </row>
    <row r="384" spans="1:32" ht="28.5" x14ac:dyDescent="0.45">
      <c r="A384" s="51" t="str">
        <f t="shared" si="678"/>
        <v>1b5f5k5l</v>
      </c>
      <c r="B384" s="96">
        <f t="shared" si="681"/>
        <v>383</v>
      </c>
      <c r="C384" s="87">
        <f t="shared" si="807"/>
        <v>0.16900000000000007</v>
      </c>
      <c r="D384" s="87">
        <f t="shared" si="808"/>
        <v>0.15900000000000006</v>
      </c>
      <c r="E384" s="87">
        <f t="shared" si="809"/>
        <v>0.61099999999999999</v>
      </c>
      <c r="F384" s="111">
        <f t="shared" si="810"/>
        <v>6.0999999999999943E-2</v>
      </c>
      <c r="G384" s="97">
        <f t="shared" si="714"/>
        <v>1</v>
      </c>
      <c r="H384" s="91" t="s">
        <v>137</v>
      </c>
      <c r="I384" s="25" t="str">
        <f t="shared" si="718"/>
        <v>5f) Roof Assemblies (pre-finished sections)</v>
      </c>
      <c r="J384" s="25" t="str">
        <f t="shared" si="816"/>
        <v>5k</v>
      </c>
      <c r="K384" s="25" t="str">
        <f t="shared" ref="K384" si="818">SUBSTITUTE(X384,"5l","5l) Doorsets")</f>
        <v>5l) Doorsets</v>
      </c>
      <c r="L384" s="25" t="str">
        <f t="shared" si="815"/>
        <v/>
      </c>
      <c r="M384" s="25" t="str">
        <f t="shared" si="801"/>
        <v/>
      </c>
      <c r="N384" s="25" t="str">
        <f t="shared" si="798"/>
        <v/>
      </c>
      <c r="O384" s="25" t="str">
        <f t="shared" si="724"/>
        <v/>
      </c>
      <c r="V384" s="24" t="s">
        <v>105</v>
      </c>
      <c r="W384" s="24" t="s">
        <v>135</v>
      </c>
      <c r="X384" s="24" t="s">
        <v>111</v>
      </c>
      <c r="Y384" s="24"/>
      <c r="Z384" s="24"/>
      <c r="AA384" s="24"/>
      <c r="AB384" s="24"/>
      <c r="AC384" s="24"/>
      <c r="AF384" s="24" t="str">
        <f t="shared" si="692"/>
        <v>5f5k5l</v>
      </c>
    </row>
    <row r="385" spans="1:32" ht="28.5" x14ac:dyDescent="0.45">
      <c r="A385" s="51" t="str">
        <f t="shared" si="678"/>
        <v>1b5g</v>
      </c>
      <c r="B385" s="96">
        <f t="shared" si="681"/>
        <v>384</v>
      </c>
      <c r="C385" s="87">
        <f t="shared" si="807"/>
        <v>0.17300000000000007</v>
      </c>
      <c r="D385" s="87">
        <f t="shared" si="808"/>
        <v>0.16300000000000006</v>
      </c>
      <c r="E385" s="87">
        <f t="shared" si="809"/>
        <v>0.60699999999999998</v>
      </c>
      <c r="F385" s="111">
        <f t="shared" si="810"/>
        <v>5.699999999999994E-2</v>
      </c>
      <c r="G385" s="97">
        <f t="shared" si="714"/>
        <v>1</v>
      </c>
      <c r="H385" s="91" t="s">
        <v>137</v>
      </c>
      <c r="I385" s="25" t="str">
        <f t="shared" ref="I385:I408" si="819">SUBSTITUTE(V385,"5g","5g) In unit M&amp;E distribution assemblies")</f>
        <v>5g) In unit M&amp;E distribution assemblies</v>
      </c>
      <c r="J385" s="25" t="str">
        <f t="shared" ref="J385:J397" si="820">SUBSTITUTE(W385,"5h","5h) Infrastructure M&amp;E (vertical risers)")</f>
        <v/>
      </c>
      <c r="K385" s="25" t="str">
        <f t="shared" ref="K385:K394" si="821">SUBSTITUTE(X385,"5i","5i) Infrastructure M&amp;E (Central Plant)")</f>
        <v/>
      </c>
      <c r="L385" s="25" t="str">
        <f t="shared" ref="L385:L391" si="822">SUBSTITUTE(Y385,"5j","5j) Floor Cassettes with horizontal services")</f>
        <v/>
      </c>
      <c r="M385" s="25" t="str">
        <f t="shared" ref="M385:M390" si="823">SUBSTITUTE(Z385,"5k","5k) Partition Cassettes")</f>
        <v/>
      </c>
      <c r="N385" s="25" t="str">
        <f t="shared" si="798"/>
        <v/>
      </c>
      <c r="O385" s="25" t="str">
        <f t="shared" si="724"/>
        <v/>
      </c>
      <c r="V385" s="24" t="s">
        <v>130</v>
      </c>
      <c r="W385" s="24"/>
      <c r="X385" s="24"/>
      <c r="Y385" s="24"/>
      <c r="Z385" s="24"/>
      <c r="AA385" s="24"/>
      <c r="AB385" s="24"/>
      <c r="AC385" s="24"/>
      <c r="AF385" s="24" t="str">
        <f t="shared" si="692"/>
        <v>5g</v>
      </c>
    </row>
    <row r="386" spans="1:32" ht="28.5" x14ac:dyDescent="0.45">
      <c r="A386" s="51" t="str">
        <f t="shared" si="678"/>
        <v>1b5g5h</v>
      </c>
      <c r="B386" s="96">
        <f t="shared" si="681"/>
        <v>385</v>
      </c>
      <c r="C386" s="87">
        <f>C385-0.01</f>
        <v>0.16300000000000006</v>
      </c>
      <c r="D386" s="87">
        <f>D385-0.01</f>
        <v>0.15300000000000005</v>
      </c>
      <c r="E386" s="87">
        <f>E385+0.01</f>
        <v>0.61699999999999999</v>
      </c>
      <c r="F386" s="111">
        <f>F385+0.01</f>
        <v>6.6999999999999935E-2</v>
      </c>
      <c r="G386" s="97">
        <f t="shared" si="714"/>
        <v>1</v>
      </c>
      <c r="H386" s="91" t="s">
        <v>137</v>
      </c>
      <c r="I386" s="25" t="str">
        <f t="shared" si="819"/>
        <v>5g) In unit M&amp;E distribution assemblies</v>
      </c>
      <c r="J386" s="25" t="str">
        <f t="shared" si="820"/>
        <v>5h) Infrastructure M&amp;E (vertical risers)</v>
      </c>
      <c r="K386" s="25" t="str">
        <f t="shared" si="821"/>
        <v/>
      </c>
      <c r="L386" s="25" t="str">
        <f t="shared" si="822"/>
        <v/>
      </c>
      <c r="M386" s="25" t="str">
        <f t="shared" si="823"/>
        <v/>
      </c>
      <c r="N386" s="25" t="str">
        <f t="shared" si="798"/>
        <v/>
      </c>
      <c r="O386" s="25" t="str">
        <f t="shared" si="724"/>
        <v/>
      </c>
      <c r="V386" s="24" t="s">
        <v>130</v>
      </c>
      <c r="W386" s="24" t="s">
        <v>131</v>
      </c>
      <c r="X386" s="24"/>
      <c r="Y386" s="24"/>
      <c r="Z386" s="24"/>
      <c r="AA386" s="24"/>
      <c r="AB386" s="24"/>
      <c r="AC386" s="24"/>
      <c r="AF386" s="24" t="str">
        <f t="shared" si="692"/>
        <v>5g5h</v>
      </c>
    </row>
    <row r="387" spans="1:32" ht="28.5" x14ac:dyDescent="0.45">
      <c r="A387" s="51" t="str">
        <f t="shared" ref="A387:A439" si="824">_xlfn.CONCAT(LEFT(H387,2),LEFT(I387,2),LEFT(J387,2),LEFT(K387,2),LEFT(L387,2),LEFT(M387,2),LEFT(N387,2),LEFT(O387,2),LEFT(P387,2),LEFT(Q387,2),LEFT(R387,2),LEFT(S387,2))</f>
        <v>1b5g5h5i</v>
      </c>
      <c r="B387" s="96">
        <f t="shared" si="681"/>
        <v>386</v>
      </c>
      <c r="C387" s="87">
        <f t="shared" ref="C387:C390" si="825">C386-0.01</f>
        <v>0.15300000000000005</v>
      </c>
      <c r="D387" s="87">
        <f t="shared" ref="D387:D390" si="826">D386-0.01</f>
        <v>0.14300000000000004</v>
      </c>
      <c r="E387" s="87">
        <f t="shared" ref="E387:E390" si="827">E386+0.01</f>
        <v>0.627</v>
      </c>
      <c r="F387" s="111">
        <f t="shared" ref="F387:F390" si="828">F386+0.01</f>
        <v>7.699999999999993E-2</v>
      </c>
      <c r="G387" s="97">
        <f t="shared" si="714"/>
        <v>1</v>
      </c>
      <c r="H387" s="91" t="s">
        <v>137</v>
      </c>
      <c r="I387" s="25" t="str">
        <f t="shared" si="819"/>
        <v>5g) In unit M&amp;E distribution assemblies</v>
      </c>
      <c r="J387" s="25" t="str">
        <f t="shared" si="820"/>
        <v>5h) Infrastructure M&amp;E (vertical risers)</v>
      </c>
      <c r="K387" s="25" t="str">
        <f t="shared" si="821"/>
        <v>5i) Infrastructure M&amp;E (Central Plant)</v>
      </c>
      <c r="L387" s="25" t="str">
        <f t="shared" si="822"/>
        <v/>
      </c>
      <c r="M387" s="25" t="str">
        <f t="shared" si="823"/>
        <v/>
      </c>
      <c r="N387" s="25" t="str">
        <f t="shared" si="798"/>
        <v/>
      </c>
      <c r="O387" s="25" t="str">
        <f t="shared" si="724"/>
        <v/>
      </c>
      <c r="V387" s="24" t="s">
        <v>130</v>
      </c>
      <c r="W387" s="24" t="s">
        <v>131</v>
      </c>
      <c r="X387" s="24" t="s">
        <v>108</v>
      </c>
      <c r="Y387" s="24"/>
      <c r="Z387" s="24"/>
      <c r="AA387" s="24"/>
      <c r="AB387" s="24"/>
      <c r="AC387" s="24"/>
      <c r="AF387" s="24" t="str">
        <f t="shared" si="692"/>
        <v>5g5h5i</v>
      </c>
    </row>
    <row r="388" spans="1:32" ht="28.5" x14ac:dyDescent="0.45">
      <c r="A388" s="51" t="str">
        <f t="shared" si="824"/>
        <v>1b5g5h5i5j</v>
      </c>
      <c r="B388" s="96">
        <f t="shared" ref="B388:B439" si="829">B387+1</f>
        <v>387</v>
      </c>
      <c r="C388" s="87">
        <f t="shared" si="825"/>
        <v>0.14300000000000004</v>
      </c>
      <c r="D388" s="87">
        <f t="shared" si="826"/>
        <v>0.13300000000000003</v>
      </c>
      <c r="E388" s="87">
        <f t="shared" si="827"/>
        <v>0.63700000000000001</v>
      </c>
      <c r="F388" s="111">
        <f t="shared" si="828"/>
        <v>8.6999999999999925E-2</v>
      </c>
      <c r="G388" s="97">
        <f t="shared" si="714"/>
        <v>1</v>
      </c>
      <c r="H388" s="91" t="s">
        <v>137</v>
      </c>
      <c r="I388" s="25" t="str">
        <f t="shared" si="819"/>
        <v>5g) In unit M&amp;E distribution assemblies</v>
      </c>
      <c r="J388" s="25" t="str">
        <f t="shared" si="820"/>
        <v>5h) Infrastructure M&amp;E (vertical risers)</v>
      </c>
      <c r="K388" s="25" t="str">
        <f t="shared" si="821"/>
        <v>5i) Infrastructure M&amp;E (Central Plant)</v>
      </c>
      <c r="L388" s="25" t="str">
        <f t="shared" si="822"/>
        <v>5j) Floor Cassettes with horizontal services</v>
      </c>
      <c r="M388" s="25" t="str">
        <f t="shared" si="823"/>
        <v/>
      </c>
      <c r="N388" s="25" t="str">
        <f t="shared" si="798"/>
        <v/>
      </c>
      <c r="O388" s="25" t="str">
        <f t="shared" si="724"/>
        <v/>
      </c>
      <c r="V388" s="24" t="s">
        <v>130</v>
      </c>
      <c r="W388" s="24" t="s">
        <v>131</v>
      </c>
      <c r="X388" s="24" t="s">
        <v>108</v>
      </c>
      <c r="Y388" s="24" t="s">
        <v>134</v>
      </c>
      <c r="Z388" s="24"/>
      <c r="AA388" s="24"/>
      <c r="AB388" s="24"/>
      <c r="AC388" s="24"/>
      <c r="AF388" s="24" t="str">
        <f t="shared" si="692"/>
        <v>5g5h5i5j</v>
      </c>
    </row>
    <row r="389" spans="1:32" ht="28.5" x14ac:dyDescent="0.45">
      <c r="A389" s="51" t="str">
        <f t="shared" si="824"/>
        <v>1b5g5h5i5j5k</v>
      </c>
      <c r="B389" s="96">
        <f t="shared" si="829"/>
        <v>388</v>
      </c>
      <c r="C389" s="87">
        <f t="shared" si="825"/>
        <v>0.13300000000000003</v>
      </c>
      <c r="D389" s="87">
        <f t="shared" si="826"/>
        <v>0.12300000000000004</v>
      </c>
      <c r="E389" s="87">
        <f t="shared" si="827"/>
        <v>0.64700000000000002</v>
      </c>
      <c r="F389" s="111">
        <f t="shared" si="828"/>
        <v>9.699999999999992E-2</v>
      </c>
      <c r="G389" s="97">
        <f t="shared" si="714"/>
        <v>1</v>
      </c>
      <c r="H389" s="91" t="s">
        <v>137</v>
      </c>
      <c r="I389" s="25" t="str">
        <f t="shared" si="819"/>
        <v>5g) In unit M&amp;E distribution assemblies</v>
      </c>
      <c r="J389" s="25" t="str">
        <f t="shared" si="820"/>
        <v>5h) Infrastructure M&amp;E (vertical risers)</v>
      </c>
      <c r="K389" s="25" t="str">
        <f t="shared" si="821"/>
        <v>5i) Infrastructure M&amp;E (Central Plant)</v>
      </c>
      <c r="L389" s="25" t="str">
        <f t="shared" si="822"/>
        <v>5j) Floor Cassettes with horizontal services</v>
      </c>
      <c r="M389" s="25" t="str">
        <f t="shared" si="823"/>
        <v>5k) Partition Cassettes</v>
      </c>
      <c r="N389" s="25" t="str">
        <f t="shared" si="798"/>
        <v/>
      </c>
      <c r="O389" s="25" t="str">
        <f t="shared" si="724"/>
        <v/>
      </c>
      <c r="V389" s="24" t="s">
        <v>130</v>
      </c>
      <c r="W389" s="24" t="s">
        <v>131</v>
      </c>
      <c r="X389" s="24" t="s">
        <v>108</v>
      </c>
      <c r="Y389" s="24" t="s">
        <v>134</v>
      </c>
      <c r="Z389" s="24" t="s">
        <v>135</v>
      </c>
      <c r="AA389" s="24"/>
      <c r="AB389" s="24"/>
      <c r="AC389" s="24"/>
      <c r="AF389" s="24" t="str">
        <f t="shared" si="692"/>
        <v>5g5h5i5j5k</v>
      </c>
    </row>
    <row r="390" spans="1:32" ht="28.5" x14ac:dyDescent="0.45">
      <c r="A390" s="51" t="str">
        <f t="shared" si="824"/>
        <v>1b5g5h5i5j5k5l</v>
      </c>
      <c r="B390" s="96">
        <f t="shared" si="829"/>
        <v>389</v>
      </c>
      <c r="C390" s="87">
        <f t="shared" si="825"/>
        <v>0.12300000000000004</v>
      </c>
      <c r="D390" s="87">
        <f t="shared" si="826"/>
        <v>0.11300000000000004</v>
      </c>
      <c r="E390" s="87">
        <f t="shared" si="827"/>
        <v>0.65700000000000003</v>
      </c>
      <c r="F390" s="111">
        <f t="shared" si="828"/>
        <v>0.10699999999999991</v>
      </c>
      <c r="G390" s="97">
        <f t="shared" si="714"/>
        <v>1</v>
      </c>
      <c r="H390" s="91" t="s">
        <v>137</v>
      </c>
      <c r="I390" s="25" t="str">
        <f t="shared" si="819"/>
        <v>5g) In unit M&amp;E distribution assemblies</v>
      </c>
      <c r="J390" s="25" t="str">
        <f t="shared" si="820"/>
        <v>5h) Infrastructure M&amp;E (vertical risers)</v>
      </c>
      <c r="K390" s="25" t="str">
        <f t="shared" si="821"/>
        <v>5i) Infrastructure M&amp;E (Central Plant)</v>
      </c>
      <c r="L390" s="25" t="str">
        <f t="shared" si="822"/>
        <v>5j) Floor Cassettes with horizontal services</v>
      </c>
      <c r="M390" s="25" t="str">
        <f t="shared" si="823"/>
        <v>5k) Partition Cassettes</v>
      </c>
      <c r="N390" s="25" t="str">
        <f t="shared" ref="N390" si="830">SUBSTITUTE(AA390,"5l","5l) Doorsets")</f>
        <v>5l) Doorsets</v>
      </c>
      <c r="O390" s="25" t="str">
        <f t="shared" si="724"/>
        <v/>
      </c>
      <c r="V390" s="24" t="s">
        <v>130</v>
      </c>
      <c r="W390" s="24" t="s">
        <v>131</v>
      </c>
      <c r="X390" s="24" t="s">
        <v>108</v>
      </c>
      <c r="Y390" s="24" t="s">
        <v>134</v>
      </c>
      <c r="Z390" s="24" t="s">
        <v>135</v>
      </c>
      <c r="AA390" s="24" t="s">
        <v>111</v>
      </c>
      <c r="AB390" s="24"/>
      <c r="AC390" s="24"/>
      <c r="AF390" s="24" t="str">
        <f t="shared" si="692"/>
        <v>5g5h5i5j5k5l</v>
      </c>
    </row>
    <row r="391" spans="1:32" ht="28.5" x14ac:dyDescent="0.45">
      <c r="A391" s="51" t="str">
        <f t="shared" si="824"/>
        <v>1b5g5h5i5j5l</v>
      </c>
      <c r="B391" s="96">
        <f t="shared" si="829"/>
        <v>390</v>
      </c>
      <c r="C391" s="87">
        <f>C390+0.004</f>
        <v>0.12700000000000003</v>
      </c>
      <c r="D391" s="87">
        <f>D390+0.004</f>
        <v>0.11700000000000005</v>
      </c>
      <c r="E391" s="87">
        <f>E390-0.004</f>
        <v>0.65300000000000002</v>
      </c>
      <c r="F391" s="111">
        <f>F390-0.004</f>
        <v>0.10299999999999991</v>
      </c>
      <c r="G391" s="97">
        <f t="shared" si="714"/>
        <v>1</v>
      </c>
      <c r="H391" s="91" t="s">
        <v>137</v>
      </c>
      <c r="I391" s="25" t="str">
        <f t="shared" si="819"/>
        <v>5g) In unit M&amp;E distribution assemblies</v>
      </c>
      <c r="J391" s="25" t="str">
        <f t="shared" si="820"/>
        <v>5h) Infrastructure M&amp;E (vertical risers)</v>
      </c>
      <c r="K391" s="25" t="str">
        <f t="shared" si="821"/>
        <v>5i) Infrastructure M&amp;E (Central Plant)</v>
      </c>
      <c r="L391" s="25" t="str">
        <f t="shared" si="822"/>
        <v>5j) Floor Cassettes with horizontal services</v>
      </c>
      <c r="M391" s="25" t="str">
        <f t="shared" ref="M391" si="831">SUBSTITUTE(Z391,"5l","5l) Doorsets")</f>
        <v>5l) Doorsets</v>
      </c>
      <c r="N391" s="25" t="str">
        <f t="shared" ref="N391:N420" si="832">SUBSTITUTE(AA391,"5k","5k) Partition Cassettes")</f>
        <v/>
      </c>
      <c r="O391" s="25" t="str">
        <f t="shared" si="724"/>
        <v/>
      </c>
      <c r="V391" s="24" t="s">
        <v>130</v>
      </c>
      <c r="W391" s="24" t="s">
        <v>131</v>
      </c>
      <c r="X391" s="24" t="s">
        <v>108</v>
      </c>
      <c r="Y391" s="24" t="s">
        <v>134</v>
      </c>
      <c r="Z391" s="24" t="s">
        <v>111</v>
      </c>
      <c r="AA391" s="24"/>
      <c r="AB391" s="24"/>
      <c r="AC391" s="24"/>
      <c r="AF391" s="24" t="str">
        <f t="shared" ref="AF391:AF429" si="833">_xlfn.CONCAT(U391:AD391)</f>
        <v>5g5h5i5j5l</v>
      </c>
    </row>
    <row r="392" spans="1:32" ht="28.5" x14ac:dyDescent="0.45">
      <c r="A392" s="51" t="str">
        <f t="shared" si="824"/>
        <v>1b5g5h5i5k</v>
      </c>
      <c r="B392" s="96">
        <f t="shared" si="829"/>
        <v>391</v>
      </c>
      <c r="C392" s="87">
        <f t="shared" ref="C392:C398" si="834">C391+0.004</f>
        <v>0.13100000000000003</v>
      </c>
      <c r="D392" s="87">
        <f t="shared" ref="D392:D398" si="835">D391+0.004</f>
        <v>0.12100000000000005</v>
      </c>
      <c r="E392" s="87">
        <f t="shared" ref="E392:E398" si="836">E391-0.004</f>
        <v>0.64900000000000002</v>
      </c>
      <c r="F392" s="111">
        <f t="shared" ref="F392:F398" si="837">F391-0.004</f>
        <v>9.8999999999999908E-2</v>
      </c>
      <c r="G392" s="97">
        <f t="shared" si="714"/>
        <v>1</v>
      </c>
      <c r="H392" s="91" t="s">
        <v>137</v>
      </c>
      <c r="I392" s="25" t="str">
        <f t="shared" si="819"/>
        <v>5g) In unit M&amp;E distribution assemblies</v>
      </c>
      <c r="J392" s="25" t="str">
        <f t="shared" si="820"/>
        <v>5h) Infrastructure M&amp;E (vertical risers)</v>
      </c>
      <c r="K392" s="25" t="str">
        <f t="shared" si="821"/>
        <v>5i) Infrastructure M&amp;E (Central Plant)</v>
      </c>
      <c r="L392" s="25" t="str">
        <f t="shared" ref="L392:L393" si="838">SUBSTITUTE(Y392,"5k","5k) Partition Cassettes")</f>
        <v>5k) Partition Cassettes</v>
      </c>
      <c r="M392" s="25" t="str">
        <f t="shared" ref="M392" si="839">SUBSTITUTE(Z392,"5k","5k) Partition Cassettes")</f>
        <v/>
      </c>
      <c r="N392" s="25" t="str">
        <f t="shared" si="832"/>
        <v/>
      </c>
      <c r="O392" s="25" t="str">
        <f t="shared" si="724"/>
        <v/>
      </c>
      <c r="V392" s="24" t="s">
        <v>130</v>
      </c>
      <c r="W392" s="24" t="s">
        <v>131</v>
      </c>
      <c r="X392" s="24" t="s">
        <v>108</v>
      </c>
      <c r="Y392" s="24" t="s">
        <v>135</v>
      </c>
      <c r="Z392" s="24"/>
      <c r="AA392" s="24"/>
      <c r="AB392" s="24"/>
      <c r="AC392" s="24"/>
      <c r="AF392" s="24" t="str">
        <f t="shared" si="833"/>
        <v>5g5h5i5k</v>
      </c>
    </row>
    <row r="393" spans="1:32" ht="28.5" x14ac:dyDescent="0.45">
      <c r="A393" s="51" t="str">
        <f t="shared" si="824"/>
        <v>1b5g5h5i5k5l</v>
      </c>
      <c r="B393" s="96">
        <f t="shared" si="829"/>
        <v>392</v>
      </c>
      <c r="C393" s="87">
        <f t="shared" si="834"/>
        <v>0.13500000000000004</v>
      </c>
      <c r="D393" s="87">
        <f t="shared" si="835"/>
        <v>0.12500000000000006</v>
      </c>
      <c r="E393" s="87">
        <f t="shared" si="836"/>
        <v>0.64500000000000002</v>
      </c>
      <c r="F393" s="111">
        <f t="shared" si="837"/>
        <v>9.4999999999999904E-2</v>
      </c>
      <c r="G393" s="97">
        <f t="shared" si="714"/>
        <v>1</v>
      </c>
      <c r="H393" s="91" t="s">
        <v>137</v>
      </c>
      <c r="I393" s="25" t="str">
        <f t="shared" si="819"/>
        <v>5g) In unit M&amp;E distribution assemblies</v>
      </c>
      <c r="J393" s="25" t="str">
        <f t="shared" si="820"/>
        <v>5h) Infrastructure M&amp;E (vertical risers)</v>
      </c>
      <c r="K393" s="25" t="str">
        <f t="shared" si="821"/>
        <v>5i) Infrastructure M&amp;E (Central Plant)</v>
      </c>
      <c r="L393" s="25" t="str">
        <f t="shared" si="838"/>
        <v>5k) Partition Cassettes</v>
      </c>
      <c r="M393" s="25" t="str">
        <f t="shared" ref="M393" si="840">SUBSTITUTE(Z393,"5l","5l) Doorsets")</f>
        <v>5l) Doorsets</v>
      </c>
      <c r="N393" s="25" t="str">
        <f t="shared" si="832"/>
        <v/>
      </c>
      <c r="O393" s="25" t="str">
        <f t="shared" si="724"/>
        <v/>
      </c>
      <c r="V393" s="24" t="s">
        <v>130</v>
      </c>
      <c r="W393" s="24" t="s">
        <v>131</v>
      </c>
      <c r="X393" s="24" t="s">
        <v>108</v>
      </c>
      <c r="Y393" s="24" t="s">
        <v>135</v>
      </c>
      <c r="Z393" s="24" t="s">
        <v>111</v>
      </c>
      <c r="AA393" s="24"/>
      <c r="AB393" s="24"/>
      <c r="AC393" s="24"/>
      <c r="AF393" s="24" t="str">
        <f t="shared" si="833"/>
        <v>5g5h5i5k5l</v>
      </c>
    </row>
    <row r="394" spans="1:32" ht="28.5" x14ac:dyDescent="0.45">
      <c r="A394" s="51" t="str">
        <f t="shared" si="824"/>
        <v>1b5g5h5i5l</v>
      </c>
      <c r="B394" s="96">
        <f t="shared" si="829"/>
        <v>393</v>
      </c>
      <c r="C394" s="87">
        <f t="shared" si="834"/>
        <v>0.13900000000000004</v>
      </c>
      <c r="D394" s="87">
        <f t="shared" si="835"/>
        <v>0.12900000000000006</v>
      </c>
      <c r="E394" s="87">
        <f t="shared" si="836"/>
        <v>0.64100000000000001</v>
      </c>
      <c r="F394" s="111">
        <f t="shared" si="837"/>
        <v>9.09999999999999E-2</v>
      </c>
      <c r="G394" s="97">
        <f t="shared" si="714"/>
        <v>1</v>
      </c>
      <c r="H394" s="91" t="s">
        <v>137</v>
      </c>
      <c r="I394" s="25" t="str">
        <f t="shared" si="819"/>
        <v>5g) In unit M&amp;E distribution assemblies</v>
      </c>
      <c r="J394" s="25" t="str">
        <f t="shared" si="820"/>
        <v>5h) Infrastructure M&amp;E (vertical risers)</v>
      </c>
      <c r="K394" s="25" t="str">
        <f t="shared" si="821"/>
        <v>5i) Infrastructure M&amp;E (Central Plant)</v>
      </c>
      <c r="L394" s="25" t="str">
        <f t="shared" ref="L394" si="841">SUBSTITUTE(Y394,"5l","5l) Doorsets")</f>
        <v>5l) Doorsets</v>
      </c>
      <c r="M394" s="25" t="str">
        <f t="shared" ref="M394:M397" si="842">SUBSTITUTE(Z394,"5k","5k) Partition Cassettes")</f>
        <v/>
      </c>
      <c r="N394" s="25" t="str">
        <f t="shared" si="832"/>
        <v/>
      </c>
      <c r="O394" s="25" t="str">
        <f t="shared" si="724"/>
        <v/>
      </c>
      <c r="V394" s="24" t="s">
        <v>130</v>
      </c>
      <c r="W394" s="24" t="s">
        <v>131</v>
      </c>
      <c r="X394" s="24" t="s">
        <v>108</v>
      </c>
      <c r="Y394" s="24" t="s">
        <v>111</v>
      </c>
      <c r="Z394" s="24"/>
      <c r="AA394" s="24"/>
      <c r="AB394" s="24"/>
      <c r="AC394" s="24"/>
      <c r="AF394" s="24" t="str">
        <f t="shared" si="833"/>
        <v>5g5h5i5l</v>
      </c>
    </row>
    <row r="395" spans="1:32" ht="28.5" x14ac:dyDescent="0.45">
      <c r="A395" s="51" t="str">
        <f t="shared" si="824"/>
        <v>1b5g5h5k</v>
      </c>
      <c r="B395" s="96">
        <f t="shared" si="829"/>
        <v>394</v>
      </c>
      <c r="C395" s="87">
        <f t="shared" si="834"/>
        <v>0.14300000000000004</v>
      </c>
      <c r="D395" s="87">
        <f t="shared" si="835"/>
        <v>0.13300000000000006</v>
      </c>
      <c r="E395" s="87">
        <f t="shared" si="836"/>
        <v>0.63700000000000001</v>
      </c>
      <c r="F395" s="111">
        <f t="shared" si="837"/>
        <v>8.6999999999999897E-2</v>
      </c>
      <c r="G395" s="97">
        <f t="shared" si="714"/>
        <v>1</v>
      </c>
      <c r="H395" s="91" t="s">
        <v>137</v>
      </c>
      <c r="I395" s="25" t="str">
        <f t="shared" si="819"/>
        <v>5g) In unit M&amp;E distribution assemblies</v>
      </c>
      <c r="J395" s="25" t="str">
        <f t="shared" si="820"/>
        <v>5h) Infrastructure M&amp;E (vertical risers)</v>
      </c>
      <c r="K395" s="25" t="str">
        <f t="shared" ref="K395:K396" si="843">SUBSTITUTE(X395,"5k","5k) Partition Cassettes")</f>
        <v>5k) Partition Cassettes</v>
      </c>
      <c r="L395" s="25" t="str">
        <f t="shared" ref="L395" si="844">SUBSTITUTE(Y395,"5j","5j) Floor Cassettes with horizontal services")</f>
        <v/>
      </c>
      <c r="M395" s="25" t="str">
        <f t="shared" si="842"/>
        <v/>
      </c>
      <c r="N395" s="25" t="str">
        <f t="shared" si="832"/>
        <v/>
      </c>
      <c r="O395" s="25" t="str">
        <f t="shared" si="724"/>
        <v/>
      </c>
      <c r="V395" s="24" t="s">
        <v>130</v>
      </c>
      <c r="W395" s="24" t="s">
        <v>131</v>
      </c>
      <c r="X395" s="24" t="s">
        <v>135</v>
      </c>
      <c r="Y395" s="24"/>
      <c r="Z395" s="24"/>
      <c r="AA395" s="24"/>
      <c r="AB395" s="24"/>
      <c r="AC395" s="24"/>
      <c r="AF395" s="24" t="str">
        <f t="shared" si="833"/>
        <v>5g5h5k</v>
      </c>
    </row>
    <row r="396" spans="1:32" ht="28.5" x14ac:dyDescent="0.45">
      <c r="A396" s="51" t="str">
        <f t="shared" si="824"/>
        <v>1b5g5h5k5l</v>
      </c>
      <c r="B396" s="96">
        <f t="shared" si="829"/>
        <v>395</v>
      </c>
      <c r="C396" s="87">
        <f t="shared" si="834"/>
        <v>0.14700000000000005</v>
      </c>
      <c r="D396" s="87">
        <f t="shared" si="835"/>
        <v>0.13700000000000007</v>
      </c>
      <c r="E396" s="87">
        <f t="shared" si="836"/>
        <v>0.63300000000000001</v>
      </c>
      <c r="F396" s="111">
        <f t="shared" si="837"/>
        <v>8.2999999999999893E-2</v>
      </c>
      <c r="G396" s="97">
        <f t="shared" si="714"/>
        <v>1</v>
      </c>
      <c r="H396" s="91" t="s">
        <v>137</v>
      </c>
      <c r="I396" s="25" t="str">
        <f t="shared" si="819"/>
        <v>5g) In unit M&amp;E distribution assemblies</v>
      </c>
      <c r="J396" s="25" t="str">
        <f t="shared" si="820"/>
        <v>5h) Infrastructure M&amp;E (vertical risers)</v>
      </c>
      <c r="K396" s="25" t="str">
        <f t="shared" si="843"/>
        <v>5k) Partition Cassettes</v>
      </c>
      <c r="L396" s="25" t="str">
        <f t="shared" ref="L396" si="845">SUBSTITUTE(Y396,"5l","5l) Doorsets")</f>
        <v>5l) Doorsets</v>
      </c>
      <c r="M396" s="25" t="str">
        <f t="shared" si="842"/>
        <v/>
      </c>
      <c r="N396" s="25" t="str">
        <f t="shared" si="832"/>
        <v/>
      </c>
      <c r="O396" s="25" t="str">
        <f t="shared" si="724"/>
        <v/>
      </c>
      <c r="V396" s="24" t="s">
        <v>130</v>
      </c>
      <c r="W396" s="24" t="s">
        <v>131</v>
      </c>
      <c r="X396" s="24" t="s">
        <v>135</v>
      </c>
      <c r="Y396" s="24" t="s">
        <v>111</v>
      </c>
      <c r="Z396" s="24"/>
      <c r="AA396" s="24"/>
      <c r="AB396" s="24"/>
      <c r="AC396" s="24"/>
      <c r="AF396" s="24" t="str">
        <f t="shared" si="833"/>
        <v>5g5h5k5l</v>
      </c>
    </row>
    <row r="397" spans="1:32" ht="28.5" x14ac:dyDescent="0.45">
      <c r="A397" s="51" t="str">
        <f t="shared" si="824"/>
        <v>1b5g5h5l</v>
      </c>
      <c r="B397" s="96">
        <f t="shared" si="829"/>
        <v>396</v>
      </c>
      <c r="C397" s="87">
        <f t="shared" si="834"/>
        <v>0.15100000000000005</v>
      </c>
      <c r="D397" s="87">
        <f t="shared" si="835"/>
        <v>0.14100000000000007</v>
      </c>
      <c r="E397" s="87">
        <f t="shared" si="836"/>
        <v>0.629</v>
      </c>
      <c r="F397" s="111">
        <f t="shared" si="837"/>
        <v>7.899999999999989E-2</v>
      </c>
      <c r="G397" s="97">
        <f t="shared" si="714"/>
        <v>1</v>
      </c>
      <c r="H397" s="91" t="s">
        <v>137</v>
      </c>
      <c r="I397" s="25" t="str">
        <f t="shared" si="819"/>
        <v>5g) In unit M&amp;E distribution assemblies</v>
      </c>
      <c r="J397" s="25" t="str">
        <f t="shared" si="820"/>
        <v>5h) Infrastructure M&amp;E (vertical risers)</v>
      </c>
      <c r="K397" s="25" t="str">
        <f t="shared" ref="K397" si="846">SUBSTITUTE(X397,"5l","5l) Doorsets")</f>
        <v>5l) Doorsets</v>
      </c>
      <c r="L397" s="25" t="str">
        <f t="shared" ref="L397" si="847">SUBSTITUTE(Y397,"5j","5j) Floor Cassettes with horizontal services")</f>
        <v/>
      </c>
      <c r="M397" s="25" t="str">
        <f t="shared" si="842"/>
        <v/>
      </c>
      <c r="N397" s="25" t="str">
        <f t="shared" si="832"/>
        <v/>
      </c>
      <c r="O397" s="25" t="str">
        <f t="shared" si="724"/>
        <v/>
      </c>
      <c r="V397" s="24" t="s">
        <v>130</v>
      </c>
      <c r="W397" s="24" t="s">
        <v>131</v>
      </c>
      <c r="X397" s="24" t="s">
        <v>111</v>
      </c>
      <c r="Y397" s="24"/>
      <c r="Z397" s="24"/>
      <c r="AA397" s="24"/>
      <c r="AB397" s="24"/>
      <c r="AC397" s="24"/>
      <c r="AF397" s="24" t="str">
        <f t="shared" si="833"/>
        <v>5g5h5l</v>
      </c>
    </row>
    <row r="398" spans="1:32" ht="28.5" x14ac:dyDescent="0.45">
      <c r="A398" s="51" t="str">
        <f t="shared" si="824"/>
        <v>1b5g5i</v>
      </c>
      <c r="B398" s="96">
        <f t="shared" si="829"/>
        <v>397</v>
      </c>
      <c r="C398" s="87">
        <f t="shared" si="834"/>
        <v>0.15500000000000005</v>
      </c>
      <c r="D398" s="87">
        <f t="shared" si="835"/>
        <v>0.14500000000000007</v>
      </c>
      <c r="E398" s="87">
        <f t="shared" si="836"/>
        <v>0.625</v>
      </c>
      <c r="F398" s="111">
        <f t="shared" si="837"/>
        <v>7.4999999999999886E-2</v>
      </c>
      <c r="G398" s="97">
        <f t="shared" si="714"/>
        <v>1</v>
      </c>
      <c r="H398" s="91" t="s">
        <v>137</v>
      </c>
      <c r="I398" s="25" t="str">
        <f t="shared" si="819"/>
        <v>5g) In unit M&amp;E distribution assemblies</v>
      </c>
      <c r="J398" s="25" t="str">
        <f t="shared" ref="J398:J405" si="848">SUBSTITUTE(W398,"5i","5i) Infrastructure M&amp;E (Central Plant)")</f>
        <v>5i) Infrastructure M&amp;E (Central Plant)</v>
      </c>
      <c r="K398" s="25" t="str">
        <f t="shared" ref="K398:K402" si="849">SUBSTITUTE(X398,"5j","5j) Floor Cassettes with horizontal services")</f>
        <v/>
      </c>
      <c r="L398" s="25" t="str">
        <f t="shared" ref="L398:L401" si="850">SUBSTITUTE(Y398,"5k","5k) Partition Cassettes")</f>
        <v/>
      </c>
      <c r="M398" s="25" t="str">
        <f t="shared" ref="M398:M405" si="851">SUBSTITUTE(Z398,"5l","5l) Doorsets")</f>
        <v/>
      </c>
      <c r="N398" s="25" t="str">
        <f t="shared" si="832"/>
        <v/>
      </c>
      <c r="O398" s="25" t="str">
        <f t="shared" si="724"/>
        <v/>
      </c>
      <c r="V398" s="24" t="s">
        <v>130</v>
      </c>
      <c r="W398" s="24" t="s">
        <v>108</v>
      </c>
      <c r="X398" s="24"/>
      <c r="Y398" s="24"/>
      <c r="Z398" s="24"/>
      <c r="AA398" s="24"/>
      <c r="AB398" s="24"/>
      <c r="AC398" s="24"/>
      <c r="AF398" s="24" t="str">
        <f t="shared" si="833"/>
        <v>5g5i</v>
      </c>
    </row>
    <row r="399" spans="1:32" ht="28.5" x14ac:dyDescent="0.45">
      <c r="A399" s="51" t="str">
        <f t="shared" si="824"/>
        <v>1b5g5i5j</v>
      </c>
      <c r="B399" s="96">
        <f t="shared" si="829"/>
        <v>398</v>
      </c>
      <c r="C399" s="87">
        <f>C398-0.005</f>
        <v>0.15000000000000005</v>
      </c>
      <c r="D399" s="87">
        <f>D398-0.005</f>
        <v>0.14000000000000007</v>
      </c>
      <c r="E399" s="87">
        <f>E398+0.005</f>
        <v>0.63</v>
      </c>
      <c r="F399" s="111">
        <f>F398+0.005</f>
        <v>7.9999999999999891E-2</v>
      </c>
      <c r="G399" s="97">
        <f t="shared" si="714"/>
        <v>1</v>
      </c>
      <c r="H399" s="91" t="s">
        <v>137</v>
      </c>
      <c r="I399" s="25" t="str">
        <f t="shared" si="819"/>
        <v>5g) In unit M&amp;E distribution assemblies</v>
      </c>
      <c r="J399" s="25" t="str">
        <f t="shared" si="848"/>
        <v>5i) Infrastructure M&amp;E (Central Plant)</v>
      </c>
      <c r="K399" s="25" t="str">
        <f t="shared" si="849"/>
        <v>5j) Floor Cassettes with horizontal services</v>
      </c>
      <c r="L399" s="25" t="str">
        <f t="shared" si="850"/>
        <v/>
      </c>
      <c r="M399" s="25" t="str">
        <f t="shared" si="851"/>
        <v/>
      </c>
      <c r="N399" s="25" t="str">
        <f t="shared" si="832"/>
        <v/>
      </c>
      <c r="O399" s="25" t="str">
        <f t="shared" si="724"/>
        <v/>
      </c>
      <c r="V399" s="24" t="s">
        <v>130</v>
      </c>
      <c r="W399" s="24" t="s">
        <v>108</v>
      </c>
      <c r="X399" s="24" t="s">
        <v>134</v>
      </c>
      <c r="Y399" s="24"/>
      <c r="Z399" s="24"/>
      <c r="AA399" s="24"/>
      <c r="AB399" s="24"/>
      <c r="AC399" s="24"/>
      <c r="AF399" s="24" t="str">
        <f t="shared" si="833"/>
        <v>5g5i5j</v>
      </c>
    </row>
    <row r="400" spans="1:32" ht="28.5" x14ac:dyDescent="0.45">
      <c r="A400" s="51" t="str">
        <f t="shared" si="824"/>
        <v>1b5g5i5j5k</v>
      </c>
      <c r="B400" s="96">
        <f t="shared" si="829"/>
        <v>399</v>
      </c>
      <c r="C400" s="87">
        <f t="shared" ref="C400:C401" si="852">C399-0.005</f>
        <v>0.14500000000000005</v>
      </c>
      <c r="D400" s="87">
        <f t="shared" ref="D400:D401" si="853">D399-0.005</f>
        <v>0.13500000000000006</v>
      </c>
      <c r="E400" s="87">
        <f t="shared" ref="E400:E401" si="854">E399+0.005</f>
        <v>0.63500000000000001</v>
      </c>
      <c r="F400" s="111">
        <f t="shared" ref="F400:F401" si="855">F399+0.005</f>
        <v>8.4999999999999895E-2</v>
      </c>
      <c r="G400" s="97">
        <f t="shared" ref="G400:G439" si="856">SUM(C400:F400)</f>
        <v>1</v>
      </c>
      <c r="H400" s="91" t="s">
        <v>137</v>
      </c>
      <c r="I400" s="25" t="str">
        <f t="shared" si="819"/>
        <v>5g) In unit M&amp;E distribution assemblies</v>
      </c>
      <c r="J400" s="25" t="str">
        <f t="shared" si="848"/>
        <v>5i) Infrastructure M&amp;E (Central Plant)</v>
      </c>
      <c r="K400" s="25" t="str">
        <f t="shared" si="849"/>
        <v>5j) Floor Cassettes with horizontal services</v>
      </c>
      <c r="L400" s="25" t="str">
        <f t="shared" si="850"/>
        <v>5k) Partition Cassettes</v>
      </c>
      <c r="M400" s="25" t="str">
        <f t="shared" si="851"/>
        <v/>
      </c>
      <c r="N400" s="25" t="str">
        <f t="shared" si="832"/>
        <v/>
      </c>
      <c r="O400" s="25" t="str">
        <f t="shared" si="724"/>
        <v/>
      </c>
      <c r="V400" s="24" t="s">
        <v>130</v>
      </c>
      <c r="W400" s="24" t="s">
        <v>108</v>
      </c>
      <c r="X400" s="24" t="s">
        <v>134</v>
      </c>
      <c r="Y400" s="24" t="s">
        <v>135</v>
      </c>
      <c r="Z400" s="24"/>
      <c r="AA400" s="24"/>
      <c r="AB400" s="24"/>
      <c r="AC400" s="24"/>
      <c r="AF400" s="24" t="str">
        <f t="shared" si="833"/>
        <v>5g5i5j5k</v>
      </c>
    </row>
    <row r="401" spans="1:32" ht="28.5" x14ac:dyDescent="0.45">
      <c r="A401" s="51" t="str">
        <f t="shared" si="824"/>
        <v>1b5g5i5j5k5l</v>
      </c>
      <c r="B401" s="96">
        <f t="shared" si="829"/>
        <v>400</v>
      </c>
      <c r="C401" s="87">
        <f t="shared" si="852"/>
        <v>0.14000000000000004</v>
      </c>
      <c r="D401" s="87">
        <f t="shared" si="853"/>
        <v>0.13000000000000006</v>
      </c>
      <c r="E401" s="87">
        <f t="shared" si="854"/>
        <v>0.64</v>
      </c>
      <c r="F401" s="111">
        <f t="shared" si="855"/>
        <v>8.99999999999999E-2</v>
      </c>
      <c r="G401" s="97">
        <f t="shared" si="856"/>
        <v>1</v>
      </c>
      <c r="H401" s="91" t="s">
        <v>137</v>
      </c>
      <c r="I401" s="25" t="str">
        <f t="shared" si="819"/>
        <v>5g) In unit M&amp;E distribution assemblies</v>
      </c>
      <c r="J401" s="25" t="str">
        <f t="shared" si="848"/>
        <v>5i) Infrastructure M&amp;E (Central Plant)</v>
      </c>
      <c r="K401" s="25" t="str">
        <f t="shared" si="849"/>
        <v>5j) Floor Cassettes with horizontal services</v>
      </c>
      <c r="L401" s="25" t="str">
        <f t="shared" si="850"/>
        <v>5k) Partition Cassettes</v>
      </c>
      <c r="M401" s="25" t="str">
        <f t="shared" si="851"/>
        <v>5l) Doorsets</v>
      </c>
      <c r="N401" s="25" t="str">
        <f t="shared" si="832"/>
        <v/>
      </c>
      <c r="O401" s="25" t="str">
        <f t="shared" si="724"/>
        <v/>
      </c>
      <c r="V401" s="24" t="s">
        <v>130</v>
      </c>
      <c r="W401" s="24" t="s">
        <v>108</v>
      </c>
      <c r="X401" s="24" t="s">
        <v>134</v>
      </c>
      <c r="Y401" s="24" t="s">
        <v>135</v>
      </c>
      <c r="Z401" s="24" t="s">
        <v>111</v>
      </c>
      <c r="AA401" s="24"/>
      <c r="AB401" s="24"/>
      <c r="AC401" s="24"/>
      <c r="AF401" s="24" t="str">
        <f t="shared" si="833"/>
        <v>5g5i5j5k5l</v>
      </c>
    </row>
    <row r="402" spans="1:32" ht="28.5" x14ac:dyDescent="0.45">
      <c r="A402" s="51" t="str">
        <f t="shared" si="824"/>
        <v>1b5g5i5j5l</v>
      </c>
      <c r="B402" s="96">
        <f t="shared" si="829"/>
        <v>401</v>
      </c>
      <c r="C402" s="87">
        <f>C401+0.002</f>
        <v>0.14200000000000004</v>
      </c>
      <c r="D402" s="87">
        <f>D401+0.002</f>
        <v>0.13200000000000006</v>
      </c>
      <c r="E402" s="87">
        <f>E401-0.002</f>
        <v>0.63800000000000001</v>
      </c>
      <c r="F402" s="111">
        <f>F401-0.002</f>
        <v>8.7999999999999898E-2</v>
      </c>
      <c r="G402" s="97">
        <f t="shared" si="856"/>
        <v>1</v>
      </c>
      <c r="H402" s="91" t="s">
        <v>137</v>
      </c>
      <c r="I402" s="25" t="str">
        <f t="shared" si="819"/>
        <v>5g) In unit M&amp;E distribution assemblies</v>
      </c>
      <c r="J402" s="25" t="str">
        <f t="shared" si="848"/>
        <v>5i) Infrastructure M&amp;E (Central Plant)</v>
      </c>
      <c r="K402" s="25" t="str">
        <f t="shared" si="849"/>
        <v>5j) Floor Cassettes with horizontal services</v>
      </c>
      <c r="L402" s="25" t="str">
        <f t="shared" ref="L402" si="857">SUBSTITUTE(Y402,"5l","5l) Doorsets")</f>
        <v>5l) Doorsets</v>
      </c>
      <c r="M402" s="25" t="str">
        <f t="shared" si="851"/>
        <v/>
      </c>
      <c r="N402" s="25" t="str">
        <f t="shared" si="832"/>
        <v/>
      </c>
      <c r="O402" s="25" t="str">
        <f t="shared" ref="O402:O431" si="858">SUBSTITUTE(AB402,"5j","5j) Floor Cassettes with horizontal services")</f>
        <v/>
      </c>
      <c r="V402" s="24" t="s">
        <v>130</v>
      </c>
      <c r="W402" s="24" t="s">
        <v>108</v>
      </c>
      <c r="X402" s="24" t="s">
        <v>134</v>
      </c>
      <c r="Y402" s="24" t="s">
        <v>111</v>
      </c>
      <c r="Z402" s="24"/>
      <c r="AA402" s="24"/>
      <c r="AB402" s="24"/>
      <c r="AC402" s="24"/>
      <c r="AF402" s="24" t="str">
        <f t="shared" si="833"/>
        <v>5g5i5j5l</v>
      </c>
    </row>
    <row r="403" spans="1:32" ht="28.5" x14ac:dyDescent="0.45">
      <c r="A403" s="51" t="str">
        <f t="shared" si="824"/>
        <v>1b5g5i5k</v>
      </c>
      <c r="B403" s="96">
        <f t="shared" si="829"/>
        <v>402</v>
      </c>
      <c r="C403" s="87">
        <f t="shared" ref="C403:C409" si="859">C402+0.002</f>
        <v>0.14400000000000004</v>
      </c>
      <c r="D403" s="87">
        <f t="shared" ref="D403:D409" si="860">D402+0.002</f>
        <v>0.13400000000000006</v>
      </c>
      <c r="E403" s="87">
        <f t="shared" ref="E403:E409" si="861">E402-0.002</f>
        <v>0.63600000000000001</v>
      </c>
      <c r="F403" s="111">
        <f t="shared" ref="F403:F409" si="862">F402-0.002</f>
        <v>8.5999999999999896E-2</v>
      </c>
      <c r="G403" s="97">
        <f t="shared" si="856"/>
        <v>1</v>
      </c>
      <c r="H403" s="91" t="s">
        <v>137</v>
      </c>
      <c r="I403" s="25" t="str">
        <f t="shared" si="819"/>
        <v>5g) In unit M&amp;E distribution assemblies</v>
      </c>
      <c r="J403" s="25" t="str">
        <f t="shared" si="848"/>
        <v>5i) Infrastructure M&amp;E (Central Plant)</v>
      </c>
      <c r="K403" s="25" t="str">
        <f t="shared" ref="K403:K404" si="863">SUBSTITUTE(X403,"5k","5k) Partition Cassettes")</f>
        <v>5k) Partition Cassettes</v>
      </c>
      <c r="L403" s="25" t="str">
        <f t="shared" ref="L403" si="864">SUBSTITUTE(Y403,"5k","5k) Partition Cassettes")</f>
        <v/>
      </c>
      <c r="M403" s="25" t="str">
        <f t="shared" si="851"/>
        <v/>
      </c>
      <c r="N403" s="25" t="str">
        <f t="shared" si="832"/>
        <v/>
      </c>
      <c r="O403" s="25" t="str">
        <f t="shared" si="858"/>
        <v/>
      </c>
      <c r="V403" s="24" t="s">
        <v>130</v>
      </c>
      <c r="W403" s="24" t="s">
        <v>108</v>
      </c>
      <c r="X403" s="24" t="s">
        <v>135</v>
      </c>
      <c r="Y403" s="24"/>
      <c r="Z403" s="24"/>
      <c r="AA403" s="24"/>
      <c r="AB403" s="24"/>
      <c r="AC403" s="24"/>
      <c r="AF403" s="24" t="str">
        <f t="shared" si="833"/>
        <v>5g5i5k</v>
      </c>
    </row>
    <row r="404" spans="1:32" ht="28.5" x14ac:dyDescent="0.45">
      <c r="A404" s="51" t="str">
        <f t="shared" si="824"/>
        <v>1b5g5i5k5l</v>
      </c>
      <c r="B404" s="96">
        <f t="shared" si="829"/>
        <v>403</v>
      </c>
      <c r="C404" s="87">
        <f t="shared" si="859"/>
        <v>0.14600000000000005</v>
      </c>
      <c r="D404" s="87">
        <f t="shared" si="860"/>
        <v>0.13600000000000007</v>
      </c>
      <c r="E404" s="87">
        <f t="shared" si="861"/>
        <v>0.63400000000000001</v>
      </c>
      <c r="F404" s="111">
        <f t="shared" si="862"/>
        <v>8.3999999999999894E-2</v>
      </c>
      <c r="G404" s="97">
        <f t="shared" si="856"/>
        <v>1</v>
      </c>
      <c r="H404" s="91" t="s">
        <v>137</v>
      </c>
      <c r="I404" s="25" t="str">
        <f t="shared" si="819"/>
        <v>5g) In unit M&amp;E distribution assemblies</v>
      </c>
      <c r="J404" s="25" t="str">
        <f t="shared" si="848"/>
        <v>5i) Infrastructure M&amp;E (Central Plant)</v>
      </c>
      <c r="K404" s="25" t="str">
        <f t="shared" si="863"/>
        <v>5k) Partition Cassettes</v>
      </c>
      <c r="L404" s="25" t="str">
        <f t="shared" ref="L404" si="865">SUBSTITUTE(Y404,"5l","5l) Doorsets")</f>
        <v>5l) Doorsets</v>
      </c>
      <c r="M404" s="25" t="str">
        <f t="shared" si="851"/>
        <v/>
      </c>
      <c r="N404" s="25" t="str">
        <f t="shared" si="832"/>
        <v/>
      </c>
      <c r="O404" s="25" t="str">
        <f t="shared" si="858"/>
        <v/>
      </c>
      <c r="V404" s="24" t="s">
        <v>130</v>
      </c>
      <c r="W404" s="24" t="s">
        <v>108</v>
      </c>
      <c r="X404" s="24" t="s">
        <v>135</v>
      </c>
      <c r="Y404" s="24" t="s">
        <v>111</v>
      </c>
      <c r="Z404" s="24"/>
      <c r="AA404" s="24"/>
      <c r="AB404" s="24"/>
      <c r="AC404" s="24"/>
      <c r="AF404" s="24" t="str">
        <f t="shared" si="833"/>
        <v>5g5i5k5l</v>
      </c>
    </row>
    <row r="405" spans="1:32" ht="28.5" x14ac:dyDescent="0.45">
      <c r="A405" s="51" t="str">
        <f t="shared" si="824"/>
        <v>1b5g5i5l</v>
      </c>
      <c r="B405" s="96">
        <f t="shared" si="829"/>
        <v>404</v>
      </c>
      <c r="C405" s="87">
        <f t="shared" si="859"/>
        <v>0.14800000000000005</v>
      </c>
      <c r="D405" s="87">
        <f t="shared" si="860"/>
        <v>0.13800000000000007</v>
      </c>
      <c r="E405" s="87">
        <f t="shared" si="861"/>
        <v>0.63200000000000001</v>
      </c>
      <c r="F405" s="111">
        <f t="shared" si="862"/>
        <v>8.1999999999999892E-2</v>
      </c>
      <c r="G405" s="97">
        <f t="shared" si="856"/>
        <v>1</v>
      </c>
      <c r="H405" s="91" t="s">
        <v>137</v>
      </c>
      <c r="I405" s="25" t="str">
        <f t="shared" si="819"/>
        <v>5g) In unit M&amp;E distribution assemblies</v>
      </c>
      <c r="J405" s="25" t="str">
        <f t="shared" si="848"/>
        <v>5i) Infrastructure M&amp;E (Central Plant)</v>
      </c>
      <c r="K405" s="25" t="str">
        <f t="shared" ref="K405" si="866">SUBSTITUTE(X405,"5l","5l) Doorsets")</f>
        <v>5l) Doorsets</v>
      </c>
      <c r="L405" s="25" t="str">
        <f t="shared" ref="L405" si="867">SUBSTITUTE(Y405,"5k","5k) Partition Cassettes")</f>
        <v/>
      </c>
      <c r="M405" s="25" t="str">
        <f t="shared" si="851"/>
        <v/>
      </c>
      <c r="N405" s="25" t="str">
        <f t="shared" si="832"/>
        <v/>
      </c>
      <c r="O405" s="25" t="str">
        <f t="shared" si="858"/>
        <v/>
      </c>
      <c r="V405" s="24" t="s">
        <v>130</v>
      </c>
      <c r="W405" s="24" t="s">
        <v>108</v>
      </c>
      <c r="X405" s="24" t="s">
        <v>111</v>
      </c>
      <c r="Y405" s="24"/>
      <c r="Z405" s="24"/>
      <c r="AA405" s="24"/>
      <c r="AB405" s="24"/>
      <c r="AC405" s="24"/>
      <c r="AF405" s="24" t="str">
        <f t="shared" si="833"/>
        <v>5g5i5l</v>
      </c>
    </row>
    <row r="406" spans="1:32" ht="28.5" x14ac:dyDescent="0.45">
      <c r="A406" s="51" t="str">
        <f t="shared" si="824"/>
        <v>1b5g5k</v>
      </c>
      <c r="B406" s="96">
        <f t="shared" si="829"/>
        <v>405</v>
      </c>
      <c r="C406" s="87">
        <f t="shared" si="859"/>
        <v>0.15000000000000005</v>
      </c>
      <c r="D406" s="87">
        <f t="shared" si="860"/>
        <v>0.14000000000000007</v>
      </c>
      <c r="E406" s="87">
        <f t="shared" si="861"/>
        <v>0.63</v>
      </c>
      <c r="F406" s="111">
        <f t="shared" si="862"/>
        <v>7.9999999999999891E-2</v>
      </c>
      <c r="G406" s="97">
        <f t="shared" si="856"/>
        <v>1</v>
      </c>
      <c r="H406" s="91" t="s">
        <v>137</v>
      </c>
      <c r="I406" s="25" t="str">
        <f t="shared" si="819"/>
        <v>5g) In unit M&amp;E distribution assemblies</v>
      </c>
      <c r="J406" s="25" t="str">
        <f t="shared" ref="J406:J407" si="868">SUBSTITUTE(W406,"5k","5k) Partition Cassettes")</f>
        <v>5k) Partition Cassettes</v>
      </c>
      <c r="K406" s="25" t="str">
        <f t="shared" ref="K406" si="869">SUBSTITUTE(X406,"5i","5i) Infrastructure M&amp;E (Central Plant)")</f>
        <v/>
      </c>
      <c r="L406" s="25" t="str">
        <f t="shared" ref="L406:L409" si="870">SUBSTITUTE(Y406,"5j","5j) Floor Cassettes with horizontal services")</f>
        <v/>
      </c>
      <c r="M406" s="25" t="str">
        <f t="shared" ref="M406:M409" si="871">SUBSTITUTE(Z406,"5k","5k) Partition Cassettes")</f>
        <v/>
      </c>
      <c r="N406" s="25" t="str">
        <f t="shared" si="832"/>
        <v/>
      </c>
      <c r="O406" s="25" t="str">
        <f t="shared" si="858"/>
        <v/>
      </c>
      <c r="V406" s="24" t="s">
        <v>130</v>
      </c>
      <c r="W406" s="24" t="s">
        <v>135</v>
      </c>
      <c r="X406" s="24"/>
      <c r="Y406" s="24"/>
      <c r="Z406" s="24"/>
      <c r="AA406" s="24"/>
      <c r="AB406" s="24"/>
      <c r="AC406" s="24"/>
      <c r="AF406" s="24" t="str">
        <f t="shared" si="833"/>
        <v>5g5k</v>
      </c>
    </row>
    <row r="407" spans="1:32" ht="28.5" x14ac:dyDescent="0.45">
      <c r="A407" s="51" t="str">
        <f t="shared" si="824"/>
        <v>1b5g5k5l</v>
      </c>
      <c r="B407" s="96">
        <f t="shared" si="829"/>
        <v>406</v>
      </c>
      <c r="C407" s="87">
        <f t="shared" si="859"/>
        <v>0.15200000000000005</v>
      </c>
      <c r="D407" s="87">
        <f t="shared" si="860"/>
        <v>0.14200000000000007</v>
      </c>
      <c r="E407" s="87">
        <f t="shared" si="861"/>
        <v>0.628</v>
      </c>
      <c r="F407" s="111">
        <f t="shared" si="862"/>
        <v>7.7999999999999889E-2</v>
      </c>
      <c r="G407" s="97">
        <f t="shared" si="856"/>
        <v>1</v>
      </c>
      <c r="H407" s="91" t="s">
        <v>137</v>
      </c>
      <c r="I407" s="25" t="str">
        <f t="shared" si="819"/>
        <v>5g) In unit M&amp;E distribution assemblies</v>
      </c>
      <c r="J407" s="25" t="str">
        <f t="shared" si="868"/>
        <v>5k) Partition Cassettes</v>
      </c>
      <c r="K407" s="25" t="str">
        <f t="shared" ref="K407" si="872">SUBSTITUTE(X407,"5l","5l) Doorsets")</f>
        <v>5l) Doorsets</v>
      </c>
      <c r="L407" s="25" t="str">
        <f t="shared" si="870"/>
        <v/>
      </c>
      <c r="M407" s="25" t="str">
        <f t="shared" si="871"/>
        <v/>
      </c>
      <c r="N407" s="25" t="str">
        <f t="shared" si="832"/>
        <v/>
      </c>
      <c r="O407" s="25" t="str">
        <f t="shared" si="858"/>
        <v/>
      </c>
      <c r="V407" s="24" t="s">
        <v>130</v>
      </c>
      <c r="W407" s="24" t="s">
        <v>135</v>
      </c>
      <c r="X407" s="24" t="s">
        <v>111</v>
      </c>
      <c r="Y407" s="24"/>
      <c r="Z407" s="24"/>
      <c r="AA407" s="24"/>
      <c r="AB407" s="24"/>
      <c r="AC407" s="24"/>
      <c r="AF407" s="24" t="str">
        <f t="shared" si="833"/>
        <v>5g5k5l</v>
      </c>
    </row>
    <row r="408" spans="1:32" ht="28.5" x14ac:dyDescent="0.45">
      <c r="A408" s="51" t="str">
        <f t="shared" si="824"/>
        <v>1b5g5l</v>
      </c>
      <c r="B408" s="96">
        <f t="shared" si="829"/>
        <v>407</v>
      </c>
      <c r="C408" s="87">
        <f t="shared" si="859"/>
        <v>0.15400000000000005</v>
      </c>
      <c r="D408" s="87">
        <f t="shared" si="860"/>
        <v>0.14400000000000007</v>
      </c>
      <c r="E408" s="87">
        <f t="shared" si="861"/>
        <v>0.626</v>
      </c>
      <c r="F408" s="111">
        <f t="shared" si="862"/>
        <v>7.5999999999999887E-2</v>
      </c>
      <c r="G408" s="97">
        <f t="shared" si="856"/>
        <v>1</v>
      </c>
      <c r="H408" s="91" t="s">
        <v>137</v>
      </c>
      <c r="I408" s="25" t="str">
        <f t="shared" si="819"/>
        <v>5g) In unit M&amp;E distribution assemblies</v>
      </c>
      <c r="J408" s="25" t="str">
        <f t="shared" ref="J408" si="873">SUBSTITUTE(W408,"5l","5l) Doorsets")</f>
        <v>5l) Doorsets</v>
      </c>
      <c r="K408" s="25" t="str">
        <f t="shared" ref="K408:K409" si="874">SUBSTITUTE(X408,"5i","5i) Infrastructure M&amp;E (Central Plant)")</f>
        <v/>
      </c>
      <c r="L408" s="25" t="str">
        <f t="shared" si="870"/>
        <v/>
      </c>
      <c r="M408" s="25" t="str">
        <f t="shared" si="871"/>
        <v/>
      </c>
      <c r="N408" s="25" t="str">
        <f t="shared" si="832"/>
        <v/>
      </c>
      <c r="O408" s="25" t="str">
        <f t="shared" si="858"/>
        <v/>
      </c>
      <c r="V408" s="24" t="s">
        <v>130</v>
      </c>
      <c r="W408" s="24" t="s">
        <v>111</v>
      </c>
      <c r="X408" s="24"/>
      <c r="Y408" s="24"/>
      <c r="Z408" s="24"/>
      <c r="AA408" s="24"/>
      <c r="AB408" s="24"/>
      <c r="AC408" s="24"/>
      <c r="AF408" s="24" t="str">
        <f t="shared" si="833"/>
        <v>5g5l</v>
      </c>
    </row>
    <row r="409" spans="1:32" ht="28.5" x14ac:dyDescent="0.45">
      <c r="A409" s="51" t="str">
        <f t="shared" si="824"/>
        <v>1b5h</v>
      </c>
      <c r="B409" s="96">
        <f t="shared" si="829"/>
        <v>408</v>
      </c>
      <c r="C409" s="87">
        <f t="shared" si="859"/>
        <v>0.15600000000000006</v>
      </c>
      <c r="D409" s="87">
        <f t="shared" si="860"/>
        <v>0.14600000000000007</v>
      </c>
      <c r="E409" s="87">
        <f t="shared" si="861"/>
        <v>0.624</v>
      </c>
      <c r="F409" s="111">
        <f t="shared" si="862"/>
        <v>7.3999999999999885E-2</v>
      </c>
      <c r="G409" s="97">
        <f t="shared" si="856"/>
        <v>1</v>
      </c>
      <c r="H409" s="91" t="s">
        <v>137</v>
      </c>
      <c r="I409" s="25" t="str">
        <f t="shared" ref="I409:I420" si="875">SUBSTITUTE(V409,"5h","5h) Infrastructure M&amp;E (vertical risers)")</f>
        <v>5h) Infrastructure M&amp;E (vertical risers)</v>
      </c>
      <c r="J409" s="25" t="str">
        <f t="shared" ref="J409" si="876">SUBSTITUTE(W409,"5h","5h) Infrastructure M&amp;E (vertical risers)")</f>
        <v/>
      </c>
      <c r="K409" s="25" t="str">
        <f t="shared" si="874"/>
        <v/>
      </c>
      <c r="L409" s="25" t="str">
        <f t="shared" si="870"/>
        <v/>
      </c>
      <c r="M409" s="25" t="str">
        <f t="shared" si="871"/>
        <v/>
      </c>
      <c r="N409" s="25" t="str">
        <f t="shared" si="832"/>
        <v/>
      </c>
      <c r="O409" s="25" t="str">
        <f t="shared" si="858"/>
        <v/>
      </c>
      <c r="V409" s="24" t="s">
        <v>131</v>
      </c>
      <c r="W409" s="24"/>
      <c r="X409" s="24"/>
      <c r="Y409" s="24"/>
      <c r="Z409" s="24"/>
      <c r="AA409" s="24"/>
      <c r="AB409" s="24"/>
      <c r="AC409" s="24"/>
      <c r="AF409" s="24" t="str">
        <f t="shared" si="833"/>
        <v>5h</v>
      </c>
    </row>
    <row r="410" spans="1:32" ht="28.5" x14ac:dyDescent="0.45">
      <c r="A410" s="51" t="str">
        <f t="shared" si="824"/>
        <v>1b5h5i</v>
      </c>
      <c r="B410" s="96">
        <f t="shared" si="829"/>
        <v>409</v>
      </c>
      <c r="C410" s="87">
        <f>C409-0.004</f>
        <v>0.15200000000000005</v>
      </c>
      <c r="D410" s="87">
        <f>D409-0.004</f>
        <v>0.14200000000000007</v>
      </c>
      <c r="E410" s="87">
        <f>E409+0.004</f>
        <v>0.628</v>
      </c>
      <c r="F410" s="111">
        <f>F409+0.004</f>
        <v>7.7999999999999889E-2</v>
      </c>
      <c r="G410" s="97">
        <f t="shared" si="856"/>
        <v>1</v>
      </c>
      <c r="H410" s="91" t="s">
        <v>137</v>
      </c>
      <c r="I410" s="25" t="str">
        <f t="shared" si="875"/>
        <v>5h) Infrastructure M&amp;E (vertical risers)</v>
      </c>
      <c r="J410" s="25" t="str">
        <f t="shared" ref="J410:J417" si="877">SUBSTITUTE(W410,"5i","5i) Infrastructure M&amp;E (Central Plant)")</f>
        <v>5i) Infrastructure M&amp;E (Central Plant)</v>
      </c>
      <c r="K410" s="25" t="str">
        <f t="shared" ref="K410:K414" si="878">SUBSTITUTE(X410,"5j","5j) Floor Cassettes with horizontal services")</f>
        <v/>
      </c>
      <c r="L410" s="25" t="str">
        <f t="shared" ref="L410:L413" si="879">SUBSTITUTE(Y410,"5k","5k) Partition Cassettes")</f>
        <v/>
      </c>
      <c r="M410" s="25" t="str">
        <f t="shared" ref="M410:M420" si="880">SUBSTITUTE(Z410,"5l","5l) Doorsets")</f>
        <v/>
      </c>
      <c r="N410" s="25" t="str">
        <f t="shared" si="832"/>
        <v/>
      </c>
      <c r="O410" s="25" t="str">
        <f t="shared" si="858"/>
        <v/>
      </c>
      <c r="V410" s="24" t="s">
        <v>131</v>
      </c>
      <c r="W410" s="24" t="s">
        <v>108</v>
      </c>
      <c r="X410" s="24"/>
      <c r="Y410" s="24"/>
      <c r="Z410" s="24"/>
      <c r="AA410" s="24"/>
      <c r="AB410" s="24"/>
      <c r="AC410" s="24"/>
      <c r="AF410" s="24" t="str">
        <f t="shared" si="833"/>
        <v>5h5i</v>
      </c>
    </row>
    <row r="411" spans="1:32" ht="28.5" x14ac:dyDescent="0.45">
      <c r="A411" s="51" t="str">
        <f t="shared" si="824"/>
        <v>1b5h5i5j</v>
      </c>
      <c r="B411" s="96">
        <f t="shared" si="829"/>
        <v>410</v>
      </c>
      <c r="C411" s="87">
        <f t="shared" ref="C411:C413" si="881">C410-0.004</f>
        <v>0.14800000000000005</v>
      </c>
      <c r="D411" s="87">
        <f t="shared" ref="D411:D413" si="882">D410-0.004</f>
        <v>0.13800000000000007</v>
      </c>
      <c r="E411" s="87">
        <f t="shared" ref="E411:E413" si="883">E410+0.004</f>
        <v>0.63200000000000001</v>
      </c>
      <c r="F411" s="111">
        <f t="shared" ref="F411:F413" si="884">F410+0.004</f>
        <v>8.1999999999999892E-2</v>
      </c>
      <c r="G411" s="97">
        <f t="shared" si="856"/>
        <v>1</v>
      </c>
      <c r="H411" s="91" t="s">
        <v>137</v>
      </c>
      <c r="I411" s="25" t="str">
        <f t="shared" si="875"/>
        <v>5h) Infrastructure M&amp;E (vertical risers)</v>
      </c>
      <c r="J411" s="25" t="str">
        <f t="shared" si="877"/>
        <v>5i) Infrastructure M&amp;E (Central Plant)</v>
      </c>
      <c r="K411" s="25" t="str">
        <f t="shared" si="878"/>
        <v>5j) Floor Cassettes with horizontal services</v>
      </c>
      <c r="L411" s="25" t="str">
        <f t="shared" si="879"/>
        <v/>
      </c>
      <c r="M411" s="25" t="str">
        <f t="shared" si="880"/>
        <v/>
      </c>
      <c r="N411" s="25" t="str">
        <f t="shared" si="832"/>
        <v/>
      </c>
      <c r="O411" s="25" t="str">
        <f t="shared" si="858"/>
        <v/>
      </c>
      <c r="V411" s="24" t="s">
        <v>131</v>
      </c>
      <c r="W411" s="24" t="s">
        <v>108</v>
      </c>
      <c r="X411" s="24" t="s">
        <v>134</v>
      </c>
      <c r="Y411" s="24"/>
      <c r="Z411" s="24"/>
      <c r="AA411" s="24"/>
      <c r="AB411" s="24"/>
      <c r="AC411" s="24"/>
      <c r="AF411" s="24" t="str">
        <f t="shared" si="833"/>
        <v>5h5i5j</v>
      </c>
    </row>
    <row r="412" spans="1:32" ht="28.5" x14ac:dyDescent="0.45">
      <c r="A412" s="51" t="str">
        <f t="shared" si="824"/>
        <v>1b5h5i5j5k</v>
      </c>
      <c r="B412" s="96">
        <f t="shared" si="829"/>
        <v>411</v>
      </c>
      <c r="C412" s="87">
        <f t="shared" si="881"/>
        <v>0.14400000000000004</v>
      </c>
      <c r="D412" s="87">
        <f t="shared" si="882"/>
        <v>0.13400000000000006</v>
      </c>
      <c r="E412" s="87">
        <f t="shared" si="883"/>
        <v>0.63600000000000001</v>
      </c>
      <c r="F412" s="111">
        <f t="shared" si="884"/>
        <v>8.5999999999999896E-2</v>
      </c>
      <c r="G412" s="97">
        <f t="shared" si="856"/>
        <v>1</v>
      </c>
      <c r="H412" s="91" t="s">
        <v>137</v>
      </c>
      <c r="I412" s="25" t="str">
        <f t="shared" si="875"/>
        <v>5h) Infrastructure M&amp;E (vertical risers)</v>
      </c>
      <c r="J412" s="25" t="str">
        <f t="shared" si="877"/>
        <v>5i) Infrastructure M&amp;E (Central Plant)</v>
      </c>
      <c r="K412" s="25" t="str">
        <f t="shared" si="878"/>
        <v>5j) Floor Cassettes with horizontal services</v>
      </c>
      <c r="L412" s="25" t="str">
        <f t="shared" si="879"/>
        <v>5k) Partition Cassettes</v>
      </c>
      <c r="M412" s="25" t="str">
        <f t="shared" si="880"/>
        <v/>
      </c>
      <c r="N412" s="25" t="str">
        <f t="shared" si="832"/>
        <v/>
      </c>
      <c r="O412" s="25" t="str">
        <f t="shared" si="858"/>
        <v/>
      </c>
      <c r="V412" s="24" t="s">
        <v>131</v>
      </c>
      <c r="W412" s="24" t="s">
        <v>108</v>
      </c>
      <c r="X412" s="24" t="s">
        <v>134</v>
      </c>
      <c r="Y412" s="24" t="s">
        <v>135</v>
      </c>
      <c r="Z412" s="24"/>
      <c r="AA412" s="24"/>
      <c r="AB412" s="24"/>
      <c r="AC412" s="24"/>
      <c r="AF412" s="24" t="str">
        <f t="shared" si="833"/>
        <v>5h5i5j5k</v>
      </c>
    </row>
    <row r="413" spans="1:32" ht="28.5" x14ac:dyDescent="0.45">
      <c r="A413" s="51" t="str">
        <f t="shared" si="824"/>
        <v>1b5h5i5j5k5l</v>
      </c>
      <c r="B413" s="96">
        <f t="shared" si="829"/>
        <v>412</v>
      </c>
      <c r="C413" s="87">
        <f t="shared" si="881"/>
        <v>0.14000000000000004</v>
      </c>
      <c r="D413" s="87">
        <f t="shared" si="882"/>
        <v>0.13000000000000006</v>
      </c>
      <c r="E413" s="87">
        <f t="shared" si="883"/>
        <v>0.64</v>
      </c>
      <c r="F413" s="111">
        <f t="shared" si="884"/>
        <v>8.99999999999999E-2</v>
      </c>
      <c r="G413" s="97">
        <f t="shared" si="856"/>
        <v>1</v>
      </c>
      <c r="H413" s="91" t="s">
        <v>137</v>
      </c>
      <c r="I413" s="25" t="str">
        <f t="shared" si="875"/>
        <v>5h) Infrastructure M&amp;E (vertical risers)</v>
      </c>
      <c r="J413" s="25" t="str">
        <f t="shared" si="877"/>
        <v>5i) Infrastructure M&amp;E (Central Plant)</v>
      </c>
      <c r="K413" s="25" t="str">
        <f t="shared" si="878"/>
        <v>5j) Floor Cassettes with horizontal services</v>
      </c>
      <c r="L413" s="25" t="str">
        <f t="shared" si="879"/>
        <v>5k) Partition Cassettes</v>
      </c>
      <c r="M413" s="25" t="str">
        <f t="shared" si="880"/>
        <v>5l) Doorsets</v>
      </c>
      <c r="N413" s="25" t="str">
        <f t="shared" si="832"/>
        <v/>
      </c>
      <c r="O413" s="25" t="str">
        <f t="shared" si="858"/>
        <v/>
      </c>
      <c r="V413" s="24" t="s">
        <v>131</v>
      </c>
      <c r="W413" s="24" t="s">
        <v>108</v>
      </c>
      <c r="X413" s="24" t="s">
        <v>134</v>
      </c>
      <c r="Y413" s="24" t="s">
        <v>135</v>
      </c>
      <c r="Z413" s="24" t="s">
        <v>111</v>
      </c>
      <c r="AA413" s="24"/>
      <c r="AB413" s="24"/>
      <c r="AC413" s="24"/>
      <c r="AF413" s="24" t="str">
        <f t="shared" si="833"/>
        <v>5h5i5j5k5l</v>
      </c>
    </row>
    <row r="414" spans="1:32" ht="28.5" x14ac:dyDescent="0.45">
      <c r="A414" s="51" t="str">
        <f t="shared" si="824"/>
        <v>1b5h5i5j5l</v>
      </c>
      <c r="B414" s="96">
        <f t="shared" si="829"/>
        <v>413</v>
      </c>
      <c r="C414" s="87">
        <f>C413+0.002</f>
        <v>0.14200000000000004</v>
      </c>
      <c r="D414" s="87">
        <f>D413+0.002</f>
        <v>0.13200000000000006</v>
      </c>
      <c r="E414" s="87">
        <f>E413-0.002</f>
        <v>0.63800000000000001</v>
      </c>
      <c r="F414" s="111">
        <f>F413-0.002</f>
        <v>8.7999999999999898E-2</v>
      </c>
      <c r="G414" s="97">
        <f t="shared" si="856"/>
        <v>1</v>
      </c>
      <c r="H414" s="91" t="s">
        <v>137</v>
      </c>
      <c r="I414" s="25" t="str">
        <f t="shared" si="875"/>
        <v>5h) Infrastructure M&amp;E (vertical risers)</v>
      </c>
      <c r="J414" s="25" t="str">
        <f t="shared" si="877"/>
        <v>5i) Infrastructure M&amp;E (Central Plant)</v>
      </c>
      <c r="K414" s="25" t="str">
        <f t="shared" si="878"/>
        <v>5j) Floor Cassettes with horizontal services</v>
      </c>
      <c r="L414" s="25" t="str">
        <f t="shared" ref="L414" si="885">SUBSTITUTE(Y414,"5l","5l) Doorsets")</f>
        <v>5l) Doorsets</v>
      </c>
      <c r="M414" s="25" t="str">
        <f t="shared" si="880"/>
        <v/>
      </c>
      <c r="N414" s="25" t="str">
        <f t="shared" si="832"/>
        <v/>
      </c>
      <c r="O414" s="25" t="str">
        <f t="shared" si="858"/>
        <v/>
      </c>
      <c r="V414" s="24" t="s">
        <v>131</v>
      </c>
      <c r="W414" s="24" t="s">
        <v>108</v>
      </c>
      <c r="X414" s="24" t="s">
        <v>134</v>
      </c>
      <c r="Y414" s="24" t="s">
        <v>111</v>
      </c>
      <c r="Z414" s="24"/>
      <c r="AA414" s="24"/>
      <c r="AB414" s="24"/>
      <c r="AC414" s="24"/>
      <c r="AF414" s="24" t="str">
        <f t="shared" si="833"/>
        <v>5h5i5j5l</v>
      </c>
    </row>
    <row r="415" spans="1:32" ht="28.5" x14ac:dyDescent="0.45">
      <c r="A415" s="51" t="str">
        <f t="shared" si="824"/>
        <v>1b5h5i5k</v>
      </c>
      <c r="B415" s="96">
        <f t="shared" si="829"/>
        <v>414</v>
      </c>
      <c r="C415" s="87">
        <f t="shared" ref="C415:C421" si="886">C414+0.002</f>
        <v>0.14400000000000004</v>
      </c>
      <c r="D415" s="87">
        <f t="shared" ref="D415:D421" si="887">D414+0.002</f>
        <v>0.13400000000000006</v>
      </c>
      <c r="E415" s="87">
        <f t="shared" ref="E415:E421" si="888">E414-0.002</f>
        <v>0.63600000000000001</v>
      </c>
      <c r="F415" s="111">
        <f t="shared" ref="F415:F421" si="889">F414-0.002</f>
        <v>8.5999999999999896E-2</v>
      </c>
      <c r="G415" s="97">
        <f t="shared" si="856"/>
        <v>1</v>
      </c>
      <c r="H415" s="91" t="s">
        <v>137</v>
      </c>
      <c r="I415" s="25" t="str">
        <f t="shared" si="875"/>
        <v>5h) Infrastructure M&amp;E (vertical risers)</v>
      </c>
      <c r="J415" s="25" t="str">
        <f t="shared" si="877"/>
        <v>5i) Infrastructure M&amp;E (Central Plant)</v>
      </c>
      <c r="K415" s="25" t="str">
        <f t="shared" ref="K415:K416" si="890">SUBSTITUTE(X415,"5k","5k) Partition Cassettes")</f>
        <v>5k) Partition Cassettes</v>
      </c>
      <c r="L415" s="25" t="str">
        <f t="shared" ref="L415" si="891">SUBSTITUTE(Y415,"5k","5k) Partition Cassettes")</f>
        <v/>
      </c>
      <c r="M415" s="25" t="str">
        <f t="shared" si="880"/>
        <v/>
      </c>
      <c r="N415" s="25" t="str">
        <f t="shared" si="832"/>
        <v/>
      </c>
      <c r="O415" s="25" t="str">
        <f t="shared" si="858"/>
        <v/>
      </c>
      <c r="V415" s="24" t="s">
        <v>131</v>
      </c>
      <c r="W415" s="24" t="s">
        <v>108</v>
      </c>
      <c r="X415" s="24" t="s">
        <v>135</v>
      </c>
      <c r="Y415" s="24"/>
      <c r="Z415" s="24"/>
      <c r="AA415" s="24"/>
      <c r="AB415" s="24"/>
      <c r="AC415" s="24"/>
      <c r="AF415" s="24" t="str">
        <f t="shared" si="833"/>
        <v>5h5i5k</v>
      </c>
    </row>
    <row r="416" spans="1:32" ht="28.5" x14ac:dyDescent="0.45">
      <c r="A416" s="51" t="str">
        <f t="shared" si="824"/>
        <v>1b5h5i5k5l</v>
      </c>
      <c r="B416" s="96">
        <f t="shared" si="829"/>
        <v>415</v>
      </c>
      <c r="C416" s="87">
        <f t="shared" si="886"/>
        <v>0.14600000000000005</v>
      </c>
      <c r="D416" s="87">
        <f t="shared" si="887"/>
        <v>0.13600000000000007</v>
      </c>
      <c r="E416" s="87">
        <f t="shared" si="888"/>
        <v>0.63400000000000001</v>
      </c>
      <c r="F416" s="111">
        <f t="shared" si="889"/>
        <v>8.3999999999999894E-2</v>
      </c>
      <c r="G416" s="97">
        <f t="shared" si="856"/>
        <v>1</v>
      </c>
      <c r="H416" s="91" t="s">
        <v>137</v>
      </c>
      <c r="I416" s="25" t="str">
        <f t="shared" si="875"/>
        <v>5h) Infrastructure M&amp;E (vertical risers)</v>
      </c>
      <c r="J416" s="25" t="str">
        <f t="shared" si="877"/>
        <v>5i) Infrastructure M&amp;E (Central Plant)</v>
      </c>
      <c r="K416" s="25" t="str">
        <f t="shared" si="890"/>
        <v>5k) Partition Cassettes</v>
      </c>
      <c r="L416" s="25" t="str">
        <f t="shared" ref="L416" si="892">SUBSTITUTE(Y416,"5l","5l) Doorsets")</f>
        <v>5l) Doorsets</v>
      </c>
      <c r="M416" s="25" t="str">
        <f t="shared" si="880"/>
        <v/>
      </c>
      <c r="N416" s="25" t="str">
        <f t="shared" si="832"/>
        <v/>
      </c>
      <c r="O416" s="25" t="str">
        <f t="shared" si="858"/>
        <v/>
      </c>
      <c r="V416" s="24" t="s">
        <v>131</v>
      </c>
      <c r="W416" s="24" t="s">
        <v>108</v>
      </c>
      <c r="X416" s="24" t="s">
        <v>135</v>
      </c>
      <c r="Y416" s="24" t="s">
        <v>111</v>
      </c>
      <c r="Z416" s="24"/>
      <c r="AA416" s="24"/>
      <c r="AB416" s="24"/>
      <c r="AC416" s="24"/>
      <c r="AF416" s="24" t="str">
        <f t="shared" si="833"/>
        <v>5h5i5k5l</v>
      </c>
    </row>
    <row r="417" spans="1:32" ht="28.5" x14ac:dyDescent="0.45">
      <c r="A417" s="51" t="str">
        <f t="shared" si="824"/>
        <v>1b5h5i5l</v>
      </c>
      <c r="B417" s="96">
        <f t="shared" si="829"/>
        <v>416</v>
      </c>
      <c r="C417" s="87">
        <f t="shared" si="886"/>
        <v>0.14800000000000005</v>
      </c>
      <c r="D417" s="87">
        <f t="shared" si="887"/>
        <v>0.13800000000000007</v>
      </c>
      <c r="E417" s="87">
        <f t="shared" si="888"/>
        <v>0.63200000000000001</v>
      </c>
      <c r="F417" s="111">
        <f t="shared" si="889"/>
        <v>8.1999999999999892E-2</v>
      </c>
      <c r="G417" s="97">
        <f t="shared" si="856"/>
        <v>1</v>
      </c>
      <c r="H417" s="91" t="s">
        <v>137</v>
      </c>
      <c r="I417" s="25" t="str">
        <f t="shared" si="875"/>
        <v>5h) Infrastructure M&amp;E (vertical risers)</v>
      </c>
      <c r="J417" s="25" t="str">
        <f t="shared" si="877"/>
        <v>5i) Infrastructure M&amp;E (Central Plant)</v>
      </c>
      <c r="K417" s="25" t="str">
        <f t="shared" ref="K417" si="893">SUBSTITUTE(X417,"5l","5l) Doorsets")</f>
        <v>5l) Doorsets</v>
      </c>
      <c r="L417" s="25" t="str">
        <f t="shared" ref="L417:L420" si="894">SUBSTITUTE(Y417,"5k","5k) Partition Cassettes")</f>
        <v/>
      </c>
      <c r="M417" s="25" t="str">
        <f t="shared" si="880"/>
        <v/>
      </c>
      <c r="N417" s="25" t="str">
        <f t="shared" si="832"/>
        <v/>
      </c>
      <c r="O417" s="25" t="str">
        <f t="shared" si="858"/>
        <v/>
      </c>
      <c r="V417" s="24" t="s">
        <v>131</v>
      </c>
      <c r="W417" s="24" t="s">
        <v>108</v>
      </c>
      <c r="X417" s="24" t="s">
        <v>111</v>
      </c>
      <c r="Y417" s="24"/>
      <c r="Z417" s="24"/>
      <c r="AA417" s="24"/>
      <c r="AB417" s="24"/>
      <c r="AC417" s="24"/>
      <c r="AF417" s="24" t="str">
        <f t="shared" si="833"/>
        <v>5h5i5l</v>
      </c>
    </row>
    <row r="418" spans="1:32" ht="28.5" x14ac:dyDescent="0.45">
      <c r="A418" s="51" t="str">
        <f t="shared" si="824"/>
        <v>1b5h5k</v>
      </c>
      <c r="B418" s="96">
        <f t="shared" si="829"/>
        <v>417</v>
      </c>
      <c r="C418" s="87">
        <f t="shared" si="886"/>
        <v>0.15000000000000005</v>
      </c>
      <c r="D418" s="87">
        <f t="shared" si="887"/>
        <v>0.14000000000000007</v>
      </c>
      <c r="E418" s="87">
        <f t="shared" si="888"/>
        <v>0.63</v>
      </c>
      <c r="F418" s="111">
        <f t="shared" si="889"/>
        <v>7.9999999999999891E-2</v>
      </c>
      <c r="G418" s="97">
        <f t="shared" si="856"/>
        <v>1</v>
      </c>
      <c r="H418" s="91" t="s">
        <v>137</v>
      </c>
      <c r="I418" s="25" t="str">
        <f t="shared" si="875"/>
        <v>5h) Infrastructure M&amp;E (vertical risers)</v>
      </c>
      <c r="J418" s="25" t="str">
        <f t="shared" ref="J418:J419" si="895">SUBSTITUTE(W418,"5k","5k) Partition Cassettes")</f>
        <v>5k) Partition Cassettes</v>
      </c>
      <c r="K418" s="25" t="str">
        <f t="shared" ref="K418" si="896">SUBSTITUTE(X418,"5j","5j) Floor Cassettes with horizontal services")</f>
        <v/>
      </c>
      <c r="L418" s="25" t="str">
        <f t="shared" si="894"/>
        <v/>
      </c>
      <c r="M418" s="25" t="str">
        <f t="shared" si="880"/>
        <v/>
      </c>
      <c r="N418" s="25" t="str">
        <f t="shared" si="832"/>
        <v/>
      </c>
      <c r="O418" s="25" t="str">
        <f t="shared" si="858"/>
        <v/>
      </c>
      <c r="V418" s="24" t="s">
        <v>131</v>
      </c>
      <c r="W418" s="24" t="s">
        <v>135</v>
      </c>
      <c r="X418" s="24"/>
      <c r="Y418" s="24"/>
      <c r="Z418" s="24"/>
      <c r="AA418" s="24"/>
      <c r="AB418" s="24"/>
      <c r="AC418" s="24"/>
      <c r="AF418" s="24" t="str">
        <f t="shared" si="833"/>
        <v>5h5k</v>
      </c>
    </row>
    <row r="419" spans="1:32" ht="28.5" x14ac:dyDescent="0.45">
      <c r="A419" s="51" t="str">
        <f t="shared" si="824"/>
        <v>1b5h5k5l</v>
      </c>
      <c r="B419" s="96">
        <f t="shared" si="829"/>
        <v>418</v>
      </c>
      <c r="C419" s="87">
        <f t="shared" si="886"/>
        <v>0.15200000000000005</v>
      </c>
      <c r="D419" s="87">
        <f t="shared" si="887"/>
        <v>0.14200000000000007</v>
      </c>
      <c r="E419" s="87">
        <f t="shared" si="888"/>
        <v>0.628</v>
      </c>
      <c r="F419" s="111">
        <f t="shared" si="889"/>
        <v>7.7999999999999889E-2</v>
      </c>
      <c r="G419" s="97">
        <f t="shared" si="856"/>
        <v>1</v>
      </c>
      <c r="H419" s="91" t="s">
        <v>137</v>
      </c>
      <c r="I419" s="25" t="str">
        <f t="shared" si="875"/>
        <v>5h) Infrastructure M&amp;E (vertical risers)</v>
      </c>
      <c r="J419" s="25" t="str">
        <f t="shared" si="895"/>
        <v>5k) Partition Cassettes</v>
      </c>
      <c r="K419" s="25" t="str">
        <f t="shared" ref="K419" si="897">SUBSTITUTE(X419,"5l","5l) Doorsets")</f>
        <v>5l) Doorsets</v>
      </c>
      <c r="L419" s="25" t="str">
        <f t="shared" si="894"/>
        <v/>
      </c>
      <c r="M419" s="25" t="str">
        <f t="shared" si="880"/>
        <v/>
      </c>
      <c r="N419" s="25" t="str">
        <f t="shared" si="832"/>
        <v/>
      </c>
      <c r="O419" s="25" t="str">
        <f t="shared" si="858"/>
        <v/>
      </c>
      <c r="V419" s="24" t="s">
        <v>131</v>
      </c>
      <c r="W419" s="24" t="s">
        <v>135</v>
      </c>
      <c r="X419" s="24" t="s">
        <v>111</v>
      </c>
      <c r="Y419" s="24"/>
      <c r="Z419" s="24"/>
      <c r="AA419" s="24"/>
      <c r="AB419" s="24"/>
      <c r="AC419" s="24"/>
      <c r="AF419" s="24" t="str">
        <f t="shared" si="833"/>
        <v>5h5k5l</v>
      </c>
    </row>
    <row r="420" spans="1:32" ht="28.5" x14ac:dyDescent="0.45">
      <c r="A420" s="51" t="str">
        <f t="shared" si="824"/>
        <v>1b5h5l</v>
      </c>
      <c r="B420" s="96">
        <f t="shared" si="829"/>
        <v>419</v>
      </c>
      <c r="C420" s="87">
        <f t="shared" si="886"/>
        <v>0.15400000000000005</v>
      </c>
      <c r="D420" s="87">
        <f t="shared" si="887"/>
        <v>0.14400000000000007</v>
      </c>
      <c r="E420" s="87">
        <f t="shared" si="888"/>
        <v>0.626</v>
      </c>
      <c r="F420" s="111">
        <f t="shared" si="889"/>
        <v>7.5999999999999887E-2</v>
      </c>
      <c r="G420" s="97">
        <f t="shared" si="856"/>
        <v>1</v>
      </c>
      <c r="H420" s="91" t="s">
        <v>137</v>
      </c>
      <c r="I420" s="25" t="str">
        <f t="shared" si="875"/>
        <v>5h) Infrastructure M&amp;E (vertical risers)</v>
      </c>
      <c r="J420" s="25" t="str">
        <f t="shared" ref="J420" si="898">SUBSTITUTE(W420,"5l","5l) Doorsets")</f>
        <v>5l) Doorsets</v>
      </c>
      <c r="K420" s="25" t="str">
        <f t="shared" ref="K420" si="899">SUBSTITUTE(X420,"5j","5j) Floor Cassettes with horizontal services")</f>
        <v/>
      </c>
      <c r="L420" s="25" t="str">
        <f t="shared" si="894"/>
        <v/>
      </c>
      <c r="M420" s="25" t="str">
        <f t="shared" si="880"/>
        <v/>
      </c>
      <c r="N420" s="25" t="str">
        <f t="shared" si="832"/>
        <v/>
      </c>
      <c r="O420" s="25" t="str">
        <f t="shared" si="858"/>
        <v/>
      </c>
      <c r="V420" s="24" t="s">
        <v>131</v>
      </c>
      <c r="W420" s="24" t="s">
        <v>111</v>
      </c>
      <c r="X420" s="24"/>
      <c r="Y420" s="24"/>
      <c r="Z420" s="24"/>
      <c r="AA420" s="24"/>
      <c r="AB420" s="24"/>
      <c r="AC420" s="24"/>
      <c r="AF420" s="24" t="str">
        <f t="shared" si="833"/>
        <v>5h5l</v>
      </c>
    </row>
    <row r="421" spans="1:32" ht="28.5" x14ac:dyDescent="0.45">
      <c r="A421" s="51" t="str">
        <f t="shared" si="824"/>
        <v>1b5i</v>
      </c>
      <c r="B421" s="96">
        <f t="shared" si="829"/>
        <v>420</v>
      </c>
      <c r="C421" s="87">
        <f t="shared" si="886"/>
        <v>0.15600000000000006</v>
      </c>
      <c r="D421" s="87">
        <f t="shared" si="887"/>
        <v>0.14600000000000007</v>
      </c>
      <c r="E421" s="87">
        <f t="shared" si="888"/>
        <v>0.624</v>
      </c>
      <c r="F421" s="111">
        <f t="shared" si="889"/>
        <v>7.3999999999999885E-2</v>
      </c>
      <c r="G421" s="97">
        <f t="shared" si="856"/>
        <v>1</v>
      </c>
      <c r="H421" s="91" t="s">
        <v>137</v>
      </c>
      <c r="I421" s="25" t="str">
        <f t="shared" ref="I421:I428" si="900">SUBSTITUTE(V421,"5i","5i) Infrastructure M&amp;E (Central Plant)")</f>
        <v>5i) Infrastructure M&amp;E (Central Plant)</v>
      </c>
      <c r="J421" s="25" t="str">
        <f t="shared" ref="J421:J425" si="901">SUBSTITUTE(W421,"5j","5j) Floor Cassettes with horizontal services")</f>
        <v/>
      </c>
      <c r="K421" s="25" t="str">
        <f t="shared" ref="K421:K424" si="902">SUBSTITUTE(X421,"5k","5k) Partition Cassettes")</f>
        <v/>
      </c>
      <c r="L421" s="25" t="str">
        <f t="shared" ref="L421:L423" si="903">SUBSTITUTE(Y421,"5j","5j) Floor Cassettes with horizontal services")</f>
        <v/>
      </c>
      <c r="M421" s="25" t="str">
        <f t="shared" ref="M421:M431" si="904">SUBSTITUTE(Z421,"5h","5h) Infrastructure M&amp;E (vertical risers)")</f>
        <v/>
      </c>
      <c r="N421" s="25" t="str">
        <f t="shared" ref="N421:N431" si="905">SUBSTITUTE(AA421,"5i","5i) Infrastructure M&amp;E (Central Plant)")</f>
        <v/>
      </c>
      <c r="O421" s="25" t="str">
        <f t="shared" si="858"/>
        <v/>
      </c>
      <c r="V421" s="24" t="s">
        <v>108</v>
      </c>
      <c r="W421" s="24"/>
      <c r="X421" s="24"/>
      <c r="Y421" s="24"/>
      <c r="Z421" s="24"/>
      <c r="AA421" s="24"/>
      <c r="AB421" s="24"/>
      <c r="AC421" s="24"/>
      <c r="AF421" s="24" t="str">
        <f t="shared" si="833"/>
        <v>5i</v>
      </c>
    </row>
    <row r="422" spans="1:32" ht="28.5" x14ac:dyDescent="0.45">
      <c r="A422" s="51" t="str">
        <f t="shared" si="824"/>
        <v>1b5i5j</v>
      </c>
      <c r="B422" s="96">
        <f t="shared" si="829"/>
        <v>421</v>
      </c>
      <c r="C422" s="87">
        <f>C421-0.003</f>
        <v>0.15300000000000005</v>
      </c>
      <c r="D422" s="87">
        <f>D421-0.003</f>
        <v>0.14300000000000007</v>
      </c>
      <c r="E422" s="87">
        <f>E421+0.003</f>
        <v>0.627</v>
      </c>
      <c r="F422" s="111">
        <f>F421+0.003</f>
        <v>7.6999999999999888E-2</v>
      </c>
      <c r="G422" s="97">
        <f t="shared" si="856"/>
        <v>1</v>
      </c>
      <c r="H422" s="91" t="s">
        <v>137</v>
      </c>
      <c r="I422" s="25" t="str">
        <f t="shared" si="900"/>
        <v>5i) Infrastructure M&amp;E (Central Plant)</v>
      </c>
      <c r="J422" s="25" t="str">
        <f t="shared" si="901"/>
        <v>5j) Floor Cassettes with horizontal services</v>
      </c>
      <c r="K422" s="25" t="str">
        <f t="shared" si="902"/>
        <v/>
      </c>
      <c r="L422" s="25" t="str">
        <f t="shared" si="903"/>
        <v/>
      </c>
      <c r="M422" s="25" t="str">
        <f t="shared" si="904"/>
        <v/>
      </c>
      <c r="N422" s="25" t="str">
        <f t="shared" si="905"/>
        <v/>
      </c>
      <c r="O422" s="25" t="str">
        <f t="shared" si="858"/>
        <v/>
      </c>
      <c r="V422" s="24" t="s">
        <v>108</v>
      </c>
      <c r="W422" s="24" t="s">
        <v>134</v>
      </c>
      <c r="X422" s="24"/>
      <c r="Y422" s="24"/>
      <c r="Z422" s="24"/>
      <c r="AA422" s="24"/>
      <c r="AB422" s="24"/>
      <c r="AC422" s="24"/>
      <c r="AF422" s="24" t="str">
        <f t="shared" si="833"/>
        <v>5i5j</v>
      </c>
    </row>
    <row r="423" spans="1:32" ht="28.5" x14ac:dyDescent="0.45">
      <c r="A423" s="51" t="str">
        <f t="shared" si="824"/>
        <v>1b5i5j5k</v>
      </c>
      <c r="B423" s="96">
        <f t="shared" si="829"/>
        <v>422</v>
      </c>
      <c r="C423" s="87">
        <f t="shared" ref="C423:C424" si="906">C422-0.003</f>
        <v>0.15000000000000005</v>
      </c>
      <c r="D423" s="87">
        <f t="shared" ref="D423:D424" si="907">D422-0.003</f>
        <v>0.14000000000000007</v>
      </c>
      <c r="E423" s="87">
        <f t="shared" ref="E423:E424" si="908">E422+0.003</f>
        <v>0.63</v>
      </c>
      <c r="F423" s="111">
        <f t="shared" ref="F423:F424" si="909">F422+0.003</f>
        <v>7.9999999999999891E-2</v>
      </c>
      <c r="G423" s="97">
        <f t="shared" si="856"/>
        <v>1</v>
      </c>
      <c r="H423" s="91" t="s">
        <v>137</v>
      </c>
      <c r="I423" s="25" t="str">
        <f t="shared" si="900"/>
        <v>5i) Infrastructure M&amp;E (Central Plant)</v>
      </c>
      <c r="J423" s="25" t="str">
        <f t="shared" si="901"/>
        <v>5j) Floor Cassettes with horizontal services</v>
      </c>
      <c r="K423" s="25" t="str">
        <f t="shared" si="902"/>
        <v>5k) Partition Cassettes</v>
      </c>
      <c r="L423" s="25" t="str">
        <f t="shared" si="903"/>
        <v/>
      </c>
      <c r="M423" s="25" t="str">
        <f t="shared" si="904"/>
        <v/>
      </c>
      <c r="N423" s="25" t="str">
        <f t="shared" si="905"/>
        <v/>
      </c>
      <c r="O423" s="25" t="str">
        <f t="shared" si="858"/>
        <v/>
      </c>
      <c r="V423" s="24" t="s">
        <v>108</v>
      </c>
      <c r="W423" s="24" t="s">
        <v>134</v>
      </c>
      <c r="X423" s="24" t="s">
        <v>135</v>
      </c>
      <c r="Y423" s="24"/>
      <c r="Z423" s="24"/>
      <c r="AA423" s="24"/>
      <c r="AB423" s="24"/>
      <c r="AC423" s="24"/>
      <c r="AF423" s="24" t="str">
        <f t="shared" si="833"/>
        <v>5i5j5k</v>
      </c>
    </row>
    <row r="424" spans="1:32" ht="28.5" x14ac:dyDescent="0.45">
      <c r="A424" s="51" t="str">
        <f t="shared" si="824"/>
        <v>1b5i5j5k5l</v>
      </c>
      <c r="B424" s="96">
        <f t="shared" si="829"/>
        <v>423</v>
      </c>
      <c r="C424" s="87">
        <f t="shared" si="906"/>
        <v>0.14700000000000005</v>
      </c>
      <c r="D424" s="87">
        <f t="shared" si="907"/>
        <v>0.13700000000000007</v>
      </c>
      <c r="E424" s="87">
        <f t="shared" si="908"/>
        <v>0.63300000000000001</v>
      </c>
      <c r="F424" s="111">
        <f t="shared" si="909"/>
        <v>8.2999999999999893E-2</v>
      </c>
      <c r="G424" s="97">
        <f t="shared" si="856"/>
        <v>1</v>
      </c>
      <c r="H424" s="91" t="s">
        <v>137</v>
      </c>
      <c r="I424" s="25" t="str">
        <f t="shared" si="900"/>
        <v>5i) Infrastructure M&amp;E (Central Plant)</v>
      </c>
      <c r="J424" s="25" t="str">
        <f t="shared" si="901"/>
        <v>5j) Floor Cassettes with horizontal services</v>
      </c>
      <c r="K424" s="25" t="str">
        <f t="shared" si="902"/>
        <v>5k) Partition Cassettes</v>
      </c>
      <c r="L424" s="25" t="str">
        <f t="shared" ref="L424" si="910">SUBSTITUTE(Y424,"5l","5l) Doorsets")</f>
        <v>5l) Doorsets</v>
      </c>
      <c r="M424" s="25" t="str">
        <f t="shared" si="904"/>
        <v/>
      </c>
      <c r="N424" s="25" t="str">
        <f t="shared" si="905"/>
        <v/>
      </c>
      <c r="O424" s="25" t="str">
        <f t="shared" si="858"/>
        <v/>
      </c>
      <c r="V424" s="24" t="s">
        <v>108</v>
      </c>
      <c r="W424" s="24" t="s">
        <v>134</v>
      </c>
      <c r="X424" s="24" t="s">
        <v>135</v>
      </c>
      <c r="Y424" s="24" t="s">
        <v>111</v>
      </c>
      <c r="Z424" s="24"/>
      <c r="AA424" s="24"/>
      <c r="AB424" s="24"/>
      <c r="AC424" s="24"/>
      <c r="AF424" s="24" t="str">
        <f t="shared" si="833"/>
        <v>5i5j5k5l</v>
      </c>
    </row>
    <row r="425" spans="1:32" ht="28.5" x14ac:dyDescent="0.45">
      <c r="A425" s="51" t="str">
        <f t="shared" si="824"/>
        <v>1b5i5j5l</v>
      </c>
      <c r="B425" s="96">
        <f t="shared" si="829"/>
        <v>424</v>
      </c>
      <c r="C425" s="87">
        <f>C424+0.001</f>
        <v>0.14800000000000005</v>
      </c>
      <c r="D425" s="87">
        <f>D424+0.001</f>
        <v>0.13800000000000007</v>
      </c>
      <c r="E425" s="87">
        <f>E424-0.001</f>
        <v>0.63200000000000001</v>
      </c>
      <c r="F425" s="111">
        <f>F424-0.001</f>
        <v>8.1999999999999892E-2</v>
      </c>
      <c r="G425" s="97">
        <f t="shared" si="856"/>
        <v>1</v>
      </c>
      <c r="H425" s="91" t="s">
        <v>137</v>
      </c>
      <c r="I425" s="25" t="str">
        <f t="shared" si="900"/>
        <v>5i) Infrastructure M&amp;E (Central Plant)</v>
      </c>
      <c r="J425" s="25" t="str">
        <f t="shared" si="901"/>
        <v>5j) Floor Cassettes with horizontal services</v>
      </c>
      <c r="K425" s="25" t="str">
        <f t="shared" ref="K425" si="911">SUBSTITUTE(X425,"5l","5l) Doorsets")</f>
        <v>5l) Doorsets</v>
      </c>
      <c r="L425" s="25" t="str">
        <f t="shared" ref="L425:L428" si="912">SUBSTITUTE(Y425,"5j","5j) Floor Cassettes with horizontal services")</f>
        <v/>
      </c>
      <c r="M425" s="25" t="str">
        <f t="shared" si="904"/>
        <v/>
      </c>
      <c r="N425" s="25" t="str">
        <f t="shared" si="905"/>
        <v/>
      </c>
      <c r="O425" s="25" t="str">
        <f t="shared" si="858"/>
        <v/>
      </c>
      <c r="V425" s="24" t="s">
        <v>108</v>
      </c>
      <c r="W425" s="24" t="s">
        <v>134</v>
      </c>
      <c r="X425" s="24" t="s">
        <v>111</v>
      </c>
      <c r="Y425" s="24"/>
      <c r="Z425" s="24"/>
      <c r="AA425" s="24"/>
      <c r="AB425" s="24"/>
      <c r="AC425" s="24"/>
      <c r="AF425" s="24" t="str">
        <f t="shared" si="833"/>
        <v>5i5j5l</v>
      </c>
    </row>
    <row r="426" spans="1:32" ht="28.5" x14ac:dyDescent="0.45">
      <c r="A426" s="51" t="str">
        <f t="shared" si="824"/>
        <v>1b5i5k</v>
      </c>
      <c r="B426" s="96">
        <f t="shared" si="829"/>
        <v>425</v>
      </c>
      <c r="C426" s="87">
        <f t="shared" ref="C426:C431" si="913">C425+0.001</f>
        <v>0.14900000000000005</v>
      </c>
      <c r="D426" s="87">
        <f t="shared" ref="D426:D431" si="914">D425+0.001</f>
        <v>0.13900000000000007</v>
      </c>
      <c r="E426" s="87">
        <f t="shared" ref="E426:E431" si="915">E425-0.001</f>
        <v>0.63100000000000001</v>
      </c>
      <c r="F426" s="111">
        <f t="shared" ref="F426:F431" si="916">F425-0.001</f>
        <v>8.0999999999999892E-2</v>
      </c>
      <c r="G426" s="97">
        <f t="shared" si="856"/>
        <v>1</v>
      </c>
      <c r="H426" s="91" t="s">
        <v>137</v>
      </c>
      <c r="I426" s="25" t="str">
        <f t="shared" si="900"/>
        <v>5i) Infrastructure M&amp;E (Central Plant)</v>
      </c>
      <c r="J426" s="25" t="str">
        <f t="shared" ref="J426:J427" si="917">SUBSTITUTE(W426,"5k","5k) Partition Cassettes")</f>
        <v>5k) Partition Cassettes</v>
      </c>
      <c r="K426" s="25" t="str">
        <f t="shared" ref="K426" si="918">SUBSTITUTE(X426,"5k","5k) Partition Cassettes")</f>
        <v/>
      </c>
      <c r="L426" s="25" t="str">
        <f t="shared" si="912"/>
        <v/>
      </c>
      <c r="M426" s="25" t="str">
        <f t="shared" si="904"/>
        <v/>
      </c>
      <c r="N426" s="25" t="str">
        <f t="shared" si="905"/>
        <v/>
      </c>
      <c r="O426" s="25" t="str">
        <f t="shared" si="858"/>
        <v/>
      </c>
      <c r="V426" s="24" t="s">
        <v>108</v>
      </c>
      <c r="W426" s="24" t="s">
        <v>135</v>
      </c>
      <c r="X426" s="24"/>
      <c r="Y426" s="24"/>
      <c r="Z426" s="24"/>
      <c r="AA426" s="24"/>
      <c r="AB426" s="24"/>
      <c r="AC426" s="24"/>
      <c r="AF426" s="24" t="str">
        <f t="shared" si="833"/>
        <v>5i5k</v>
      </c>
    </row>
    <row r="427" spans="1:32" ht="28.5" x14ac:dyDescent="0.45">
      <c r="A427" s="51" t="str">
        <f t="shared" si="824"/>
        <v>1b5i5k5l</v>
      </c>
      <c r="B427" s="96">
        <f t="shared" si="829"/>
        <v>426</v>
      </c>
      <c r="C427" s="87">
        <f t="shared" si="913"/>
        <v>0.15000000000000005</v>
      </c>
      <c r="D427" s="87">
        <f t="shared" si="914"/>
        <v>0.14000000000000007</v>
      </c>
      <c r="E427" s="87">
        <f t="shared" si="915"/>
        <v>0.63</v>
      </c>
      <c r="F427" s="111">
        <f t="shared" si="916"/>
        <v>7.9999999999999891E-2</v>
      </c>
      <c r="G427" s="97">
        <f t="shared" si="856"/>
        <v>1</v>
      </c>
      <c r="H427" s="91" t="s">
        <v>137</v>
      </c>
      <c r="I427" s="25" t="str">
        <f t="shared" si="900"/>
        <v>5i) Infrastructure M&amp;E (Central Plant)</v>
      </c>
      <c r="J427" s="25" t="str">
        <f t="shared" si="917"/>
        <v>5k) Partition Cassettes</v>
      </c>
      <c r="K427" s="25" t="str">
        <f t="shared" ref="K427" si="919">SUBSTITUTE(X427,"5l","5l) Doorsets")</f>
        <v>5l) Doorsets</v>
      </c>
      <c r="L427" s="25" t="str">
        <f t="shared" si="912"/>
        <v/>
      </c>
      <c r="M427" s="25" t="str">
        <f t="shared" si="904"/>
        <v/>
      </c>
      <c r="N427" s="25" t="str">
        <f t="shared" si="905"/>
        <v/>
      </c>
      <c r="O427" s="25" t="str">
        <f t="shared" si="858"/>
        <v/>
      </c>
      <c r="V427" s="24" t="s">
        <v>108</v>
      </c>
      <c r="W427" s="24" t="s">
        <v>135</v>
      </c>
      <c r="X427" s="24" t="s">
        <v>111</v>
      </c>
      <c r="Y427" s="24"/>
      <c r="Z427" s="24"/>
      <c r="AA427" s="24"/>
      <c r="AB427" s="24"/>
      <c r="AC427" s="24"/>
      <c r="AF427" s="24" t="str">
        <f t="shared" si="833"/>
        <v>5i5k5l</v>
      </c>
    </row>
    <row r="428" spans="1:32" ht="28.5" x14ac:dyDescent="0.45">
      <c r="A428" s="51" t="str">
        <f t="shared" si="824"/>
        <v>1b5i5l</v>
      </c>
      <c r="B428" s="96">
        <f t="shared" si="829"/>
        <v>427</v>
      </c>
      <c r="C428" s="87">
        <f t="shared" si="913"/>
        <v>0.15100000000000005</v>
      </c>
      <c r="D428" s="87">
        <f t="shared" si="914"/>
        <v>0.14100000000000007</v>
      </c>
      <c r="E428" s="87">
        <f t="shared" si="915"/>
        <v>0.629</v>
      </c>
      <c r="F428" s="111">
        <f t="shared" si="916"/>
        <v>7.899999999999989E-2</v>
      </c>
      <c r="G428" s="97">
        <f t="shared" si="856"/>
        <v>1</v>
      </c>
      <c r="H428" s="91" t="s">
        <v>137</v>
      </c>
      <c r="I428" s="25" t="str">
        <f t="shared" si="900"/>
        <v>5i) Infrastructure M&amp;E (Central Plant)</v>
      </c>
      <c r="J428" s="25" t="str">
        <f t="shared" ref="J428" si="920">SUBSTITUTE(W428,"5l","5l) Doorsets")</f>
        <v>5l) Doorsets</v>
      </c>
      <c r="K428" s="25" t="str">
        <f t="shared" ref="K428" si="921">SUBSTITUTE(X428,"5k","5k) Partition Cassettes")</f>
        <v/>
      </c>
      <c r="L428" s="25" t="str">
        <f t="shared" si="912"/>
        <v/>
      </c>
      <c r="M428" s="25" t="str">
        <f t="shared" si="904"/>
        <v/>
      </c>
      <c r="N428" s="25" t="str">
        <f t="shared" si="905"/>
        <v/>
      </c>
      <c r="O428" s="25" t="str">
        <f t="shared" si="858"/>
        <v/>
      </c>
      <c r="V428" s="24" t="s">
        <v>108</v>
      </c>
      <c r="W428" s="24" t="s">
        <v>111</v>
      </c>
      <c r="X428" s="24"/>
      <c r="Y428" s="24"/>
      <c r="Z428" s="24"/>
      <c r="AA428" s="24"/>
      <c r="AB428" s="24"/>
      <c r="AC428" s="24"/>
      <c r="AF428" s="24" t="str">
        <f t="shared" si="833"/>
        <v>5i5l</v>
      </c>
    </row>
    <row r="429" spans="1:32" ht="28.5" x14ac:dyDescent="0.45">
      <c r="A429" s="51" t="str">
        <f t="shared" si="824"/>
        <v>1b5k</v>
      </c>
      <c r="B429" s="96">
        <f t="shared" si="829"/>
        <v>428</v>
      </c>
      <c r="C429" s="87">
        <f t="shared" si="913"/>
        <v>0.15200000000000005</v>
      </c>
      <c r="D429" s="87">
        <f t="shared" si="914"/>
        <v>0.14200000000000007</v>
      </c>
      <c r="E429" s="87">
        <f t="shared" si="915"/>
        <v>0.628</v>
      </c>
      <c r="F429" s="111">
        <f t="shared" si="916"/>
        <v>7.7999999999999889E-2</v>
      </c>
      <c r="G429" s="97">
        <f t="shared" si="856"/>
        <v>1</v>
      </c>
      <c r="H429" s="91" t="s">
        <v>137</v>
      </c>
      <c r="I429" s="25" t="str">
        <f t="shared" ref="I429:I430" si="922">SUBSTITUTE(V429,"5k","5k) Partition Cassettes")</f>
        <v>5k) Partition Cassettes</v>
      </c>
      <c r="J429" s="25" t="str">
        <f t="shared" ref="J429" si="923">SUBSTITUTE(W429,"5j","5j) Floor Cassettes with horizontal services")</f>
        <v/>
      </c>
      <c r="K429" s="25" t="str">
        <f t="shared" ref="K429:K431" si="924">SUBSTITUTE(X429,"5f","5f) Roof Assemblies (pre-finished sections)")</f>
        <v/>
      </c>
      <c r="L429" s="25" t="str">
        <f t="shared" ref="L429:L431" si="925">SUBSTITUTE(Y429,"5g","5g) In unit M&amp;E distribution assemblies")</f>
        <v/>
      </c>
      <c r="M429" s="25" t="str">
        <f t="shared" si="904"/>
        <v/>
      </c>
      <c r="N429" s="25" t="str">
        <f t="shared" si="905"/>
        <v/>
      </c>
      <c r="O429" s="25" t="str">
        <f t="shared" si="858"/>
        <v/>
      </c>
      <c r="V429" s="24" t="s">
        <v>135</v>
      </c>
      <c r="W429" s="24"/>
      <c r="X429" s="24"/>
      <c r="Y429" s="24"/>
      <c r="Z429" s="24"/>
      <c r="AA429" s="24"/>
      <c r="AB429" s="24"/>
      <c r="AC429" s="24"/>
      <c r="AF429" s="24" t="str">
        <f t="shared" si="833"/>
        <v>5k</v>
      </c>
    </row>
    <row r="430" spans="1:32" ht="28.5" x14ac:dyDescent="0.45">
      <c r="A430" s="51" t="str">
        <f t="shared" si="824"/>
        <v>1b5k5l</v>
      </c>
      <c r="B430" s="96">
        <f t="shared" si="829"/>
        <v>429</v>
      </c>
      <c r="C430" s="87">
        <f t="shared" si="913"/>
        <v>0.15300000000000005</v>
      </c>
      <c r="D430" s="87">
        <f t="shared" si="914"/>
        <v>0.14300000000000007</v>
      </c>
      <c r="E430" s="87">
        <f t="shared" si="915"/>
        <v>0.627</v>
      </c>
      <c r="F430" s="111">
        <f t="shared" si="916"/>
        <v>7.6999999999999888E-2</v>
      </c>
      <c r="G430" s="97">
        <f t="shared" si="856"/>
        <v>1</v>
      </c>
      <c r="H430" s="91" t="s">
        <v>137</v>
      </c>
      <c r="I430" s="25" t="str">
        <f t="shared" si="922"/>
        <v>5k) Partition Cassettes</v>
      </c>
      <c r="J430" s="25" t="str">
        <f t="shared" ref="J430" si="926">SUBSTITUTE(W430,"5l","5l) Doorsets")</f>
        <v>5l) Doorsets</v>
      </c>
      <c r="K430" s="25" t="str">
        <f t="shared" si="924"/>
        <v/>
      </c>
      <c r="L430" s="25" t="str">
        <f t="shared" si="925"/>
        <v/>
      </c>
      <c r="M430" s="25" t="str">
        <f t="shared" si="904"/>
        <v/>
      </c>
      <c r="N430" s="25" t="str">
        <f t="shared" si="905"/>
        <v/>
      </c>
      <c r="O430" s="25" t="str">
        <f t="shared" si="858"/>
        <v/>
      </c>
      <c r="V430" s="24" t="s">
        <v>135</v>
      </c>
      <c r="W430" s="24" t="s">
        <v>111</v>
      </c>
      <c r="X430" s="24"/>
      <c r="Y430" s="24"/>
      <c r="Z430" s="24"/>
      <c r="AA430" s="24"/>
      <c r="AB430" s="24"/>
      <c r="AC430" s="24"/>
    </row>
    <row r="431" spans="1:32" ht="28.9" thickBot="1" x14ac:dyDescent="0.5">
      <c r="A431" s="51" t="str">
        <f t="shared" si="824"/>
        <v>1b5l</v>
      </c>
      <c r="B431" s="96">
        <f t="shared" si="829"/>
        <v>430</v>
      </c>
      <c r="C431" s="87">
        <f t="shared" si="913"/>
        <v>0.15400000000000005</v>
      </c>
      <c r="D431" s="87">
        <f t="shared" si="914"/>
        <v>0.14400000000000007</v>
      </c>
      <c r="E431" s="87">
        <f t="shared" si="915"/>
        <v>0.626</v>
      </c>
      <c r="F431" s="111">
        <f t="shared" si="916"/>
        <v>7.5999999999999887E-2</v>
      </c>
      <c r="G431" s="97">
        <f t="shared" si="856"/>
        <v>1</v>
      </c>
      <c r="H431" s="91" t="s">
        <v>137</v>
      </c>
      <c r="I431" s="25" t="str">
        <f t="shared" ref="I431" si="927">SUBSTITUTE(V431,"5l","5l) Doorsets")</f>
        <v>5l) Doorsets</v>
      </c>
      <c r="J431" s="25" t="str">
        <f t="shared" ref="J431" si="928">SUBSTITUTE(W431,"5j","5j) Floor Cassettes with horizontal services")</f>
        <v/>
      </c>
      <c r="K431" s="25" t="str">
        <f t="shared" si="924"/>
        <v/>
      </c>
      <c r="L431" s="25" t="str">
        <f t="shared" si="925"/>
        <v/>
      </c>
      <c r="M431" s="25" t="str">
        <f t="shared" si="904"/>
        <v/>
      </c>
      <c r="N431" s="25" t="str">
        <f t="shared" si="905"/>
        <v/>
      </c>
      <c r="O431" s="25" t="str">
        <f t="shared" si="858"/>
        <v/>
      </c>
      <c r="V431" s="24" t="s">
        <v>111</v>
      </c>
      <c r="W431" s="24"/>
      <c r="X431" s="24"/>
      <c r="Y431" s="24"/>
      <c r="Z431" s="24"/>
      <c r="AA431" s="24"/>
      <c r="AB431" s="24"/>
      <c r="AC431" s="24"/>
    </row>
    <row r="432" spans="1:32" s="89" customFormat="1" ht="49.15" customHeight="1" thickBot="1" x14ac:dyDescent="0.5">
      <c r="A432" s="51" t="str">
        <f t="shared" si="824"/>
        <v>1c</v>
      </c>
      <c r="B432" s="96">
        <f t="shared" si="829"/>
        <v>431</v>
      </c>
      <c r="C432" s="87">
        <v>0.08</v>
      </c>
      <c r="D432" s="87">
        <v>0.05</v>
      </c>
      <c r="E432" s="87">
        <v>0.7</v>
      </c>
      <c r="F432" s="111">
        <v>0.17</v>
      </c>
      <c r="G432" s="97">
        <f t="shared" si="856"/>
        <v>1</v>
      </c>
      <c r="H432" s="90" t="s">
        <v>145</v>
      </c>
      <c r="J432" s="88" t="str">
        <f t="shared" ref="J432:J439" si="929">SUBSTITUTE(W432,"5j","5j) Floor Cassettes with horizontal services")</f>
        <v/>
      </c>
      <c r="K432" s="88" t="str">
        <f t="shared" ref="K432:K439" si="930">SUBSTITUTE(X432,"5f","5f) Roof Assemblies (pre-finished sections)")</f>
        <v/>
      </c>
      <c r="L432" s="88" t="str">
        <f t="shared" ref="L432:L439" si="931">SUBSTITUTE(Y432,"5g","5g) In unit M&amp;E distribution assemblies")</f>
        <v/>
      </c>
      <c r="M432" s="88" t="str">
        <f t="shared" ref="M432:M439" si="932">SUBSTITUTE(Z432,"5h","5h) Infrastructure M&amp;E (vertical risers)")</f>
        <v/>
      </c>
      <c r="N432" s="88" t="str">
        <f t="shared" ref="N432:N439" si="933">SUBSTITUTE(AA432,"5i","5i) Infrastructure M&amp;E (Central Plant)")</f>
        <v/>
      </c>
      <c r="O432" s="88" t="str">
        <f t="shared" ref="O432:O439" si="934">SUBSTITUTE(AB432,"5j","5j) Floor Cassettes with horizontal services")</f>
        <v/>
      </c>
      <c r="P432" s="88"/>
      <c r="Q432" s="88"/>
      <c r="R432" s="88"/>
      <c r="S432" s="88"/>
      <c r="T432" s="88"/>
    </row>
    <row r="433" spans="1:15" ht="42.75" x14ac:dyDescent="0.45">
      <c r="A433" s="51" t="str">
        <f t="shared" si="824"/>
        <v>1c5h</v>
      </c>
      <c r="B433" s="96">
        <f t="shared" si="829"/>
        <v>432</v>
      </c>
      <c r="C433" s="87">
        <f>C432-0.02</f>
        <v>0.06</v>
      </c>
      <c r="D433" s="87">
        <f>D432-0.02</f>
        <v>3.0000000000000002E-2</v>
      </c>
      <c r="E433" s="87">
        <f>E432+0.02</f>
        <v>0.72</v>
      </c>
      <c r="F433" s="111">
        <f>F432+0.02</f>
        <v>0.19</v>
      </c>
      <c r="G433" s="97">
        <f t="shared" si="856"/>
        <v>1</v>
      </c>
      <c r="H433" s="91" t="s">
        <v>145</v>
      </c>
      <c r="I433" s="25" t="s">
        <v>138</v>
      </c>
      <c r="J433" s="25" t="str">
        <f t="shared" si="929"/>
        <v/>
      </c>
      <c r="K433" s="25" t="str">
        <f t="shared" si="930"/>
        <v/>
      </c>
      <c r="L433" s="25" t="str">
        <f t="shared" si="931"/>
        <v/>
      </c>
      <c r="M433" s="25" t="str">
        <f t="shared" si="932"/>
        <v/>
      </c>
      <c r="N433" s="25" t="str">
        <f t="shared" si="933"/>
        <v/>
      </c>
      <c r="O433" s="25" t="str">
        <f t="shared" si="934"/>
        <v/>
      </c>
    </row>
    <row r="434" spans="1:15" ht="42.75" x14ac:dyDescent="0.45">
      <c r="A434" s="51" t="str">
        <f t="shared" si="824"/>
        <v>1c5h5i</v>
      </c>
      <c r="B434" s="96">
        <f t="shared" si="829"/>
        <v>433</v>
      </c>
      <c r="C434" s="87">
        <f t="shared" ref="C434:C435" si="935">C433-0.02</f>
        <v>3.9999999999999994E-2</v>
      </c>
      <c r="D434" s="87">
        <f t="shared" ref="D434" si="936">D433-0.02</f>
        <v>1.0000000000000002E-2</v>
      </c>
      <c r="E434" s="87">
        <f t="shared" ref="E434:E435" si="937">E433+0.02</f>
        <v>0.74</v>
      </c>
      <c r="F434" s="111">
        <f t="shared" ref="F434" si="938">F433+0.02</f>
        <v>0.21</v>
      </c>
      <c r="G434" s="97">
        <f t="shared" si="856"/>
        <v>1</v>
      </c>
      <c r="H434" s="91" t="s">
        <v>145</v>
      </c>
      <c r="I434" s="25" t="s">
        <v>138</v>
      </c>
      <c r="J434" s="25" t="s">
        <v>139</v>
      </c>
      <c r="K434" s="25" t="str">
        <f t="shared" si="930"/>
        <v/>
      </c>
      <c r="L434" s="25" t="str">
        <f t="shared" si="931"/>
        <v/>
      </c>
      <c r="M434" s="25" t="str">
        <f t="shared" si="932"/>
        <v/>
      </c>
      <c r="N434" s="25" t="str">
        <f t="shared" si="933"/>
        <v/>
      </c>
      <c r="O434" s="25" t="str">
        <f t="shared" si="934"/>
        <v/>
      </c>
    </row>
    <row r="435" spans="1:15" ht="42.75" x14ac:dyDescent="0.45">
      <c r="A435" s="51" t="str">
        <f t="shared" si="824"/>
        <v>1c5h5i5l</v>
      </c>
      <c r="B435" s="96">
        <f t="shared" si="829"/>
        <v>434</v>
      </c>
      <c r="C435" s="87">
        <f t="shared" si="935"/>
        <v>1.9999999999999993E-2</v>
      </c>
      <c r="D435" s="87">
        <v>5.0000000000000001E-3</v>
      </c>
      <c r="E435" s="87">
        <f t="shared" si="937"/>
        <v>0.76</v>
      </c>
      <c r="F435" s="111">
        <v>0.21</v>
      </c>
      <c r="G435" s="97">
        <f t="shared" si="856"/>
        <v>0.995</v>
      </c>
      <c r="H435" s="91" t="s">
        <v>145</v>
      </c>
      <c r="I435" s="25" t="s">
        <v>138</v>
      </c>
      <c r="J435" s="25" t="s">
        <v>139</v>
      </c>
      <c r="K435" s="25" t="s">
        <v>140</v>
      </c>
      <c r="L435" s="25" t="str">
        <f t="shared" si="931"/>
        <v/>
      </c>
      <c r="M435" s="25" t="str">
        <f t="shared" si="932"/>
        <v/>
      </c>
      <c r="N435" s="25" t="str">
        <f t="shared" si="933"/>
        <v/>
      </c>
      <c r="O435" s="25" t="str">
        <f t="shared" si="934"/>
        <v/>
      </c>
    </row>
    <row r="436" spans="1:15" ht="42.75" x14ac:dyDescent="0.45">
      <c r="A436" s="51" t="str">
        <f t="shared" si="824"/>
        <v>1c5h5l</v>
      </c>
      <c r="B436" s="96">
        <f t="shared" si="829"/>
        <v>435</v>
      </c>
      <c r="C436" s="87">
        <f>C435+0.001</f>
        <v>2.0999999999999994E-2</v>
      </c>
      <c r="D436" s="87">
        <f>D435+0.001</f>
        <v>6.0000000000000001E-3</v>
      </c>
      <c r="E436" s="87">
        <f>E435-0.001</f>
        <v>0.75900000000000001</v>
      </c>
      <c r="F436" s="111">
        <f>F435-0.001</f>
        <v>0.20899999999999999</v>
      </c>
      <c r="G436" s="97">
        <f t="shared" si="856"/>
        <v>0.995</v>
      </c>
      <c r="H436" s="91" t="s">
        <v>145</v>
      </c>
      <c r="I436" s="25" t="s">
        <v>138</v>
      </c>
      <c r="J436" s="25" t="s">
        <v>140</v>
      </c>
      <c r="K436" s="25" t="str">
        <f t="shared" si="930"/>
        <v/>
      </c>
      <c r="L436" s="25" t="str">
        <f t="shared" si="931"/>
        <v/>
      </c>
      <c r="M436" s="25" t="str">
        <f t="shared" si="932"/>
        <v/>
      </c>
      <c r="N436" s="25" t="str">
        <f t="shared" si="933"/>
        <v/>
      </c>
      <c r="O436" s="25" t="str">
        <f t="shared" si="934"/>
        <v/>
      </c>
    </row>
    <row r="437" spans="1:15" ht="42.75" x14ac:dyDescent="0.45">
      <c r="A437" s="51" t="str">
        <f t="shared" si="824"/>
        <v>1c5i</v>
      </c>
      <c r="B437" s="96">
        <f t="shared" si="829"/>
        <v>436</v>
      </c>
      <c r="C437" s="87">
        <f t="shared" ref="C437:C439" si="939">C436+0.001</f>
        <v>2.1999999999999995E-2</v>
      </c>
      <c r="D437" s="87">
        <f t="shared" ref="D437:D439" si="940">D436+0.001</f>
        <v>7.0000000000000001E-3</v>
      </c>
      <c r="E437" s="87">
        <f t="shared" ref="E437:E439" si="941">E436-0.001</f>
        <v>0.75800000000000001</v>
      </c>
      <c r="F437" s="111">
        <f t="shared" ref="F437:F439" si="942">F436-0.001</f>
        <v>0.20799999999999999</v>
      </c>
      <c r="G437" s="97">
        <f t="shared" si="856"/>
        <v>0.995</v>
      </c>
      <c r="H437" s="91" t="s">
        <v>145</v>
      </c>
      <c r="I437" s="25" t="s">
        <v>139</v>
      </c>
      <c r="J437" s="25" t="str">
        <f t="shared" si="929"/>
        <v/>
      </c>
      <c r="K437" s="25" t="str">
        <f t="shared" si="930"/>
        <v/>
      </c>
      <c r="L437" s="25" t="str">
        <f t="shared" si="931"/>
        <v/>
      </c>
      <c r="M437" s="25" t="str">
        <f t="shared" si="932"/>
        <v/>
      </c>
      <c r="N437" s="25" t="str">
        <f t="shared" si="933"/>
        <v/>
      </c>
      <c r="O437" s="25" t="str">
        <f t="shared" si="934"/>
        <v/>
      </c>
    </row>
    <row r="438" spans="1:15" ht="42.75" x14ac:dyDescent="0.45">
      <c r="A438" s="51" t="str">
        <f t="shared" si="824"/>
        <v>1c5i5l</v>
      </c>
      <c r="B438" s="96">
        <f t="shared" si="829"/>
        <v>437</v>
      </c>
      <c r="C438" s="87">
        <v>2.1000000000000001E-2</v>
      </c>
      <c r="D438" s="87">
        <v>5.0000000000000001E-3</v>
      </c>
      <c r="E438" s="87">
        <v>0.75800000000000001</v>
      </c>
      <c r="F438" s="111">
        <v>0.20899999999999999</v>
      </c>
      <c r="G438" s="97">
        <f t="shared" si="856"/>
        <v>0.99299999999999999</v>
      </c>
      <c r="H438" s="91" t="s">
        <v>145</v>
      </c>
      <c r="I438" s="25" t="s">
        <v>139</v>
      </c>
      <c r="J438" s="25" t="s">
        <v>140</v>
      </c>
      <c r="K438" s="25" t="str">
        <f t="shared" si="930"/>
        <v/>
      </c>
      <c r="L438" s="25" t="str">
        <f t="shared" si="931"/>
        <v/>
      </c>
      <c r="M438" s="25" t="str">
        <f t="shared" si="932"/>
        <v/>
      </c>
      <c r="N438" s="25" t="str">
        <f t="shared" si="933"/>
        <v/>
      </c>
      <c r="O438" s="25" t="str">
        <f t="shared" si="934"/>
        <v/>
      </c>
    </row>
    <row r="439" spans="1:15" ht="42.75" x14ac:dyDescent="0.45">
      <c r="A439" s="51" t="str">
        <f t="shared" si="824"/>
        <v>1c5l</v>
      </c>
      <c r="B439" s="96">
        <f t="shared" si="829"/>
        <v>438</v>
      </c>
      <c r="C439" s="87">
        <f t="shared" si="939"/>
        <v>2.2000000000000002E-2</v>
      </c>
      <c r="D439" s="87">
        <f t="shared" si="940"/>
        <v>6.0000000000000001E-3</v>
      </c>
      <c r="E439" s="87">
        <f t="shared" si="941"/>
        <v>0.75700000000000001</v>
      </c>
      <c r="F439" s="111">
        <f t="shared" si="942"/>
        <v>0.20799999999999999</v>
      </c>
      <c r="G439" s="97">
        <f t="shared" si="856"/>
        <v>0.99299999999999999</v>
      </c>
      <c r="H439" s="91" t="s">
        <v>145</v>
      </c>
      <c r="I439" s="25" t="s">
        <v>140</v>
      </c>
      <c r="J439" s="25" t="str">
        <f t="shared" si="929"/>
        <v/>
      </c>
      <c r="K439" s="25" t="str">
        <f t="shared" si="930"/>
        <v/>
      </c>
      <c r="L439" s="25" t="str">
        <f t="shared" si="931"/>
        <v/>
      </c>
      <c r="M439" s="25" t="str">
        <f t="shared" si="932"/>
        <v/>
      </c>
      <c r="N439" s="25" t="str">
        <f t="shared" si="933"/>
        <v/>
      </c>
      <c r="O439" s="25" t="str">
        <f t="shared" si="934"/>
        <v/>
      </c>
    </row>
  </sheetData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B159-A6B3-4F24-A6AB-69787049E365}">
  <sheetPr codeName="Sheet3"/>
  <dimension ref="A1:G83"/>
  <sheetViews>
    <sheetView workbookViewId="0">
      <selection activeCell="M23" sqref="M23"/>
    </sheetView>
  </sheetViews>
  <sheetFormatPr defaultColWidth="9" defaultRowHeight="14.25" x14ac:dyDescent="0.45"/>
  <cols>
    <col min="1" max="1" width="9" style="24"/>
    <col min="2" max="2" width="40" style="24" customWidth="1"/>
    <col min="3" max="4" width="9.1328125" style="73" customWidth="1"/>
    <col min="5" max="5" width="10.73046875" style="73" customWidth="1"/>
    <col min="6" max="6" width="9.1328125" style="73" customWidth="1"/>
    <col min="7" max="7" width="17.265625" style="76" customWidth="1"/>
    <col min="8" max="16384" width="9" style="24"/>
  </cols>
  <sheetData>
    <row r="1" spans="1:7" ht="54" x14ac:dyDescent="0.55000000000000004">
      <c r="B1" s="1" t="s">
        <v>0</v>
      </c>
      <c r="C1" s="86" t="s">
        <v>71</v>
      </c>
      <c r="D1" s="86" t="s">
        <v>72</v>
      </c>
      <c r="E1" s="86" t="s">
        <v>73</v>
      </c>
      <c r="F1" s="86" t="s">
        <v>74</v>
      </c>
      <c r="G1" s="81" t="s">
        <v>126</v>
      </c>
    </row>
    <row r="3" spans="1:7" x14ac:dyDescent="0.45">
      <c r="B3" s="24" t="s">
        <v>1</v>
      </c>
      <c r="C3" s="72">
        <v>30</v>
      </c>
      <c r="D3" s="72">
        <v>25</v>
      </c>
      <c r="E3" s="72">
        <v>40</v>
      </c>
      <c r="F3" s="72">
        <v>5</v>
      </c>
      <c r="G3" s="76">
        <f>SUM(C3:F3)</f>
        <v>100</v>
      </c>
    </row>
    <row r="4" spans="1:7" x14ac:dyDescent="0.45">
      <c r="B4" s="24" t="s">
        <v>2</v>
      </c>
      <c r="C4" s="72">
        <v>30</v>
      </c>
      <c r="D4" s="72">
        <v>25</v>
      </c>
      <c r="E4" s="72">
        <v>40</v>
      </c>
      <c r="F4" s="72">
        <v>5</v>
      </c>
      <c r="G4" s="76">
        <f>SUM(C4:F4)</f>
        <v>100</v>
      </c>
    </row>
    <row r="5" spans="1:7" x14ac:dyDescent="0.45">
      <c r="B5" s="25" t="s">
        <v>3</v>
      </c>
      <c r="C5" s="72">
        <v>30</v>
      </c>
      <c r="D5" s="72">
        <v>25</v>
      </c>
      <c r="E5" s="72">
        <v>40</v>
      </c>
      <c r="F5" s="72">
        <v>5</v>
      </c>
      <c r="G5" s="76">
        <f>SUM(C5:F5)</f>
        <v>100</v>
      </c>
    </row>
    <row r="6" spans="1:7" ht="28.5" x14ac:dyDescent="0.45">
      <c r="B6" s="25" t="s">
        <v>4</v>
      </c>
      <c r="C6" s="72">
        <v>30</v>
      </c>
      <c r="D6" s="72">
        <v>25</v>
      </c>
      <c r="E6" s="72">
        <v>40</v>
      </c>
      <c r="F6" s="72">
        <v>5</v>
      </c>
      <c r="G6" s="76">
        <f>SUM(C6:F6)</f>
        <v>100</v>
      </c>
    </row>
    <row r="7" spans="1:7" x14ac:dyDescent="0.45">
      <c r="B7" s="1" t="s">
        <v>5</v>
      </c>
    </row>
    <row r="8" spans="1:7" ht="18" x14ac:dyDescent="0.55000000000000004">
      <c r="C8" s="74" t="s">
        <v>71</v>
      </c>
      <c r="D8" s="74" t="s">
        <v>72</v>
      </c>
      <c r="E8" s="74" t="s">
        <v>73</v>
      </c>
      <c r="F8" s="74" t="s">
        <v>74</v>
      </c>
    </row>
    <row r="9" spans="1:7" ht="31.5" x14ac:dyDescent="0.5">
      <c r="A9" s="21">
        <v>1</v>
      </c>
      <c r="B9" s="22" t="s">
        <v>6</v>
      </c>
      <c r="C9" s="72"/>
      <c r="D9" s="72"/>
      <c r="E9" s="72"/>
      <c r="F9" s="72"/>
    </row>
    <row r="10" spans="1:7" x14ac:dyDescent="0.45">
      <c r="A10" s="26" t="s">
        <v>7</v>
      </c>
      <c r="B10" s="24" t="s">
        <v>8</v>
      </c>
      <c r="C10" s="72">
        <v>-7</v>
      </c>
      <c r="D10" s="72">
        <v>-10</v>
      </c>
      <c r="E10" s="72">
        <v>15</v>
      </c>
      <c r="F10" s="72">
        <v>2</v>
      </c>
      <c r="G10" s="76">
        <f t="shared" ref="G10:G17" si="0">SUM(C10:F10)</f>
        <v>0</v>
      </c>
    </row>
    <row r="11" spans="1:7" s="51" customFormat="1" x14ac:dyDescent="0.45">
      <c r="A11" s="78" t="s">
        <v>127</v>
      </c>
      <c r="B11" s="55"/>
      <c r="C11" s="79">
        <v>-6</v>
      </c>
      <c r="D11" s="79">
        <v>-8</v>
      </c>
      <c r="E11" s="79">
        <v>15</v>
      </c>
      <c r="F11" s="79">
        <v>2</v>
      </c>
      <c r="G11" s="80">
        <f t="shared" si="0"/>
        <v>3</v>
      </c>
    </row>
    <row r="12" spans="1:7" x14ac:dyDescent="0.45">
      <c r="A12" s="26" t="s">
        <v>9</v>
      </c>
      <c r="B12" s="24" t="s">
        <v>10</v>
      </c>
      <c r="C12" s="72">
        <v>-9.5</v>
      </c>
      <c r="D12" s="72">
        <v>-13.5</v>
      </c>
      <c r="E12" s="72">
        <v>20</v>
      </c>
      <c r="F12" s="72">
        <v>3</v>
      </c>
      <c r="G12" s="76">
        <f t="shared" si="0"/>
        <v>0</v>
      </c>
    </row>
    <row r="13" spans="1:7" s="51" customFormat="1" x14ac:dyDescent="0.45">
      <c r="A13" s="78" t="s">
        <v>127</v>
      </c>
      <c r="B13" s="55"/>
      <c r="C13" s="79">
        <v>-8.5</v>
      </c>
      <c r="D13" s="79">
        <v>-13</v>
      </c>
      <c r="E13" s="79">
        <v>20</v>
      </c>
      <c r="F13" s="79">
        <v>3</v>
      </c>
      <c r="G13" s="80">
        <f t="shared" si="0"/>
        <v>1.5</v>
      </c>
    </row>
    <row r="14" spans="1:7" x14ac:dyDescent="0.45">
      <c r="A14" s="26" t="s">
        <v>11</v>
      </c>
      <c r="B14" s="24" t="s">
        <v>12</v>
      </c>
      <c r="C14" s="72">
        <v>-17</v>
      </c>
      <c r="D14" s="72">
        <v>-17</v>
      </c>
      <c r="E14" s="72">
        <v>30</v>
      </c>
      <c r="F14" s="72">
        <v>4</v>
      </c>
      <c r="G14" s="76">
        <f t="shared" si="0"/>
        <v>0</v>
      </c>
    </row>
    <row r="15" spans="1:7" s="51" customFormat="1" x14ac:dyDescent="0.45">
      <c r="A15" s="78" t="s">
        <v>127</v>
      </c>
      <c r="B15" s="55"/>
      <c r="C15" s="79">
        <v>-13</v>
      </c>
      <c r="D15" s="79">
        <v>-13</v>
      </c>
      <c r="E15" s="79">
        <v>30</v>
      </c>
      <c r="F15" s="79">
        <v>4</v>
      </c>
      <c r="G15" s="80">
        <f t="shared" si="0"/>
        <v>8</v>
      </c>
    </row>
    <row r="16" spans="1:7" x14ac:dyDescent="0.45">
      <c r="A16" s="26" t="s">
        <v>13</v>
      </c>
      <c r="B16" s="24" t="s">
        <v>14</v>
      </c>
      <c r="C16" s="72">
        <v>-23</v>
      </c>
      <c r="D16" s="72">
        <v>-18</v>
      </c>
      <c r="E16" s="72">
        <v>35</v>
      </c>
      <c r="F16" s="72">
        <v>6</v>
      </c>
      <c r="G16" s="76">
        <f t="shared" si="0"/>
        <v>0</v>
      </c>
    </row>
    <row r="17" spans="1:7" s="51" customFormat="1" x14ac:dyDescent="0.45">
      <c r="A17" s="78" t="s">
        <v>127</v>
      </c>
      <c r="B17" s="55"/>
      <c r="C17" s="79">
        <v>-18</v>
      </c>
      <c r="D17" s="79">
        <v>-10</v>
      </c>
      <c r="E17" s="79">
        <v>35</v>
      </c>
      <c r="F17" s="79">
        <v>6</v>
      </c>
      <c r="G17" s="80">
        <f t="shared" si="0"/>
        <v>13</v>
      </c>
    </row>
    <row r="18" spans="1:7" x14ac:dyDescent="0.45">
      <c r="C18" s="72"/>
      <c r="D18" s="72"/>
      <c r="E18" s="72"/>
      <c r="F18" s="72"/>
    </row>
    <row r="19" spans="1:7" ht="31.5" x14ac:dyDescent="0.5">
      <c r="A19" s="19">
        <v>2</v>
      </c>
      <c r="B19" s="20" t="s">
        <v>15</v>
      </c>
      <c r="C19" s="72"/>
      <c r="D19" s="72"/>
      <c r="E19" s="72"/>
      <c r="F19" s="72"/>
    </row>
    <row r="20" spans="1:7" x14ac:dyDescent="0.45">
      <c r="A20" s="26" t="s">
        <v>7</v>
      </c>
      <c r="B20" s="24" t="s">
        <v>16</v>
      </c>
      <c r="C20" s="72">
        <v>-10</v>
      </c>
      <c r="D20" s="72">
        <v>-7</v>
      </c>
      <c r="E20" s="72">
        <v>12</v>
      </c>
      <c r="F20" s="72">
        <v>5</v>
      </c>
      <c r="G20" s="76">
        <f>SUM(C20:F20)</f>
        <v>0</v>
      </c>
    </row>
    <row r="21" spans="1:7" x14ac:dyDescent="0.45">
      <c r="A21" s="78" t="s">
        <v>127</v>
      </c>
      <c r="B21" s="55"/>
      <c r="C21" s="79">
        <v>-10</v>
      </c>
      <c r="D21" s="79">
        <v>-6</v>
      </c>
      <c r="E21" s="79">
        <v>12</v>
      </c>
      <c r="F21" s="79">
        <v>6</v>
      </c>
      <c r="G21" s="80">
        <f t="shared" ref="G21:G25" si="1">SUM(C21:F21)</f>
        <v>2</v>
      </c>
    </row>
    <row r="22" spans="1:7" x14ac:dyDescent="0.45">
      <c r="A22" s="26" t="s">
        <v>9</v>
      </c>
      <c r="B22" s="24" t="s">
        <v>17</v>
      </c>
      <c r="C22" s="72">
        <v>-12</v>
      </c>
      <c r="D22" s="72">
        <v>-12</v>
      </c>
      <c r="E22" s="72">
        <v>18</v>
      </c>
      <c r="F22" s="72">
        <v>6</v>
      </c>
      <c r="G22" s="76">
        <f t="shared" si="1"/>
        <v>0</v>
      </c>
    </row>
    <row r="23" spans="1:7" x14ac:dyDescent="0.45">
      <c r="A23" s="78" t="s">
        <v>127</v>
      </c>
      <c r="B23" s="55"/>
      <c r="C23" s="79">
        <v>-10</v>
      </c>
      <c r="D23" s="79">
        <v>-10</v>
      </c>
      <c r="E23" s="79">
        <v>18</v>
      </c>
      <c r="F23" s="79">
        <v>6</v>
      </c>
      <c r="G23" s="80">
        <f t="shared" si="1"/>
        <v>4</v>
      </c>
    </row>
    <row r="24" spans="1:7" ht="21" customHeight="1" x14ac:dyDescent="0.45">
      <c r="A24" s="26" t="s">
        <v>11</v>
      </c>
      <c r="B24" s="77" t="s">
        <v>18</v>
      </c>
      <c r="C24" s="72">
        <v>-15</v>
      </c>
      <c r="D24" s="72">
        <v>-10</v>
      </c>
      <c r="E24" s="72">
        <v>22</v>
      </c>
      <c r="F24" s="72">
        <v>7</v>
      </c>
      <c r="G24" s="76">
        <f t="shared" si="1"/>
        <v>4</v>
      </c>
    </row>
    <row r="25" spans="1:7" ht="21" customHeight="1" x14ac:dyDescent="0.45">
      <c r="A25" s="78" t="s">
        <v>127</v>
      </c>
      <c r="B25" s="82"/>
      <c r="C25" s="79">
        <v>-8</v>
      </c>
      <c r="D25" s="79">
        <v>-8</v>
      </c>
      <c r="E25" s="79">
        <v>22</v>
      </c>
      <c r="F25" s="79">
        <v>7</v>
      </c>
      <c r="G25" s="80">
        <f t="shared" si="1"/>
        <v>13</v>
      </c>
    </row>
    <row r="26" spans="1:7" x14ac:dyDescent="0.45">
      <c r="C26" s="72"/>
      <c r="D26" s="72"/>
      <c r="E26" s="72"/>
      <c r="F26" s="72"/>
    </row>
    <row r="27" spans="1:7" ht="31.5" x14ac:dyDescent="0.5">
      <c r="A27" s="19">
        <v>3</v>
      </c>
      <c r="B27" s="20" t="s">
        <v>19</v>
      </c>
      <c r="C27" s="72"/>
      <c r="D27" s="72"/>
      <c r="E27" s="72"/>
      <c r="F27" s="72"/>
    </row>
    <row r="28" spans="1:7" x14ac:dyDescent="0.45">
      <c r="A28" s="26" t="s">
        <v>7</v>
      </c>
      <c r="B28" s="24" t="s">
        <v>20</v>
      </c>
      <c r="C28" s="72">
        <v>-10</v>
      </c>
      <c r="D28" s="72">
        <v>-6</v>
      </c>
      <c r="E28" s="72">
        <v>12</v>
      </c>
      <c r="F28" s="72">
        <v>4</v>
      </c>
      <c r="G28" s="76">
        <f>SUM(C28:F28)</f>
        <v>0</v>
      </c>
    </row>
    <row r="29" spans="1:7" x14ac:dyDescent="0.45">
      <c r="A29" s="78" t="s">
        <v>127</v>
      </c>
      <c r="B29" s="55"/>
      <c r="C29" s="79">
        <v>-8</v>
      </c>
      <c r="D29" s="79">
        <v>-6</v>
      </c>
      <c r="E29" s="79">
        <v>12</v>
      </c>
      <c r="F29" s="79">
        <v>4</v>
      </c>
      <c r="G29" s="80">
        <f t="shared" ref="G29:G83" si="2">SUM(C29:F29)</f>
        <v>2</v>
      </c>
    </row>
    <row r="30" spans="1:7" x14ac:dyDescent="0.45">
      <c r="A30" s="26" t="s">
        <v>9</v>
      </c>
      <c r="B30" s="24" t="s">
        <v>21</v>
      </c>
      <c r="C30" s="72">
        <v>-10</v>
      </c>
      <c r="D30" s="72">
        <v>-8</v>
      </c>
      <c r="E30" s="72">
        <v>15</v>
      </c>
      <c r="F30" s="72">
        <v>3</v>
      </c>
      <c r="G30" s="76">
        <f t="shared" si="2"/>
        <v>0</v>
      </c>
    </row>
    <row r="31" spans="1:7" x14ac:dyDescent="0.45">
      <c r="A31" s="78" t="s">
        <v>127</v>
      </c>
      <c r="B31" s="55"/>
      <c r="C31" s="79">
        <v>-8</v>
      </c>
      <c r="D31" s="79">
        <v>-6</v>
      </c>
      <c r="E31" s="79">
        <v>15</v>
      </c>
      <c r="F31" s="79">
        <v>5</v>
      </c>
      <c r="G31" s="80">
        <f t="shared" si="2"/>
        <v>6</v>
      </c>
    </row>
    <row r="32" spans="1:7" x14ac:dyDescent="0.45">
      <c r="A32" s="26" t="s">
        <v>11</v>
      </c>
      <c r="B32" s="24" t="s">
        <v>22</v>
      </c>
      <c r="C32" s="72">
        <v>-12</v>
      </c>
      <c r="D32" s="72">
        <v>-10</v>
      </c>
      <c r="E32" s="72">
        <v>18</v>
      </c>
      <c r="F32" s="72">
        <v>4</v>
      </c>
      <c r="G32" s="76">
        <f t="shared" si="2"/>
        <v>0</v>
      </c>
    </row>
    <row r="33" spans="1:7" x14ac:dyDescent="0.45">
      <c r="A33" s="78" t="s">
        <v>127</v>
      </c>
      <c r="B33" s="55"/>
      <c r="C33" s="79">
        <v>-8</v>
      </c>
      <c r="D33" s="79">
        <v>-6</v>
      </c>
      <c r="E33" s="79">
        <v>18</v>
      </c>
      <c r="F33" s="79">
        <v>4</v>
      </c>
      <c r="G33" s="80">
        <f t="shared" si="2"/>
        <v>8</v>
      </c>
    </row>
    <row r="34" spans="1:7" x14ac:dyDescent="0.45">
      <c r="A34" s="26" t="s">
        <v>13</v>
      </c>
      <c r="B34" s="24" t="s">
        <v>23</v>
      </c>
      <c r="C34" s="72">
        <f>-12</f>
        <v>-12</v>
      </c>
      <c r="D34" s="72">
        <v>-10</v>
      </c>
      <c r="E34" s="72">
        <v>18</v>
      </c>
      <c r="F34" s="72">
        <v>4</v>
      </c>
      <c r="G34" s="76">
        <f t="shared" si="2"/>
        <v>0</v>
      </c>
    </row>
    <row r="35" spans="1:7" x14ac:dyDescent="0.45">
      <c r="A35" s="78" t="s">
        <v>127</v>
      </c>
      <c r="B35" s="55"/>
      <c r="C35" s="79">
        <v>-8</v>
      </c>
      <c r="D35" s="79">
        <v>-10</v>
      </c>
      <c r="E35" s="79">
        <v>18</v>
      </c>
      <c r="F35" s="79">
        <v>4</v>
      </c>
      <c r="G35" s="80">
        <f t="shared" si="2"/>
        <v>4</v>
      </c>
    </row>
    <row r="36" spans="1:7" x14ac:dyDescent="0.45">
      <c r="A36" s="26" t="s">
        <v>24</v>
      </c>
      <c r="B36" s="24" t="s">
        <v>25</v>
      </c>
      <c r="C36" s="72">
        <v>-14</v>
      </c>
      <c r="D36" s="72">
        <v>-13</v>
      </c>
      <c r="E36" s="72">
        <v>22</v>
      </c>
      <c r="F36" s="72">
        <v>5</v>
      </c>
      <c r="G36" s="76">
        <f t="shared" si="2"/>
        <v>0</v>
      </c>
    </row>
    <row r="37" spans="1:7" x14ac:dyDescent="0.45">
      <c r="A37" s="78" t="s">
        <v>127</v>
      </c>
      <c r="B37" s="55"/>
      <c r="C37" s="79">
        <v>-8</v>
      </c>
      <c r="D37" s="79">
        <v>-10</v>
      </c>
      <c r="E37" s="79">
        <v>22</v>
      </c>
      <c r="F37" s="79">
        <v>5</v>
      </c>
      <c r="G37" s="80">
        <f t="shared" si="2"/>
        <v>9</v>
      </c>
    </row>
    <row r="38" spans="1:7" x14ac:dyDescent="0.45">
      <c r="A38" s="83" t="s">
        <v>26</v>
      </c>
      <c r="B38" s="24" t="s">
        <v>27</v>
      </c>
      <c r="C38" s="72">
        <v>-14</v>
      </c>
      <c r="D38" s="72">
        <v>-10</v>
      </c>
      <c r="E38" s="72">
        <v>20</v>
      </c>
      <c r="F38" s="72">
        <v>4</v>
      </c>
      <c r="G38" s="76">
        <f t="shared" si="2"/>
        <v>0</v>
      </c>
    </row>
    <row r="39" spans="1:7" x14ac:dyDescent="0.45">
      <c r="A39" s="78" t="s">
        <v>127</v>
      </c>
      <c r="B39" s="55"/>
      <c r="C39" s="79">
        <v>-8</v>
      </c>
      <c r="D39" s="79">
        <v>-8</v>
      </c>
      <c r="E39" s="79">
        <v>20</v>
      </c>
      <c r="F39" s="79">
        <v>4</v>
      </c>
      <c r="G39" s="80">
        <f t="shared" si="2"/>
        <v>8</v>
      </c>
    </row>
    <row r="40" spans="1:7" x14ac:dyDescent="0.45">
      <c r="A40" s="26" t="s">
        <v>28</v>
      </c>
      <c r="B40" s="24" t="s">
        <v>29</v>
      </c>
      <c r="C40" s="72">
        <v>-16</v>
      </c>
      <c r="D40" s="72">
        <v>-10</v>
      </c>
      <c r="E40" s="72">
        <v>22</v>
      </c>
      <c r="F40" s="72">
        <v>4</v>
      </c>
      <c r="G40" s="76">
        <f t="shared" si="2"/>
        <v>0</v>
      </c>
    </row>
    <row r="41" spans="1:7" x14ac:dyDescent="0.45">
      <c r="A41" s="78" t="s">
        <v>127</v>
      </c>
      <c r="B41" s="55"/>
      <c r="C41" s="79">
        <v>-12</v>
      </c>
      <c r="D41" s="79">
        <v>-10</v>
      </c>
      <c r="E41" s="79">
        <v>22</v>
      </c>
      <c r="F41" s="79">
        <v>4</v>
      </c>
      <c r="G41" s="80">
        <f t="shared" si="2"/>
        <v>4</v>
      </c>
    </row>
    <row r="42" spans="1:7" x14ac:dyDescent="0.45">
      <c r="A42" s="78"/>
      <c r="B42" s="55"/>
      <c r="C42" s="84"/>
      <c r="D42" s="84"/>
      <c r="E42" s="84"/>
      <c r="F42" s="84"/>
      <c r="G42" s="85"/>
    </row>
    <row r="43" spans="1:7" ht="31.5" x14ac:dyDescent="0.5">
      <c r="A43" s="19">
        <v>4</v>
      </c>
      <c r="B43" s="20" t="s">
        <v>30</v>
      </c>
      <c r="C43" s="72"/>
      <c r="D43" s="72"/>
      <c r="E43" s="72"/>
      <c r="F43" s="72"/>
      <c r="G43" s="76">
        <f t="shared" si="2"/>
        <v>0</v>
      </c>
    </row>
    <row r="44" spans="1:7" x14ac:dyDescent="0.45">
      <c r="A44" s="26" t="s">
        <v>7</v>
      </c>
      <c r="B44" s="24" t="s">
        <v>31</v>
      </c>
      <c r="C44" s="72">
        <v>-13</v>
      </c>
      <c r="D44" s="72">
        <v>-10</v>
      </c>
      <c r="E44" s="72">
        <v>20</v>
      </c>
      <c r="F44" s="72">
        <v>3</v>
      </c>
      <c r="G44" s="76">
        <f t="shared" si="2"/>
        <v>0</v>
      </c>
    </row>
    <row r="45" spans="1:7" x14ac:dyDescent="0.45">
      <c r="A45" s="78" t="s">
        <v>127</v>
      </c>
      <c r="B45" s="55"/>
      <c r="C45" s="79">
        <v>-11</v>
      </c>
      <c r="D45" s="79">
        <v>-8</v>
      </c>
      <c r="E45" s="79">
        <v>20</v>
      </c>
      <c r="F45" s="79">
        <v>4</v>
      </c>
      <c r="G45" s="80">
        <f t="shared" si="2"/>
        <v>5</v>
      </c>
    </row>
    <row r="46" spans="1:7" x14ac:dyDescent="0.45">
      <c r="A46" s="26" t="s">
        <v>9</v>
      </c>
      <c r="B46" s="24" t="s">
        <v>32</v>
      </c>
      <c r="C46" s="72">
        <v>-5</v>
      </c>
      <c r="D46" s="72">
        <v>-8</v>
      </c>
      <c r="E46" s="72">
        <v>10</v>
      </c>
      <c r="F46" s="72">
        <v>3</v>
      </c>
      <c r="G46" s="76">
        <f t="shared" si="2"/>
        <v>0</v>
      </c>
    </row>
    <row r="47" spans="1:7" x14ac:dyDescent="0.45">
      <c r="C47" s="72"/>
      <c r="D47" s="72"/>
      <c r="E47" s="72"/>
      <c r="F47" s="72"/>
    </row>
    <row r="48" spans="1:7" ht="31.5" x14ac:dyDescent="0.5">
      <c r="A48" s="19">
        <v>5</v>
      </c>
      <c r="B48" s="20" t="s">
        <v>33</v>
      </c>
      <c r="C48" s="72"/>
      <c r="D48" s="72"/>
      <c r="E48" s="72"/>
      <c r="F48" s="72"/>
    </row>
    <row r="49" spans="1:7" x14ac:dyDescent="0.45">
      <c r="B49" s="14" t="s">
        <v>34</v>
      </c>
      <c r="C49" s="72"/>
      <c r="D49" s="72"/>
      <c r="E49" s="72"/>
      <c r="F49" s="72"/>
      <c r="G49" s="76">
        <f t="shared" si="2"/>
        <v>0</v>
      </c>
    </row>
    <row r="50" spans="1:7" x14ac:dyDescent="0.45">
      <c r="A50" s="26" t="s">
        <v>7</v>
      </c>
      <c r="B50" s="24" t="s">
        <v>35</v>
      </c>
      <c r="C50" s="72">
        <v>-1</v>
      </c>
      <c r="D50" s="72">
        <v>-1</v>
      </c>
      <c r="E50" s="72">
        <v>3</v>
      </c>
      <c r="F50" s="72">
        <v>3</v>
      </c>
      <c r="G50" s="76">
        <f t="shared" si="2"/>
        <v>4</v>
      </c>
    </row>
    <row r="51" spans="1:7" x14ac:dyDescent="0.45">
      <c r="A51" s="26" t="s">
        <v>9</v>
      </c>
      <c r="B51" s="24" t="s">
        <v>36</v>
      </c>
      <c r="C51" s="72">
        <v>-2.5</v>
      </c>
      <c r="D51" s="72">
        <v>-1.5</v>
      </c>
      <c r="E51" s="72">
        <v>2.5</v>
      </c>
      <c r="F51" s="72">
        <v>1.5</v>
      </c>
      <c r="G51" s="76">
        <f t="shared" si="2"/>
        <v>0</v>
      </c>
    </row>
    <row r="52" spans="1:7" ht="28.5" x14ac:dyDescent="0.45">
      <c r="A52" s="26" t="s">
        <v>11</v>
      </c>
      <c r="B52" s="25" t="s">
        <v>37</v>
      </c>
      <c r="C52" s="72">
        <v>-3</v>
      </c>
      <c r="D52" s="72">
        <v>-2.5</v>
      </c>
      <c r="E52" s="72">
        <v>4.5</v>
      </c>
      <c r="F52" s="72">
        <v>1.5</v>
      </c>
      <c r="G52" s="76">
        <f t="shared" si="2"/>
        <v>0.5</v>
      </c>
    </row>
    <row r="53" spans="1:7" x14ac:dyDescent="0.45">
      <c r="A53" s="26" t="s">
        <v>13</v>
      </c>
      <c r="B53" s="24" t="s">
        <v>38</v>
      </c>
      <c r="C53" s="72">
        <v>-2.5</v>
      </c>
      <c r="D53" s="72">
        <v>-2</v>
      </c>
      <c r="E53" s="72">
        <v>5</v>
      </c>
      <c r="F53" s="72">
        <v>1.5</v>
      </c>
      <c r="G53" s="76">
        <f t="shared" si="2"/>
        <v>2</v>
      </c>
    </row>
    <row r="54" spans="1:7" x14ac:dyDescent="0.45">
      <c r="A54" s="26"/>
      <c r="B54" s="14" t="s">
        <v>39</v>
      </c>
      <c r="C54" s="72"/>
      <c r="D54" s="72"/>
      <c r="E54" s="72"/>
      <c r="F54" s="72"/>
      <c r="G54" s="76">
        <f t="shared" si="2"/>
        <v>0</v>
      </c>
    </row>
    <row r="55" spans="1:7" x14ac:dyDescent="0.45">
      <c r="A55" s="26" t="s">
        <v>24</v>
      </c>
      <c r="B55" s="24" t="s">
        <v>40</v>
      </c>
      <c r="C55" s="72">
        <v>-1.5</v>
      </c>
      <c r="D55" s="72">
        <v>-2</v>
      </c>
      <c r="E55" s="72">
        <v>2.5</v>
      </c>
      <c r="F55" s="72">
        <v>1</v>
      </c>
      <c r="G55" s="76">
        <f t="shared" si="2"/>
        <v>0</v>
      </c>
    </row>
    <row r="56" spans="1:7" ht="28.5" x14ac:dyDescent="0.45">
      <c r="A56" s="26" t="s">
        <v>26</v>
      </c>
      <c r="B56" s="25" t="s">
        <v>41</v>
      </c>
      <c r="C56" s="72">
        <v>-2</v>
      </c>
      <c r="D56" s="72">
        <v>-1.5</v>
      </c>
      <c r="E56" s="72">
        <v>3</v>
      </c>
      <c r="F56" s="72">
        <v>2</v>
      </c>
      <c r="G56" s="76">
        <f t="shared" si="2"/>
        <v>1.5</v>
      </c>
    </row>
    <row r="57" spans="1:7" x14ac:dyDescent="0.45">
      <c r="A57" s="26" t="s">
        <v>28</v>
      </c>
      <c r="B57" s="24" t="s">
        <v>42</v>
      </c>
      <c r="C57" s="72">
        <v>-2.5</v>
      </c>
      <c r="D57" s="72">
        <v>-1.5</v>
      </c>
      <c r="E57" s="72">
        <v>3.5</v>
      </c>
      <c r="F57" s="72">
        <f>1</f>
        <v>1</v>
      </c>
      <c r="G57" s="76">
        <f t="shared" si="2"/>
        <v>0.5</v>
      </c>
    </row>
    <row r="58" spans="1:7" x14ac:dyDescent="0.45">
      <c r="A58" s="26" t="s">
        <v>43</v>
      </c>
      <c r="B58" s="24" t="s">
        <v>44</v>
      </c>
      <c r="C58" s="72">
        <v>-1.5</v>
      </c>
      <c r="D58" s="72">
        <v>-2</v>
      </c>
      <c r="E58" s="72">
        <v>3.5</v>
      </c>
      <c r="F58" s="72">
        <v>1.5</v>
      </c>
      <c r="G58" s="76">
        <f t="shared" si="2"/>
        <v>1.5</v>
      </c>
    </row>
    <row r="59" spans="1:7" x14ac:dyDescent="0.45">
      <c r="A59" s="26" t="s">
        <v>45</v>
      </c>
      <c r="B59" s="24" t="s">
        <v>46</v>
      </c>
      <c r="C59" s="72">
        <v>-2.5</v>
      </c>
      <c r="D59" s="72">
        <v>-2</v>
      </c>
      <c r="E59" s="72">
        <v>3.5</v>
      </c>
      <c r="F59" s="72">
        <v>0.5</v>
      </c>
      <c r="G59" s="76">
        <f t="shared" si="2"/>
        <v>-0.5</v>
      </c>
    </row>
    <row r="60" spans="1:7" x14ac:dyDescent="0.45">
      <c r="A60" s="26" t="s">
        <v>47</v>
      </c>
      <c r="B60" s="24" t="s">
        <v>48</v>
      </c>
      <c r="C60" s="72">
        <v>-3.5</v>
      </c>
      <c r="D60" s="72">
        <v>-2.5</v>
      </c>
      <c r="E60" s="72">
        <v>4.5</v>
      </c>
      <c r="F60" s="72">
        <v>3</v>
      </c>
      <c r="G60" s="76">
        <f t="shared" si="2"/>
        <v>1.5</v>
      </c>
    </row>
    <row r="61" spans="1:7" x14ac:dyDescent="0.45">
      <c r="A61" s="26" t="s">
        <v>49</v>
      </c>
      <c r="B61" s="24" t="s">
        <v>50</v>
      </c>
      <c r="C61" s="72">
        <v>-4</v>
      </c>
      <c r="D61" s="72">
        <v>-1.5</v>
      </c>
      <c r="E61" s="72">
        <v>3.5</v>
      </c>
      <c r="F61" s="72">
        <v>2</v>
      </c>
      <c r="G61" s="76">
        <f t="shared" si="2"/>
        <v>0</v>
      </c>
    </row>
    <row r="62" spans="1:7" x14ac:dyDescent="0.45">
      <c r="A62" s="26" t="s">
        <v>51</v>
      </c>
      <c r="B62" s="24" t="s">
        <v>52</v>
      </c>
      <c r="C62" s="72">
        <v>-2</v>
      </c>
      <c r="D62" s="72">
        <v>-1</v>
      </c>
      <c r="E62" s="72">
        <v>4</v>
      </c>
      <c r="F62" s="72">
        <v>1</v>
      </c>
      <c r="G62" s="76">
        <f t="shared" si="2"/>
        <v>2</v>
      </c>
    </row>
    <row r="63" spans="1:7" x14ac:dyDescent="0.45">
      <c r="A63" s="26" t="s">
        <v>53</v>
      </c>
      <c r="B63" s="24" t="s">
        <v>54</v>
      </c>
      <c r="C63" s="72"/>
      <c r="D63" s="72"/>
      <c r="E63" s="72"/>
      <c r="F63" s="72"/>
      <c r="G63" s="76">
        <f t="shared" si="2"/>
        <v>0</v>
      </c>
    </row>
    <row r="64" spans="1:7" x14ac:dyDescent="0.45">
      <c r="C64" s="75"/>
      <c r="D64" s="75"/>
      <c r="E64" s="75"/>
      <c r="F64" s="75"/>
      <c r="G64" s="76">
        <f t="shared" si="2"/>
        <v>0</v>
      </c>
    </row>
    <row r="65" spans="1:7" ht="47.25" x14ac:dyDescent="0.5">
      <c r="A65" s="19">
        <v>6</v>
      </c>
      <c r="B65" s="20" t="s">
        <v>55</v>
      </c>
      <c r="C65" s="75"/>
      <c r="D65" s="75"/>
      <c r="E65" s="75"/>
      <c r="F65" s="75"/>
    </row>
    <row r="66" spans="1:7" x14ac:dyDescent="0.45">
      <c r="A66" s="26" t="s">
        <v>7</v>
      </c>
      <c r="B66" s="24" t="s">
        <v>56</v>
      </c>
      <c r="C66" s="72">
        <v>-3</v>
      </c>
      <c r="D66" s="72">
        <v>-2</v>
      </c>
      <c r="E66" s="72">
        <v>3.5</v>
      </c>
      <c r="F66" s="72">
        <v>1</v>
      </c>
      <c r="G66" s="76">
        <f t="shared" si="2"/>
        <v>-0.5</v>
      </c>
    </row>
    <row r="67" spans="1:7" x14ac:dyDescent="0.45">
      <c r="A67" s="26" t="s">
        <v>9</v>
      </c>
      <c r="B67" s="24" t="s">
        <v>57</v>
      </c>
      <c r="C67" s="72">
        <v>-2.5</v>
      </c>
      <c r="D67" s="72">
        <v>-1.5</v>
      </c>
      <c r="E67" s="72">
        <v>4.5</v>
      </c>
      <c r="F67" s="72">
        <v>1</v>
      </c>
      <c r="G67" s="76">
        <f t="shared" si="2"/>
        <v>1.5</v>
      </c>
    </row>
    <row r="68" spans="1:7" x14ac:dyDescent="0.45">
      <c r="A68" s="26" t="s">
        <v>11</v>
      </c>
      <c r="B68" s="24" t="s">
        <v>58</v>
      </c>
      <c r="C68" s="72">
        <v>-1</v>
      </c>
      <c r="D68" s="72">
        <v>-1</v>
      </c>
      <c r="E68" s="72">
        <v>3.5</v>
      </c>
      <c r="F68" s="72">
        <v>1</v>
      </c>
      <c r="G68" s="76">
        <f t="shared" si="2"/>
        <v>2.5</v>
      </c>
    </row>
    <row r="69" spans="1:7" x14ac:dyDescent="0.45">
      <c r="A69" s="26" t="s">
        <v>13</v>
      </c>
      <c r="B69" s="24" t="s">
        <v>59</v>
      </c>
      <c r="C69" s="72">
        <v>-2</v>
      </c>
      <c r="D69" s="72">
        <v>-1.5</v>
      </c>
      <c r="E69" s="72">
        <v>2.5</v>
      </c>
      <c r="F69" s="72">
        <v>2</v>
      </c>
      <c r="G69" s="76">
        <f t="shared" si="2"/>
        <v>1</v>
      </c>
    </row>
    <row r="70" spans="1:7" x14ac:dyDescent="0.45">
      <c r="A70" s="26" t="s">
        <v>24</v>
      </c>
      <c r="B70" s="24" t="s">
        <v>60</v>
      </c>
      <c r="C70" s="72">
        <v>-1.5</v>
      </c>
      <c r="D70" s="72">
        <v>-1</v>
      </c>
      <c r="E70" s="72">
        <v>3</v>
      </c>
      <c r="F70" s="72">
        <v>1</v>
      </c>
      <c r="G70" s="76">
        <f t="shared" si="2"/>
        <v>1.5</v>
      </c>
    </row>
    <row r="71" spans="1:7" x14ac:dyDescent="0.45">
      <c r="A71" s="26" t="s">
        <v>53</v>
      </c>
      <c r="B71" s="24" t="s">
        <v>54</v>
      </c>
      <c r="C71" s="72"/>
      <c r="D71" s="72"/>
      <c r="E71" s="72"/>
      <c r="F71" s="72"/>
      <c r="G71" s="76">
        <f t="shared" si="2"/>
        <v>0</v>
      </c>
    </row>
    <row r="72" spans="1:7" x14ac:dyDescent="0.45">
      <c r="C72" s="75"/>
      <c r="D72" s="75"/>
      <c r="E72" s="75"/>
      <c r="F72" s="75"/>
      <c r="G72" s="76">
        <f t="shared" si="2"/>
        <v>0</v>
      </c>
    </row>
    <row r="73" spans="1:7" ht="47.25" x14ac:dyDescent="0.5">
      <c r="A73" s="19">
        <v>7</v>
      </c>
      <c r="B73" s="20" t="s">
        <v>61</v>
      </c>
      <c r="C73" s="75"/>
      <c r="D73" s="75"/>
      <c r="E73" s="75"/>
      <c r="F73" s="75"/>
    </row>
    <row r="74" spans="1:7" ht="28.5" x14ac:dyDescent="0.45">
      <c r="A74" s="26" t="s">
        <v>7</v>
      </c>
      <c r="B74" s="25" t="s">
        <v>62</v>
      </c>
      <c r="C74" s="72">
        <v>-0.5</v>
      </c>
      <c r="D74" s="72">
        <v>-0.5</v>
      </c>
      <c r="E74" s="72">
        <v>2</v>
      </c>
      <c r="F74" s="72">
        <v>0.5</v>
      </c>
      <c r="G74" s="76">
        <f t="shared" si="2"/>
        <v>1.5</v>
      </c>
    </row>
    <row r="75" spans="1:7" ht="42.75" x14ac:dyDescent="0.45">
      <c r="A75" s="26" t="s">
        <v>9</v>
      </c>
      <c r="B75" s="25" t="s">
        <v>63</v>
      </c>
      <c r="C75" s="72">
        <v>-0.5</v>
      </c>
      <c r="D75" s="72">
        <v>-0.5</v>
      </c>
      <c r="E75" s="72">
        <v>2</v>
      </c>
      <c r="F75" s="72">
        <v>0.5</v>
      </c>
      <c r="G75" s="76">
        <f t="shared" si="2"/>
        <v>1.5</v>
      </c>
    </row>
    <row r="76" spans="1:7" x14ac:dyDescent="0.45">
      <c r="A76" s="26" t="s">
        <v>11</v>
      </c>
      <c r="B76" s="24" t="s">
        <v>64</v>
      </c>
      <c r="C76" s="72">
        <v>-0.5</v>
      </c>
      <c r="D76" s="72">
        <v>-0.5</v>
      </c>
      <c r="E76" s="72">
        <v>2</v>
      </c>
      <c r="F76" s="72">
        <v>1</v>
      </c>
      <c r="G76" s="76">
        <f t="shared" si="2"/>
        <v>2</v>
      </c>
    </row>
    <row r="77" spans="1:7" x14ac:dyDescent="0.45">
      <c r="A77" s="26" t="s">
        <v>13</v>
      </c>
      <c r="B77" s="24" t="s">
        <v>65</v>
      </c>
      <c r="C77" s="72">
        <v>-2</v>
      </c>
      <c r="D77" s="72">
        <v>-1</v>
      </c>
      <c r="E77" s="72">
        <v>2.5</v>
      </c>
      <c r="F77" s="72">
        <v>0.5</v>
      </c>
      <c r="G77" s="76">
        <f t="shared" si="2"/>
        <v>0</v>
      </c>
    </row>
    <row r="78" spans="1:7" x14ac:dyDescent="0.45">
      <c r="A78" s="26" t="s">
        <v>24</v>
      </c>
      <c r="B78" s="24" t="s">
        <v>66</v>
      </c>
      <c r="C78" s="72">
        <v>-0.5</v>
      </c>
      <c r="D78" s="72">
        <v>-0.5</v>
      </c>
      <c r="E78" s="72">
        <v>1</v>
      </c>
      <c r="F78" s="72">
        <v>1</v>
      </c>
      <c r="G78" s="76">
        <f t="shared" si="2"/>
        <v>1</v>
      </c>
    </row>
    <row r="79" spans="1:7" x14ac:dyDescent="0.45">
      <c r="A79" s="26" t="s">
        <v>26</v>
      </c>
      <c r="B79" s="24" t="s">
        <v>67</v>
      </c>
      <c r="C79" s="72">
        <v>-1</v>
      </c>
      <c r="D79" s="72">
        <v>-1.5</v>
      </c>
      <c r="E79" s="72">
        <v>2</v>
      </c>
      <c r="F79" s="72">
        <v>0.5</v>
      </c>
      <c r="G79" s="76">
        <f t="shared" si="2"/>
        <v>0</v>
      </c>
    </row>
    <row r="80" spans="1:7" x14ac:dyDescent="0.45">
      <c r="A80" s="26" t="s">
        <v>28</v>
      </c>
      <c r="B80" s="24" t="s">
        <v>68</v>
      </c>
      <c r="C80" s="72">
        <v>-2</v>
      </c>
      <c r="D80" s="72">
        <v>-1</v>
      </c>
      <c r="E80" s="72">
        <v>2.5</v>
      </c>
      <c r="F80" s="72">
        <v>1</v>
      </c>
      <c r="G80" s="76">
        <f t="shared" si="2"/>
        <v>0.5</v>
      </c>
    </row>
    <row r="81" spans="1:7" x14ac:dyDescent="0.45">
      <c r="A81" s="26" t="s">
        <v>43</v>
      </c>
      <c r="B81" s="24" t="s">
        <v>69</v>
      </c>
      <c r="C81" s="72">
        <v>-0.5</v>
      </c>
      <c r="D81" s="72">
        <v>-0.5</v>
      </c>
      <c r="E81" s="72">
        <v>2</v>
      </c>
      <c r="F81" s="72">
        <v>1</v>
      </c>
      <c r="G81" s="76">
        <f t="shared" si="2"/>
        <v>2</v>
      </c>
    </row>
    <row r="82" spans="1:7" x14ac:dyDescent="0.45">
      <c r="A82" s="26" t="s">
        <v>45</v>
      </c>
      <c r="B82" s="24" t="s">
        <v>70</v>
      </c>
      <c r="C82" s="72">
        <v>-1</v>
      </c>
      <c r="D82" s="72">
        <v>-1.5</v>
      </c>
      <c r="E82" s="72">
        <v>2</v>
      </c>
      <c r="F82" s="72">
        <v>0.5</v>
      </c>
      <c r="G82" s="76">
        <f t="shared" si="2"/>
        <v>0</v>
      </c>
    </row>
    <row r="83" spans="1:7" x14ac:dyDescent="0.45">
      <c r="A83" s="26" t="s">
        <v>53</v>
      </c>
      <c r="B83" s="24" t="s">
        <v>54</v>
      </c>
      <c r="C83" s="72"/>
      <c r="D83" s="72"/>
      <c r="E83" s="72"/>
      <c r="F83" s="72"/>
      <c r="G83" s="76">
        <f t="shared" si="2"/>
        <v>0</v>
      </c>
    </row>
  </sheetData>
  <pageMargins left="0.7" right="0.7" top="0.75" bottom="0.75" header="0.3" footer="0.3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278B-A1C7-4824-9116-7EB25CA5AFAA}">
  <sheetPr codeName="Sheet4"/>
  <dimension ref="A1:AW58"/>
  <sheetViews>
    <sheetView view="pageBreakPreview" zoomScale="70" zoomScaleNormal="55" zoomScaleSheetLayoutView="70"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2" max="2" width="39.59765625" customWidth="1"/>
    <col min="3" max="3" width="7" customWidth="1"/>
    <col min="4" max="31" width="6.86328125" customWidth="1"/>
    <col min="32" max="32" width="5" bestFit="1" customWidth="1"/>
    <col min="33" max="49" width="6.86328125" customWidth="1"/>
  </cols>
  <sheetData>
    <row r="1" spans="1:49" ht="36" customHeight="1" x14ac:dyDescent="0.45">
      <c r="A1" s="55"/>
      <c r="B1" s="55"/>
      <c r="C1" s="46" t="s">
        <v>125</v>
      </c>
      <c r="D1" s="46" t="s">
        <v>85</v>
      </c>
      <c r="E1" s="46" t="s">
        <v>86</v>
      </c>
      <c r="F1" s="46" t="s">
        <v>87</v>
      </c>
      <c r="G1" s="46"/>
      <c r="H1" s="46" t="s">
        <v>88</v>
      </c>
      <c r="I1" s="46" t="s">
        <v>89</v>
      </c>
      <c r="J1" s="46" t="s">
        <v>90</v>
      </c>
      <c r="K1" s="46"/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  <c r="Q1" s="46" t="s">
        <v>96</v>
      </c>
      <c r="R1" s="46" t="s">
        <v>97</v>
      </c>
      <c r="S1" s="46"/>
      <c r="T1" s="46" t="s">
        <v>98</v>
      </c>
      <c r="U1" s="46" t="s">
        <v>99</v>
      </c>
      <c r="V1" s="46"/>
      <c r="W1" s="46" t="s">
        <v>100</v>
      </c>
      <c r="X1" s="46" t="s">
        <v>101</v>
      </c>
      <c r="Y1" s="46" t="s">
        <v>102</v>
      </c>
      <c r="Z1" s="46" t="s">
        <v>103</v>
      </c>
      <c r="AA1" s="46" t="s">
        <v>104</v>
      </c>
      <c r="AB1" s="46" t="s">
        <v>105</v>
      </c>
      <c r="AC1" s="46" t="s">
        <v>106</v>
      </c>
      <c r="AD1" s="46" t="s">
        <v>107</v>
      </c>
      <c r="AE1" s="46" t="s">
        <v>108</v>
      </c>
      <c r="AF1" s="46" t="s">
        <v>109</v>
      </c>
      <c r="AG1" s="46" t="s">
        <v>110</v>
      </c>
      <c r="AH1" s="46" t="s">
        <v>111</v>
      </c>
      <c r="AI1" s="46"/>
      <c r="AJ1" s="46" t="s">
        <v>112</v>
      </c>
      <c r="AK1" s="46" t="s">
        <v>113</v>
      </c>
      <c r="AL1" s="46" t="s">
        <v>114</v>
      </c>
      <c r="AM1" s="46" t="s">
        <v>115</v>
      </c>
      <c r="AN1" s="46" t="s">
        <v>116</v>
      </c>
      <c r="AO1" s="46"/>
      <c r="AP1" s="46" t="s">
        <v>117</v>
      </c>
      <c r="AQ1" s="46" t="s">
        <v>118</v>
      </c>
      <c r="AR1" s="46" t="s">
        <v>119</v>
      </c>
      <c r="AS1" s="46" t="s">
        <v>120</v>
      </c>
      <c r="AT1" s="46" t="s">
        <v>121</v>
      </c>
      <c r="AU1" s="46" t="s">
        <v>122</v>
      </c>
      <c r="AV1" s="46" t="s">
        <v>123</v>
      </c>
      <c r="AW1" s="46" t="s">
        <v>124</v>
      </c>
    </row>
    <row r="2" spans="1:49" s="24" customFormat="1" ht="31.5" x14ac:dyDescent="0.5">
      <c r="A2" s="39">
        <v>1</v>
      </c>
      <c r="B2" s="22" t="s">
        <v>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49" ht="29.25" customHeight="1" x14ac:dyDescent="0.45">
      <c r="A3" s="56" t="s">
        <v>7</v>
      </c>
      <c r="B3" s="57" t="s">
        <v>8</v>
      </c>
      <c r="C3" s="59"/>
      <c r="D3" s="54"/>
      <c r="E3" s="54"/>
      <c r="F3" s="54"/>
      <c r="G3" s="49"/>
      <c r="H3" s="54"/>
      <c r="I3" s="54"/>
      <c r="J3" s="54"/>
      <c r="K3" s="49"/>
      <c r="L3" s="54"/>
      <c r="M3" s="54"/>
      <c r="N3" s="54"/>
      <c r="O3" s="54"/>
      <c r="P3" s="54"/>
      <c r="Q3" s="54"/>
      <c r="R3" s="54"/>
      <c r="S3" s="49"/>
      <c r="T3" s="54"/>
      <c r="U3" s="61"/>
      <c r="V3" s="4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49"/>
      <c r="AJ3" s="59"/>
      <c r="AK3" s="59"/>
      <c r="AL3" s="59"/>
      <c r="AM3" s="59"/>
      <c r="AN3" s="59"/>
      <c r="AO3" s="49"/>
      <c r="AP3" s="59"/>
      <c r="AQ3" s="59"/>
      <c r="AR3" s="59"/>
      <c r="AS3" s="59"/>
      <c r="AT3" s="59"/>
      <c r="AU3" s="59"/>
      <c r="AV3" s="59"/>
      <c r="AW3" s="59"/>
    </row>
    <row r="4" spans="1:49" ht="29.25" customHeight="1" x14ac:dyDescent="0.45">
      <c r="A4" s="42" t="s">
        <v>9</v>
      </c>
      <c r="B4" s="43" t="s">
        <v>10</v>
      </c>
      <c r="C4" s="45"/>
      <c r="D4" s="52"/>
      <c r="E4" s="45"/>
      <c r="F4" s="45"/>
      <c r="G4" s="41"/>
      <c r="H4" s="45"/>
      <c r="I4" s="45"/>
      <c r="J4" s="45"/>
      <c r="K4" s="41"/>
      <c r="L4" s="45"/>
      <c r="M4" s="45"/>
      <c r="N4" s="45"/>
      <c r="O4" s="45"/>
      <c r="P4" s="45"/>
      <c r="Q4" s="45"/>
      <c r="R4" s="45"/>
      <c r="S4" s="41"/>
      <c r="T4" s="45"/>
      <c r="U4" s="60"/>
      <c r="V4" s="4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41"/>
      <c r="AJ4" s="52"/>
      <c r="AK4" s="52"/>
      <c r="AL4" s="52"/>
      <c r="AM4" s="52"/>
      <c r="AN4" s="52"/>
      <c r="AO4" s="41"/>
      <c r="AP4" s="52"/>
      <c r="AQ4" s="52"/>
      <c r="AR4" s="52"/>
      <c r="AS4" s="52"/>
      <c r="AT4" s="52"/>
      <c r="AU4" s="52"/>
      <c r="AV4" s="52"/>
      <c r="AW4" s="52"/>
    </row>
    <row r="5" spans="1:49" ht="29.25" customHeight="1" x14ac:dyDescent="0.45">
      <c r="A5" s="42" t="s">
        <v>11</v>
      </c>
      <c r="B5" s="43" t="s">
        <v>12</v>
      </c>
      <c r="C5" s="45"/>
      <c r="D5" s="45"/>
      <c r="E5" s="52"/>
      <c r="F5" s="45"/>
      <c r="G5" s="41"/>
      <c r="H5" s="45"/>
      <c r="I5" s="45"/>
      <c r="J5" s="45"/>
      <c r="K5" s="41"/>
      <c r="L5" s="45"/>
      <c r="M5" s="45"/>
      <c r="N5" s="45"/>
      <c r="O5" s="45"/>
      <c r="P5" s="45"/>
      <c r="Q5" s="45"/>
      <c r="R5" s="45"/>
      <c r="S5" s="41"/>
      <c r="T5" s="45"/>
      <c r="U5" s="60"/>
      <c r="V5" s="41"/>
      <c r="W5" s="52"/>
      <c r="X5" s="52"/>
      <c r="Y5" s="52"/>
      <c r="Z5" s="52"/>
      <c r="AA5" s="45"/>
      <c r="AB5" s="45"/>
      <c r="AC5" s="45"/>
      <c r="AD5" s="45"/>
      <c r="AE5" s="45"/>
      <c r="AF5" s="45"/>
      <c r="AG5" s="45"/>
      <c r="AH5" s="52"/>
      <c r="AI5" s="41"/>
      <c r="AJ5" s="45"/>
      <c r="AK5" s="45"/>
      <c r="AL5" s="45"/>
      <c r="AM5" s="60"/>
      <c r="AN5" s="45"/>
      <c r="AO5" s="41"/>
      <c r="AP5" s="52"/>
      <c r="AQ5" s="52"/>
      <c r="AR5" s="52"/>
      <c r="AS5" s="52"/>
      <c r="AT5" s="45"/>
      <c r="AU5" s="45"/>
      <c r="AV5" s="45"/>
      <c r="AW5" s="45"/>
    </row>
    <row r="6" spans="1:49" ht="29.25" customHeight="1" x14ac:dyDescent="0.45">
      <c r="A6" s="42" t="s">
        <v>13</v>
      </c>
      <c r="B6" s="43" t="s">
        <v>14</v>
      </c>
      <c r="C6" s="45"/>
      <c r="D6" s="45"/>
      <c r="E6" s="45"/>
      <c r="F6" s="52"/>
      <c r="G6" s="41"/>
      <c r="H6" s="45"/>
      <c r="I6" s="45"/>
      <c r="J6" s="45"/>
      <c r="K6" s="41"/>
      <c r="L6" s="45"/>
      <c r="M6" s="45"/>
      <c r="N6" s="45"/>
      <c r="O6" s="45"/>
      <c r="P6" s="45"/>
      <c r="Q6" s="45"/>
      <c r="R6" s="45"/>
      <c r="S6" s="41"/>
      <c r="T6" s="45"/>
      <c r="U6" s="60"/>
      <c r="V6" s="41"/>
      <c r="W6" s="45"/>
      <c r="X6" s="45"/>
      <c r="Y6" s="45"/>
      <c r="Z6" s="45"/>
      <c r="AA6" s="52"/>
      <c r="AB6" s="52"/>
      <c r="AC6" s="52"/>
      <c r="AD6" s="52"/>
      <c r="AE6" s="52"/>
      <c r="AF6" s="52"/>
      <c r="AG6" s="52"/>
      <c r="AH6" s="52"/>
      <c r="AI6" s="41"/>
      <c r="AJ6" s="52"/>
      <c r="AK6" s="52"/>
      <c r="AL6" s="52"/>
      <c r="AM6" s="52"/>
      <c r="AN6" s="52"/>
      <c r="AO6" s="41"/>
      <c r="AP6" s="52"/>
      <c r="AQ6" s="52"/>
      <c r="AR6" s="52"/>
      <c r="AS6" s="60"/>
      <c r="AT6" s="45"/>
      <c r="AU6" s="45"/>
      <c r="AV6" s="45"/>
      <c r="AW6" s="45"/>
    </row>
    <row r="7" spans="1:49" x14ac:dyDescent="0.45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 ht="31.5" x14ac:dyDescent="0.5">
      <c r="A8" s="47">
        <v>2</v>
      </c>
      <c r="B8" s="53" t="s">
        <v>15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 x14ac:dyDescent="0.45">
      <c r="A9" s="42" t="s">
        <v>7</v>
      </c>
      <c r="B9" s="43" t="s">
        <v>16</v>
      </c>
      <c r="C9" s="54"/>
      <c r="D9" s="54"/>
      <c r="E9" s="54"/>
      <c r="F9" s="54"/>
      <c r="G9" s="49"/>
      <c r="H9" s="59"/>
      <c r="I9" s="54"/>
      <c r="J9" s="54"/>
      <c r="K9" s="49"/>
      <c r="L9" s="54"/>
      <c r="M9" s="54"/>
      <c r="N9" s="54"/>
      <c r="O9" s="54"/>
      <c r="P9" s="54"/>
      <c r="Q9" s="54"/>
      <c r="R9" s="54"/>
      <c r="S9" s="49"/>
      <c r="T9" s="54"/>
      <c r="U9" s="61"/>
      <c r="V9" s="49"/>
      <c r="W9" s="54"/>
      <c r="X9" s="54"/>
      <c r="Y9" s="54"/>
      <c r="Z9" s="54"/>
      <c r="AA9" s="59"/>
      <c r="AB9" s="54"/>
      <c r="AC9" s="54"/>
      <c r="AD9" s="61"/>
      <c r="AE9" s="59"/>
      <c r="AF9" s="54"/>
      <c r="AG9" s="54"/>
      <c r="AH9" s="54"/>
      <c r="AI9" s="49"/>
      <c r="AJ9" s="54"/>
      <c r="AK9" s="54"/>
      <c r="AL9" s="54"/>
      <c r="AM9" s="59"/>
      <c r="AN9" s="59"/>
      <c r="AO9" s="49"/>
      <c r="AP9" s="59"/>
      <c r="AQ9" s="54"/>
      <c r="AR9" s="59"/>
      <c r="AS9" s="59"/>
      <c r="AT9" s="54"/>
      <c r="AU9" s="59"/>
      <c r="AV9" s="59"/>
      <c r="AW9" s="59"/>
    </row>
    <row r="10" spans="1:49" ht="28.5" x14ac:dyDescent="0.45">
      <c r="A10" s="42" t="s">
        <v>9</v>
      </c>
      <c r="B10" s="43" t="s">
        <v>17</v>
      </c>
      <c r="C10" s="45"/>
      <c r="D10" s="45"/>
      <c r="E10" s="45"/>
      <c r="F10" s="45"/>
      <c r="G10" s="41"/>
      <c r="H10" s="45"/>
      <c r="I10" s="52"/>
      <c r="J10" s="45"/>
      <c r="K10" s="41"/>
      <c r="L10" s="45"/>
      <c r="M10" s="45"/>
      <c r="N10" s="45"/>
      <c r="O10" s="45"/>
      <c r="P10" s="45"/>
      <c r="Q10" s="45"/>
      <c r="R10" s="45"/>
      <c r="S10" s="41"/>
      <c r="T10" s="45"/>
      <c r="U10" s="60"/>
      <c r="V10" s="41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41"/>
      <c r="AJ10" s="60"/>
      <c r="AK10" s="60"/>
      <c r="AL10" s="60"/>
      <c r="AM10" s="60"/>
      <c r="AN10" s="60"/>
      <c r="AO10" s="41"/>
      <c r="AP10" s="60"/>
      <c r="AQ10" s="60"/>
      <c r="AR10" s="60"/>
      <c r="AS10" s="60"/>
      <c r="AT10" s="60"/>
      <c r="AU10" s="60"/>
      <c r="AV10" s="60"/>
      <c r="AW10" s="60"/>
    </row>
    <row r="11" spans="1:49" ht="29.25" customHeight="1" x14ac:dyDescent="0.45">
      <c r="A11" s="42" t="s">
        <v>11</v>
      </c>
      <c r="B11" s="43" t="s">
        <v>18</v>
      </c>
      <c r="C11" s="45"/>
      <c r="D11" s="45"/>
      <c r="E11" s="45"/>
      <c r="F11" s="45"/>
      <c r="G11" s="41"/>
      <c r="H11" s="45"/>
      <c r="I11" s="45"/>
      <c r="J11" s="52"/>
      <c r="K11" s="41"/>
      <c r="L11" s="45"/>
      <c r="M11" s="45"/>
      <c r="N11" s="45"/>
      <c r="O11" s="45"/>
      <c r="P11" s="45"/>
      <c r="Q11" s="45"/>
      <c r="R11" s="45"/>
      <c r="S11" s="41"/>
      <c r="T11" s="45"/>
      <c r="U11" s="60"/>
      <c r="V11" s="41"/>
      <c r="W11" s="45"/>
      <c r="X11" s="45"/>
      <c r="Y11" s="45"/>
      <c r="Z11" s="45"/>
      <c r="AA11" s="45"/>
      <c r="AB11" s="60"/>
      <c r="AC11" s="60"/>
      <c r="AD11" s="60"/>
      <c r="AE11" s="60"/>
      <c r="AF11" s="60"/>
      <c r="AG11" s="60"/>
      <c r="AH11" s="60"/>
      <c r="AI11" s="62"/>
      <c r="AJ11" s="60"/>
      <c r="AK11" s="60"/>
      <c r="AL11" s="60"/>
      <c r="AM11" s="60"/>
      <c r="AN11" s="60"/>
      <c r="AO11" s="62"/>
      <c r="AP11" s="60"/>
      <c r="AQ11" s="60"/>
      <c r="AR11" s="60"/>
      <c r="AS11" s="60"/>
      <c r="AT11" s="60"/>
      <c r="AU11" s="60"/>
      <c r="AV11" s="60"/>
      <c r="AW11" s="60"/>
    </row>
    <row r="12" spans="1:49" x14ac:dyDescent="0.45">
      <c r="A12" s="50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 ht="34.5" customHeight="1" x14ac:dyDescent="0.5">
      <c r="A13" s="40">
        <v>3</v>
      </c>
      <c r="B13" s="20" t="s">
        <v>19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</row>
    <row r="14" spans="1:49" x14ac:dyDescent="0.45">
      <c r="A14" s="56" t="s">
        <v>7</v>
      </c>
      <c r="B14" s="57" t="s">
        <v>20</v>
      </c>
      <c r="C14" s="54"/>
      <c r="D14" s="54"/>
      <c r="E14" s="54"/>
      <c r="F14" s="54"/>
      <c r="G14" s="49"/>
      <c r="H14" s="54"/>
      <c r="I14" s="54"/>
      <c r="J14" s="54"/>
      <c r="K14" s="49"/>
      <c r="L14" s="59"/>
      <c r="M14" s="54"/>
      <c r="N14" s="54"/>
      <c r="O14" s="54"/>
      <c r="P14" s="54"/>
      <c r="Q14" s="54"/>
      <c r="R14" s="54"/>
      <c r="S14" s="49"/>
      <c r="T14" s="54"/>
      <c r="U14" s="61"/>
      <c r="V14" s="49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9"/>
      <c r="AJ14" s="54"/>
      <c r="AK14" s="54"/>
      <c r="AL14" s="54"/>
      <c r="AM14" s="59"/>
      <c r="AN14" s="54"/>
      <c r="AO14" s="49"/>
      <c r="AP14" s="59"/>
      <c r="AQ14" s="59"/>
      <c r="AR14" s="59"/>
      <c r="AS14" s="59"/>
      <c r="AT14" s="59"/>
      <c r="AU14" s="59"/>
      <c r="AV14" s="59"/>
      <c r="AW14" s="59"/>
    </row>
    <row r="15" spans="1:49" x14ac:dyDescent="0.45">
      <c r="A15" s="42" t="s">
        <v>9</v>
      </c>
      <c r="B15" s="43" t="s">
        <v>21</v>
      </c>
      <c r="C15" s="45"/>
      <c r="D15" s="45"/>
      <c r="E15" s="45"/>
      <c r="F15" s="45"/>
      <c r="G15" s="41"/>
      <c r="H15" s="45"/>
      <c r="I15" s="45"/>
      <c r="J15" s="45"/>
      <c r="K15" s="41"/>
      <c r="L15" s="45"/>
      <c r="M15" s="52"/>
      <c r="N15" s="45"/>
      <c r="O15" s="45"/>
      <c r="P15" s="45"/>
      <c r="Q15" s="45"/>
      <c r="R15" s="45"/>
      <c r="S15" s="41"/>
      <c r="T15" s="45"/>
      <c r="U15" s="60"/>
      <c r="V15" s="41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  <c r="AJ15" s="45"/>
      <c r="AK15" s="45"/>
      <c r="AL15" s="45"/>
      <c r="AM15" s="52"/>
      <c r="AN15" s="45"/>
      <c r="AO15" s="41"/>
      <c r="AP15" s="52"/>
      <c r="AQ15" s="52"/>
      <c r="AR15" s="52"/>
      <c r="AS15" s="52"/>
      <c r="AT15" s="52"/>
      <c r="AU15" s="52"/>
      <c r="AV15" s="52"/>
      <c r="AW15" s="52"/>
    </row>
    <row r="16" spans="1:49" x14ac:dyDescent="0.45">
      <c r="A16" s="42" t="s">
        <v>11</v>
      </c>
      <c r="B16" s="43" t="s">
        <v>22</v>
      </c>
      <c r="C16" s="45"/>
      <c r="D16" s="45"/>
      <c r="E16" s="45"/>
      <c r="F16" s="45"/>
      <c r="G16" s="41"/>
      <c r="H16" s="45"/>
      <c r="I16" s="45"/>
      <c r="J16" s="45"/>
      <c r="K16" s="41"/>
      <c r="L16" s="45"/>
      <c r="M16" s="45"/>
      <c r="N16" s="52"/>
      <c r="O16" s="45"/>
      <c r="P16" s="45"/>
      <c r="Q16" s="45"/>
      <c r="R16" s="45"/>
      <c r="S16" s="41"/>
      <c r="T16" s="45"/>
      <c r="U16" s="60"/>
      <c r="V16" s="41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1"/>
      <c r="AJ16" s="45"/>
      <c r="AK16" s="45"/>
      <c r="AL16" s="45"/>
      <c r="AM16" s="52"/>
      <c r="AN16" s="45"/>
      <c r="AO16" s="41"/>
      <c r="AP16" s="52"/>
      <c r="AQ16" s="45"/>
      <c r="AR16" s="52"/>
      <c r="AS16" s="52"/>
      <c r="AT16" s="52"/>
      <c r="AU16" s="52"/>
      <c r="AV16" s="52"/>
      <c r="AW16" s="52"/>
    </row>
    <row r="17" spans="1:49" x14ac:dyDescent="0.45">
      <c r="A17" s="42" t="s">
        <v>13</v>
      </c>
      <c r="B17" s="43" t="s">
        <v>23</v>
      </c>
      <c r="C17" s="45"/>
      <c r="D17" s="45"/>
      <c r="E17" s="45"/>
      <c r="F17" s="45"/>
      <c r="G17" s="41"/>
      <c r="H17" s="45"/>
      <c r="I17" s="45"/>
      <c r="J17" s="45"/>
      <c r="K17" s="41"/>
      <c r="L17" s="45"/>
      <c r="M17" s="45"/>
      <c r="N17" s="45"/>
      <c r="O17" s="52"/>
      <c r="P17" s="45"/>
      <c r="Q17" s="45"/>
      <c r="R17" s="45"/>
      <c r="S17" s="41"/>
      <c r="T17" s="45"/>
      <c r="U17" s="60"/>
      <c r="V17" s="41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1"/>
      <c r="AJ17" s="45"/>
      <c r="AK17" s="45"/>
      <c r="AL17" s="45"/>
      <c r="AM17" s="52"/>
      <c r="AN17" s="45"/>
      <c r="AO17" s="41"/>
      <c r="AP17" s="52"/>
      <c r="AQ17" s="45"/>
      <c r="AR17" s="52"/>
      <c r="AS17" s="52"/>
      <c r="AT17" s="52"/>
      <c r="AU17" s="52"/>
      <c r="AV17" s="52"/>
      <c r="AW17" s="52"/>
    </row>
    <row r="18" spans="1:49" x14ac:dyDescent="0.45">
      <c r="A18" s="42" t="s">
        <v>24</v>
      </c>
      <c r="B18" s="43" t="s">
        <v>25</v>
      </c>
      <c r="C18" s="45"/>
      <c r="D18" s="45"/>
      <c r="E18" s="45"/>
      <c r="F18" s="45"/>
      <c r="G18" s="41"/>
      <c r="H18" s="45"/>
      <c r="I18" s="45"/>
      <c r="J18" s="45"/>
      <c r="K18" s="41"/>
      <c r="L18" s="45"/>
      <c r="M18" s="45"/>
      <c r="N18" s="45"/>
      <c r="O18" s="45"/>
      <c r="P18" s="52"/>
      <c r="Q18" s="45"/>
      <c r="R18" s="45"/>
      <c r="S18" s="41"/>
      <c r="T18" s="45"/>
      <c r="U18" s="60"/>
      <c r="V18" s="41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41"/>
      <c r="AJ18" s="45"/>
      <c r="AK18" s="45"/>
      <c r="AL18" s="45"/>
      <c r="AM18" s="52"/>
      <c r="AN18" s="45"/>
      <c r="AO18" s="41"/>
      <c r="AP18" s="52"/>
      <c r="AQ18" s="45"/>
      <c r="AR18" s="52"/>
      <c r="AS18" s="52"/>
      <c r="AT18" s="52"/>
      <c r="AU18" s="52"/>
      <c r="AV18" s="52"/>
      <c r="AW18" s="52"/>
    </row>
    <row r="19" spans="1:49" x14ac:dyDescent="0.45">
      <c r="A19" s="42" t="s">
        <v>26</v>
      </c>
      <c r="B19" s="43" t="s">
        <v>27</v>
      </c>
      <c r="C19" s="45"/>
      <c r="D19" s="45"/>
      <c r="E19" s="45"/>
      <c r="F19" s="45"/>
      <c r="G19" s="41"/>
      <c r="H19" s="45"/>
      <c r="I19" s="45"/>
      <c r="J19" s="45"/>
      <c r="K19" s="41"/>
      <c r="L19" s="45"/>
      <c r="M19" s="45"/>
      <c r="N19" s="45"/>
      <c r="O19" s="45"/>
      <c r="P19" s="45"/>
      <c r="Q19" s="52"/>
      <c r="R19" s="45"/>
      <c r="S19" s="41"/>
      <c r="T19" s="45"/>
      <c r="U19" s="60"/>
      <c r="V19" s="41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1"/>
      <c r="AJ19" s="45"/>
      <c r="AK19" s="45"/>
      <c r="AL19" s="45"/>
      <c r="AM19" s="52"/>
      <c r="AN19" s="45"/>
      <c r="AO19" s="41"/>
      <c r="AP19" s="52"/>
      <c r="AQ19" s="52"/>
      <c r="AR19" s="52"/>
      <c r="AS19" s="52"/>
      <c r="AT19" s="52"/>
      <c r="AU19" s="52"/>
      <c r="AV19" s="52"/>
      <c r="AW19" s="52"/>
    </row>
    <row r="20" spans="1:49" ht="28.5" x14ac:dyDescent="0.45">
      <c r="A20" s="42" t="s">
        <v>28</v>
      </c>
      <c r="B20" s="43" t="s">
        <v>29</v>
      </c>
      <c r="C20" s="45"/>
      <c r="D20" s="45"/>
      <c r="E20" s="45"/>
      <c r="F20" s="45"/>
      <c r="G20" s="41"/>
      <c r="H20" s="45"/>
      <c r="I20" s="45"/>
      <c r="J20" s="45"/>
      <c r="K20" s="41"/>
      <c r="L20" s="45"/>
      <c r="M20" s="45"/>
      <c r="N20" s="45"/>
      <c r="O20" s="45"/>
      <c r="P20" s="45"/>
      <c r="Q20" s="45"/>
      <c r="R20" s="52"/>
      <c r="S20" s="41"/>
      <c r="T20" s="45"/>
      <c r="U20" s="60"/>
      <c r="V20" s="41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1"/>
      <c r="AJ20" s="45"/>
      <c r="AK20" s="45"/>
      <c r="AL20" s="45"/>
      <c r="AM20" s="45"/>
      <c r="AN20" s="52"/>
      <c r="AO20" s="41"/>
      <c r="AP20" s="52"/>
      <c r="AQ20" s="52"/>
      <c r="AR20" s="52"/>
      <c r="AS20" s="52"/>
      <c r="AT20" s="52"/>
      <c r="AU20" s="52"/>
      <c r="AV20" s="52"/>
      <c r="AW20" s="52"/>
    </row>
    <row r="21" spans="1:49" x14ac:dyDescent="0.45">
      <c r="A21" s="50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 ht="31.5" x14ac:dyDescent="0.5">
      <c r="A22" s="40">
        <v>4</v>
      </c>
      <c r="B22" s="20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</row>
    <row r="23" spans="1:49" x14ac:dyDescent="0.45">
      <c r="A23" s="56" t="s">
        <v>7</v>
      </c>
      <c r="B23" s="57" t="s">
        <v>31</v>
      </c>
      <c r="C23" s="63"/>
      <c r="D23" s="63"/>
      <c r="E23" s="63"/>
      <c r="F23" s="63"/>
      <c r="G23" s="64"/>
      <c r="H23" s="63"/>
      <c r="I23" s="63"/>
      <c r="J23" s="63"/>
      <c r="K23" s="64"/>
      <c r="L23" s="63"/>
      <c r="M23" s="63"/>
      <c r="N23" s="63"/>
      <c r="O23" s="63"/>
      <c r="P23" s="63"/>
      <c r="Q23" s="63"/>
      <c r="R23" s="63"/>
      <c r="S23" s="64"/>
      <c r="T23" s="65"/>
      <c r="U23" s="66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</row>
    <row r="24" spans="1:49" x14ac:dyDescent="0.45">
      <c r="A24" s="42" t="s">
        <v>9</v>
      </c>
      <c r="B24" s="43" t="s">
        <v>32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62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 x14ac:dyDescent="0.45">
      <c r="A25" s="5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 ht="31.5" x14ac:dyDescent="0.5">
      <c r="A26" s="40">
        <v>5</v>
      </c>
      <c r="B26" s="20" t="s">
        <v>33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</row>
    <row r="27" spans="1:49" x14ac:dyDescent="0.45">
      <c r="A27" s="57"/>
      <c r="B27" s="58" t="s">
        <v>34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28.5" x14ac:dyDescent="0.45">
      <c r="A28" s="42" t="s">
        <v>7</v>
      </c>
      <c r="B28" s="43" t="s">
        <v>35</v>
      </c>
      <c r="C28" s="45"/>
      <c r="D28" s="45"/>
      <c r="E28" s="45"/>
      <c r="F28" s="45"/>
      <c r="G28" s="67"/>
      <c r="H28" s="45"/>
      <c r="I28" s="45"/>
      <c r="J28" s="45"/>
      <c r="K28" s="67"/>
      <c r="L28" s="45"/>
      <c r="M28" s="45"/>
      <c r="N28" s="45"/>
      <c r="O28" s="45"/>
      <c r="P28" s="45"/>
      <c r="Q28" s="45"/>
      <c r="R28" s="45"/>
      <c r="S28" s="41"/>
      <c r="T28" s="60"/>
      <c r="U28" s="60"/>
      <c r="V28" s="41"/>
      <c r="W28" s="52"/>
      <c r="X28" s="52"/>
      <c r="Y28" s="45"/>
      <c r="Z28" s="52"/>
      <c r="AA28" s="52"/>
      <c r="AB28" s="52"/>
      <c r="AC28" s="52"/>
      <c r="AD28" s="52"/>
      <c r="AE28" s="52"/>
      <c r="AF28" s="52"/>
      <c r="AG28" s="52"/>
      <c r="AH28" s="52"/>
      <c r="AI28" s="41"/>
      <c r="AJ28" s="52"/>
      <c r="AK28" s="52"/>
      <c r="AL28" s="52"/>
      <c r="AM28" s="52"/>
      <c r="AN28" s="52"/>
      <c r="AO28" s="41"/>
      <c r="AP28" s="52"/>
      <c r="AQ28" s="52"/>
      <c r="AR28" s="52"/>
      <c r="AS28" s="52"/>
      <c r="AT28" s="52"/>
      <c r="AU28" s="52"/>
      <c r="AV28" s="52"/>
      <c r="AW28" s="52"/>
    </row>
    <row r="29" spans="1:49" ht="28.5" x14ac:dyDescent="0.45">
      <c r="A29" s="42" t="s">
        <v>9</v>
      </c>
      <c r="B29" s="43" t="s">
        <v>36</v>
      </c>
      <c r="C29" s="45"/>
      <c r="D29" s="45"/>
      <c r="E29" s="45"/>
      <c r="F29" s="45"/>
      <c r="G29" s="67"/>
      <c r="H29" s="45"/>
      <c r="I29" s="45"/>
      <c r="J29" s="45"/>
      <c r="K29" s="67"/>
      <c r="L29" s="45"/>
      <c r="M29" s="45"/>
      <c r="N29" s="45"/>
      <c r="O29" s="45"/>
      <c r="P29" s="45"/>
      <c r="Q29" s="45"/>
      <c r="R29" s="45"/>
      <c r="S29" s="41"/>
      <c r="T29" s="60"/>
      <c r="U29" s="60"/>
      <c r="V29" s="41"/>
      <c r="W29" s="52"/>
      <c r="X29" s="52"/>
      <c r="Y29" s="45"/>
      <c r="Z29" s="52"/>
      <c r="AA29" s="52"/>
      <c r="AB29" s="52"/>
      <c r="AC29" s="52"/>
      <c r="AD29" s="52"/>
      <c r="AE29" s="52"/>
      <c r="AF29" s="52"/>
      <c r="AG29" s="52"/>
      <c r="AH29" s="52"/>
      <c r="AI29" s="41"/>
      <c r="AJ29" s="52"/>
      <c r="AK29" s="52"/>
      <c r="AL29" s="52"/>
      <c r="AM29" s="52"/>
      <c r="AN29" s="52"/>
      <c r="AO29" s="41"/>
      <c r="AP29" s="52"/>
      <c r="AQ29" s="52"/>
      <c r="AR29" s="52"/>
      <c r="AS29" s="52"/>
      <c r="AT29" s="52"/>
      <c r="AU29" s="52"/>
      <c r="AV29" s="52"/>
      <c r="AW29" s="52"/>
    </row>
    <row r="30" spans="1:49" ht="42" customHeight="1" x14ac:dyDescent="0.45">
      <c r="A30" s="42" t="s">
        <v>11</v>
      </c>
      <c r="B30" s="43" t="s">
        <v>37</v>
      </c>
      <c r="C30" s="45"/>
      <c r="D30" s="45"/>
      <c r="E30" s="45"/>
      <c r="F30" s="45"/>
      <c r="G30" s="67"/>
      <c r="H30" s="45"/>
      <c r="I30" s="45"/>
      <c r="J30" s="45"/>
      <c r="K30" s="67"/>
      <c r="L30" s="45"/>
      <c r="M30" s="45"/>
      <c r="N30" s="45"/>
      <c r="O30" s="45"/>
      <c r="P30" s="45"/>
      <c r="Q30" s="45"/>
      <c r="R30" s="45"/>
      <c r="S30" s="41"/>
      <c r="T30" s="60"/>
      <c r="U30" s="60"/>
      <c r="V30" s="41"/>
      <c r="W30" s="45"/>
      <c r="X30" s="45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1"/>
      <c r="AJ30" s="52"/>
      <c r="AK30" s="52"/>
      <c r="AL30" s="52"/>
      <c r="AM30" s="52"/>
      <c r="AN30" s="52"/>
      <c r="AO30" s="41"/>
      <c r="AP30" s="52"/>
      <c r="AQ30" s="52"/>
      <c r="AR30" s="52"/>
      <c r="AS30" s="52"/>
      <c r="AT30" s="52"/>
      <c r="AU30" s="52"/>
      <c r="AV30" s="52"/>
      <c r="AW30" s="52"/>
    </row>
    <row r="31" spans="1:49" ht="28.5" x14ac:dyDescent="0.45">
      <c r="A31" s="42" t="s">
        <v>13</v>
      </c>
      <c r="B31" s="43" t="s">
        <v>38</v>
      </c>
      <c r="C31" s="45"/>
      <c r="D31" s="45"/>
      <c r="E31" s="45"/>
      <c r="F31" s="45"/>
      <c r="G31" s="67"/>
      <c r="H31" s="45"/>
      <c r="I31" s="45"/>
      <c r="J31" s="45"/>
      <c r="K31" s="67"/>
      <c r="L31" s="45"/>
      <c r="M31" s="45"/>
      <c r="N31" s="45"/>
      <c r="O31" s="45"/>
      <c r="P31" s="45"/>
      <c r="Q31" s="45"/>
      <c r="R31" s="45"/>
      <c r="S31" s="41"/>
      <c r="T31" s="60"/>
      <c r="U31" s="60"/>
      <c r="V31" s="41"/>
      <c r="W31" s="52"/>
      <c r="X31" s="52"/>
      <c r="Y31" s="52"/>
      <c r="Z31" s="52"/>
      <c r="AA31" s="52"/>
      <c r="AB31" s="52"/>
      <c r="AC31" s="45"/>
      <c r="AD31" s="52"/>
      <c r="AE31" s="52"/>
      <c r="AF31" s="52"/>
      <c r="AG31" s="52"/>
      <c r="AH31" s="52"/>
      <c r="AI31" s="41"/>
      <c r="AJ31" s="52"/>
      <c r="AK31" s="52"/>
      <c r="AL31" s="52"/>
      <c r="AM31" s="52"/>
      <c r="AN31" s="52"/>
      <c r="AO31" s="41"/>
      <c r="AP31" s="52"/>
      <c r="AQ31" s="52"/>
      <c r="AR31" s="52"/>
      <c r="AS31" s="52"/>
      <c r="AT31" s="52"/>
      <c r="AU31" s="52"/>
      <c r="AV31" s="52"/>
      <c r="AW31" s="52"/>
    </row>
    <row r="32" spans="1:49" x14ac:dyDescent="0.45">
      <c r="A32" s="42"/>
      <c r="B32" s="44" t="s">
        <v>39</v>
      </c>
      <c r="C32" s="41"/>
      <c r="D32" s="41"/>
      <c r="E32" s="41"/>
      <c r="F32" s="41"/>
      <c r="G32" s="68"/>
      <c r="H32" s="41"/>
      <c r="I32" s="41"/>
      <c r="J32" s="41"/>
      <c r="K32" s="68"/>
      <c r="L32" s="41"/>
      <c r="M32" s="41"/>
      <c r="N32" s="41"/>
      <c r="O32" s="41"/>
      <c r="P32" s="41"/>
      <c r="Q32" s="41"/>
      <c r="R32" s="41"/>
      <c r="S32" s="41"/>
      <c r="T32" s="60"/>
      <c r="U32" s="6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52"/>
      <c r="AQ32" s="52"/>
      <c r="AR32" s="52"/>
      <c r="AS32" s="52"/>
      <c r="AT32" s="52"/>
      <c r="AU32" s="52"/>
      <c r="AV32" s="52"/>
      <c r="AW32" s="52"/>
    </row>
    <row r="33" spans="1:49" ht="28.5" x14ac:dyDescent="0.45">
      <c r="A33" s="42" t="s">
        <v>24</v>
      </c>
      <c r="B33" s="43" t="s">
        <v>40</v>
      </c>
      <c r="C33" s="45"/>
      <c r="D33" s="45"/>
      <c r="E33" s="45"/>
      <c r="F33" s="45"/>
      <c r="G33" s="67"/>
      <c r="H33" s="45"/>
      <c r="I33" s="45"/>
      <c r="J33" s="45"/>
      <c r="K33" s="67"/>
      <c r="L33" s="45"/>
      <c r="M33" s="45"/>
      <c r="N33" s="45"/>
      <c r="O33" s="45"/>
      <c r="P33" s="45"/>
      <c r="Q33" s="45"/>
      <c r="R33" s="45"/>
      <c r="S33" s="41"/>
      <c r="T33" s="60"/>
      <c r="U33" s="60"/>
      <c r="V33" s="41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1"/>
      <c r="AJ33" s="45"/>
      <c r="AK33" s="45"/>
      <c r="AL33" s="45"/>
      <c r="AM33" s="52"/>
      <c r="AN33" s="52"/>
      <c r="AO33" s="41"/>
      <c r="AP33" s="52"/>
      <c r="AQ33" s="52"/>
      <c r="AR33" s="52"/>
      <c r="AS33" s="52"/>
      <c r="AT33" s="52"/>
      <c r="AU33" s="52"/>
      <c r="AV33" s="52"/>
      <c r="AW33" s="52"/>
    </row>
    <row r="34" spans="1:49" ht="29.25" customHeight="1" x14ac:dyDescent="0.45">
      <c r="A34" s="42" t="s">
        <v>26</v>
      </c>
      <c r="B34" s="43" t="s">
        <v>41</v>
      </c>
      <c r="C34" s="45"/>
      <c r="D34" s="45"/>
      <c r="E34" s="45"/>
      <c r="F34" s="45"/>
      <c r="G34" s="67"/>
      <c r="H34" s="45"/>
      <c r="I34" s="45"/>
      <c r="J34" s="45"/>
      <c r="K34" s="67"/>
      <c r="L34" s="45"/>
      <c r="M34" s="45"/>
      <c r="N34" s="45"/>
      <c r="O34" s="45"/>
      <c r="P34" s="45"/>
      <c r="Q34" s="45"/>
      <c r="R34" s="45"/>
      <c r="S34" s="41"/>
      <c r="T34" s="60"/>
      <c r="U34" s="60"/>
      <c r="V34" s="41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1"/>
      <c r="AJ34" s="45"/>
      <c r="AK34" s="45"/>
      <c r="AL34" s="45"/>
      <c r="AM34" s="52"/>
      <c r="AN34" s="52"/>
      <c r="AO34" s="41"/>
      <c r="AP34" s="52"/>
      <c r="AQ34" s="52"/>
      <c r="AR34" s="52"/>
      <c r="AS34" s="52"/>
      <c r="AT34" s="52"/>
      <c r="AU34" s="52"/>
      <c r="AV34" s="52"/>
      <c r="AW34" s="52"/>
    </row>
    <row r="35" spans="1:49" x14ac:dyDescent="0.45">
      <c r="A35" s="42" t="s">
        <v>28</v>
      </c>
      <c r="B35" s="43" t="s">
        <v>42</v>
      </c>
      <c r="C35" s="45"/>
      <c r="D35" s="45"/>
      <c r="E35" s="45"/>
      <c r="F35" s="45"/>
      <c r="G35" s="67"/>
      <c r="H35" s="45"/>
      <c r="I35" s="45"/>
      <c r="J35" s="45"/>
      <c r="K35" s="67"/>
      <c r="L35" s="45"/>
      <c r="M35" s="45"/>
      <c r="N35" s="45"/>
      <c r="O35" s="45"/>
      <c r="P35" s="45"/>
      <c r="Q35" s="45"/>
      <c r="R35" s="45"/>
      <c r="S35" s="41"/>
      <c r="T35" s="60"/>
      <c r="U35" s="60"/>
      <c r="V35" s="41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1"/>
      <c r="AJ35" s="52"/>
      <c r="AK35" s="52"/>
      <c r="AL35" s="52"/>
      <c r="AM35" s="52"/>
      <c r="AN35" s="45"/>
      <c r="AO35" s="41"/>
      <c r="AP35" s="52"/>
      <c r="AQ35" s="52"/>
      <c r="AR35" s="52"/>
      <c r="AS35" s="52"/>
      <c r="AT35" s="52"/>
      <c r="AU35" s="52"/>
      <c r="AV35" s="52"/>
      <c r="AW35" s="52"/>
    </row>
    <row r="36" spans="1:49" ht="28.5" x14ac:dyDescent="0.45">
      <c r="A36" s="42" t="s">
        <v>43</v>
      </c>
      <c r="B36" s="43" t="s">
        <v>44</v>
      </c>
      <c r="C36" s="45"/>
      <c r="D36" s="45"/>
      <c r="E36" s="45"/>
      <c r="F36" s="45"/>
      <c r="G36" s="67"/>
      <c r="H36" s="45"/>
      <c r="I36" s="45"/>
      <c r="J36" s="45"/>
      <c r="K36" s="67"/>
      <c r="L36" s="45"/>
      <c r="M36" s="45"/>
      <c r="N36" s="45"/>
      <c r="O36" s="45"/>
      <c r="P36" s="45"/>
      <c r="Q36" s="45"/>
      <c r="R36" s="45"/>
      <c r="S36" s="41"/>
      <c r="T36" s="60"/>
      <c r="U36" s="60"/>
      <c r="V36" s="41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41"/>
      <c r="AJ36" s="52"/>
      <c r="AK36" s="52"/>
      <c r="AL36" s="52"/>
      <c r="AM36" s="52"/>
      <c r="AN36" s="45"/>
      <c r="AO36" s="41"/>
      <c r="AP36" s="52"/>
      <c r="AQ36" s="52"/>
      <c r="AR36" s="52"/>
      <c r="AS36" s="52"/>
      <c r="AT36" s="52"/>
      <c r="AU36" s="52"/>
      <c r="AV36" s="52"/>
      <c r="AW36" s="52"/>
    </row>
    <row r="37" spans="1:49" ht="28.5" x14ac:dyDescent="0.45">
      <c r="A37" s="42" t="s">
        <v>45</v>
      </c>
      <c r="B37" s="43" t="s">
        <v>46</v>
      </c>
      <c r="C37" s="45"/>
      <c r="D37" s="45"/>
      <c r="E37" s="45"/>
      <c r="F37" s="45"/>
      <c r="G37" s="67"/>
      <c r="H37" s="45"/>
      <c r="I37" s="45"/>
      <c r="J37" s="45"/>
      <c r="K37" s="67"/>
      <c r="L37" s="45"/>
      <c r="M37" s="45"/>
      <c r="N37" s="45"/>
      <c r="O37" s="45"/>
      <c r="P37" s="45"/>
      <c r="Q37" s="45"/>
      <c r="R37" s="45"/>
      <c r="S37" s="41"/>
      <c r="T37" s="60"/>
      <c r="U37" s="60"/>
      <c r="V37" s="41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1"/>
      <c r="AJ37" s="52"/>
      <c r="AK37" s="52"/>
      <c r="AL37" s="52"/>
      <c r="AM37" s="52"/>
      <c r="AN37" s="45"/>
      <c r="AO37" s="41"/>
      <c r="AP37" s="52"/>
      <c r="AQ37" s="52"/>
      <c r="AR37" s="52"/>
      <c r="AS37" s="52"/>
      <c r="AT37" s="52"/>
      <c r="AU37" s="52"/>
      <c r="AV37" s="52"/>
      <c r="AW37" s="52"/>
    </row>
    <row r="38" spans="1:49" ht="28.5" x14ac:dyDescent="0.45">
      <c r="A38" s="42" t="s">
        <v>47</v>
      </c>
      <c r="B38" s="43" t="s">
        <v>48</v>
      </c>
      <c r="C38" s="45"/>
      <c r="D38" s="45"/>
      <c r="E38" s="45"/>
      <c r="F38" s="45"/>
      <c r="G38" s="67"/>
      <c r="H38" s="45"/>
      <c r="I38" s="45"/>
      <c r="J38" s="45"/>
      <c r="K38" s="67"/>
      <c r="L38" s="45"/>
      <c r="M38" s="45"/>
      <c r="N38" s="45"/>
      <c r="O38" s="45"/>
      <c r="P38" s="45"/>
      <c r="Q38" s="45"/>
      <c r="R38" s="45"/>
      <c r="S38" s="41"/>
      <c r="T38" s="60"/>
      <c r="U38" s="60"/>
      <c r="V38" s="41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41"/>
      <c r="AJ38" s="52"/>
      <c r="AK38" s="52"/>
      <c r="AL38" s="52"/>
      <c r="AM38" s="52"/>
      <c r="AN38" s="52"/>
      <c r="AO38" s="41"/>
      <c r="AP38" s="52"/>
      <c r="AQ38" s="52"/>
      <c r="AR38" s="52"/>
      <c r="AS38" s="52"/>
      <c r="AT38" s="52"/>
      <c r="AU38" s="52"/>
      <c r="AV38" s="52"/>
      <c r="AW38" s="52"/>
    </row>
    <row r="39" spans="1:49" ht="28.5" x14ac:dyDescent="0.45">
      <c r="A39" s="42" t="s">
        <v>49</v>
      </c>
      <c r="B39" s="43" t="s">
        <v>50</v>
      </c>
      <c r="C39" s="45"/>
      <c r="D39" s="45"/>
      <c r="E39" s="45"/>
      <c r="F39" s="45"/>
      <c r="G39" s="67"/>
      <c r="H39" s="45"/>
      <c r="I39" s="45"/>
      <c r="J39" s="45"/>
      <c r="K39" s="67"/>
      <c r="L39" s="45"/>
      <c r="M39" s="45"/>
      <c r="N39" s="45"/>
      <c r="O39" s="45"/>
      <c r="P39" s="45"/>
      <c r="Q39" s="45"/>
      <c r="R39" s="45"/>
      <c r="S39" s="41"/>
      <c r="T39" s="60"/>
      <c r="U39" s="60"/>
      <c r="V39" s="41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52"/>
      <c r="AK39" s="52"/>
      <c r="AL39" s="52"/>
      <c r="AM39" s="52"/>
      <c r="AN39" s="52"/>
      <c r="AO39" s="41"/>
      <c r="AP39" s="52"/>
      <c r="AQ39" s="52"/>
      <c r="AR39" s="52"/>
      <c r="AS39" s="52"/>
      <c r="AT39" s="52"/>
      <c r="AU39" s="52"/>
      <c r="AV39" s="52"/>
      <c r="AW39" s="52"/>
    </row>
    <row r="40" spans="1:49" x14ac:dyDescent="0.45">
      <c r="A40" s="42" t="s">
        <v>51</v>
      </c>
      <c r="B40" s="43" t="s">
        <v>52</v>
      </c>
      <c r="C40" s="45"/>
      <c r="D40" s="45"/>
      <c r="E40" s="45"/>
      <c r="F40" s="45"/>
      <c r="G40" s="67"/>
      <c r="H40" s="45"/>
      <c r="I40" s="45"/>
      <c r="J40" s="45"/>
      <c r="K40" s="67"/>
      <c r="L40" s="45"/>
      <c r="M40" s="45"/>
      <c r="N40" s="45"/>
      <c r="O40" s="45"/>
      <c r="P40" s="45"/>
      <c r="Q40" s="45"/>
      <c r="R40" s="45"/>
      <c r="S40" s="41"/>
      <c r="T40" s="60"/>
      <c r="U40" s="60"/>
      <c r="V40" s="41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41"/>
      <c r="AJ40" s="52"/>
      <c r="AK40" s="52"/>
      <c r="AL40" s="52"/>
      <c r="AM40" s="52"/>
      <c r="AN40" s="52"/>
      <c r="AO40" s="41"/>
      <c r="AP40" s="52"/>
      <c r="AQ40" s="52"/>
      <c r="AR40" s="52"/>
      <c r="AS40" s="52"/>
      <c r="AT40" s="52"/>
      <c r="AU40" s="52"/>
      <c r="AV40" s="52"/>
      <c r="AW40" s="52"/>
    </row>
    <row r="41" spans="1:49" x14ac:dyDescent="0.45">
      <c r="A41" s="50"/>
      <c r="B41" s="50"/>
      <c r="C41" s="51"/>
      <c r="D41" s="51"/>
      <c r="E41" s="51"/>
      <c r="F41" s="51"/>
      <c r="G41" s="69"/>
      <c r="H41" s="51"/>
      <c r="I41" s="51"/>
      <c r="J41" s="51"/>
      <c r="K41" s="69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 ht="47.25" x14ac:dyDescent="0.5">
      <c r="A42" s="47">
        <v>6</v>
      </c>
      <c r="B42" s="48" t="s">
        <v>55</v>
      </c>
      <c r="C42" s="49"/>
      <c r="D42" s="49"/>
      <c r="E42" s="49"/>
      <c r="F42" s="49"/>
      <c r="G42" s="64"/>
      <c r="H42" s="49"/>
      <c r="I42" s="49"/>
      <c r="J42" s="49"/>
      <c r="K42" s="64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 x14ac:dyDescent="0.45">
      <c r="A43" s="42" t="s">
        <v>7</v>
      </c>
      <c r="B43" s="43" t="s">
        <v>56</v>
      </c>
      <c r="C43" s="45"/>
      <c r="D43" s="45"/>
      <c r="E43" s="45"/>
      <c r="F43" s="45"/>
      <c r="G43" s="67"/>
      <c r="H43" s="45"/>
      <c r="I43" s="45"/>
      <c r="J43" s="45"/>
      <c r="K43" s="67"/>
      <c r="L43" s="45"/>
      <c r="M43" s="45"/>
      <c r="N43" s="45"/>
      <c r="O43" s="45"/>
      <c r="P43" s="45"/>
      <c r="Q43" s="45"/>
      <c r="R43" s="45"/>
      <c r="S43" s="41"/>
      <c r="T43" s="60"/>
      <c r="U43" s="60"/>
      <c r="V43" s="41"/>
      <c r="W43" s="52"/>
      <c r="X43" s="52"/>
      <c r="Y43" s="52"/>
      <c r="Z43" s="52"/>
      <c r="AA43" s="45"/>
      <c r="AB43" s="45"/>
      <c r="AC43" s="52"/>
      <c r="AD43" s="52"/>
      <c r="AE43" s="52"/>
      <c r="AF43" s="52"/>
      <c r="AG43" s="52"/>
      <c r="AH43" s="52"/>
      <c r="AI43" s="41"/>
      <c r="AJ43" s="52"/>
      <c r="AK43" s="45"/>
      <c r="AL43" s="52"/>
      <c r="AM43" s="52"/>
      <c r="AN43" s="52"/>
      <c r="AO43" s="41"/>
      <c r="AP43" s="52"/>
      <c r="AQ43" s="52"/>
      <c r="AR43" s="52"/>
      <c r="AS43" s="52"/>
      <c r="AT43" s="52"/>
      <c r="AU43" s="52"/>
      <c r="AV43" s="52"/>
      <c r="AW43" s="52"/>
    </row>
    <row r="44" spans="1:49" x14ac:dyDescent="0.45">
      <c r="A44" s="42" t="s">
        <v>9</v>
      </c>
      <c r="B44" s="43" t="s">
        <v>57</v>
      </c>
      <c r="C44" s="45"/>
      <c r="D44" s="45"/>
      <c r="E44" s="45"/>
      <c r="F44" s="45"/>
      <c r="G44" s="67"/>
      <c r="H44" s="45"/>
      <c r="I44" s="45"/>
      <c r="J44" s="45"/>
      <c r="K44" s="67"/>
      <c r="L44" s="45"/>
      <c r="M44" s="45"/>
      <c r="N44" s="45"/>
      <c r="O44" s="45"/>
      <c r="P44" s="45"/>
      <c r="Q44" s="45"/>
      <c r="R44" s="45"/>
      <c r="S44" s="41"/>
      <c r="T44" s="60"/>
      <c r="U44" s="60"/>
      <c r="V44" s="41"/>
      <c r="W44" s="52"/>
      <c r="X44" s="52"/>
      <c r="Y44" s="52"/>
      <c r="Z44" s="52"/>
      <c r="AA44" s="45"/>
      <c r="AB44" s="45"/>
      <c r="AC44" s="52"/>
      <c r="AD44" s="52"/>
      <c r="AE44" s="52"/>
      <c r="AF44" s="52"/>
      <c r="AG44" s="52"/>
      <c r="AH44" s="52"/>
      <c r="AI44" s="41"/>
      <c r="AJ44" s="45"/>
      <c r="AK44" s="52"/>
      <c r="AL44" s="52"/>
      <c r="AM44" s="52"/>
      <c r="AN44" s="52"/>
      <c r="AO44" s="41"/>
      <c r="AP44" s="52"/>
      <c r="AQ44" s="52"/>
      <c r="AR44" s="52"/>
      <c r="AS44" s="52"/>
      <c r="AT44" s="52"/>
      <c r="AU44" s="52"/>
      <c r="AV44" s="52"/>
      <c r="AW44" s="52"/>
    </row>
    <row r="45" spans="1:49" x14ac:dyDescent="0.45">
      <c r="A45" s="42" t="s">
        <v>11</v>
      </c>
      <c r="B45" s="43" t="s">
        <v>58</v>
      </c>
      <c r="C45" s="45"/>
      <c r="D45" s="45"/>
      <c r="E45" s="45"/>
      <c r="F45" s="45"/>
      <c r="G45" s="67"/>
      <c r="H45" s="45"/>
      <c r="I45" s="45"/>
      <c r="J45" s="45"/>
      <c r="K45" s="67"/>
      <c r="L45" s="45"/>
      <c r="M45" s="45"/>
      <c r="N45" s="45"/>
      <c r="O45" s="45"/>
      <c r="P45" s="45"/>
      <c r="Q45" s="45"/>
      <c r="R45" s="45"/>
      <c r="S45" s="41"/>
      <c r="T45" s="60"/>
      <c r="U45" s="60"/>
      <c r="V45" s="41"/>
      <c r="W45" s="52"/>
      <c r="X45" s="52"/>
      <c r="Y45" s="52"/>
      <c r="Z45" s="52"/>
      <c r="AA45" s="45"/>
      <c r="AB45" s="45"/>
      <c r="AC45" s="52"/>
      <c r="AD45" s="52"/>
      <c r="AE45" s="52"/>
      <c r="AF45" s="52"/>
      <c r="AG45" s="52"/>
      <c r="AH45" s="52"/>
      <c r="AI45" s="41"/>
      <c r="AJ45" s="52"/>
      <c r="AK45" s="52"/>
      <c r="AL45" s="52"/>
      <c r="AM45" s="52"/>
      <c r="AN45" s="52"/>
      <c r="AO45" s="41"/>
      <c r="AP45" s="52"/>
      <c r="AQ45" s="52"/>
      <c r="AR45" s="52"/>
      <c r="AS45" s="52"/>
      <c r="AT45" s="52"/>
      <c r="AU45" s="52"/>
      <c r="AV45" s="52"/>
      <c r="AW45" s="52"/>
    </row>
    <row r="46" spans="1:49" ht="28.5" x14ac:dyDescent="0.45">
      <c r="A46" s="42" t="s">
        <v>13</v>
      </c>
      <c r="B46" s="43" t="s">
        <v>59</v>
      </c>
      <c r="C46" s="45"/>
      <c r="D46" s="45"/>
      <c r="E46" s="45"/>
      <c r="F46" s="45"/>
      <c r="G46" s="67"/>
      <c r="H46" s="45"/>
      <c r="I46" s="45"/>
      <c r="J46" s="45"/>
      <c r="K46" s="67"/>
      <c r="L46" s="45"/>
      <c r="M46" s="45"/>
      <c r="N46" s="45"/>
      <c r="O46" s="45"/>
      <c r="P46" s="45"/>
      <c r="Q46" s="45"/>
      <c r="R46" s="45"/>
      <c r="S46" s="41"/>
      <c r="T46" s="60"/>
      <c r="U46" s="60"/>
      <c r="V46" s="41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41"/>
      <c r="AJ46" s="52"/>
      <c r="AK46" s="52"/>
      <c r="AL46" s="52"/>
      <c r="AM46" s="52"/>
      <c r="AN46" s="52"/>
      <c r="AO46" s="41"/>
      <c r="AP46" s="52"/>
      <c r="AQ46" s="52"/>
      <c r="AR46" s="52"/>
      <c r="AS46" s="52"/>
      <c r="AT46" s="52"/>
      <c r="AU46" s="52"/>
      <c r="AV46" s="52"/>
      <c r="AW46" s="52"/>
    </row>
    <row r="47" spans="1:49" ht="28.5" x14ac:dyDescent="0.45">
      <c r="A47" s="42" t="s">
        <v>24</v>
      </c>
      <c r="B47" s="43" t="s">
        <v>60</v>
      </c>
      <c r="C47" s="45"/>
      <c r="D47" s="45"/>
      <c r="E47" s="45"/>
      <c r="F47" s="45"/>
      <c r="G47" s="67"/>
      <c r="H47" s="45"/>
      <c r="I47" s="45"/>
      <c r="J47" s="45"/>
      <c r="K47" s="67"/>
      <c r="L47" s="45"/>
      <c r="M47" s="45"/>
      <c r="N47" s="45"/>
      <c r="O47" s="45"/>
      <c r="P47" s="45"/>
      <c r="Q47" s="45"/>
      <c r="R47" s="45"/>
      <c r="S47" s="41"/>
      <c r="T47" s="60"/>
      <c r="U47" s="60"/>
      <c r="V47" s="41"/>
      <c r="W47" s="52"/>
      <c r="X47" s="52"/>
      <c r="Y47" s="52"/>
      <c r="Z47" s="52"/>
      <c r="AA47" s="52"/>
      <c r="AB47" s="52"/>
      <c r="AC47" s="45"/>
      <c r="AD47" s="45"/>
      <c r="AE47" s="45"/>
      <c r="AF47" s="52"/>
      <c r="AG47" s="52"/>
      <c r="AH47" s="52"/>
      <c r="AI47" s="41"/>
      <c r="AJ47" s="52"/>
      <c r="AK47" s="52"/>
      <c r="AL47" s="52"/>
      <c r="AM47" s="52"/>
      <c r="AN47" s="52"/>
      <c r="AO47" s="41"/>
      <c r="AP47" s="52"/>
      <c r="AQ47" s="52"/>
      <c r="AR47" s="52"/>
      <c r="AS47" s="52"/>
      <c r="AT47" s="52"/>
      <c r="AU47" s="52"/>
      <c r="AV47" s="52"/>
      <c r="AW47" s="52"/>
    </row>
    <row r="48" spans="1:49" x14ac:dyDescent="0.45">
      <c r="A48" s="50"/>
      <c r="B48" s="50"/>
      <c r="C48" s="51"/>
      <c r="D48" s="51"/>
      <c r="E48" s="51"/>
      <c r="F48" s="51"/>
      <c r="G48" s="69"/>
      <c r="H48" s="51"/>
      <c r="I48" s="51"/>
      <c r="J48" s="51"/>
      <c r="K48" s="69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 ht="47.25" x14ac:dyDescent="0.5">
      <c r="A49" s="40">
        <v>7</v>
      </c>
      <c r="B49" s="20" t="s">
        <v>61</v>
      </c>
      <c r="C49" s="55"/>
      <c r="D49" s="55"/>
      <c r="E49" s="55"/>
      <c r="F49" s="55"/>
      <c r="G49" s="70"/>
      <c r="H49" s="55"/>
      <c r="I49" s="55"/>
      <c r="J49" s="55"/>
      <c r="K49" s="70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 spans="1:49" ht="28.5" x14ac:dyDescent="0.45">
      <c r="A50" s="56" t="s">
        <v>7</v>
      </c>
      <c r="B50" s="57" t="s">
        <v>62</v>
      </c>
      <c r="C50" s="54"/>
      <c r="D50" s="54"/>
      <c r="E50" s="54"/>
      <c r="F50" s="54"/>
      <c r="G50" s="63"/>
      <c r="H50" s="54"/>
      <c r="I50" s="54"/>
      <c r="J50" s="54"/>
      <c r="K50" s="63"/>
      <c r="L50" s="54"/>
      <c r="M50" s="54"/>
      <c r="N50" s="54"/>
      <c r="O50" s="54"/>
      <c r="P50" s="54"/>
      <c r="Q50" s="54"/>
      <c r="R50" s="54"/>
      <c r="S50" s="63"/>
      <c r="T50" s="61"/>
      <c r="U50" s="61"/>
      <c r="V50" s="4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65"/>
      <c r="AJ50" s="59"/>
      <c r="AK50" s="59"/>
      <c r="AL50" s="59"/>
      <c r="AM50" s="59"/>
      <c r="AN50" s="59"/>
      <c r="AO50" s="65"/>
      <c r="AP50" s="59"/>
      <c r="AQ50" s="59"/>
      <c r="AR50" s="59"/>
      <c r="AS50" s="59"/>
      <c r="AT50" s="59"/>
      <c r="AU50" s="59"/>
      <c r="AV50" s="59"/>
      <c r="AW50" s="59"/>
    </row>
    <row r="51" spans="1:49" ht="42.75" x14ac:dyDescent="0.45">
      <c r="A51" s="42" t="s">
        <v>9</v>
      </c>
      <c r="B51" s="43" t="s">
        <v>63</v>
      </c>
      <c r="C51" s="45"/>
      <c r="D51" s="45"/>
      <c r="E51" s="45"/>
      <c r="F51" s="45"/>
      <c r="G51" s="67"/>
      <c r="H51" s="45"/>
      <c r="I51" s="45"/>
      <c r="J51" s="45"/>
      <c r="K51" s="67"/>
      <c r="L51" s="45"/>
      <c r="M51" s="45"/>
      <c r="N51" s="45"/>
      <c r="O51" s="45"/>
      <c r="P51" s="45"/>
      <c r="Q51" s="45"/>
      <c r="R51" s="45"/>
      <c r="S51" s="67"/>
      <c r="T51" s="60"/>
      <c r="U51" s="60"/>
      <c r="V51" s="41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71"/>
      <c r="AJ51" s="52"/>
      <c r="AK51" s="52"/>
      <c r="AL51" s="52"/>
      <c r="AM51" s="52"/>
      <c r="AN51" s="52"/>
      <c r="AO51" s="71"/>
      <c r="AP51" s="52"/>
      <c r="AQ51" s="52"/>
      <c r="AR51" s="52"/>
      <c r="AS51" s="52"/>
      <c r="AT51" s="52"/>
      <c r="AU51" s="52"/>
      <c r="AV51" s="52"/>
      <c r="AW51" s="52"/>
    </row>
    <row r="52" spans="1:49" ht="28.5" x14ac:dyDescent="0.45">
      <c r="A52" s="42" t="s">
        <v>11</v>
      </c>
      <c r="B52" s="43" t="s">
        <v>64</v>
      </c>
      <c r="C52" s="45"/>
      <c r="D52" s="45"/>
      <c r="E52" s="45"/>
      <c r="F52" s="45"/>
      <c r="G52" s="67"/>
      <c r="H52" s="45"/>
      <c r="I52" s="45"/>
      <c r="J52" s="45"/>
      <c r="K52" s="67"/>
      <c r="L52" s="45"/>
      <c r="M52" s="45"/>
      <c r="N52" s="45"/>
      <c r="O52" s="45"/>
      <c r="P52" s="45"/>
      <c r="Q52" s="45"/>
      <c r="R52" s="45"/>
      <c r="S52" s="67"/>
      <c r="T52" s="60"/>
      <c r="U52" s="60"/>
      <c r="V52" s="41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71"/>
      <c r="AJ52" s="52"/>
      <c r="AK52" s="52"/>
      <c r="AL52" s="52"/>
      <c r="AM52" s="52"/>
      <c r="AN52" s="52"/>
      <c r="AO52" s="71"/>
      <c r="AP52" s="52"/>
      <c r="AQ52" s="52"/>
      <c r="AR52" s="52"/>
      <c r="AS52" s="52"/>
      <c r="AT52" s="52"/>
      <c r="AU52" s="52"/>
      <c r="AV52" s="52"/>
      <c r="AW52" s="52"/>
    </row>
    <row r="53" spans="1:49" x14ac:dyDescent="0.45">
      <c r="A53" s="42" t="s">
        <v>13</v>
      </c>
      <c r="B53" s="43" t="s">
        <v>65</v>
      </c>
      <c r="C53" s="45"/>
      <c r="D53" s="45"/>
      <c r="E53" s="45"/>
      <c r="F53" s="45"/>
      <c r="G53" s="67"/>
      <c r="H53" s="45"/>
      <c r="I53" s="45"/>
      <c r="J53" s="45"/>
      <c r="K53" s="67"/>
      <c r="L53" s="45"/>
      <c r="M53" s="45"/>
      <c r="N53" s="45"/>
      <c r="O53" s="45"/>
      <c r="P53" s="45"/>
      <c r="Q53" s="45"/>
      <c r="R53" s="45"/>
      <c r="S53" s="67"/>
      <c r="T53" s="60"/>
      <c r="U53" s="60"/>
      <c r="V53" s="41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71"/>
      <c r="AJ53" s="52"/>
      <c r="AK53" s="52"/>
      <c r="AL53" s="52"/>
      <c r="AM53" s="52"/>
      <c r="AN53" s="52"/>
      <c r="AO53" s="71"/>
      <c r="AP53" s="52"/>
      <c r="AQ53" s="52"/>
      <c r="AR53" s="52"/>
      <c r="AS53" s="52"/>
      <c r="AT53" s="52"/>
      <c r="AU53" s="52"/>
      <c r="AV53" s="52"/>
      <c r="AW53" s="52"/>
    </row>
    <row r="54" spans="1:49" ht="28.5" x14ac:dyDescent="0.45">
      <c r="A54" s="42" t="s">
        <v>24</v>
      </c>
      <c r="B54" s="43" t="s">
        <v>66</v>
      </c>
      <c r="C54" s="45"/>
      <c r="D54" s="45"/>
      <c r="E54" s="45"/>
      <c r="F54" s="45"/>
      <c r="G54" s="67"/>
      <c r="H54" s="45"/>
      <c r="I54" s="45"/>
      <c r="J54" s="45"/>
      <c r="K54" s="67"/>
      <c r="L54" s="45"/>
      <c r="M54" s="45"/>
      <c r="N54" s="45"/>
      <c r="O54" s="45"/>
      <c r="P54" s="45"/>
      <c r="Q54" s="45"/>
      <c r="R54" s="45"/>
      <c r="S54" s="67"/>
      <c r="T54" s="60"/>
      <c r="U54" s="60"/>
      <c r="V54" s="41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71"/>
      <c r="AJ54" s="52"/>
      <c r="AK54" s="52"/>
      <c r="AL54" s="52"/>
      <c r="AM54" s="52"/>
      <c r="AN54" s="52"/>
      <c r="AO54" s="71"/>
      <c r="AP54" s="52"/>
      <c r="AQ54" s="52"/>
      <c r="AR54" s="52"/>
      <c r="AS54" s="52"/>
      <c r="AT54" s="52"/>
      <c r="AU54" s="52"/>
      <c r="AV54" s="52"/>
      <c r="AW54" s="52"/>
    </row>
    <row r="55" spans="1:49" ht="28.5" x14ac:dyDescent="0.45">
      <c r="A55" s="42" t="s">
        <v>26</v>
      </c>
      <c r="B55" s="43" t="s">
        <v>67</v>
      </c>
      <c r="C55" s="45"/>
      <c r="D55" s="45"/>
      <c r="E55" s="45"/>
      <c r="F55" s="45"/>
      <c r="G55" s="67"/>
      <c r="H55" s="45"/>
      <c r="I55" s="45"/>
      <c r="J55" s="45"/>
      <c r="K55" s="67"/>
      <c r="L55" s="45"/>
      <c r="M55" s="45"/>
      <c r="N55" s="45"/>
      <c r="O55" s="45"/>
      <c r="P55" s="45"/>
      <c r="Q55" s="45"/>
      <c r="R55" s="45"/>
      <c r="S55" s="67"/>
      <c r="T55" s="60"/>
      <c r="U55" s="60"/>
      <c r="V55" s="41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71"/>
      <c r="AJ55" s="52"/>
      <c r="AK55" s="52"/>
      <c r="AL55" s="52"/>
      <c r="AM55" s="52"/>
      <c r="AN55" s="52"/>
      <c r="AO55" s="71"/>
      <c r="AP55" s="52"/>
      <c r="AQ55" s="52"/>
      <c r="AR55" s="52"/>
      <c r="AS55" s="52"/>
      <c r="AT55" s="52"/>
      <c r="AU55" s="52"/>
      <c r="AV55" s="52"/>
      <c r="AW55" s="52"/>
    </row>
    <row r="56" spans="1:49" ht="28.5" x14ac:dyDescent="0.45">
      <c r="A56" s="42" t="s">
        <v>28</v>
      </c>
      <c r="B56" s="43" t="s">
        <v>68</v>
      </c>
      <c r="C56" s="45"/>
      <c r="D56" s="45"/>
      <c r="E56" s="45"/>
      <c r="F56" s="45"/>
      <c r="G56" s="67"/>
      <c r="H56" s="45"/>
      <c r="I56" s="45"/>
      <c r="J56" s="45"/>
      <c r="K56" s="67"/>
      <c r="L56" s="45"/>
      <c r="M56" s="45"/>
      <c r="N56" s="45"/>
      <c r="O56" s="45"/>
      <c r="P56" s="45"/>
      <c r="Q56" s="45"/>
      <c r="R56" s="45"/>
      <c r="S56" s="67"/>
      <c r="T56" s="60"/>
      <c r="U56" s="60"/>
      <c r="V56" s="41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71"/>
      <c r="AJ56" s="52"/>
      <c r="AK56" s="52"/>
      <c r="AL56" s="52"/>
      <c r="AM56" s="52"/>
      <c r="AN56" s="52"/>
      <c r="AO56" s="71"/>
      <c r="AP56" s="52"/>
      <c r="AQ56" s="52"/>
      <c r="AR56" s="52"/>
      <c r="AS56" s="52"/>
      <c r="AT56" s="52"/>
      <c r="AU56" s="52"/>
      <c r="AV56" s="52"/>
      <c r="AW56" s="52"/>
    </row>
    <row r="57" spans="1:49" ht="28.5" x14ac:dyDescent="0.45">
      <c r="A57" s="42" t="s">
        <v>43</v>
      </c>
      <c r="B57" s="43" t="s">
        <v>69</v>
      </c>
      <c r="C57" s="45"/>
      <c r="D57" s="45"/>
      <c r="E57" s="45"/>
      <c r="F57" s="45"/>
      <c r="G57" s="67"/>
      <c r="H57" s="45"/>
      <c r="I57" s="45"/>
      <c r="J57" s="45"/>
      <c r="K57" s="67"/>
      <c r="L57" s="45"/>
      <c r="M57" s="45"/>
      <c r="N57" s="45"/>
      <c r="O57" s="45"/>
      <c r="P57" s="45"/>
      <c r="Q57" s="45"/>
      <c r="R57" s="45"/>
      <c r="S57" s="67"/>
      <c r="T57" s="60"/>
      <c r="U57" s="60"/>
      <c r="V57" s="41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71"/>
      <c r="AJ57" s="52"/>
      <c r="AK57" s="52"/>
      <c r="AL57" s="52"/>
      <c r="AM57" s="52"/>
      <c r="AN57" s="52"/>
      <c r="AO57" s="71"/>
      <c r="AP57" s="52"/>
      <c r="AQ57" s="52"/>
      <c r="AR57" s="52"/>
      <c r="AS57" s="52"/>
      <c r="AT57" s="52"/>
      <c r="AU57" s="52"/>
      <c r="AV57" s="52"/>
      <c r="AW57" s="52"/>
    </row>
    <row r="58" spans="1:49" ht="28.5" x14ac:dyDescent="0.45">
      <c r="A58" s="42" t="s">
        <v>45</v>
      </c>
      <c r="B58" s="43" t="s">
        <v>70</v>
      </c>
      <c r="C58" s="45"/>
      <c r="D58" s="45"/>
      <c r="E58" s="45"/>
      <c r="F58" s="45"/>
      <c r="G58" s="67"/>
      <c r="H58" s="45"/>
      <c r="I58" s="45"/>
      <c r="J58" s="45"/>
      <c r="K58" s="67"/>
      <c r="L58" s="45"/>
      <c r="M58" s="45"/>
      <c r="N58" s="45"/>
      <c r="O58" s="45"/>
      <c r="P58" s="45"/>
      <c r="Q58" s="45"/>
      <c r="R58" s="45"/>
      <c r="S58" s="67"/>
      <c r="T58" s="60"/>
      <c r="U58" s="60"/>
      <c r="V58" s="41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71"/>
      <c r="AJ58" s="52"/>
      <c r="AK58" s="52"/>
      <c r="AL58" s="52"/>
      <c r="AM58" s="52"/>
      <c r="AN58" s="52"/>
      <c r="AO58" s="71"/>
      <c r="AP58" s="52"/>
      <c r="AQ58" s="52"/>
      <c r="AR58" s="52"/>
      <c r="AS58" s="52"/>
      <c r="AT58" s="52"/>
      <c r="AU58" s="52"/>
      <c r="AV58" s="52"/>
      <c r="AW58" s="52"/>
    </row>
  </sheetData>
  <pageMargins left="0.7" right="0.7" top="0.75" bottom="0.75" header="0.3" footer="0.3"/>
  <pageSetup paperSize="9" scale="93" orientation="portrait" r:id="rId1"/>
  <colBreaks count="2" manualBreakCount="2">
    <brk id="19" max="57" man="1"/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7AE3-AC8E-4658-9C34-44BF591EE1BA}">
  <dimension ref="A1:AD103"/>
  <sheetViews>
    <sheetView topLeftCell="A97" zoomScale="85" zoomScaleNormal="85" workbookViewId="0">
      <selection activeCell="I102" sqref="I102"/>
    </sheetView>
  </sheetViews>
  <sheetFormatPr defaultRowHeight="14.25" x14ac:dyDescent="0.45"/>
  <cols>
    <col min="1" max="1" width="15.59765625" style="24" bestFit="1" customWidth="1"/>
    <col min="2" max="2" width="9.06640625" style="98"/>
    <col min="3" max="3" width="10.73046875" customWidth="1"/>
    <col min="4" max="4" width="11.73046875" customWidth="1"/>
    <col min="5" max="5" width="10.73046875" customWidth="1"/>
    <col min="6" max="6" width="12" style="98" customWidth="1"/>
    <col min="7" max="7" width="10.73046875" style="98" customWidth="1"/>
    <col min="8" max="8" width="32.86328125" customWidth="1"/>
    <col min="9" max="9" width="27.59765625" style="25" customWidth="1"/>
    <col min="10" max="10" width="23.1328125" style="25" customWidth="1"/>
    <col min="11" max="11" width="21.86328125" style="25" customWidth="1"/>
    <col min="12" max="12" width="23.1328125" style="25" customWidth="1"/>
    <col min="13" max="13" width="27.59765625" style="25" customWidth="1"/>
    <col min="14" max="14" width="25.73046875" style="25" customWidth="1"/>
    <col min="15" max="15" width="16.3984375" style="25" customWidth="1"/>
    <col min="16" max="24" width="9.1328125" style="25"/>
  </cols>
  <sheetData>
    <row r="1" spans="1:30" s="105" customFormat="1" ht="42.7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s="14" customFormat="1" ht="28.5" x14ac:dyDescent="0.45">
      <c r="A2" s="24" t="str">
        <f>_xlfn.CONCAT(LEFT(H2,2),LEFT(I2,2),LEFT(J2,2),LEFT(K2,2),LEFT(L2,2),LEFT(M2,2),LEFT(N2,2),LEFT(O2,2),LEFT(P2,2),LEFT(Q2,2),LEFT(R2,2),LEFT(S2,2))</f>
        <v>2a</v>
      </c>
      <c r="B2" s="96">
        <f>'PMV Scenarios Cat 1'!B438+1</f>
        <v>438</v>
      </c>
      <c r="C2" s="87">
        <v>0.2</v>
      </c>
      <c r="D2" s="87">
        <v>0.15</v>
      </c>
      <c r="E2" s="87">
        <v>0.5</v>
      </c>
      <c r="F2" s="111">
        <v>0.15</v>
      </c>
      <c r="G2" s="97">
        <f>SUM(C2:F2)</f>
        <v>1</v>
      </c>
      <c r="H2" s="25" t="s">
        <v>146</v>
      </c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W2" s="95"/>
      <c r="X2" s="95"/>
      <c r="Y2" s="95"/>
      <c r="Z2" s="95"/>
      <c r="AA2" s="95"/>
      <c r="AB2" s="95"/>
      <c r="AC2" s="95"/>
      <c r="AD2" s="95"/>
    </row>
    <row r="3" spans="1:30" ht="28.5" x14ac:dyDescent="0.45">
      <c r="A3" s="24" t="str">
        <f>_xlfn.CONCAT(LEFT(H3,2),LEFT(I3,2),LEFT(J3,2),LEFT(K3,2),LEFT(L3,2),LEFT(M3,2),LEFT(N3,2),LEFT(O3,2),LEFT(P3,2),LEFT(Q3,2),LEFT(R3,2),LEFT(S3,2))</f>
        <v>2a5a</v>
      </c>
      <c r="B3" s="96">
        <f>B2+1</f>
        <v>439</v>
      </c>
      <c r="C3" s="87">
        <f>C2-0.01</f>
        <v>0.19</v>
      </c>
      <c r="D3" s="87">
        <f>D2-0.01</f>
        <v>0.13999999999999999</v>
      </c>
      <c r="E3" s="87">
        <f>E2+0.01</f>
        <v>0.51</v>
      </c>
      <c r="F3" s="111">
        <f>F2+0.01</f>
        <v>0.16</v>
      </c>
      <c r="G3" s="97">
        <f>SUM(C3:F3)</f>
        <v>1</v>
      </c>
      <c r="H3" s="25" t="s">
        <v>146</v>
      </c>
      <c r="I3" s="25" t="s">
        <v>142</v>
      </c>
    </row>
    <row r="4" spans="1:30" ht="42.75" x14ac:dyDescent="0.45">
      <c r="A4" s="24" t="str">
        <f t="shared" ref="A4:A68" si="0">_xlfn.CONCAT(LEFT(H4,2),LEFT(I4,2),LEFT(J4,2),LEFT(K4,2),LEFT(L4,2),LEFT(M4,2),LEFT(N4,2),LEFT(O4,2),LEFT(P4,2),LEFT(Q4,2),LEFT(R4,2),LEFT(S4,2))</f>
        <v>2a5a5b</v>
      </c>
      <c r="B4" s="96">
        <f>B3+1</f>
        <v>440</v>
      </c>
      <c r="C4" s="87">
        <f t="shared" ref="C4:C7" si="1">C3-0.01</f>
        <v>0.18</v>
      </c>
      <c r="D4" s="87">
        <f t="shared" ref="D4:D7" si="2">D3-0.01</f>
        <v>0.12999999999999998</v>
      </c>
      <c r="E4" s="87">
        <f t="shared" ref="E4:E7" si="3">E3+0.01</f>
        <v>0.52</v>
      </c>
      <c r="F4" s="111">
        <f t="shared" ref="F4:F7" si="4">F3+0.01</f>
        <v>0.17</v>
      </c>
      <c r="G4" s="97">
        <f>SUM(C4:F4)</f>
        <v>1</v>
      </c>
      <c r="H4" s="25" t="s">
        <v>146</v>
      </c>
      <c r="I4" s="25" t="s">
        <v>142</v>
      </c>
      <c r="J4" s="25" t="s">
        <v>147</v>
      </c>
    </row>
    <row r="5" spans="1:30" ht="44.25" customHeight="1" x14ac:dyDescent="0.45">
      <c r="A5" s="24" t="str">
        <f t="shared" si="0"/>
        <v>2a5a5b5h</v>
      </c>
      <c r="B5" s="96">
        <f t="shared" ref="B5:B69" si="5">B4+1</f>
        <v>441</v>
      </c>
      <c r="C5" s="87">
        <f t="shared" si="1"/>
        <v>0.16999999999999998</v>
      </c>
      <c r="D5" s="87">
        <f t="shared" si="2"/>
        <v>0.11999999999999998</v>
      </c>
      <c r="E5" s="87">
        <f t="shared" si="3"/>
        <v>0.53</v>
      </c>
      <c r="F5" s="111">
        <f t="shared" si="4"/>
        <v>0.18000000000000002</v>
      </c>
      <c r="G5" s="97">
        <f t="shared" ref="G5:G67" si="6">SUM(C5:F5)</f>
        <v>1</v>
      </c>
      <c r="H5" s="25" t="s">
        <v>146</v>
      </c>
      <c r="I5" s="25" t="s">
        <v>142</v>
      </c>
      <c r="J5" s="25" t="s">
        <v>147</v>
      </c>
      <c r="K5" s="25" t="s">
        <v>149</v>
      </c>
    </row>
    <row r="6" spans="1:30" ht="42.75" x14ac:dyDescent="0.45">
      <c r="A6" s="24" t="str">
        <f t="shared" si="0"/>
        <v>2a5a5b5h5i</v>
      </c>
      <c r="B6" s="96">
        <f t="shared" si="5"/>
        <v>442</v>
      </c>
      <c r="C6" s="87">
        <f t="shared" si="1"/>
        <v>0.15999999999999998</v>
      </c>
      <c r="D6" s="87">
        <f t="shared" si="2"/>
        <v>0.10999999999999999</v>
      </c>
      <c r="E6" s="87">
        <f t="shared" si="3"/>
        <v>0.54</v>
      </c>
      <c r="F6" s="111">
        <f t="shared" si="4"/>
        <v>0.19000000000000003</v>
      </c>
      <c r="G6" s="97">
        <f t="shared" si="6"/>
        <v>1</v>
      </c>
      <c r="H6" s="25" t="s">
        <v>146</v>
      </c>
      <c r="I6" s="25" t="s">
        <v>142</v>
      </c>
      <c r="J6" s="25" t="s">
        <v>147</v>
      </c>
      <c r="K6" s="25" t="s">
        <v>149</v>
      </c>
      <c r="L6" s="25" t="s">
        <v>150</v>
      </c>
    </row>
    <row r="7" spans="1:30" ht="42.75" x14ac:dyDescent="0.45">
      <c r="A7" s="24" t="str">
        <f t="shared" si="0"/>
        <v>2a5a5b5h5i5L</v>
      </c>
      <c r="B7" s="96">
        <f t="shared" si="5"/>
        <v>443</v>
      </c>
      <c r="C7" s="87">
        <f t="shared" si="1"/>
        <v>0.14999999999999997</v>
      </c>
      <c r="D7" s="87">
        <f t="shared" si="2"/>
        <v>9.9999999999999992E-2</v>
      </c>
      <c r="E7" s="87">
        <f t="shared" si="3"/>
        <v>0.55000000000000004</v>
      </c>
      <c r="F7" s="111">
        <f t="shared" si="4"/>
        <v>0.20000000000000004</v>
      </c>
      <c r="G7" s="97">
        <f t="shared" si="6"/>
        <v>1</v>
      </c>
      <c r="H7" s="25" t="s">
        <v>146</v>
      </c>
      <c r="I7" s="25" t="s">
        <v>142</v>
      </c>
      <c r="J7" s="25" t="s">
        <v>147</v>
      </c>
      <c r="K7" s="25" t="s">
        <v>149</v>
      </c>
      <c r="L7" s="25" t="s">
        <v>150</v>
      </c>
      <c r="M7" s="25" t="s">
        <v>151</v>
      </c>
    </row>
    <row r="8" spans="1:30" ht="28.5" x14ac:dyDescent="0.45">
      <c r="A8" s="24" t="str">
        <f t="shared" si="0"/>
        <v>2a5a5h</v>
      </c>
      <c r="B8" s="96">
        <f t="shared" si="5"/>
        <v>444</v>
      </c>
      <c r="C8" s="87">
        <f>C2-0.02</f>
        <v>0.18000000000000002</v>
      </c>
      <c r="D8" s="87">
        <f>D2-0.02</f>
        <v>0.13</v>
      </c>
      <c r="E8" s="87">
        <f>E2+0.02</f>
        <v>0.52</v>
      </c>
      <c r="F8" s="111">
        <f>F2+0.02</f>
        <v>0.16999999999999998</v>
      </c>
      <c r="G8" s="97">
        <f t="shared" si="6"/>
        <v>1</v>
      </c>
      <c r="H8" s="25" t="s">
        <v>146</v>
      </c>
      <c r="I8" s="25" t="s">
        <v>142</v>
      </c>
      <c r="J8" s="25" t="s">
        <v>149</v>
      </c>
    </row>
    <row r="9" spans="1:30" ht="42.75" x14ac:dyDescent="0.45">
      <c r="A9" s="24" t="str">
        <f t="shared" si="0"/>
        <v>2a5a5h5i</v>
      </c>
      <c r="B9" s="96">
        <f t="shared" si="5"/>
        <v>445</v>
      </c>
      <c r="C9" s="87">
        <f>C8-0.005</f>
        <v>0.17500000000000002</v>
      </c>
      <c r="D9" s="87">
        <f>D8-0.005</f>
        <v>0.125</v>
      </c>
      <c r="E9" s="87">
        <f>E8+0.005</f>
        <v>0.52500000000000002</v>
      </c>
      <c r="F9" s="111">
        <f>F8+0.005</f>
        <v>0.17499999999999999</v>
      </c>
      <c r="G9" s="97">
        <f t="shared" si="6"/>
        <v>1</v>
      </c>
      <c r="H9" s="25" t="s">
        <v>146</v>
      </c>
      <c r="I9" s="25" t="s">
        <v>142</v>
      </c>
      <c r="J9" s="25" t="s">
        <v>149</v>
      </c>
      <c r="K9" s="25" t="s">
        <v>150</v>
      </c>
    </row>
    <row r="10" spans="1:30" ht="42.75" x14ac:dyDescent="0.45">
      <c r="A10" s="24" t="str">
        <f t="shared" si="0"/>
        <v>2a5a5h5i5L</v>
      </c>
      <c r="B10" s="96">
        <f t="shared" si="5"/>
        <v>446</v>
      </c>
      <c r="C10" s="87">
        <f>C9-0.005</f>
        <v>0.17</v>
      </c>
      <c r="D10" s="87">
        <f>D9-0.005</f>
        <v>0.12</v>
      </c>
      <c r="E10" s="87">
        <f>E9+0.005</f>
        <v>0.53</v>
      </c>
      <c r="F10" s="111">
        <f>F9+0.005</f>
        <v>0.18</v>
      </c>
      <c r="G10" s="97">
        <f t="shared" si="6"/>
        <v>1</v>
      </c>
      <c r="H10" s="25" t="s">
        <v>146</v>
      </c>
      <c r="I10" s="25" t="s">
        <v>142</v>
      </c>
      <c r="J10" s="25" t="s">
        <v>149</v>
      </c>
      <c r="K10" s="25" t="s">
        <v>150</v>
      </c>
      <c r="L10" s="25" t="s">
        <v>151</v>
      </c>
    </row>
    <row r="11" spans="1:30" ht="42.75" x14ac:dyDescent="0.45">
      <c r="A11" s="24" t="str">
        <f t="shared" si="0"/>
        <v>2a5a5i</v>
      </c>
      <c r="B11" s="96">
        <f t="shared" si="5"/>
        <v>447</v>
      </c>
      <c r="C11" s="87">
        <v>0.18</v>
      </c>
      <c r="D11" s="87">
        <v>0.15</v>
      </c>
      <c r="E11" s="87">
        <v>0.52</v>
      </c>
      <c r="F11" s="111">
        <v>0.14499999999999999</v>
      </c>
      <c r="G11" s="97">
        <f t="shared" si="6"/>
        <v>0.995</v>
      </c>
      <c r="H11" s="25" t="s">
        <v>146</v>
      </c>
      <c r="I11" s="25" t="s">
        <v>142</v>
      </c>
      <c r="J11" s="25" t="s">
        <v>150</v>
      </c>
    </row>
    <row r="12" spans="1:30" ht="42.75" x14ac:dyDescent="0.45">
      <c r="A12" s="24" t="str">
        <f t="shared" si="0"/>
        <v>2a5a5i5L</v>
      </c>
      <c r="B12" s="96">
        <f t="shared" si="5"/>
        <v>448</v>
      </c>
      <c r="C12" s="87">
        <v>0.17499999999999999</v>
      </c>
      <c r="D12" s="87">
        <v>0.13500000000000001</v>
      </c>
      <c r="E12" s="87">
        <v>0.52500000000000002</v>
      </c>
      <c r="F12" s="111">
        <v>0.16</v>
      </c>
      <c r="G12" s="97">
        <f t="shared" si="6"/>
        <v>0.995</v>
      </c>
      <c r="H12" s="25" t="s">
        <v>146</v>
      </c>
      <c r="I12" s="25" t="s">
        <v>142</v>
      </c>
      <c r="J12" s="25" t="s">
        <v>150</v>
      </c>
      <c r="K12" s="25" t="s">
        <v>151</v>
      </c>
    </row>
    <row r="13" spans="1:30" ht="28.5" x14ac:dyDescent="0.45">
      <c r="A13" s="24" t="str">
        <f t="shared" si="0"/>
        <v>2a5a5L</v>
      </c>
      <c r="B13" s="96">
        <f t="shared" si="5"/>
        <v>449</v>
      </c>
      <c r="C13" s="87">
        <v>0.19</v>
      </c>
      <c r="D13" s="87">
        <v>0.15</v>
      </c>
      <c r="E13" s="87">
        <v>0.51</v>
      </c>
      <c r="F13" s="111">
        <v>0.15</v>
      </c>
      <c r="G13" s="97">
        <f t="shared" si="6"/>
        <v>1</v>
      </c>
      <c r="H13" s="25" t="s">
        <v>146</v>
      </c>
      <c r="I13" s="25" t="s">
        <v>142</v>
      </c>
      <c r="J13" s="25" t="s">
        <v>151</v>
      </c>
    </row>
    <row r="14" spans="1:30" ht="28.5" x14ac:dyDescent="0.45">
      <c r="A14" s="24" t="str">
        <f t="shared" si="0"/>
        <v>2a5b</v>
      </c>
      <c r="B14" s="96">
        <f t="shared" si="5"/>
        <v>450</v>
      </c>
      <c r="C14" s="87">
        <v>0.19500000000000001</v>
      </c>
      <c r="D14" s="87">
        <v>0.155</v>
      </c>
      <c r="E14" s="87">
        <v>0.505</v>
      </c>
      <c r="F14" s="111">
        <v>0.14499999999999999</v>
      </c>
      <c r="G14" s="97">
        <f t="shared" si="6"/>
        <v>1</v>
      </c>
      <c r="H14" s="25" t="s">
        <v>146</v>
      </c>
      <c r="I14" s="25" t="s">
        <v>147</v>
      </c>
    </row>
    <row r="15" spans="1:30" ht="28.5" x14ac:dyDescent="0.45">
      <c r="A15" s="24" t="str">
        <f t="shared" si="0"/>
        <v>2a5b5h</v>
      </c>
      <c r="B15" s="96">
        <f t="shared" si="5"/>
        <v>451</v>
      </c>
      <c r="C15" s="87">
        <v>0.19</v>
      </c>
      <c r="D15" s="87">
        <v>0.15</v>
      </c>
      <c r="E15" s="87">
        <v>0.51</v>
      </c>
      <c r="F15" s="111">
        <v>0.15</v>
      </c>
      <c r="G15" s="97">
        <f t="shared" si="6"/>
        <v>1</v>
      </c>
      <c r="H15" s="25" t="s">
        <v>146</v>
      </c>
      <c r="I15" s="25" t="s">
        <v>147</v>
      </c>
      <c r="J15" s="25" t="s">
        <v>149</v>
      </c>
    </row>
    <row r="16" spans="1:30" ht="28.5" x14ac:dyDescent="0.45">
      <c r="A16" s="24" t="str">
        <f t="shared" si="0"/>
        <v>2a5b5h5L</v>
      </c>
      <c r="B16" s="96">
        <f t="shared" si="5"/>
        <v>452</v>
      </c>
      <c r="C16" s="87">
        <v>0.185</v>
      </c>
      <c r="D16" s="87">
        <v>0.14499999999999999</v>
      </c>
      <c r="E16" s="87">
        <v>0.51500000000000001</v>
      </c>
      <c r="F16" s="111">
        <v>0.155</v>
      </c>
      <c r="G16" s="97">
        <f t="shared" si="6"/>
        <v>1</v>
      </c>
      <c r="H16" s="25" t="s">
        <v>146</v>
      </c>
      <c r="I16" s="25" t="s">
        <v>147</v>
      </c>
      <c r="J16" s="25" t="s">
        <v>149</v>
      </c>
      <c r="K16" s="25" t="s">
        <v>151</v>
      </c>
    </row>
    <row r="17" spans="1:24" ht="42.75" x14ac:dyDescent="0.45">
      <c r="A17" s="24" t="str">
        <f t="shared" si="0"/>
        <v>2a5b5i</v>
      </c>
      <c r="B17" s="96">
        <f t="shared" si="5"/>
        <v>453</v>
      </c>
      <c r="C17" s="87">
        <v>0.18</v>
      </c>
      <c r="D17" s="87">
        <v>0.15</v>
      </c>
      <c r="E17" s="87">
        <v>0.52</v>
      </c>
      <c r="F17" s="111">
        <v>0.14499999999999999</v>
      </c>
      <c r="G17" s="97">
        <f t="shared" si="6"/>
        <v>0.995</v>
      </c>
      <c r="H17" s="25" t="s">
        <v>146</v>
      </c>
      <c r="I17" s="25" t="s">
        <v>147</v>
      </c>
      <c r="J17" s="25" t="s">
        <v>150</v>
      </c>
    </row>
    <row r="18" spans="1:24" ht="42.75" x14ac:dyDescent="0.45">
      <c r="A18" s="24" t="str">
        <f t="shared" si="0"/>
        <v>2a5b5i5L</v>
      </c>
      <c r="B18" s="96">
        <f t="shared" si="5"/>
        <v>454</v>
      </c>
      <c r="C18" s="87">
        <v>0.17499999999999999</v>
      </c>
      <c r="D18" s="87">
        <v>0.13500000000000001</v>
      </c>
      <c r="E18" s="87">
        <v>0.52500000000000002</v>
      </c>
      <c r="F18" s="111">
        <v>0.16</v>
      </c>
      <c r="G18" s="97">
        <f t="shared" si="6"/>
        <v>0.995</v>
      </c>
      <c r="H18" s="25" t="s">
        <v>146</v>
      </c>
      <c r="I18" s="25" t="s">
        <v>147</v>
      </c>
      <c r="J18" s="25" t="s">
        <v>150</v>
      </c>
      <c r="K18" s="25" t="s">
        <v>151</v>
      </c>
    </row>
    <row r="19" spans="1:24" ht="28.5" x14ac:dyDescent="0.45">
      <c r="A19" s="24" t="str">
        <f>_xlfn.CONCAT(LEFT(H19,2),LEFT(I19,2),LEFT(J19,2),LEFT(K19,2),LEFT(L19,2),LEFT(M19,2),LEFT(N19,2),LEFT(O19,2),LEFT(P19,2),LEFT(Q19,2),LEFT(R19,2),LEFT(S19,2))</f>
        <v>2a5b5L</v>
      </c>
      <c r="B19" s="96">
        <f t="shared" si="5"/>
        <v>455</v>
      </c>
      <c r="C19" s="87">
        <v>0.19</v>
      </c>
      <c r="D19" s="87">
        <v>0.15</v>
      </c>
      <c r="E19" s="87">
        <v>0.51</v>
      </c>
      <c r="F19" s="111">
        <v>0.15</v>
      </c>
      <c r="G19" s="97">
        <f t="shared" si="6"/>
        <v>1</v>
      </c>
      <c r="H19" s="25" t="s">
        <v>146</v>
      </c>
      <c r="I19" s="25" t="s">
        <v>147</v>
      </c>
      <c r="J19" s="25" t="s">
        <v>151</v>
      </c>
    </row>
    <row r="20" spans="1:24" s="24" customFormat="1" ht="28.5" x14ac:dyDescent="0.45">
      <c r="A20" s="24" t="str">
        <f>_xlfn.CONCAT(LEFT(H20,2),LEFT(I20,2),LEFT(J20,2),LEFT(K20,2),LEFT(L20,2),LEFT(M20,2),LEFT(N20,2),LEFT(O20,2),LEFT(P20,2),LEFT(Q20,2),LEFT(R20,2),LEFT(S20,2))</f>
        <v>2a5c</v>
      </c>
      <c r="B20" s="96">
        <f t="shared" si="5"/>
        <v>456</v>
      </c>
      <c r="C20" s="87">
        <v>0.15</v>
      </c>
      <c r="D20" s="87">
        <v>0.1</v>
      </c>
      <c r="E20" s="87">
        <v>0.57999999999999996</v>
      </c>
      <c r="F20" s="111">
        <v>0.17</v>
      </c>
      <c r="G20" s="97">
        <f t="shared" si="6"/>
        <v>1</v>
      </c>
      <c r="H20" s="25" t="s">
        <v>146</v>
      </c>
      <c r="I20" s="25" t="s">
        <v>152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28.5" x14ac:dyDescent="0.45">
      <c r="A21" s="24" t="str">
        <f t="shared" si="0"/>
        <v>2a5c5h</v>
      </c>
      <c r="B21" s="96">
        <f t="shared" si="5"/>
        <v>457</v>
      </c>
      <c r="C21" s="87">
        <f>C20-0.005</f>
        <v>0.14499999999999999</v>
      </c>
      <c r="D21" s="87">
        <f>D20-0.005</f>
        <v>9.5000000000000001E-2</v>
      </c>
      <c r="E21" s="87">
        <f>0.005+E20</f>
        <v>0.58499999999999996</v>
      </c>
      <c r="F21" s="111">
        <f>F20+0.005</f>
        <v>0.17500000000000002</v>
      </c>
      <c r="G21" s="97">
        <f t="shared" si="6"/>
        <v>1</v>
      </c>
      <c r="H21" s="25" t="s">
        <v>146</v>
      </c>
      <c r="I21" s="25" t="s">
        <v>152</v>
      </c>
      <c r="J21" s="25" t="s">
        <v>149</v>
      </c>
    </row>
    <row r="22" spans="1:24" ht="42.75" x14ac:dyDescent="0.45">
      <c r="A22" s="24" t="str">
        <f t="shared" si="0"/>
        <v>2a5c5h5i</v>
      </c>
      <c r="B22" s="96">
        <f t="shared" si="5"/>
        <v>458</v>
      </c>
      <c r="C22" s="87">
        <f t="shared" ref="C22:C23" si="7">C21-0.005</f>
        <v>0.13999999999999999</v>
      </c>
      <c r="D22" s="87">
        <f t="shared" ref="D22:D23" si="8">D21-0.005</f>
        <v>0.09</v>
      </c>
      <c r="E22" s="87">
        <f t="shared" ref="E22:E23" si="9">0.005+E21</f>
        <v>0.59</v>
      </c>
      <c r="F22" s="111">
        <f t="shared" ref="F22:F23" si="10">F21+0.005</f>
        <v>0.18000000000000002</v>
      </c>
      <c r="G22" s="97">
        <f t="shared" si="6"/>
        <v>1</v>
      </c>
      <c r="H22" s="25" t="s">
        <v>146</v>
      </c>
      <c r="I22" s="25" t="s">
        <v>152</v>
      </c>
      <c r="J22" s="25" t="s">
        <v>149</v>
      </c>
      <c r="K22" s="25" t="s">
        <v>150</v>
      </c>
    </row>
    <row r="23" spans="1:24" ht="42.75" x14ac:dyDescent="0.45">
      <c r="A23" s="24" t="str">
        <f t="shared" si="0"/>
        <v>2a5c5h5i5L</v>
      </c>
      <c r="B23" s="96">
        <f t="shared" si="5"/>
        <v>459</v>
      </c>
      <c r="C23" s="87">
        <f t="shared" si="7"/>
        <v>0.13499999999999998</v>
      </c>
      <c r="D23" s="87">
        <f t="shared" si="8"/>
        <v>8.4999999999999992E-2</v>
      </c>
      <c r="E23" s="87">
        <f t="shared" si="9"/>
        <v>0.59499999999999997</v>
      </c>
      <c r="F23" s="111">
        <f t="shared" si="10"/>
        <v>0.18500000000000003</v>
      </c>
      <c r="G23" s="97">
        <f t="shared" si="6"/>
        <v>1</v>
      </c>
      <c r="H23" s="25" t="s">
        <v>146</v>
      </c>
      <c r="I23" s="25" t="s">
        <v>152</v>
      </c>
      <c r="J23" s="25" t="s">
        <v>149</v>
      </c>
      <c r="K23" s="25" t="s">
        <v>150</v>
      </c>
      <c r="L23" s="25" t="s">
        <v>151</v>
      </c>
    </row>
    <row r="24" spans="1:24" ht="42.75" x14ac:dyDescent="0.45">
      <c r="A24" s="24" t="str">
        <f t="shared" si="0"/>
        <v>2a5c5i</v>
      </c>
      <c r="B24" s="96">
        <f t="shared" si="5"/>
        <v>460</v>
      </c>
      <c r="C24" s="87">
        <v>0.16</v>
      </c>
      <c r="D24" s="87">
        <v>0.14000000000000001</v>
      </c>
      <c r="E24" s="87">
        <v>0.55000000000000004</v>
      </c>
      <c r="F24" s="111">
        <v>0.15</v>
      </c>
      <c r="G24" s="97">
        <f t="shared" si="6"/>
        <v>1</v>
      </c>
      <c r="H24" s="25" t="s">
        <v>146</v>
      </c>
      <c r="I24" s="25" t="s">
        <v>152</v>
      </c>
      <c r="J24" s="25" t="s">
        <v>150</v>
      </c>
    </row>
    <row r="25" spans="1:24" ht="42.75" x14ac:dyDescent="0.45">
      <c r="A25" s="24" t="str">
        <f t="shared" si="0"/>
        <v>2a5c5i5L</v>
      </c>
      <c r="B25" s="96">
        <f t="shared" si="5"/>
        <v>461</v>
      </c>
      <c r="C25" s="87">
        <v>0.15</v>
      </c>
      <c r="D25" s="87">
        <v>0.13</v>
      </c>
      <c r="E25" s="87">
        <v>0.56000000000000005</v>
      </c>
      <c r="F25" s="111">
        <v>0.16</v>
      </c>
      <c r="G25" s="97">
        <f t="shared" si="6"/>
        <v>1</v>
      </c>
      <c r="H25" s="25" t="s">
        <v>146</v>
      </c>
      <c r="I25" s="25" t="s">
        <v>152</v>
      </c>
      <c r="J25" s="25" t="s">
        <v>150</v>
      </c>
      <c r="K25" s="25" t="s">
        <v>151</v>
      </c>
    </row>
    <row r="26" spans="1:24" ht="28.5" x14ac:dyDescent="0.45">
      <c r="A26" s="24" t="str">
        <f t="shared" si="0"/>
        <v>2a5c5L</v>
      </c>
      <c r="B26" s="96">
        <f t="shared" si="5"/>
        <v>462</v>
      </c>
      <c r="C26" s="87">
        <v>0.155</v>
      </c>
      <c r="D26" s="87">
        <v>0.14499999999999999</v>
      </c>
      <c r="E26" s="87">
        <v>0.55500000000000005</v>
      </c>
      <c r="F26" s="111">
        <v>0.14499999999999999</v>
      </c>
      <c r="G26" s="97">
        <f t="shared" si="6"/>
        <v>1</v>
      </c>
      <c r="H26" s="25" t="s">
        <v>146</v>
      </c>
      <c r="I26" s="25" t="s">
        <v>152</v>
      </c>
      <c r="J26" s="25" t="s">
        <v>151</v>
      </c>
    </row>
    <row r="27" spans="1:24" ht="28.5" x14ac:dyDescent="0.45">
      <c r="A27" s="24" t="str">
        <f t="shared" si="0"/>
        <v>2a5d</v>
      </c>
      <c r="B27" s="96">
        <f t="shared" si="5"/>
        <v>463</v>
      </c>
      <c r="C27" s="87">
        <v>0.19500000000000001</v>
      </c>
      <c r="D27" s="87">
        <v>0.16500000000000001</v>
      </c>
      <c r="E27" s="87">
        <v>0.51500000000000001</v>
      </c>
      <c r="F27" s="111">
        <v>0.125</v>
      </c>
      <c r="G27" s="97">
        <f t="shared" si="6"/>
        <v>1</v>
      </c>
      <c r="H27" s="25" t="s">
        <v>146</v>
      </c>
      <c r="I27" s="25" t="s">
        <v>153</v>
      </c>
    </row>
    <row r="28" spans="1:24" ht="28.5" x14ac:dyDescent="0.45">
      <c r="A28" s="24" t="str">
        <f t="shared" si="0"/>
        <v>2a5d5g</v>
      </c>
      <c r="B28" s="96">
        <f t="shared" si="5"/>
        <v>464</v>
      </c>
      <c r="C28" s="87">
        <f>C27-0.005</f>
        <v>0.19</v>
      </c>
      <c r="D28" s="87">
        <f>D27-0.005</f>
        <v>0.16</v>
      </c>
      <c r="E28" s="87">
        <f>E27+0.005</f>
        <v>0.52</v>
      </c>
      <c r="F28" s="111">
        <f>F27+0.005</f>
        <v>0.13</v>
      </c>
      <c r="G28" s="97">
        <f t="shared" si="6"/>
        <v>1</v>
      </c>
      <c r="H28" s="25" t="s">
        <v>146</v>
      </c>
      <c r="I28" s="25" t="s">
        <v>153</v>
      </c>
      <c r="J28" s="25" t="s">
        <v>154</v>
      </c>
    </row>
    <row r="29" spans="1:24" ht="42.75" x14ac:dyDescent="0.45">
      <c r="A29" s="24" t="str">
        <f t="shared" si="0"/>
        <v>2a5d5g5h</v>
      </c>
      <c r="B29" s="96">
        <f t="shared" si="5"/>
        <v>465</v>
      </c>
      <c r="C29" s="87">
        <f t="shared" ref="C29:C31" si="11">C28-0.005</f>
        <v>0.185</v>
      </c>
      <c r="D29" s="87">
        <f t="shared" ref="D29:D31" si="12">D28-0.005</f>
        <v>0.155</v>
      </c>
      <c r="E29" s="87">
        <f t="shared" ref="E29:E31" si="13">E28+0.005</f>
        <v>0.52500000000000002</v>
      </c>
      <c r="F29" s="111">
        <f t="shared" ref="F29:F31" si="14">F28+0.005</f>
        <v>0.13500000000000001</v>
      </c>
      <c r="G29" s="97">
        <f t="shared" si="6"/>
        <v>1</v>
      </c>
      <c r="H29" s="25" t="s">
        <v>146</v>
      </c>
      <c r="I29" s="25" t="s">
        <v>153</v>
      </c>
      <c r="J29" s="25" t="s">
        <v>154</v>
      </c>
      <c r="K29" s="25" t="s">
        <v>149</v>
      </c>
    </row>
    <row r="30" spans="1:24" ht="42.75" x14ac:dyDescent="0.45">
      <c r="A30" s="24" t="str">
        <f t="shared" si="0"/>
        <v>2a5d5g5h5i</v>
      </c>
      <c r="B30" s="96">
        <f t="shared" si="5"/>
        <v>466</v>
      </c>
      <c r="C30" s="87">
        <f t="shared" si="11"/>
        <v>0.18</v>
      </c>
      <c r="D30" s="87">
        <f t="shared" si="12"/>
        <v>0.15</v>
      </c>
      <c r="E30" s="87">
        <f t="shared" si="13"/>
        <v>0.53</v>
      </c>
      <c r="F30" s="111">
        <f t="shared" si="14"/>
        <v>0.14000000000000001</v>
      </c>
      <c r="G30" s="97">
        <f t="shared" si="6"/>
        <v>1</v>
      </c>
      <c r="H30" s="25" t="s">
        <v>146</v>
      </c>
      <c r="I30" s="25" t="s">
        <v>153</v>
      </c>
      <c r="J30" s="25" t="s">
        <v>154</v>
      </c>
      <c r="K30" s="25" t="s">
        <v>149</v>
      </c>
      <c r="L30" s="25" t="s">
        <v>150</v>
      </c>
    </row>
    <row r="31" spans="1:24" ht="42.75" x14ac:dyDescent="0.45">
      <c r="A31" s="24" t="str">
        <f t="shared" si="0"/>
        <v>2a5d5g5h5i5L</v>
      </c>
      <c r="B31" s="96">
        <f t="shared" si="5"/>
        <v>467</v>
      </c>
      <c r="C31" s="87">
        <f t="shared" si="11"/>
        <v>0.17499999999999999</v>
      </c>
      <c r="D31" s="87">
        <f t="shared" si="12"/>
        <v>0.14499999999999999</v>
      </c>
      <c r="E31" s="87">
        <f t="shared" si="13"/>
        <v>0.53500000000000003</v>
      </c>
      <c r="F31" s="111">
        <f t="shared" si="14"/>
        <v>0.14500000000000002</v>
      </c>
      <c r="G31" s="97">
        <f t="shared" si="6"/>
        <v>1</v>
      </c>
      <c r="H31" s="25" t="s">
        <v>146</v>
      </c>
      <c r="I31" s="25" t="s">
        <v>153</v>
      </c>
      <c r="J31" s="25" t="s">
        <v>154</v>
      </c>
      <c r="K31" s="25" t="s">
        <v>149</v>
      </c>
      <c r="L31" s="25" t="s">
        <v>150</v>
      </c>
      <c r="M31" s="25" t="s">
        <v>151</v>
      </c>
    </row>
    <row r="32" spans="1:24" ht="28.5" x14ac:dyDescent="0.45">
      <c r="A32" s="24" t="str">
        <f t="shared" si="0"/>
        <v>2a5d5h</v>
      </c>
      <c r="B32" s="96">
        <f t="shared" si="5"/>
        <v>468</v>
      </c>
      <c r="C32" s="87">
        <v>0.192</v>
      </c>
      <c r="D32" s="87">
        <v>0.16200000000000001</v>
      </c>
      <c r="E32" s="87">
        <v>0.51600000000000001</v>
      </c>
      <c r="F32" s="111">
        <v>0.13</v>
      </c>
      <c r="G32" s="97">
        <f t="shared" si="6"/>
        <v>1</v>
      </c>
      <c r="H32" s="25" t="s">
        <v>146</v>
      </c>
      <c r="I32" s="25" t="s">
        <v>153</v>
      </c>
      <c r="J32" s="25" t="s">
        <v>149</v>
      </c>
    </row>
    <row r="33" spans="1:13" ht="42.75" x14ac:dyDescent="0.45">
      <c r="A33" s="24" t="str">
        <f t="shared" si="0"/>
        <v>2a5d5h5i</v>
      </c>
      <c r="B33" s="96">
        <f t="shared" si="5"/>
        <v>469</v>
      </c>
      <c r="C33" s="87">
        <f>C32-0.008</f>
        <v>0.184</v>
      </c>
      <c r="D33" s="87">
        <f>D32-0.008</f>
        <v>0.154</v>
      </c>
      <c r="E33" s="87">
        <f>E32+0.008</f>
        <v>0.52400000000000002</v>
      </c>
      <c r="F33" s="111">
        <f>F32+0.008</f>
        <v>0.13800000000000001</v>
      </c>
      <c r="G33" s="97">
        <f t="shared" si="6"/>
        <v>1</v>
      </c>
      <c r="H33" s="25" t="s">
        <v>146</v>
      </c>
      <c r="I33" s="25" t="s">
        <v>153</v>
      </c>
      <c r="J33" s="25" t="s">
        <v>149</v>
      </c>
      <c r="K33" s="25" t="s">
        <v>150</v>
      </c>
    </row>
    <row r="34" spans="1:13" ht="42.75" x14ac:dyDescent="0.45">
      <c r="A34" s="24" t="str">
        <f t="shared" si="0"/>
        <v>2a5d5h5i5L</v>
      </c>
      <c r="B34" s="96">
        <f t="shared" si="5"/>
        <v>470</v>
      </c>
      <c r="C34" s="87">
        <f>C33-0.008</f>
        <v>0.17599999999999999</v>
      </c>
      <c r="D34" s="87">
        <f>D33-0.008</f>
        <v>0.14599999999999999</v>
      </c>
      <c r="E34" s="87">
        <f>E33+0.008</f>
        <v>0.53200000000000003</v>
      </c>
      <c r="F34" s="111">
        <f>F33+0.008</f>
        <v>0.14600000000000002</v>
      </c>
      <c r="G34" s="97">
        <f t="shared" si="6"/>
        <v>1</v>
      </c>
      <c r="H34" s="25" t="s">
        <v>146</v>
      </c>
      <c r="I34" s="25" t="s">
        <v>153</v>
      </c>
      <c r="J34" s="25" t="s">
        <v>149</v>
      </c>
      <c r="K34" s="25" t="s">
        <v>150</v>
      </c>
      <c r="L34" s="25" t="s">
        <v>151</v>
      </c>
    </row>
    <row r="35" spans="1:13" ht="42.75" x14ac:dyDescent="0.45">
      <c r="A35" s="24" t="str">
        <f t="shared" si="0"/>
        <v>2a5d5i</v>
      </c>
      <c r="B35" s="96">
        <f t="shared" si="5"/>
        <v>471</v>
      </c>
      <c r="C35" s="87">
        <v>0.2</v>
      </c>
      <c r="D35" s="87">
        <v>0.17499999999999999</v>
      </c>
      <c r="E35" s="87">
        <v>0.505</v>
      </c>
      <c r="F35" s="111">
        <v>0.12</v>
      </c>
      <c r="G35" s="97">
        <f t="shared" si="6"/>
        <v>1</v>
      </c>
      <c r="H35" s="25" t="s">
        <v>146</v>
      </c>
      <c r="I35" s="25" t="s">
        <v>153</v>
      </c>
      <c r="J35" s="25" t="s">
        <v>150</v>
      </c>
    </row>
    <row r="36" spans="1:13" ht="42.75" x14ac:dyDescent="0.45">
      <c r="A36" s="24" t="str">
        <f t="shared" si="0"/>
        <v>2a5d5i5L</v>
      </c>
      <c r="B36" s="96">
        <f t="shared" si="5"/>
        <v>472</v>
      </c>
      <c r="C36" s="87">
        <f>C35-0.002</f>
        <v>0.19800000000000001</v>
      </c>
      <c r="D36" s="87">
        <f>D35-0.002</f>
        <v>0.17299999999999999</v>
      </c>
      <c r="E36" s="87">
        <f>E35+0.002</f>
        <v>0.50700000000000001</v>
      </c>
      <c r="F36" s="111">
        <f>F35+0.002</f>
        <v>0.122</v>
      </c>
      <c r="G36" s="97">
        <f t="shared" si="6"/>
        <v>1</v>
      </c>
      <c r="H36" s="25" t="s">
        <v>146</v>
      </c>
      <c r="I36" s="25" t="s">
        <v>153</v>
      </c>
      <c r="J36" s="25" t="s">
        <v>150</v>
      </c>
      <c r="K36" s="25" t="s">
        <v>151</v>
      </c>
    </row>
    <row r="37" spans="1:13" ht="28.5" x14ac:dyDescent="0.45">
      <c r="A37" s="24" t="str">
        <f t="shared" si="0"/>
        <v>2a5d5L</v>
      </c>
      <c r="B37" s="96">
        <f t="shared" si="5"/>
        <v>473</v>
      </c>
      <c r="C37" s="87">
        <f>C35+0.003</f>
        <v>0.20300000000000001</v>
      </c>
      <c r="D37" s="87">
        <f>D35+0.003</f>
        <v>0.17799999999999999</v>
      </c>
      <c r="E37" s="87">
        <f>E35-0.003</f>
        <v>0.502</v>
      </c>
      <c r="F37" s="111">
        <f>F35-0.003</f>
        <v>0.11699999999999999</v>
      </c>
      <c r="G37" s="97">
        <f t="shared" si="6"/>
        <v>1</v>
      </c>
      <c r="H37" s="25" t="s">
        <v>146</v>
      </c>
      <c r="I37" s="25" t="s">
        <v>153</v>
      </c>
      <c r="J37" s="25" t="s">
        <v>151</v>
      </c>
    </row>
    <row r="38" spans="1:13" ht="28.5" x14ac:dyDescent="0.45">
      <c r="A38" s="24" t="str">
        <f t="shared" si="0"/>
        <v>2a5g</v>
      </c>
      <c r="B38" s="96">
        <f t="shared" si="5"/>
        <v>474</v>
      </c>
      <c r="C38" s="87">
        <f>C37+0.002</f>
        <v>0.20500000000000002</v>
      </c>
      <c r="D38" s="87">
        <f>D37+0.002</f>
        <v>0.18</v>
      </c>
      <c r="E38" s="87">
        <f>E37-0.002</f>
        <v>0.5</v>
      </c>
      <c r="F38" s="111">
        <f>F37-0.002</f>
        <v>0.11499999999999999</v>
      </c>
      <c r="G38" s="97">
        <f t="shared" si="6"/>
        <v>1</v>
      </c>
      <c r="H38" s="25" t="s">
        <v>146</v>
      </c>
      <c r="I38" s="25" t="s">
        <v>154</v>
      </c>
    </row>
    <row r="39" spans="1:13" ht="28.5" x14ac:dyDescent="0.45">
      <c r="A39" s="24" t="str">
        <f t="shared" si="0"/>
        <v>2a5g5h</v>
      </c>
      <c r="B39" s="96">
        <f t="shared" si="5"/>
        <v>475</v>
      </c>
      <c r="C39" s="87">
        <f>C38-0.008</f>
        <v>0.19700000000000001</v>
      </c>
      <c r="D39" s="87">
        <f>D38-0.008</f>
        <v>0.17199999999999999</v>
      </c>
      <c r="E39" s="87">
        <f>0.008+E38</f>
        <v>0.50800000000000001</v>
      </c>
      <c r="F39" s="111">
        <f>F38+0.008</f>
        <v>0.123</v>
      </c>
      <c r="G39" s="97">
        <f t="shared" si="6"/>
        <v>1</v>
      </c>
      <c r="H39" s="25" t="s">
        <v>146</v>
      </c>
      <c r="I39" s="25" t="s">
        <v>154</v>
      </c>
      <c r="J39" s="25" t="s">
        <v>149</v>
      </c>
    </row>
    <row r="40" spans="1:13" ht="42.75" x14ac:dyDescent="0.45">
      <c r="A40" s="24" t="str">
        <f t="shared" si="0"/>
        <v>2a5g5h5i</v>
      </c>
      <c r="B40" s="96">
        <f t="shared" si="5"/>
        <v>476</v>
      </c>
      <c r="C40" s="87">
        <f t="shared" ref="C40:C41" si="15">C39-0.008</f>
        <v>0.189</v>
      </c>
      <c r="D40" s="87">
        <f t="shared" ref="D40:D41" si="16">D39-0.008</f>
        <v>0.16399999999999998</v>
      </c>
      <c r="E40" s="87">
        <f t="shared" ref="E40:E41" si="17">0.008+E39</f>
        <v>0.51600000000000001</v>
      </c>
      <c r="F40" s="111">
        <f t="shared" ref="F40:F41" si="18">F39+0.008</f>
        <v>0.13100000000000001</v>
      </c>
      <c r="G40" s="97">
        <f t="shared" si="6"/>
        <v>1</v>
      </c>
      <c r="H40" s="25" t="s">
        <v>146</v>
      </c>
      <c r="I40" s="25" t="s">
        <v>154</v>
      </c>
      <c r="J40" s="25" t="s">
        <v>149</v>
      </c>
      <c r="K40" s="25" t="s">
        <v>150</v>
      </c>
    </row>
    <row r="41" spans="1:13" ht="42.75" x14ac:dyDescent="0.45">
      <c r="A41" s="24" t="str">
        <f t="shared" si="0"/>
        <v>2a5g5h5i5L</v>
      </c>
      <c r="B41" s="96">
        <f t="shared" si="5"/>
        <v>477</v>
      </c>
      <c r="C41" s="87">
        <f t="shared" si="15"/>
        <v>0.18099999999999999</v>
      </c>
      <c r="D41" s="87">
        <f t="shared" si="16"/>
        <v>0.15599999999999997</v>
      </c>
      <c r="E41" s="87">
        <f t="shared" si="17"/>
        <v>0.52400000000000002</v>
      </c>
      <c r="F41" s="111">
        <f t="shared" si="18"/>
        <v>0.13900000000000001</v>
      </c>
      <c r="G41" s="97">
        <f t="shared" si="6"/>
        <v>1</v>
      </c>
      <c r="H41" s="25" t="s">
        <v>146</v>
      </c>
      <c r="I41" s="25" t="s">
        <v>154</v>
      </c>
      <c r="J41" s="25" t="s">
        <v>149</v>
      </c>
      <c r="K41" s="25" t="s">
        <v>150</v>
      </c>
      <c r="L41" s="25" t="s">
        <v>151</v>
      </c>
    </row>
    <row r="42" spans="1:13" ht="28.5" x14ac:dyDescent="0.45">
      <c r="A42" s="24" t="str">
        <f t="shared" si="0"/>
        <v>2a5h</v>
      </c>
      <c r="B42" s="96">
        <f t="shared" si="5"/>
        <v>478</v>
      </c>
      <c r="C42" s="87">
        <v>0.2</v>
      </c>
      <c r="D42" s="87">
        <v>0.18</v>
      </c>
      <c r="E42" s="87">
        <v>0.505</v>
      </c>
      <c r="F42" s="111">
        <v>0.115</v>
      </c>
      <c r="G42" s="97">
        <f t="shared" si="6"/>
        <v>1</v>
      </c>
      <c r="H42" s="25" t="s">
        <v>146</v>
      </c>
      <c r="I42" s="25" t="s">
        <v>149</v>
      </c>
    </row>
    <row r="43" spans="1:13" ht="42.75" x14ac:dyDescent="0.45">
      <c r="A43" s="24" t="str">
        <f t="shared" si="0"/>
        <v>2a5h5i</v>
      </c>
      <c r="B43" s="96">
        <f t="shared" si="5"/>
        <v>479</v>
      </c>
      <c r="C43" s="87">
        <f>C42-0.015</f>
        <v>0.185</v>
      </c>
      <c r="D43" s="87">
        <f>D42-0.015</f>
        <v>0.16499999999999998</v>
      </c>
      <c r="E43" s="87">
        <f>E42+0.015</f>
        <v>0.52</v>
      </c>
      <c r="F43" s="111">
        <f>F42+0.015</f>
        <v>0.13</v>
      </c>
      <c r="G43" s="97">
        <f t="shared" si="6"/>
        <v>1</v>
      </c>
      <c r="H43" s="25" t="s">
        <v>146</v>
      </c>
      <c r="I43" s="25" t="s">
        <v>149</v>
      </c>
      <c r="J43" s="25" t="s">
        <v>150</v>
      </c>
    </row>
    <row r="44" spans="1:13" ht="42.75" x14ac:dyDescent="0.45">
      <c r="A44" s="24" t="str">
        <f t="shared" si="0"/>
        <v>2a5h5i5L</v>
      </c>
      <c r="B44" s="96">
        <f t="shared" si="5"/>
        <v>480</v>
      </c>
      <c r="C44" s="87">
        <f>C43-0.015</f>
        <v>0.16999999999999998</v>
      </c>
      <c r="D44" s="87">
        <f>D43-0.015</f>
        <v>0.14999999999999997</v>
      </c>
      <c r="E44" s="87">
        <f>E43+0.015</f>
        <v>0.53500000000000003</v>
      </c>
      <c r="F44" s="111">
        <f>F43+0.015</f>
        <v>0.14500000000000002</v>
      </c>
      <c r="G44" s="97">
        <f t="shared" si="6"/>
        <v>1</v>
      </c>
      <c r="H44" s="25" t="s">
        <v>146</v>
      </c>
      <c r="I44" s="25" t="s">
        <v>149</v>
      </c>
      <c r="J44" s="25" t="s">
        <v>150</v>
      </c>
      <c r="K44" s="25" t="s">
        <v>151</v>
      </c>
    </row>
    <row r="45" spans="1:13" ht="42.75" x14ac:dyDescent="0.45">
      <c r="A45" s="24" t="str">
        <f t="shared" si="0"/>
        <v>2a5i</v>
      </c>
      <c r="B45" s="96">
        <f t="shared" si="5"/>
        <v>481</v>
      </c>
      <c r="C45" s="87">
        <v>0.188</v>
      </c>
      <c r="D45" s="87">
        <v>0.16500000000000001</v>
      </c>
      <c r="E45" s="87">
        <v>0.51200000000000001</v>
      </c>
      <c r="F45" s="111">
        <v>0.13500000000000001</v>
      </c>
      <c r="G45" s="97">
        <f t="shared" si="6"/>
        <v>1</v>
      </c>
      <c r="H45" s="25" t="s">
        <v>146</v>
      </c>
      <c r="I45" s="25" t="s">
        <v>150</v>
      </c>
    </row>
    <row r="46" spans="1:13" ht="42.75" x14ac:dyDescent="0.45">
      <c r="A46" s="24" t="str">
        <f t="shared" si="0"/>
        <v>2a5i5L</v>
      </c>
      <c r="B46" s="96">
        <f t="shared" si="5"/>
        <v>482</v>
      </c>
      <c r="C46" s="87">
        <f>C45-0.005</f>
        <v>0.183</v>
      </c>
      <c r="D46" s="87">
        <f>D45-0.005</f>
        <v>0.16</v>
      </c>
      <c r="E46" s="87">
        <f>E45+0.005</f>
        <v>0.51700000000000002</v>
      </c>
      <c r="F46" s="111">
        <f>F45+0.005</f>
        <v>0.14000000000000001</v>
      </c>
      <c r="G46" s="97">
        <f t="shared" si="6"/>
        <v>1</v>
      </c>
      <c r="H46" s="25" t="s">
        <v>146</v>
      </c>
      <c r="I46" s="25" t="s">
        <v>150</v>
      </c>
      <c r="J46" s="25" t="s">
        <v>151</v>
      </c>
    </row>
    <row r="47" spans="1:13" ht="28.9" thickBot="1" x14ac:dyDescent="0.5">
      <c r="A47" s="24" t="str">
        <f t="shared" si="0"/>
        <v>2a5L</v>
      </c>
      <c r="B47" s="96">
        <f t="shared" si="5"/>
        <v>483</v>
      </c>
      <c r="C47" s="92">
        <v>0.19</v>
      </c>
      <c r="D47" s="92">
        <v>0.183</v>
      </c>
      <c r="E47" s="92">
        <v>0.502</v>
      </c>
      <c r="F47" s="120">
        <v>0.12</v>
      </c>
      <c r="G47" s="99">
        <f t="shared" si="6"/>
        <v>0.995</v>
      </c>
      <c r="H47" s="93" t="s">
        <v>146</v>
      </c>
      <c r="I47" s="93" t="s">
        <v>151</v>
      </c>
      <c r="J47" s="93"/>
      <c r="K47" s="93"/>
      <c r="L47" s="93"/>
      <c r="M47" s="93"/>
    </row>
    <row r="48" spans="1:13" ht="28.5" x14ac:dyDescent="0.45">
      <c r="A48" s="24" t="str">
        <f t="shared" si="0"/>
        <v>2b</v>
      </c>
      <c r="B48" s="96">
        <f t="shared" si="5"/>
        <v>484</v>
      </c>
      <c r="C48" s="87">
        <v>0.22</v>
      </c>
      <c r="D48" s="87">
        <v>0.18</v>
      </c>
      <c r="E48" s="87">
        <v>0.55000000000000004</v>
      </c>
      <c r="F48" s="111">
        <v>0.05</v>
      </c>
      <c r="G48" s="97">
        <f t="shared" si="6"/>
        <v>1</v>
      </c>
      <c r="H48" s="25" t="s">
        <v>155</v>
      </c>
    </row>
    <row r="49" spans="1:15" ht="28.5" x14ac:dyDescent="0.45">
      <c r="A49" s="24" t="str">
        <f t="shared" si="0"/>
        <v>2b5d</v>
      </c>
      <c r="B49" s="96">
        <f t="shared" si="5"/>
        <v>485</v>
      </c>
      <c r="C49" s="87">
        <f>C48-0.008</f>
        <v>0.21199999999999999</v>
      </c>
      <c r="D49" s="87">
        <f>D48-0.008</f>
        <v>0.17199999999999999</v>
      </c>
      <c r="E49" s="87">
        <f>E48+0.008</f>
        <v>0.55800000000000005</v>
      </c>
      <c r="F49" s="111">
        <f>F48+0.008</f>
        <v>5.8000000000000003E-2</v>
      </c>
      <c r="G49" s="97">
        <f t="shared" si="6"/>
        <v>1</v>
      </c>
      <c r="H49" s="25" t="s">
        <v>155</v>
      </c>
      <c r="I49" s="25" t="s">
        <v>153</v>
      </c>
    </row>
    <row r="50" spans="1:15" ht="28.5" x14ac:dyDescent="0.45">
      <c r="A50" s="24" t="str">
        <f t="shared" si="0"/>
        <v>2b5d5e</v>
      </c>
      <c r="B50" s="96">
        <f t="shared" si="5"/>
        <v>486</v>
      </c>
      <c r="C50" s="87">
        <f t="shared" ref="C50:C55" si="19">C49-0.008</f>
        <v>0.20399999999999999</v>
      </c>
      <c r="D50" s="87">
        <f t="shared" ref="D50:D55" si="20">D49-0.008</f>
        <v>0.16399999999999998</v>
      </c>
      <c r="E50" s="87">
        <f t="shared" ref="E50:E55" si="21">E49+0.008</f>
        <v>0.56600000000000006</v>
      </c>
      <c r="F50" s="111">
        <f t="shared" ref="F50:F55" si="22">F49+0.008</f>
        <v>6.6000000000000003E-2</v>
      </c>
      <c r="G50" s="97">
        <f t="shared" si="6"/>
        <v>1</v>
      </c>
      <c r="H50" s="25" t="s">
        <v>155</v>
      </c>
      <c r="I50" s="25" t="s">
        <v>153</v>
      </c>
      <c r="J50" s="25" t="s">
        <v>148</v>
      </c>
    </row>
    <row r="51" spans="1:15" ht="28.5" x14ac:dyDescent="0.45">
      <c r="A51" s="24" t="str">
        <f t="shared" si="0"/>
        <v>2b5d5e5f</v>
      </c>
      <c r="B51" s="96">
        <f t="shared" si="5"/>
        <v>487</v>
      </c>
      <c r="C51" s="87">
        <f t="shared" si="19"/>
        <v>0.19599999999999998</v>
      </c>
      <c r="D51" s="87">
        <f t="shared" si="20"/>
        <v>0.15599999999999997</v>
      </c>
      <c r="E51" s="87">
        <f t="shared" si="21"/>
        <v>0.57400000000000007</v>
      </c>
      <c r="F51" s="111">
        <f t="shared" si="22"/>
        <v>7.400000000000001E-2</v>
      </c>
      <c r="G51" s="97">
        <f t="shared" si="6"/>
        <v>1</v>
      </c>
      <c r="H51" s="25" t="s">
        <v>155</v>
      </c>
      <c r="I51" s="25" t="s">
        <v>153</v>
      </c>
      <c r="J51" s="25" t="s">
        <v>148</v>
      </c>
      <c r="K51" s="25" t="s">
        <v>156</v>
      </c>
    </row>
    <row r="52" spans="1:15" ht="28.5" x14ac:dyDescent="0.45">
      <c r="A52" s="24" t="str">
        <f t="shared" si="0"/>
        <v>2b5d5e5f5g</v>
      </c>
      <c r="B52" s="96">
        <f t="shared" si="5"/>
        <v>488</v>
      </c>
      <c r="C52" s="87">
        <f t="shared" si="19"/>
        <v>0.18799999999999997</v>
      </c>
      <c r="D52" s="87">
        <f t="shared" si="20"/>
        <v>0.14799999999999996</v>
      </c>
      <c r="E52" s="87">
        <f t="shared" si="21"/>
        <v>0.58200000000000007</v>
      </c>
      <c r="F52" s="111">
        <f t="shared" si="22"/>
        <v>8.2000000000000017E-2</v>
      </c>
      <c r="G52" s="97">
        <f t="shared" si="6"/>
        <v>1</v>
      </c>
      <c r="H52" s="25" t="s">
        <v>155</v>
      </c>
      <c r="I52" s="25" t="s">
        <v>153</v>
      </c>
      <c r="J52" s="25" t="s">
        <v>148</v>
      </c>
      <c r="K52" s="25" t="s">
        <v>156</v>
      </c>
      <c r="L52" s="25" t="s">
        <v>154</v>
      </c>
    </row>
    <row r="53" spans="1:15" ht="28.5" x14ac:dyDescent="0.45">
      <c r="A53" s="24" t="str">
        <f t="shared" si="0"/>
        <v>2b5d5e5f5g5h</v>
      </c>
      <c r="B53" s="96">
        <f t="shared" si="5"/>
        <v>489</v>
      </c>
      <c r="C53" s="87">
        <f t="shared" si="19"/>
        <v>0.17999999999999997</v>
      </c>
      <c r="D53" s="87">
        <f t="shared" si="20"/>
        <v>0.13999999999999996</v>
      </c>
      <c r="E53" s="87">
        <f t="shared" si="21"/>
        <v>0.59000000000000008</v>
      </c>
      <c r="F53" s="111">
        <f t="shared" si="22"/>
        <v>9.0000000000000024E-2</v>
      </c>
      <c r="G53" s="97">
        <f t="shared" si="6"/>
        <v>1</v>
      </c>
      <c r="H53" s="25" t="s">
        <v>155</v>
      </c>
      <c r="I53" s="25" t="s">
        <v>153</v>
      </c>
      <c r="J53" s="25" t="s">
        <v>148</v>
      </c>
      <c r="K53" s="25" t="s">
        <v>156</v>
      </c>
      <c r="L53" s="25" t="s">
        <v>154</v>
      </c>
      <c r="M53" s="25" t="s">
        <v>149</v>
      </c>
    </row>
    <row r="54" spans="1:15" ht="42.75" x14ac:dyDescent="0.45">
      <c r="A54" s="24" t="str">
        <f t="shared" si="0"/>
        <v>2b5d5e5f5g5h5i</v>
      </c>
      <c r="B54" s="96">
        <f t="shared" si="5"/>
        <v>490</v>
      </c>
      <c r="C54" s="87">
        <f t="shared" si="19"/>
        <v>0.17199999999999996</v>
      </c>
      <c r="D54" s="87">
        <f t="shared" si="20"/>
        <v>0.13199999999999995</v>
      </c>
      <c r="E54" s="87">
        <f t="shared" si="21"/>
        <v>0.59800000000000009</v>
      </c>
      <c r="F54" s="111">
        <f t="shared" si="22"/>
        <v>9.8000000000000032E-2</v>
      </c>
      <c r="G54" s="97">
        <f t="shared" si="6"/>
        <v>1</v>
      </c>
      <c r="H54" s="25" t="s">
        <v>155</v>
      </c>
      <c r="I54" s="25" t="s">
        <v>153</v>
      </c>
      <c r="J54" s="25" t="s">
        <v>148</v>
      </c>
      <c r="K54" s="25" t="s">
        <v>156</v>
      </c>
      <c r="L54" s="25" t="s">
        <v>154</v>
      </c>
      <c r="M54" s="25" t="s">
        <v>149</v>
      </c>
      <c r="N54" s="25" t="s">
        <v>150</v>
      </c>
    </row>
    <row r="55" spans="1:15" ht="42.75" x14ac:dyDescent="0.45">
      <c r="A55" s="24" t="str">
        <f t="shared" si="0"/>
        <v>2b5d5e5f5g5h5i5l</v>
      </c>
      <c r="B55" s="96">
        <f t="shared" si="5"/>
        <v>491</v>
      </c>
      <c r="C55" s="87">
        <f t="shared" si="19"/>
        <v>0.16399999999999995</v>
      </c>
      <c r="D55" s="87">
        <f t="shared" si="20"/>
        <v>0.12399999999999994</v>
      </c>
      <c r="E55" s="87">
        <f t="shared" si="21"/>
        <v>0.60600000000000009</v>
      </c>
      <c r="F55" s="111">
        <f t="shared" si="22"/>
        <v>0.10600000000000004</v>
      </c>
      <c r="G55" s="97">
        <f t="shared" si="6"/>
        <v>1</v>
      </c>
      <c r="H55" s="25" t="s">
        <v>155</v>
      </c>
      <c r="I55" s="25" t="s">
        <v>153</v>
      </c>
      <c r="J55" s="25" t="s">
        <v>148</v>
      </c>
      <c r="K55" s="25" t="s">
        <v>156</v>
      </c>
      <c r="L55" s="25" t="s">
        <v>154</v>
      </c>
      <c r="M55" s="25" t="s">
        <v>149</v>
      </c>
      <c r="N55" s="25" t="s">
        <v>150</v>
      </c>
      <c r="O55" s="25" t="s">
        <v>157</v>
      </c>
    </row>
    <row r="56" spans="1:15" ht="28.5" x14ac:dyDescent="0.45">
      <c r="A56" s="24" t="str">
        <f t="shared" si="0"/>
        <v>2b5d5f</v>
      </c>
      <c r="B56" s="96">
        <f t="shared" si="5"/>
        <v>492</v>
      </c>
      <c r="C56" s="87">
        <v>0.19500000000000001</v>
      </c>
      <c r="D56" s="87">
        <v>0.16</v>
      </c>
      <c r="E56" s="87">
        <v>0.56000000000000005</v>
      </c>
      <c r="F56" s="111">
        <v>0.08</v>
      </c>
      <c r="G56" s="97">
        <f t="shared" si="6"/>
        <v>0.995</v>
      </c>
      <c r="H56" s="25" t="s">
        <v>155</v>
      </c>
      <c r="I56" s="25" t="s">
        <v>153</v>
      </c>
      <c r="J56" s="25" t="s">
        <v>156</v>
      </c>
    </row>
    <row r="57" spans="1:15" ht="28.5" x14ac:dyDescent="0.45">
      <c r="A57" s="24" t="str">
        <f t="shared" si="0"/>
        <v>2b5d5f5g</v>
      </c>
      <c r="B57" s="96">
        <f t="shared" si="5"/>
        <v>493</v>
      </c>
      <c r="C57" s="87">
        <f>C56-0.005</f>
        <v>0.19</v>
      </c>
      <c r="D57" s="87">
        <f>D56-0.005</f>
        <v>0.155</v>
      </c>
      <c r="E57" s="87">
        <f>E56+0.005</f>
        <v>0.56500000000000006</v>
      </c>
      <c r="F57" s="111">
        <f>F56+0.005</f>
        <v>8.5000000000000006E-2</v>
      </c>
      <c r="G57" s="97">
        <f t="shared" si="6"/>
        <v>0.995</v>
      </c>
      <c r="H57" s="25" t="s">
        <v>155</v>
      </c>
      <c r="I57" s="25" t="s">
        <v>153</v>
      </c>
      <c r="J57" s="25" t="s">
        <v>156</v>
      </c>
      <c r="K57" s="25" t="s">
        <v>154</v>
      </c>
    </row>
    <row r="58" spans="1:15" ht="28.5" x14ac:dyDescent="0.45">
      <c r="A58" s="24" t="str">
        <f t="shared" si="0"/>
        <v>2b5d5f5g5h</v>
      </c>
      <c r="B58" s="96">
        <f t="shared" si="5"/>
        <v>494</v>
      </c>
      <c r="C58" s="87">
        <f t="shared" ref="C58:C60" si="23">C57-0.005</f>
        <v>0.185</v>
      </c>
      <c r="D58" s="87">
        <f t="shared" ref="D58:D60" si="24">D57-0.005</f>
        <v>0.15</v>
      </c>
      <c r="E58" s="87">
        <f t="shared" ref="E58:E60" si="25">E57+0.005</f>
        <v>0.57000000000000006</v>
      </c>
      <c r="F58" s="111">
        <f t="shared" ref="F58:F60" si="26">F57+0.005</f>
        <v>9.0000000000000011E-2</v>
      </c>
      <c r="G58" s="97">
        <f t="shared" si="6"/>
        <v>0.995</v>
      </c>
      <c r="H58" s="25" t="s">
        <v>155</v>
      </c>
      <c r="I58" s="25" t="s">
        <v>153</v>
      </c>
      <c r="J58" s="25" t="s">
        <v>156</v>
      </c>
      <c r="K58" s="25" t="s">
        <v>154</v>
      </c>
      <c r="L58" s="25" t="s">
        <v>149</v>
      </c>
    </row>
    <row r="59" spans="1:15" ht="42.75" x14ac:dyDescent="0.45">
      <c r="A59" s="24" t="str">
        <f t="shared" si="0"/>
        <v>2b5d5f5g5h5i</v>
      </c>
      <c r="B59" s="96">
        <f t="shared" si="5"/>
        <v>495</v>
      </c>
      <c r="C59" s="87">
        <f t="shared" si="23"/>
        <v>0.18</v>
      </c>
      <c r="D59" s="87">
        <f t="shared" si="24"/>
        <v>0.14499999999999999</v>
      </c>
      <c r="E59" s="87">
        <f t="shared" si="25"/>
        <v>0.57500000000000007</v>
      </c>
      <c r="F59" s="111">
        <f t="shared" si="26"/>
        <v>9.5000000000000015E-2</v>
      </c>
      <c r="G59" s="97">
        <f t="shared" si="6"/>
        <v>0.995</v>
      </c>
      <c r="H59" s="25" t="s">
        <v>155</v>
      </c>
      <c r="I59" s="25" t="s">
        <v>153</v>
      </c>
      <c r="J59" s="25" t="s">
        <v>156</v>
      </c>
      <c r="K59" s="25" t="s">
        <v>154</v>
      </c>
      <c r="L59" s="25" t="s">
        <v>149</v>
      </c>
      <c r="M59" s="25" t="s">
        <v>150</v>
      </c>
    </row>
    <row r="60" spans="1:15" ht="42.75" x14ac:dyDescent="0.45">
      <c r="A60" s="24" t="str">
        <f t="shared" si="0"/>
        <v>2b5d5f5g5h5i5l</v>
      </c>
      <c r="B60" s="96">
        <f t="shared" si="5"/>
        <v>496</v>
      </c>
      <c r="C60" s="87">
        <f t="shared" si="23"/>
        <v>0.17499999999999999</v>
      </c>
      <c r="D60" s="87">
        <f t="shared" si="24"/>
        <v>0.13999999999999999</v>
      </c>
      <c r="E60" s="87">
        <f t="shared" si="25"/>
        <v>0.58000000000000007</v>
      </c>
      <c r="F60" s="111">
        <f t="shared" si="26"/>
        <v>0.10000000000000002</v>
      </c>
      <c r="G60" s="97">
        <f t="shared" si="6"/>
        <v>0.995</v>
      </c>
      <c r="H60" s="25" t="s">
        <v>155</v>
      </c>
      <c r="I60" s="25" t="s">
        <v>153</v>
      </c>
      <c r="J60" s="25" t="s">
        <v>156</v>
      </c>
      <c r="K60" s="25" t="s">
        <v>154</v>
      </c>
      <c r="L60" s="25" t="s">
        <v>149</v>
      </c>
      <c r="M60" s="25" t="s">
        <v>150</v>
      </c>
      <c r="N60" s="25" t="s">
        <v>157</v>
      </c>
    </row>
    <row r="61" spans="1:15" ht="28.5" x14ac:dyDescent="0.45">
      <c r="A61" s="24" t="str">
        <f t="shared" si="0"/>
        <v>2b5d5g</v>
      </c>
      <c r="B61" s="96">
        <f t="shared" si="5"/>
        <v>497</v>
      </c>
      <c r="C61" s="87">
        <v>0.21</v>
      </c>
      <c r="D61" s="87">
        <v>0.17</v>
      </c>
      <c r="E61" s="87">
        <v>0.56000000000000005</v>
      </c>
      <c r="F61" s="111">
        <v>0.06</v>
      </c>
      <c r="G61" s="97">
        <f t="shared" si="6"/>
        <v>1</v>
      </c>
      <c r="H61" s="25" t="s">
        <v>155</v>
      </c>
      <c r="I61" s="25" t="s">
        <v>153</v>
      </c>
      <c r="J61" s="25" t="s">
        <v>154</v>
      </c>
    </row>
    <row r="62" spans="1:15" ht="42.75" x14ac:dyDescent="0.45">
      <c r="A62" s="24" t="str">
        <f t="shared" si="0"/>
        <v>2b5d5g5h</v>
      </c>
      <c r="B62" s="96">
        <f t="shared" si="5"/>
        <v>498</v>
      </c>
      <c r="C62" s="87">
        <f>C61-0.004</f>
        <v>0.20599999999999999</v>
      </c>
      <c r="D62" s="87">
        <f>D61-0.004</f>
        <v>0.16600000000000001</v>
      </c>
      <c r="E62" s="87">
        <f>E61+0.004</f>
        <v>0.56400000000000006</v>
      </c>
      <c r="F62" s="111">
        <f>F61+0.004</f>
        <v>6.4000000000000001E-2</v>
      </c>
      <c r="G62" s="97">
        <f t="shared" si="6"/>
        <v>1</v>
      </c>
      <c r="H62" s="25" t="s">
        <v>155</v>
      </c>
      <c r="I62" s="25" t="s">
        <v>153</v>
      </c>
      <c r="J62" s="25" t="s">
        <v>154</v>
      </c>
      <c r="K62" s="25" t="s">
        <v>149</v>
      </c>
    </row>
    <row r="63" spans="1:15" ht="42.75" x14ac:dyDescent="0.45">
      <c r="A63" s="24" t="str">
        <f t="shared" si="0"/>
        <v>2b5d5g5h5i</v>
      </c>
      <c r="B63" s="96">
        <f t="shared" si="5"/>
        <v>499</v>
      </c>
      <c r="C63" s="87">
        <f t="shared" ref="C63:C64" si="27">C62-0.004</f>
        <v>0.20199999999999999</v>
      </c>
      <c r="D63" s="87">
        <f t="shared" ref="D63:D64" si="28">D62-0.004</f>
        <v>0.16200000000000001</v>
      </c>
      <c r="E63" s="87">
        <f t="shared" ref="E63:E64" si="29">E62+0.004</f>
        <v>0.56800000000000006</v>
      </c>
      <c r="F63" s="111">
        <f t="shared" ref="F63:F64" si="30">F62+0.004</f>
        <v>6.8000000000000005E-2</v>
      </c>
      <c r="G63" s="97">
        <f t="shared" si="6"/>
        <v>1</v>
      </c>
      <c r="H63" s="25" t="s">
        <v>155</v>
      </c>
      <c r="I63" s="25" t="s">
        <v>153</v>
      </c>
      <c r="J63" s="25" t="s">
        <v>154</v>
      </c>
      <c r="K63" s="25" t="s">
        <v>149</v>
      </c>
      <c r="L63" s="25" t="s">
        <v>150</v>
      </c>
    </row>
    <row r="64" spans="1:15" ht="42.75" x14ac:dyDescent="0.45">
      <c r="A64" s="24" t="str">
        <f t="shared" si="0"/>
        <v>2b5d5g5h5i5l</v>
      </c>
      <c r="B64" s="96">
        <f t="shared" si="5"/>
        <v>500</v>
      </c>
      <c r="C64" s="87">
        <f t="shared" si="27"/>
        <v>0.19799999999999998</v>
      </c>
      <c r="D64" s="87">
        <f t="shared" si="28"/>
        <v>0.158</v>
      </c>
      <c r="E64" s="87">
        <f t="shared" si="29"/>
        <v>0.57200000000000006</v>
      </c>
      <c r="F64" s="111">
        <f t="shared" si="30"/>
        <v>7.2000000000000008E-2</v>
      </c>
      <c r="G64" s="97">
        <f t="shared" si="6"/>
        <v>1</v>
      </c>
      <c r="H64" s="25" t="s">
        <v>155</v>
      </c>
      <c r="I64" s="25" t="s">
        <v>153</v>
      </c>
      <c r="J64" s="25" t="s">
        <v>154</v>
      </c>
      <c r="K64" s="25" t="s">
        <v>149</v>
      </c>
      <c r="L64" s="25" t="s">
        <v>150</v>
      </c>
      <c r="M64" s="25" t="s">
        <v>157</v>
      </c>
    </row>
    <row r="65" spans="1:14" ht="28.5" x14ac:dyDescent="0.45">
      <c r="A65" s="24" t="str">
        <f t="shared" si="0"/>
        <v>2b5d5h</v>
      </c>
      <c r="B65" s="96">
        <f t="shared" si="5"/>
        <v>501</v>
      </c>
      <c r="C65" s="87">
        <v>0.20499999999999999</v>
      </c>
      <c r="D65" s="87">
        <v>0.16500000000000001</v>
      </c>
      <c r="E65" s="87">
        <v>0.56499999999999995</v>
      </c>
      <c r="F65" s="111">
        <v>0.06</v>
      </c>
      <c r="G65" s="97">
        <f t="shared" si="6"/>
        <v>0.99499999999999988</v>
      </c>
      <c r="H65" s="25" t="s">
        <v>155</v>
      </c>
      <c r="I65" s="25" t="s">
        <v>153</v>
      </c>
      <c r="J65" s="25" t="s">
        <v>149</v>
      </c>
    </row>
    <row r="66" spans="1:14" ht="42.75" x14ac:dyDescent="0.45">
      <c r="A66" s="24" t="str">
        <f t="shared" si="0"/>
        <v>2b5d5h5i</v>
      </c>
      <c r="B66" s="96">
        <f t="shared" si="5"/>
        <v>502</v>
      </c>
      <c r="C66" s="87">
        <f>C65-0.005</f>
        <v>0.19999999999999998</v>
      </c>
      <c r="D66" s="87">
        <f>D65-0.005</f>
        <v>0.16</v>
      </c>
      <c r="E66" s="87">
        <f>E65+0.005</f>
        <v>0.56999999999999995</v>
      </c>
      <c r="F66" s="111">
        <f>F65+0.005</f>
        <v>6.5000000000000002E-2</v>
      </c>
      <c r="G66" s="97">
        <f t="shared" si="6"/>
        <v>0.99499999999999988</v>
      </c>
      <c r="H66" s="25" t="s">
        <v>155</v>
      </c>
      <c r="I66" s="25" t="s">
        <v>153</v>
      </c>
      <c r="J66" s="25" t="s">
        <v>149</v>
      </c>
      <c r="K66" s="25" t="s">
        <v>150</v>
      </c>
    </row>
    <row r="67" spans="1:14" ht="42.75" x14ac:dyDescent="0.45">
      <c r="A67" s="24" t="str">
        <f t="shared" si="0"/>
        <v>2b5d5h5i5l</v>
      </c>
      <c r="B67" s="96">
        <f t="shared" si="5"/>
        <v>503</v>
      </c>
      <c r="C67" s="87">
        <f>C66-0.005</f>
        <v>0.19499999999999998</v>
      </c>
      <c r="D67" s="87">
        <f>D66-0.005</f>
        <v>0.155</v>
      </c>
      <c r="E67" s="87">
        <f>E66+0.005</f>
        <v>0.57499999999999996</v>
      </c>
      <c r="F67" s="111">
        <f>F66+0.005</f>
        <v>7.0000000000000007E-2</v>
      </c>
      <c r="G67" s="97">
        <f t="shared" si="6"/>
        <v>0.99499999999999988</v>
      </c>
      <c r="H67" s="25" t="s">
        <v>155</v>
      </c>
      <c r="I67" s="25" t="s">
        <v>153</v>
      </c>
      <c r="J67" s="25" t="s">
        <v>149</v>
      </c>
      <c r="K67" s="25" t="s">
        <v>150</v>
      </c>
      <c r="L67" s="25" t="s">
        <v>157</v>
      </c>
    </row>
    <row r="68" spans="1:14" ht="42.75" x14ac:dyDescent="0.45">
      <c r="A68" s="24" t="str">
        <f t="shared" si="0"/>
        <v>2b5d5i</v>
      </c>
      <c r="B68" s="96">
        <f t="shared" si="5"/>
        <v>504</v>
      </c>
      <c r="C68" s="87">
        <v>0.20399999999999999</v>
      </c>
      <c r="D68" s="87">
        <v>0.16400000000000001</v>
      </c>
      <c r="E68" s="87">
        <v>0.55600000000000005</v>
      </c>
      <c r="F68" s="111">
        <v>7.5999999999999998E-2</v>
      </c>
      <c r="G68" s="97">
        <f t="shared" ref="G68:G100" si="31">SUM(C68:F68)</f>
        <v>1</v>
      </c>
      <c r="H68" s="25" t="s">
        <v>155</v>
      </c>
      <c r="I68" s="25" t="s">
        <v>153</v>
      </c>
      <c r="J68" s="25" t="s">
        <v>150</v>
      </c>
    </row>
    <row r="69" spans="1:14" ht="42.75" x14ac:dyDescent="0.45">
      <c r="A69" s="24" t="str">
        <f t="shared" ref="A69:A103" si="32">_xlfn.CONCAT(LEFT(H69,2),LEFT(I69,2),LEFT(J69,2),LEFT(K69,2),LEFT(L69,2),LEFT(M69,2),LEFT(N69,2),LEFT(O69,2),LEFT(P69,2),LEFT(Q69,2),LEFT(R69,2),LEFT(S69,2))</f>
        <v>2b5d5i5l</v>
      </c>
      <c r="B69" s="96">
        <f t="shared" si="5"/>
        <v>505</v>
      </c>
      <c r="C69" s="87">
        <v>0.19900000000000001</v>
      </c>
      <c r="D69" s="87">
        <v>0.159</v>
      </c>
      <c r="E69" s="87">
        <v>0.56100000000000005</v>
      </c>
      <c r="F69" s="111">
        <v>8.1000000000000003E-2</v>
      </c>
      <c r="G69" s="97">
        <f t="shared" si="31"/>
        <v>1</v>
      </c>
      <c r="H69" s="25" t="s">
        <v>155</v>
      </c>
      <c r="I69" s="25" t="s">
        <v>153</v>
      </c>
      <c r="J69" s="25" t="s">
        <v>150</v>
      </c>
      <c r="K69" s="25" t="s">
        <v>157</v>
      </c>
    </row>
    <row r="70" spans="1:14" ht="28.5" x14ac:dyDescent="0.45">
      <c r="A70" s="24" t="str">
        <f t="shared" si="32"/>
        <v>2b5d5l</v>
      </c>
      <c r="B70" s="96">
        <f t="shared" ref="B70:B103" si="33">B69+1</f>
        <v>506</v>
      </c>
      <c r="C70" s="87">
        <v>0.20399999999999999</v>
      </c>
      <c r="D70" s="87">
        <v>0.17</v>
      </c>
      <c r="E70" s="87">
        <v>0.55400000000000005</v>
      </c>
      <c r="F70" s="111">
        <v>7.0000000000000007E-2</v>
      </c>
      <c r="G70" s="97">
        <f t="shared" si="31"/>
        <v>0.998</v>
      </c>
      <c r="H70" s="25" t="s">
        <v>155</v>
      </c>
      <c r="I70" s="25" t="s">
        <v>153</v>
      </c>
      <c r="J70" s="25" t="s">
        <v>157</v>
      </c>
    </row>
    <row r="71" spans="1:14" ht="28.5" x14ac:dyDescent="0.45">
      <c r="A71" s="24" t="str">
        <f t="shared" si="32"/>
        <v>2b5l</v>
      </c>
      <c r="B71" s="96">
        <f t="shared" si="33"/>
        <v>507</v>
      </c>
      <c r="C71" s="87">
        <v>0.21</v>
      </c>
      <c r="D71" s="87">
        <v>0.17</v>
      </c>
      <c r="E71" s="87">
        <v>0.55500000000000005</v>
      </c>
      <c r="F71" s="111">
        <v>6.5000000000000002E-2</v>
      </c>
      <c r="G71" s="97">
        <f t="shared" si="31"/>
        <v>1</v>
      </c>
      <c r="H71" s="25" t="s">
        <v>155</v>
      </c>
      <c r="I71" s="25" t="s">
        <v>157</v>
      </c>
    </row>
    <row r="72" spans="1:14" ht="28.5" x14ac:dyDescent="0.45">
      <c r="A72" s="24" t="str">
        <f t="shared" si="32"/>
        <v>2b5e</v>
      </c>
      <c r="B72" s="96">
        <f t="shared" si="33"/>
        <v>508</v>
      </c>
      <c r="C72" s="87">
        <f>C71-0.01</f>
        <v>0.19999999999999998</v>
      </c>
      <c r="D72" s="87">
        <f>D71-0.01</f>
        <v>0.16</v>
      </c>
      <c r="E72" s="87">
        <f>E71+0.01</f>
        <v>0.56500000000000006</v>
      </c>
      <c r="F72" s="111">
        <f>F71+0.01</f>
        <v>7.4999999999999997E-2</v>
      </c>
      <c r="G72" s="97">
        <f t="shared" si="31"/>
        <v>1</v>
      </c>
      <c r="H72" s="25" t="s">
        <v>155</v>
      </c>
      <c r="I72" s="25" t="s">
        <v>148</v>
      </c>
    </row>
    <row r="73" spans="1:14" ht="28.5" x14ac:dyDescent="0.45">
      <c r="A73" s="24" t="str">
        <f t="shared" si="32"/>
        <v>2b5e5f</v>
      </c>
      <c r="B73" s="96">
        <f t="shared" si="33"/>
        <v>509</v>
      </c>
      <c r="C73" s="87">
        <f t="shared" ref="C73:C77" si="34">C72-0.01</f>
        <v>0.18999999999999997</v>
      </c>
      <c r="D73" s="87">
        <f t="shared" ref="D73:D77" si="35">D72-0.01</f>
        <v>0.15</v>
      </c>
      <c r="E73" s="87">
        <f t="shared" ref="E73:E77" si="36">E72+0.01</f>
        <v>0.57500000000000007</v>
      </c>
      <c r="F73" s="111">
        <f t="shared" ref="F73:F77" si="37">F72+0.01</f>
        <v>8.4999999999999992E-2</v>
      </c>
      <c r="G73" s="97">
        <f t="shared" si="31"/>
        <v>1</v>
      </c>
      <c r="H73" s="25" t="s">
        <v>155</v>
      </c>
      <c r="I73" s="25" t="s">
        <v>148</v>
      </c>
      <c r="J73" s="25" t="s">
        <v>156</v>
      </c>
    </row>
    <row r="74" spans="1:14" ht="28.5" x14ac:dyDescent="0.45">
      <c r="A74" s="24" t="str">
        <f t="shared" si="32"/>
        <v>2b5e5f5g</v>
      </c>
      <c r="B74" s="96">
        <f t="shared" si="33"/>
        <v>510</v>
      </c>
      <c r="C74" s="87">
        <f t="shared" si="34"/>
        <v>0.17999999999999997</v>
      </c>
      <c r="D74" s="87">
        <f t="shared" si="35"/>
        <v>0.13999999999999999</v>
      </c>
      <c r="E74" s="87">
        <f t="shared" si="36"/>
        <v>0.58500000000000008</v>
      </c>
      <c r="F74" s="111">
        <f t="shared" si="37"/>
        <v>9.4999999999999987E-2</v>
      </c>
      <c r="G74" s="97">
        <f t="shared" si="31"/>
        <v>1</v>
      </c>
      <c r="H74" s="25" t="s">
        <v>155</v>
      </c>
      <c r="I74" s="25" t="s">
        <v>148</v>
      </c>
      <c r="J74" s="25" t="s">
        <v>156</v>
      </c>
      <c r="K74" s="25" t="s">
        <v>154</v>
      </c>
    </row>
    <row r="75" spans="1:14" ht="28.5" x14ac:dyDescent="0.45">
      <c r="A75" s="24" t="str">
        <f t="shared" si="32"/>
        <v>2b5e5f5g5h</v>
      </c>
      <c r="B75" s="96">
        <f t="shared" si="33"/>
        <v>511</v>
      </c>
      <c r="C75" s="87">
        <f t="shared" si="34"/>
        <v>0.16999999999999996</v>
      </c>
      <c r="D75" s="87">
        <f t="shared" si="35"/>
        <v>0.12999999999999998</v>
      </c>
      <c r="E75" s="87">
        <f t="shared" si="36"/>
        <v>0.59500000000000008</v>
      </c>
      <c r="F75" s="111">
        <f t="shared" si="37"/>
        <v>0.10499999999999998</v>
      </c>
      <c r="G75" s="97">
        <f t="shared" si="31"/>
        <v>1</v>
      </c>
      <c r="H75" s="25" t="s">
        <v>155</v>
      </c>
      <c r="I75" s="25" t="s">
        <v>148</v>
      </c>
      <c r="J75" s="25" t="s">
        <v>156</v>
      </c>
      <c r="K75" s="25" t="s">
        <v>154</v>
      </c>
      <c r="L75" s="25" t="s">
        <v>149</v>
      </c>
    </row>
    <row r="76" spans="1:14" ht="42.75" x14ac:dyDescent="0.45">
      <c r="A76" s="24" t="str">
        <f t="shared" si="32"/>
        <v>2b5e5f5g5h5i</v>
      </c>
      <c r="B76" s="96">
        <f t="shared" si="33"/>
        <v>512</v>
      </c>
      <c r="C76" s="87">
        <f t="shared" si="34"/>
        <v>0.15999999999999995</v>
      </c>
      <c r="D76" s="87">
        <f t="shared" si="35"/>
        <v>0.11999999999999998</v>
      </c>
      <c r="E76" s="87">
        <f t="shared" si="36"/>
        <v>0.60500000000000009</v>
      </c>
      <c r="F76" s="111">
        <f t="shared" si="37"/>
        <v>0.11499999999999998</v>
      </c>
      <c r="G76" s="97">
        <f t="shared" si="31"/>
        <v>1</v>
      </c>
      <c r="H76" s="25" t="s">
        <v>155</v>
      </c>
      <c r="I76" s="25" t="s">
        <v>148</v>
      </c>
      <c r="J76" s="25" t="s">
        <v>156</v>
      </c>
      <c r="K76" s="25" t="s">
        <v>154</v>
      </c>
      <c r="L76" s="25" t="s">
        <v>149</v>
      </c>
      <c r="M76" s="25" t="s">
        <v>150</v>
      </c>
    </row>
    <row r="77" spans="1:14" ht="42.75" x14ac:dyDescent="0.45">
      <c r="A77" s="24" t="str">
        <f t="shared" si="32"/>
        <v>2b5e5f5g5h5i5l</v>
      </c>
      <c r="B77" s="96">
        <f t="shared" si="33"/>
        <v>513</v>
      </c>
      <c r="C77" s="87">
        <f t="shared" si="34"/>
        <v>0.14999999999999994</v>
      </c>
      <c r="D77" s="87">
        <f t="shared" si="35"/>
        <v>0.10999999999999999</v>
      </c>
      <c r="E77" s="87">
        <f t="shared" si="36"/>
        <v>0.6150000000000001</v>
      </c>
      <c r="F77" s="111">
        <f t="shared" si="37"/>
        <v>0.12499999999999997</v>
      </c>
      <c r="G77" s="97">
        <f t="shared" si="31"/>
        <v>1</v>
      </c>
      <c r="H77" s="25" t="s">
        <v>155</v>
      </c>
      <c r="I77" s="25" t="s">
        <v>148</v>
      </c>
      <c r="J77" s="25" t="s">
        <v>156</v>
      </c>
      <c r="K77" s="25" t="s">
        <v>154</v>
      </c>
      <c r="L77" s="25" t="s">
        <v>149</v>
      </c>
      <c r="M77" s="25" t="s">
        <v>150</v>
      </c>
      <c r="N77" s="25" t="s">
        <v>157</v>
      </c>
    </row>
    <row r="78" spans="1:14" ht="28.5" x14ac:dyDescent="0.45">
      <c r="A78" s="24" t="str">
        <f t="shared" si="32"/>
        <v>2b5f</v>
      </c>
      <c r="B78" s="96">
        <f t="shared" si="33"/>
        <v>514</v>
      </c>
      <c r="C78" s="87">
        <v>0.2</v>
      </c>
      <c r="D78" s="87">
        <v>0.16</v>
      </c>
      <c r="E78" s="87">
        <v>0.56000000000000005</v>
      </c>
      <c r="F78" s="111">
        <v>0.08</v>
      </c>
      <c r="G78" s="97">
        <f t="shared" si="31"/>
        <v>1</v>
      </c>
      <c r="H78" s="25" t="s">
        <v>155</v>
      </c>
      <c r="I78" s="25" t="s">
        <v>156</v>
      </c>
    </row>
    <row r="79" spans="1:14" ht="28.5" x14ac:dyDescent="0.45">
      <c r="A79" s="24" t="str">
        <f t="shared" si="32"/>
        <v>2b5f5g</v>
      </c>
      <c r="B79" s="96">
        <f t="shared" si="33"/>
        <v>515</v>
      </c>
      <c r="C79" s="87">
        <f>C78-0.008</f>
        <v>0.192</v>
      </c>
      <c r="D79" s="87">
        <f>D78-0.008</f>
        <v>0.152</v>
      </c>
      <c r="E79" s="87">
        <f>E78+0.008</f>
        <v>0.56800000000000006</v>
      </c>
      <c r="F79" s="111">
        <f>F78+0.008</f>
        <v>8.7999999999999995E-2</v>
      </c>
      <c r="G79" s="97">
        <f t="shared" si="31"/>
        <v>1</v>
      </c>
      <c r="H79" s="25" t="s">
        <v>155</v>
      </c>
      <c r="I79" s="25" t="s">
        <v>156</v>
      </c>
      <c r="J79" s="25" t="s">
        <v>154</v>
      </c>
    </row>
    <row r="80" spans="1:14" ht="42.75" x14ac:dyDescent="0.45">
      <c r="A80" s="24" t="str">
        <f t="shared" si="32"/>
        <v>2b5f5g5h</v>
      </c>
      <c r="B80" s="96">
        <f t="shared" si="33"/>
        <v>516</v>
      </c>
      <c r="C80" s="87">
        <f t="shared" ref="C80:C82" si="38">C79-0.008</f>
        <v>0.184</v>
      </c>
      <c r="D80" s="87">
        <f t="shared" ref="D80:D82" si="39">D79-0.008</f>
        <v>0.14399999999999999</v>
      </c>
      <c r="E80" s="87">
        <f t="shared" ref="E80:E82" si="40">E79+0.008</f>
        <v>0.57600000000000007</v>
      </c>
      <c r="F80" s="111">
        <f t="shared" ref="F80:F82" si="41">F79+0.008</f>
        <v>9.6000000000000002E-2</v>
      </c>
      <c r="G80" s="97">
        <f t="shared" si="31"/>
        <v>1</v>
      </c>
      <c r="H80" s="25" t="s">
        <v>155</v>
      </c>
      <c r="I80" s="25" t="s">
        <v>156</v>
      </c>
      <c r="J80" s="25" t="s">
        <v>154</v>
      </c>
      <c r="K80" s="25" t="s">
        <v>149</v>
      </c>
    </row>
    <row r="81" spans="1:18" ht="42.75" x14ac:dyDescent="0.45">
      <c r="A81" s="24" t="str">
        <f t="shared" si="32"/>
        <v>2b5f5g5h5i</v>
      </c>
      <c r="B81" s="96">
        <f t="shared" si="33"/>
        <v>517</v>
      </c>
      <c r="C81" s="87">
        <f t="shared" si="38"/>
        <v>0.17599999999999999</v>
      </c>
      <c r="D81" s="87">
        <f t="shared" si="39"/>
        <v>0.13599999999999998</v>
      </c>
      <c r="E81" s="87">
        <f t="shared" si="40"/>
        <v>0.58400000000000007</v>
      </c>
      <c r="F81" s="111">
        <f t="shared" si="41"/>
        <v>0.10400000000000001</v>
      </c>
      <c r="G81" s="97">
        <f t="shared" si="31"/>
        <v>1</v>
      </c>
      <c r="H81" s="25" t="s">
        <v>155</v>
      </c>
      <c r="I81" s="25" t="s">
        <v>156</v>
      </c>
      <c r="J81" s="25" t="s">
        <v>154</v>
      </c>
      <c r="K81" s="25" t="s">
        <v>149</v>
      </c>
      <c r="L81" s="25" t="s">
        <v>150</v>
      </c>
    </row>
    <row r="82" spans="1:18" ht="42.75" x14ac:dyDescent="0.45">
      <c r="A82" s="24" t="str">
        <f t="shared" si="32"/>
        <v>2b5f5g5h5i5l</v>
      </c>
      <c r="B82" s="96">
        <f t="shared" si="33"/>
        <v>518</v>
      </c>
      <c r="C82" s="87">
        <f t="shared" si="38"/>
        <v>0.16799999999999998</v>
      </c>
      <c r="D82" s="87">
        <f t="shared" si="39"/>
        <v>0.12799999999999997</v>
      </c>
      <c r="E82" s="87">
        <f t="shared" si="40"/>
        <v>0.59200000000000008</v>
      </c>
      <c r="F82" s="111">
        <f t="shared" si="41"/>
        <v>0.11200000000000002</v>
      </c>
      <c r="G82" s="97">
        <f t="shared" si="31"/>
        <v>1</v>
      </c>
      <c r="H82" s="25" t="s">
        <v>155</v>
      </c>
      <c r="I82" s="25" t="s">
        <v>156</v>
      </c>
      <c r="J82" s="25" t="s">
        <v>154</v>
      </c>
      <c r="K82" s="25" t="s">
        <v>149</v>
      </c>
      <c r="L82" s="25" t="s">
        <v>150</v>
      </c>
      <c r="M82" s="25" t="s">
        <v>157</v>
      </c>
    </row>
    <row r="83" spans="1:18" ht="28.5" x14ac:dyDescent="0.45">
      <c r="A83" s="24" t="str">
        <f t="shared" si="32"/>
        <v>2b5g</v>
      </c>
      <c r="B83" s="96">
        <f t="shared" si="33"/>
        <v>519</v>
      </c>
      <c r="C83" s="87">
        <v>0.20499999999999999</v>
      </c>
      <c r="D83" s="87">
        <v>0.16500000000000001</v>
      </c>
      <c r="E83" s="87">
        <v>0.55500000000000005</v>
      </c>
      <c r="F83" s="111">
        <v>7.4999999999999997E-2</v>
      </c>
      <c r="G83" s="97">
        <f t="shared" si="31"/>
        <v>1</v>
      </c>
      <c r="H83" s="25" t="s">
        <v>155</v>
      </c>
      <c r="I83" s="25" t="s">
        <v>154</v>
      </c>
    </row>
    <row r="84" spans="1:18" ht="28.5" x14ac:dyDescent="0.45">
      <c r="A84" s="24" t="str">
        <f t="shared" si="32"/>
        <v>2b5g5h</v>
      </c>
      <c r="B84" s="96">
        <f t="shared" si="33"/>
        <v>520</v>
      </c>
      <c r="C84" s="87">
        <f>C83-0.008</f>
        <v>0.19699999999999998</v>
      </c>
      <c r="D84" s="87">
        <f>D83-0.008</f>
        <v>0.157</v>
      </c>
      <c r="E84" s="87">
        <f>E83+0.008</f>
        <v>0.56300000000000006</v>
      </c>
      <c r="F84" s="111">
        <f>F83+0.008</f>
        <v>8.299999999999999E-2</v>
      </c>
      <c r="G84" s="97">
        <f t="shared" si="31"/>
        <v>1</v>
      </c>
      <c r="H84" s="25" t="s">
        <v>155</v>
      </c>
      <c r="I84" s="25" t="s">
        <v>154</v>
      </c>
      <c r="J84" s="25" t="s">
        <v>149</v>
      </c>
    </row>
    <row r="85" spans="1:18" ht="42.75" x14ac:dyDescent="0.45">
      <c r="A85" s="24" t="str">
        <f t="shared" si="32"/>
        <v>2b5g5h5i</v>
      </c>
      <c r="B85" s="96">
        <f t="shared" si="33"/>
        <v>521</v>
      </c>
      <c r="C85" s="87">
        <f t="shared" ref="C85:C86" si="42">C84-0.008</f>
        <v>0.18899999999999997</v>
      </c>
      <c r="D85" s="87">
        <f t="shared" ref="D85:D86" si="43">D84-0.008</f>
        <v>0.14899999999999999</v>
      </c>
      <c r="E85" s="87">
        <f t="shared" ref="E85:E86" si="44">E84+0.008</f>
        <v>0.57100000000000006</v>
      </c>
      <c r="F85" s="111">
        <f t="shared" ref="F85:F86" si="45">F84+0.008</f>
        <v>9.0999999999999998E-2</v>
      </c>
      <c r="G85" s="97">
        <f t="shared" si="31"/>
        <v>1</v>
      </c>
      <c r="H85" s="25" t="s">
        <v>155</v>
      </c>
      <c r="I85" s="25" t="s">
        <v>154</v>
      </c>
      <c r="J85" s="25" t="s">
        <v>149</v>
      </c>
      <c r="K85" s="25" t="s">
        <v>150</v>
      </c>
    </row>
    <row r="86" spans="1:18" ht="42.75" x14ac:dyDescent="0.45">
      <c r="A86" s="24" t="str">
        <f t="shared" si="32"/>
        <v>2b5g5h5i5l</v>
      </c>
      <c r="B86" s="96">
        <f t="shared" si="33"/>
        <v>522</v>
      </c>
      <c r="C86" s="87">
        <f t="shared" si="42"/>
        <v>0.18099999999999997</v>
      </c>
      <c r="D86" s="87">
        <f t="shared" si="43"/>
        <v>0.14099999999999999</v>
      </c>
      <c r="E86" s="87">
        <f t="shared" si="44"/>
        <v>0.57900000000000007</v>
      </c>
      <c r="F86" s="111">
        <f t="shared" si="45"/>
        <v>9.9000000000000005E-2</v>
      </c>
      <c r="G86" s="97">
        <f t="shared" si="31"/>
        <v>1</v>
      </c>
      <c r="H86" s="25" t="s">
        <v>155</v>
      </c>
      <c r="I86" s="25" t="s">
        <v>154</v>
      </c>
      <c r="J86" s="25" t="s">
        <v>149</v>
      </c>
      <c r="K86" s="25" t="s">
        <v>150</v>
      </c>
      <c r="L86" s="25" t="s">
        <v>157</v>
      </c>
    </row>
    <row r="87" spans="1:18" ht="28.5" x14ac:dyDescent="0.45">
      <c r="A87" s="24" t="str">
        <f t="shared" si="32"/>
        <v>2b5h</v>
      </c>
      <c r="B87" s="96">
        <f t="shared" si="33"/>
        <v>523</v>
      </c>
      <c r="C87" s="87">
        <v>0.20100000000000001</v>
      </c>
      <c r="D87" s="87">
        <v>0.161</v>
      </c>
      <c r="E87" s="87">
        <v>0.55900000000000005</v>
      </c>
      <c r="F87" s="111">
        <v>7.9000000000000001E-2</v>
      </c>
      <c r="G87" s="97">
        <f t="shared" si="31"/>
        <v>1</v>
      </c>
      <c r="H87" s="25" t="s">
        <v>155</v>
      </c>
      <c r="I87" s="25" t="s">
        <v>149</v>
      </c>
    </row>
    <row r="88" spans="1:18" ht="42.75" x14ac:dyDescent="0.45">
      <c r="A88" s="24" t="str">
        <f t="shared" si="32"/>
        <v>2b5h5i</v>
      </c>
      <c r="B88" s="96">
        <f t="shared" si="33"/>
        <v>524</v>
      </c>
      <c r="C88" s="87">
        <f>C87-0.005</f>
        <v>0.19600000000000001</v>
      </c>
      <c r="D88" s="87">
        <f>D87-0.005</f>
        <v>0.156</v>
      </c>
      <c r="E88" s="87">
        <f>E87+0.005</f>
        <v>0.56400000000000006</v>
      </c>
      <c r="F88" s="111">
        <f>F87+0.005</f>
        <v>8.4000000000000005E-2</v>
      </c>
      <c r="G88" s="97">
        <f t="shared" si="31"/>
        <v>1</v>
      </c>
      <c r="H88" s="25" t="s">
        <v>155</v>
      </c>
      <c r="I88" s="25" t="s">
        <v>149</v>
      </c>
      <c r="J88" s="25" t="s">
        <v>150</v>
      </c>
    </row>
    <row r="89" spans="1:18" ht="42.75" x14ac:dyDescent="0.45">
      <c r="A89" s="24" t="str">
        <f t="shared" si="32"/>
        <v>2b5h5i5l</v>
      </c>
      <c r="B89" s="96">
        <f t="shared" si="33"/>
        <v>525</v>
      </c>
      <c r="C89" s="87">
        <f>C88-0.005</f>
        <v>0.191</v>
      </c>
      <c r="D89" s="87">
        <f>D88-0.005</f>
        <v>0.151</v>
      </c>
      <c r="E89" s="87">
        <f>E88+0.005</f>
        <v>0.56900000000000006</v>
      </c>
      <c r="F89" s="111">
        <f>F88+0.005</f>
        <v>8.900000000000001E-2</v>
      </c>
      <c r="G89" s="97">
        <f t="shared" si="31"/>
        <v>1</v>
      </c>
      <c r="H89" s="25" t="s">
        <v>155</v>
      </c>
      <c r="I89" s="25" t="s">
        <v>149</v>
      </c>
      <c r="J89" s="25" t="s">
        <v>150</v>
      </c>
      <c r="K89" s="25" t="s">
        <v>157</v>
      </c>
    </row>
    <row r="90" spans="1:18" ht="42.75" x14ac:dyDescent="0.45">
      <c r="A90" s="24" t="str">
        <f t="shared" si="32"/>
        <v>2b5i</v>
      </c>
      <c r="B90" s="96">
        <f t="shared" si="33"/>
        <v>526</v>
      </c>
      <c r="C90" s="87">
        <v>0.2</v>
      </c>
      <c r="D90" s="87">
        <v>0.16</v>
      </c>
      <c r="E90" s="87">
        <v>0.56999999999999995</v>
      </c>
      <c r="F90" s="111">
        <v>7.0000000000000007E-2</v>
      </c>
      <c r="G90" s="97">
        <f t="shared" si="31"/>
        <v>1</v>
      </c>
      <c r="H90" s="25" t="s">
        <v>155</v>
      </c>
      <c r="I90" s="25" t="s">
        <v>150</v>
      </c>
    </row>
    <row r="91" spans="1:18" ht="42.75" x14ac:dyDescent="0.45">
      <c r="A91" s="24" t="str">
        <f t="shared" si="32"/>
        <v>2b5i5l</v>
      </c>
      <c r="B91" s="96">
        <f t="shared" si="33"/>
        <v>527</v>
      </c>
      <c r="C91" s="87">
        <v>0.19500000000000001</v>
      </c>
      <c r="D91" s="87">
        <v>0.155</v>
      </c>
      <c r="E91" s="87">
        <v>0.57499999999999996</v>
      </c>
      <c r="F91" s="111">
        <v>7.4999999999999997E-2</v>
      </c>
      <c r="G91" s="97">
        <f t="shared" si="31"/>
        <v>0.99999999999999989</v>
      </c>
      <c r="H91" s="25" t="s">
        <v>155</v>
      </c>
      <c r="I91" s="25" t="s">
        <v>150</v>
      </c>
      <c r="J91" s="25" t="s">
        <v>157</v>
      </c>
    </row>
    <row r="92" spans="1:18" ht="28.5" x14ac:dyDescent="0.45">
      <c r="A92" s="24" t="str">
        <f t="shared" si="32"/>
        <v>2b5l</v>
      </c>
      <c r="B92" s="96">
        <f t="shared" si="33"/>
        <v>528</v>
      </c>
      <c r="C92" s="87">
        <v>0.20200000000000001</v>
      </c>
      <c r="D92" s="87">
        <v>0.16200000000000001</v>
      </c>
      <c r="E92" s="87">
        <v>0.56799999999999995</v>
      </c>
      <c r="F92" s="111">
        <v>6.8000000000000005E-2</v>
      </c>
      <c r="G92" s="97">
        <f t="shared" si="31"/>
        <v>1</v>
      </c>
      <c r="H92" s="25" t="s">
        <v>155</v>
      </c>
      <c r="I92" s="25" t="s">
        <v>157</v>
      </c>
    </row>
    <row r="93" spans="1:18" ht="42.75" x14ac:dyDescent="0.45">
      <c r="A93" s="121" t="str">
        <f t="shared" si="32"/>
        <v>2c</v>
      </c>
      <c r="B93" s="96">
        <f t="shared" si="33"/>
        <v>529</v>
      </c>
      <c r="C93" s="122">
        <v>0.2</v>
      </c>
      <c r="D93" s="122">
        <v>0.15</v>
      </c>
      <c r="E93" s="122">
        <v>0.6</v>
      </c>
      <c r="F93" s="123">
        <v>0.05</v>
      </c>
      <c r="G93" s="124">
        <f t="shared" si="31"/>
        <v>1</v>
      </c>
      <c r="H93" s="125" t="s">
        <v>158</v>
      </c>
      <c r="I93" s="125"/>
      <c r="J93" s="125"/>
      <c r="K93" s="125"/>
      <c r="L93" s="125"/>
      <c r="M93" s="125"/>
      <c r="N93" s="125"/>
      <c r="O93" s="125"/>
      <c r="P93" s="125"/>
      <c r="Q93" s="125"/>
      <c r="R93" s="125"/>
    </row>
    <row r="94" spans="1:18" ht="42.75" x14ac:dyDescent="0.45">
      <c r="A94" s="24" t="str">
        <f t="shared" si="32"/>
        <v>2c5d</v>
      </c>
      <c r="B94" s="96">
        <f t="shared" si="33"/>
        <v>530</v>
      </c>
      <c r="C94" s="87">
        <f>C93-0.008</f>
        <v>0.192</v>
      </c>
      <c r="D94" s="87">
        <f>D93-0.008</f>
        <v>0.14199999999999999</v>
      </c>
      <c r="E94" s="87">
        <f>E93+0.008</f>
        <v>0.60799999999999998</v>
      </c>
      <c r="F94" s="111">
        <f>F93+0.008</f>
        <v>5.8000000000000003E-2</v>
      </c>
      <c r="G94" s="97">
        <f t="shared" si="31"/>
        <v>1</v>
      </c>
      <c r="H94" s="25" t="s">
        <v>158</v>
      </c>
      <c r="I94" s="25" t="s">
        <v>153</v>
      </c>
    </row>
    <row r="95" spans="1:18" ht="42.75" x14ac:dyDescent="0.45">
      <c r="A95" s="24" t="str">
        <f t="shared" si="32"/>
        <v>2c5d5g</v>
      </c>
      <c r="B95" s="96">
        <f t="shared" si="33"/>
        <v>531</v>
      </c>
      <c r="C95" s="87">
        <f t="shared" ref="C95:C97" si="46">C94-0.008</f>
        <v>0.184</v>
      </c>
      <c r="D95" s="87">
        <f t="shared" ref="D95:D97" si="47">D94-0.008</f>
        <v>0.13399999999999998</v>
      </c>
      <c r="E95" s="87">
        <f t="shared" ref="E95:E97" si="48">E94+0.008</f>
        <v>0.61599999999999999</v>
      </c>
      <c r="F95" s="111">
        <f t="shared" ref="F95:F97" si="49">F94+0.008</f>
        <v>6.6000000000000003E-2</v>
      </c>
      <c r="G95" s="97">
        <f t="shared" si="31"/>
        <v>1</v>
      </c>
      <c r="H95" s="25" t="s">
        <v>158</v>
      </c>
      <c r="I95" s="25" t="s">
        <v>153</v>
      </c>
      <c r="J95" s="25" t="s">
        <v>154</v>
      </c>
    </row>
    <row r="96" spans="1:18" ht="42.75" x14ac:dyDescent="0.45">
      <c r="A96" s="24" t="str">
        <f t="shared" si="32"/>
        <v>2c5d5g5h</v>
      </c>
      <c r="B96" s="96">
        <f t="shared" si="33"/>
        <v>532</v>
      </c>
      <c r="C96" s="87">
        <f t="shared" si="46"/>
        <v>0.17599999999999999</v>
      </c>
      <c r="D96" s="87">
        <f t="shared" si="47"/>
        <v>0.12599999999999997</v>
      </c>
      <c r="E96" s="87">
        <f t="shared" si="48"/>
        <v>0.624</v>
      </c>
      <c r="F96" s="111">
        <f t="shared" si="49"/>
        <v>7.400000000000001E-2</v>
      </c>
      <c r="G96" s="97">
        <f t="shared" si="31"/>
        <v>1</v>
      </c>
      <c r="H96" s="25" t="s">
        <v>158</v>
      </c>
      <c r="I96" s="25" t="s">
        <v>153</v>
      </c>
      <c r="J96" s="25" t="s">
        <v>154</v>
      </c>
      <c r="K96" s="25" t="s">
        <v>149</v>
      </c>
    </row>
    <row r="97" spans="1:12" ht="42.75" x14ac:dyDescent="0.45">
      <c r="A97" s="24" t="str">
        <f t="shared" si="32"/>
        <v>2c5d5g5h5i</v>
      </c>
      <c r="B97" s="96">
        <f t="shared" si="33"/>
        <v>533</v>
      </c>
      <c r="C97" s="87">
        <f t="shared" si="46"/>
        <v>0.16799999999999998</v>
      </c>
      <c r="D97" s="87">
        <f t="shared" si="47"/>
        <v>0.11799999999999997</v>
      </c>
      <c r="E97" s="87">
        <f t="shared" si="48"/>
        <v>0.63200000000000001</v>
      </c>
      <c r="F97" s="111">
        <f t="shared" si="49"/>
        <v>8.2000000000000017E-2</v>
      </c>
      <c r="G97" s="97">
        <f t="shared" si="31"/>
        <v>1</v>
      </c>
      <c r="H97" s="25" t="s">
        <v>158</v>
      </c>
      <c r="I97" s="25" t="s">
        <v>153</v>
      </c>
      <c r="J97" s="25" t="s">
        <v>154</v>
      </c>
      <c r="K97" s="25" t="s">
        <v>149</v>
      </c>
      <c r="L97" s="25" t="s">
        <v>150</v>
      </c>
    </row>
    <row r="98" spans="1:12" ht="42.75" x14ac:dyDescent="0.45">
      <c r="A98" s="24" t="str">
        <f t="shared" si="32"/>
        <v>2c5g</v>
      </c>
      <c r="B98" s="96">
        <f t="shared" si="33"/>
        <v>534</v>
      </c>
      <c r="C98" s="87">
        <v>0.19500000000000001</v>
      </c>
      <c r="D98" s="87">
        <v>0.14499999999999999</v>
      </c>
      <c r="E98" s="87">
        <v>0.60499999999999998</v>
      </c>
      <c r="F98" s="111">
        <v>5.5E-2</v>
      </c>
      <c r="G98" s="97">
        <f t="shared" si="31"/>
        <v>1</v>
      </c>
      <c r="H98" s="25" t="s">
        <v>158</v>
      </c>
      <c r="I98" s="25" t="s">
        <v>154</v>
      </c>
    </row>
    <row r="99" spans="1:12" ht="42.75" x14ac:dyDescent="0.45">
      <c r="A99" s="24" t="str">
        <f t="shared" si="32"/>
        <v>2c5g5h</v>
      </c>
      <c r="B99" s="96">
        <f t="shared" si="33"/>
        <v>535</v>
      </c>
      <c r="C99" s="87">
        <v>0.185</v>
      </c>
      <c r="D99" s="87">
        <v>0.13500000000000001</v>
      </c>
      <c r="E99" s="87">
        <v>0.61499999999999999</v>
      </c>
      <c r="F99" s="111">
        <v>6.5000000000000002E-2</v>
      </c>
      <c r="G99" s="97">
        <f t="shared" si="31"/>
        <v>1</v>
      </c>
      <c r="H99" s="25" t="s">
        <v>158</v>
      </c>
      <c r="I99" s="25" t="s">
        <v>154</v>
      </c>
      <c r="J99" s="25" t="s">
        <v>149</v>
      </c>
    </row>
    <row r="100" spans="1:12" ht="42.75" x14ac:dyDescent="0.45">
      <c r="A100" s="24" t="str">
        <f t="shared" si="32"/>
        <v>2c5g5h5i</v>
      </c>
      <c r="B100" s="96">
        <f t="shared" si="33"/>
        <v>536</v>
      </c>
      <c r="C100" s="87">
        <v>0.17</v>
      </c>
      <c r="D100" s="87">
        <v>0.12</v>
      </c>
      <c r="E100" s="87">
        <v>0.64</v>
      </c>
      <c r="F100" s="111">
        <v>7.0000000000000007E-2</v>
      </c>
      <c r="G100" s="97">
        <f t="shared" si="31"/>
        <v>1</v>
      </c>
      <c r="H100" s="25" t="s">
        <v>158</v>
      </c>
      <c r="I100" s="25" t="s">
        <v>154</v>
      </c>
      <c r="J100" s="25" t="s">
        <v>149</v>
      </c>
      <c r="K100" s="25" t="s">
        <v>150</v>
      </c>
    </row>
    <row r="101" spans="1:12" ht="42.75" x14ac:dyDescent="0.45">
      <c r="A101" s="24" t="str">
        <f t="shared" si="32"/>
        <v>2c5h</v>
      </c>
      <c r="B101" s="96">
        <f t="shared" si="33"/>
        <v>537</v>
      </c>
      <c r="C101" s="87">
        <v>0.18</v>
      </c>
      <c r="D101" s="87">
        <v>0.13</v>
      </c>
      <c r="E101" s="87">
        <v>0.63</v>
      </c>
      <c r="F101" s="111">
        <v>0.06</v>
      </c>
      <c r="G101" s="97">
        <f t="shared" ref="G101:G103" si="50">SUM(C101:F101)</f>
        <v>1</v>
      </c>
      <c r="H101" s="25" t="s">
        <v>158</v>
      </c>
      <c r="I101" s="25" t="s">
        <v>149</v>
      </c>
    </row>
    <row r="102" spans="1:12" ht="42.75" x14ac:dyDescent="0.45">
      <c r="A102" s="24" t="str">
        <f t="shared" si="32"/>
        <v>2c5h5i</v>
      </c>
      <c r="B102" s="96">
        <f t="shared" si="33"/>
        <v>538</v>
      </c>
      <c r="C102" s="87">
        <v>0.185</v>
      </c>
      <c r="D102" s="87">
        <v>0.13</v>
      </c>
      <c r="E102" s="87">
        <v>0.62</v>
      </c>
      <c r="F102" s="111">
        <v>0.06</v>
      </c>
      <c r="G102" s="97">
        <f t="shared" si="50"/>
        <v>0.99500000000000011</v>
      </c>
      <c r="H102" s="25" t="s">
        <v>158</v>
      </c>
      <c r="I102" s="25" t="s">
        <v>149</v>
      </c>
      <c r="J102" s="25" t="s">
        <v>150</v>
      </c>
    </row>
    <row r="103" spans="1:12" ht="42.75" x14ac:dyDescent="0.45">
      <c r="A103" s="24" t="str">
        <f t="shared" si="32"/>
        <v>2c5i</v>
      </c>
      <c r="B103" s="96">
        <f t="shared" si="33"/>
        <v>539</v>
      </c>
      <c r="C103" s="87">
        <v>0.17</v>
      </c>
      <c r="D103" s="87">
        <v>0.12</v>
      </c>
      <c r="E103" s="87">
        <v>0.64500000000000002</v>
      </c>
      <c r="F103" s="111">
        <v>6.5000000000000002E-2</v>
      </c>
      <c r="G103" s="97">
        <f t="shared" si="50"/>
        <v>1</v>
      </c>
      <c r="H103" s="25" t="s">
        <v>158</v>
      </c>
      <c r="I103" s="2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EF6-4B52-427F-A295-91726196AD1A}">
  <dimension ref="A1:AC152"/>
  <sheetViews>
    <sheetView tabSelected="1" topLeftCell="A40" zoomScale="85" zoomScaleNormal="85" workbookViewId="0">
      <selection activeCell="D51" sqref="D51"/>
    </sheetView>
  </sheetViews>
  <sheetFormatPr defaultRowHeight="14.25" x14ac:dyDescent="0.45"/>
  <cols>
    <col min="1" max="1" width="10.9296875" style="24" customWidth="1"/>
    <col min="2" max="2" width="15.46484375" style="102" customWidth="1"/>
    <col min="3" max="3" width="10.86328125" customWidth="1"/>
    <col min="4" max="5" width="13.73046875" customWidth="1"/>
    <col min="6" max="6" width="13.73046875" style="98" customWidth="1"/>
    <col min="7" max="7" width="13.73046875" style="130" customWidth="1"/>
    <col min="8" max="8" width="16.1328125" style="25" customWidth="1"/>
    <col min="9" max="19" width="22.265625" style="25" customWidth="1"/>
    <col min="20" max="20" width="16.1328125" style="25" customWidth="1"/>
  </cols>
  <sheetData>
    <row r="1" spans="1:29" s="105" customFormat="1" ht="28.5" x14ac:dyDescent="0.45">
      <c r="A1" s="105" t="s">
        <v>188</v>
      </c>
      <c r="B1" s="109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28" t="s">
        <v>133</v>
      </c>
      <c r="H1" s="107" t="s">
        <v>177</v>
      </c>
      <c r="I1" s="107" t="s">
        <v>178</v>
      </c>
      <c r="J1" s="107" t="s">
        <v>179</v>
      </c>
      <c r="K1" s="107" t="s">
        <v>180</v>
      </c>
      <c r="L1" s="107" t="s">
        <v>181</v>
      </c>
      <c r="M1" s="107" t="s">
        <v>182</v>
      </c>
      <c r="N1" s="107" t="s">
        <v>183</v>
      </c>
      <c r="O1" s="107" t="s">
        <v>184</v>
      </c>
      <c r="P1" s="107" t="s">
        <v>185</v>
      </c>
      <c r="Q1" s="107" t="s">
        <v>186</v>
      </c>
      <c r="R1" s="107" t="s">
        <v>187</v>
      </c>
      <c r="S1" s="107"/>
      <c r="V1" s="107" t="s">
        <v>136</v>
      </c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</row>
    <row r="2" spans="1:29" ht="29.25" customHeight="1" x14ac:dyDescent="0.45">
      <c r="A2" s="24" t="str">
        <f>_xlfn.CONCAT(LEFT(H2,2),LEFT(I2,2),LEFT(J2,2),LEFT(K2,2),LEFT(L2,2),LEFT(M2,2),LEFT(N2,2),LEFT(O2,2),LEFT(P2,2),LEFT(Q2,2),LEFT(R2,2),LEFT(S2,2))</f>
        <v>3a</v>
      </c>
      <c r="B2" s="100">
        <f>'PMV Scenarios Cat 2'!B103+1</f>
        <v>540</v>
      </c>
      <c r="C2" s="134">
        <v>0.2</v>
      </c>
      <c r="D2" s="134">
        <v>0.15</v>
      </c>
      <c r="E2" s="134">
        <v>0.55000000000000004</v>
      </c>
      <c r="F2" s="135">
        <v>0.1</v>
      </c>
      <c r="G2" s="136">
        <f t="shared" ref="G2:G33" si="0">SUM(C2:F2)</f>
        <v>1</v>
      </c>
      <c r="H2" s="25" t="s">
        <v>159</v>
      </c>
    </row>
    <row r="3" spans="1:29" ht="28.5" x14ac:dyDescent="0.45">
      <c r="A3" s="24" t="str">
        <f t="shared" ref="A3:A66" si="1">_xlfn.CONCAT(LEFT(H3,2),LEFT(I3,2),LEFT(J3,2),LEFT(K3,2),LEFT(L3,2),LEFT(M3,2),LEFT(N3,2),LEFT(O3,2),LEFT(P3,2),LEFT(Q3,2),LEFT(R3,2),LEFT(S3,2))</f>
        <v>3a5a</v>
      </c>
      <c r="B3" s="101">
        <f>B2+1</f>
        <v>541</v>
      </c>
      <c r="C3" s="126">
        <f>C2-0.005</f>
        <v>0.19500000000000001</v>
      </c>
      <c r="D3" s="126">
        <f>D2-0.005</f>
        <v>0.14499999999999999</v>
      </c>
      <c r="E3" s="126">
        <f>E2+0.005</f>
        <v>0.55500000000000005</v>
      </c>
      <c r="F3" s="127">
        <f>F2+0.005</f>
        <v>0.10500000000000001</v>
      </c>
      <c r="G3" s="129">
        <f t="shared" si="0"/>
        <v>1</v>
      </c>
      <c r="H3" s="25" t="s">
        <v>159</v>
      </c>
      <c r="I3" s="25" t="s">
        <v>160</v>
      </c>
    </row>
    <row r="4" spans="1:29" ht="28.5" x14ac:dyDescent="0.45">
      <c r="A4" s="24" t="str">
        <f t="shared" si="1"/>
        <v>3a5a5b</v>
      </c>
      <c r="B4" s="100">
        <f>B3+1</f>
        <v>542</v>
      </c>
      <c r="C4" s="126">
        <f t="shared" ref="C4:C14" si="2">C3-0.005</f>
        <v>0.19</v>
      </c>
      <c r="D4" s="126">
        <f t="shared" ref="D4:D14" si="3">D3-0.005</f>
        <v>0.13999999999999999</v>
      </c>
      <c r="E4" s="126">
        <f t="shared" ref="E4:E14" si="4">E3+0.005</f>
        <v>0.56000000000000005</v>
      </c>
      <c r="F4" s="127">
        <f t="shared" ref="F4:F14" si="5">F3+0.005</f>
        <v>0.11000000000000001</v>
      </c>
      <c r="G4" s="129">
        <f t="shared" si="0"/>
        <v>1</v>
      </c>
      <c r="H4" s="25" t="s">
        <v>159</v>
      </c>
      <c r="I4" s="25" t="s">
        <v>160</v>
      </c>
      <c r="J4" s="25" t="s">
        <v>161</v>
      </c>
    </row>
    <row r="5" spans="1:29" ht="28.5" x14ac:dyDescent="0.45">
      <c r="A5" s="24" t="str">
        <f t="shared" si="1"/>
        <v>3a5a5b</v>
      </c>
      <c r="B5" s="100">
        <f t="shared" ref="B5:B68" si="6">B4+1</f>
        <v>543</v>
      </c>
      <c r="C5" s="126">
        <f t="shared" si="2"/>
        <v>0.185</v>
      </c>
      <c r="D5" s="126">
        <f t="shared" si="3"/>
        <v>0.13499999999999998</v>
      </c>
      <c r="E5" s="126">
        <f t="shared" si="4"/>
        <v>0.56500000000000006</v>
      </c>
      <c r="F5" s="127">
        <f t="shared" si="5"/>
        <v>0.11500000000000002</v>
      </c>
      <c r="G5" s="129">
        <f t="shared" si="0"/>
        <v>1</v>
      </c>
      <c r="H5" s="25" t="s">
        <v>159</v>
      </c>
      <c r="I5" s="25" t="s">
        <v>160</v>
      </c>
      <c r="J5" s="25" t="s">
        <v>161</v>
      </c>
    </row>
    <row r="6" spans="1:29" ht="28.5" x14ac:dyDescent="0.45">
      <c r="A6" s="24" t="str">
        <f t="shared" si="1"/>
        <v>3a5a5b5d</v>
      </c>
      <c r="B6" s="100">
        <f t="shared" si="6"/>
        <v>544</v>
      </c>
      <c r="C6" s="126">
        <f t="shared" si="2"/>
        <v>0.18</v>
      </c>
      <c r="D6" s="126">
        <f t="shared" si="3"/>
        <v>0.12999999999999998</v>
      </c>
      <c r="E6" s="126">
        <f t="shared" si="4"/>
        <v>0.57000000000000006</v>
      </c>
      <c r="F6" s="127">
        <f t="shared" si="5"/>
        <v>0.12000000000000002</v>
      </c>
      <c r="G6" s="129">
        <f t="shared" si="0"/>
        <v>1</v>
      </c>
      <c r="H6" s="25" t="s">
        <v>159</v>
      </c>
      <c r="I6" s="25" t="s">
        <v>160</v>
      </c>
      <c r="J6" s="25" t="s">
        <v>161</v>
      </c>
      <c r="K6" s="25" t="s">
        <v>162</v>
      </c>
    </row>
    <row r="7" spans="1:29" ht="28.5" x14ac:dyDescent="0.45">
      <c r="A7" s="24" t="str">
        <f t="shared" si="1"/>
        <v>3a5a5b5d5e</v>
      </c>
      <c r="B7" s="100">
        <f t="shared" si="6"/>
        <v>545</v>
      </c>
      <c r="C7" s="126">
        <f t="shared" si="2"/>
        <v>0.17499999999999999</v>
      </c>
      <c r="D7" s="126">
        <f t="shared" si="3"/>
        <v>0.12499999999999997</v>
      </c>
      <c r="E7" s="126">
        <f t="shared" si="4"/>
        <v>0.57500000000000007</v>
      </c>
      <c r="F7" s="127">
        <f t="shared" si="5"/>
        <v>0.12500000000000003</v>
      </c>
      <c r="G7" s="129">
        <f t="shared" si="0"/>
        <v>1</v>
      </c>
      <c r="H7" s="25" t="s">
        <v>159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29" ht="28.5" x14ac:dyDescent="0.45">
      <c r="A8" s="24" t="str">
        <f t="shared" si="1"/>
        <v>3a5a5b5d5e5f</v>
      </c>
      <c r="B8" s="100">
        <f t="shared" si="6"/>
        <v>546</v>
      </c>
      <c r="C8" s="126">
        <f t="shared" si="2"/>
        <v>0.16999999999999998</v>
      </c>
      <c r="D8" s="126">
        <f t="shared" si="3"/>
        <v>0.11999999999999997</v>
      </c>
      <c r="E8" s="126">
        <f t="shared" si="4"/>
        <v>0.58000000000000007</v>
      </c>
      <c r="F8" s="127">
        <f t="shared" si="5"/>
        <v>0.13000000000000003</v>
      </c>
      <c r="G8" s="129">
        <f t="shared" si="0"/>
        <v>1</v>
      </c>
      <c r="H8" s="25" t="s">
        <v>159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29" ht="28.5" x14ac:dyDescent="0.45">
      <c r="A9" s="24" t="str">
        <f t="shared" si="1"/>
        <v>3a5a5b5d5e5f5g</v>
      </c>
      <c r="B9" s="100">
        <f t="shared" si="6"/>
        <v>547</v>
      </c>
      <c r="C9" s="126">
        <f t="shared" si="2"/>
        <v>0.16499999999999998</v>
      </c>
      <c r="D9" s="126">
        <f t="shared" si="3"/>
        <v>0.11499999999999996</v>
      </c>
      <c r="E9" s="126">
        <f t="shared" si="4"/>
        <v>0.58500000000000008</v>
      </c>
      <c r="F9" s="127">
        <f t="shared" si="5"/>
        <v>0.13500000000000004</v>
      </c>
      <c r="G9" s="129">
        <f t="shared" si="0"/>
        <v>1</v>
      </c>
      <c r="H9" s="25" t="s">
        <v>159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29" ht="28.5" x14ac:dyDescent="0.45">
      <c r="A10" s="24" t="str">
        <f t="shared" si="1"/>
        <v>3a5a5b5d5e5f5g5h</v>
      </c>
      <c r="B10" s="100">
        <f t="shared" si="6"/>
        <v>548</v>
      </c>
      <c r="C10" s="126">
        <f t="shared" si="2"/>
        <v>0.15999999999999998</v>
      </c>
      <c r="D10" s="126">
        <f t="shared" si="3"/>
        <v>0.10999999999999996</v>
      </c>
      <c r="E10" s="126">
        <f t="shared" si="4"/>
        <v>0.59000000000000008</v>
      </c>
      <c r="F10" s="127">
        <f t="shared" si="5"/>
        <v>0.14000000000000004</v>
      </c>
      <c r="G10" s="129">
        <f t="shared" si="0"/>
        <v>1</v>
      </c>
      <c r="H10" s="25" t="s">
        <v>159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29" ht="28.5" x14ac:dyDescent="0.45">
      <c r="A11" s="24" t="str">
        <f t="shared" si="1"/>
        <v>3a5a5b5d5e5f5g5h5i</v>
      </c>
      <c r="B11" s="100">
        <f t="shared" si="6"/>
        <v>549</v>
      </c>
      <c r="C11" s="126">
        <f t="shared" si="2"/>
        <v>0.15499999999999997</v>
      </c>
      <c r="D11" s="126">
        <f t="shared" si="3"/>
        <v>0.10499999999999995</v>
      </c>
      <c r="E11" s="126">
        <f t="shared" si="4"/>
        <v>0.59500000000000008</v>
      </c>
      <c r="F11" s="127">
        <f t="shared" si="5"/>
        <v>0.14500000000000005</v>
      </c>
      <c r="G11" s="129">
        <f t="shared" si="0"/>
        <v>1</v>
      </c>
      <c r="H11" s="25" t="s">
        <v>159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29" ht="28.5" x14ac:dyDescent="0.45">
      <c r="A12" s="24" t="str">
        <f t="shared" si="1"/>
        <v>3a5a5b5d5e5f5g5h5i5j</v>
      </c>
      <c r="B12" s="100">
        <f t="shared" si="6"/>
        <v>550</v>
      </c>
      <c r="C12" s="126">
        <f t="shared" si="2"/>
        <v>0.14999999999999997</v>
      </c>
      <c r="D12" s="126">
        <f t="shared" si="3"/>
        <v>9.999999999999995E-2</v>
      </c>
      <c r="E12" s="126">
        <f t="shared" si="4"/>
        <v>0.60000000000000009</v>
      </c>
      <c r="F12" s="127">
        <f t="shared" si="5"/>
        <v>0.15000000000000005</v>
      </c>
      <c r="G12" s="129">
        <f t="shared" si="0"/>
        <v>1</v>
      </c>
      <c r="H12" s="25" t="s">
        <v>159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29" ht="28.5" x14ac:dyDescent="0.45">
      <c r="A13" s="24" t="str">
        <f t="shared" si="1"/>
        <v>3a5a5b5d5e5f5g5h5i5j5k</v>
      </c>
      <c r="B13" s="100">
        <f t="shared" si="6"/>
        <v>551</v>
      </c>
      <c r="C13" s="126">
        <f t="shared" si="2"/>
        <v>0.14499999999999996</v>
      </c>
      <c r="D13" s="126">
        <f t="shared" si="3"/>
        <v>9.4999999999999946E-2</v>
      </c>
      <c r="E13" s="126">
        <f t="shared" si="4"/>
        <v>0.60500000000000009</v>
      </c>
      <c r="F13" s="127">
        <f t="shared" si="5"/>
        <v>0.15500000000000005</v>
      </c>
      <c r="G13" s="129">
        <f t="shared" si="0"/>
        <v>1</v>
      </c>
      <c r="H13" s="25" t="s">
        <v>159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29" ht="28.5" x14ac:dyDescent="0.45">
      <c r="A14" s="24" t="str">
        <f t="shared" si="1"/>
        <v>3a5a5b5d5e5f5g5h5i5j5k5l</v>
      </c>
      <c r="B14" s="100">
        <f t="shared" si="6"/>
        <v>552</v>
      </c>
      <c r="C14" s="126">
        <f t="shared" si="2"/>
        <v>0.13999999999999996</v>
      </c>
      <c r="D14" s="126">
        <f t="shared" si="3"/>
        <v>8.9999999999999941E-2</v>
      </c>
      <c r="E14" s="126">
        <f t="shared" si="4"/>
        <v>0.6100000000000001</v>
      </c>
      <c r="F14" s="127">
        <f t="shared" si="5"/>
        <v>0.16000000000000006</v>
      </c>
      <c r="G14" s="129">
        <f t="shared" si="0"/>
        <v>1</v>
      </c>
      <c r="H14" s="25" t="s">
        <v>159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29" ht="28.5" x14ac:dyDescent="0.45">
      <c r="A15" s="24" t="str">
        <f t="shared" si="1"/>
        <v>3a5a5d</v>
      </c>
      <c r="B15" s="100">
        <f t="shared" si="6"/>
        <v>553</v>
      </c>
      <c r="C15" s="131">
        <v>0.19</v>
      </c>
      <c r="D15" s="131">
        <v>0.15</v>
      </c>
      <c r="E15" s="131">
        <v>0.55500000000000005</v>
      </c>
      <c r="F15" s="132">
        <v>0.1</v>
      </c>
      <c r="G15" s="133">
        <f t="shared" si="0"/>
        <v>0.995</v>
      </c>
      <c r="H15" s="25" t="s">
        <v>159</v>
      </c>
      <c r="I15" s="25" t="s">
        <v>160</v>
      </c>
      <c r="J15" s="25" t="s">
        <v>162</v>
      </c>
    </row>
    <row r="16" spans="1:29" ht="28.5" x14ac:dyDescent="0.45">
      <c r="A16" s="24" t="str">
        <f t="shared" si="1"/>
        <v>3a5a5d5e</v>
      </c>
      <c r="B16" s="100">
        <f t="shared" si="6"/>
        <v>554</v>
      </c>
      <c r="C16" s="126">
        <f>C15-0.005</f>
        <v>0.185</v>
      </c>
      <c r="D16" s="126">
        <f>D15-0.005</f>
        <v>0.14499999999999999</v>
      </c>
      <c r="E16" s="126">
        <f>E15+0.005</f>
        <v>0.56000000000000005</v>
      </c>
      <c r="F16" s="127">
        <f>F15+0.005</f>
        <v>0.10500000000000001</v>
      </c>
      <c r="G16" s="129">
        <f t="shared" si="0"/>
        <v>0.995</v>
      </c>
      <c r="H16" s="25" t="s">
        <v>159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1"/>
        <v>3a5a5d5e5f</v>
      </c>
      <c r="B17" s="100">
        <f t="shared" si="6"/>
        <v>555</v>
      </c>
      <c r="C17" s="126">
        <f t="shared" ref="C17:C23" si="7">C16-0.005</f>
        <v>0.18</v>
      </c>
      <c r="D17" s="126">
        <f t="shared" ref="D17:D23" si="8">D16-0.005</f>
        <v>0.13999999999999999</v>
      </c>
      <c r="E17" s="126">
        <f t="shared" ref="E17:E23" si="9">E16+0.005</f>
        <v>0.56500000000000006</v>
      </c>
      <c r="F17" s="127">
        <f t="shared" ref="F17:F23" si="10">F16+0.005</f>
        <v>0.11000000000000001</v>
      </c>
      <c r="G17" s="129">
        <f t="shared" si="0"/>
        <v>0.995</v>
      </c>
      <c r="H17" s="25" t="s">
        <v>159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1"/>
        <v>3a5a5d5e5f5g</v>
      </c>
      <c r="B18" s="100">
        <f t="shared" si="6"/>
        <v>556</v>
      </c>
      <c r="C18" s="126">
        <f t="shared" si="7"/>
        <v>0.17499999999999999</v>
      </c>
      <c r="D18" s="126">
        <f t="shared" si="8"/>
        <v>0.13499999999999998</v>
      </c>
      <c r="E18" s="126">
        <f t="shared" si="9"/>
        <v>0.57000000000000006</v>
      </c>
      <c r="F18" s="127">
        <f t="shared" si="10"/>
        <v>0.11500000000000002</v>
      </c>
      <c r="G18" s="129">
        <f t="shared" si="0"/>
        <v>0.995</v>
      </c>
      <c r="H18" s="25" t="s">
        <v>159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1"/>
        <v>3a5a5d5e5f5g5h</v>
      </c>
      <c r="B19" s="100">
        <f t="shared" si="6"/>
        <v>557</v>
      </c>
      <c r="C19" s="126">
        <f t="shared" si="7"/>
        <v>0.16999999999999998</v>
      </c>
      <c r="D19" s="126">
        <f t="shared" si="8"/>
        <v>0.12999999999999998</v>
      </c>
      <c r="E19" s="126">
        <f t="shared" si="9"/>
        <v>0.57500000000000007</v>
      </c>
      <c r="F19" s="127">
        <f t="shared" si="10"/>
        <v>0.12000000000000002</v>
      </c>
      <c r="G19" s="129">
        <f t="shared" si="0"/>
        <v>0.995</v>
      </c>
      <c r="H19" s="25" t="s">
        <v>159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1"/>
        <v>3a5a5d5e5f5g5h5i</v>
      </c>
      <c r="B20" s="100">
        <f t="shared" si="6"/>
        <v>558</v>
      </c>
      <c r="C20" s="126">
        <f t="shared" si="7"/>
        <v>0.16499999999999998</v>
      </c>
      <c r="D20" s="126">
        <f t="shared" si="8"/>
        <v>0.12499999999999997</v>
      </c>
      <c r="E20" s="126">
        <f t="shared" si="9"/>
        <v>0.58000000000000007</v>
      </c>
      <c r="F20" s="127">
        <f t="shared" si="10"/>
        <v>0.12500000000000003</v>
      </c>
      <c r="G20" s="129">
        <f t="shared" si="0"/>
        <v>0.995</v>
      </c>
      <c r="H20" s="25" t="s">
        <v>159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1"/>
        <v>3a5a5d5e5f5g5h5i5j</v>
      </c>
      <c r="B21" s="100">
        <f t="shared" si="6"/>
        <v>559</v>
      </c>
      <c r="C21" s="126">
        <f t="shared" si="7"/>
        <v>0.15999999999999998</v>
      </c>
      <c r="D21" s="126">
        <f t="shared" si="8"/>
        <v>0.11999999999999997</v>
      </c>
      <c r="E21" s="126">
        <f t="shared" si="9"/>
        <v>0.58500000000000008</v>
      </c>
      <c r="F21" s="127">
        <f t="shared" si="10"/>
        <v>0.13000000000000003</v>
      </c>
      <c r="G21" s="129">
        <f t="shared" si="0"/>
        <v>0.995</v>
      </c>
      <c r="H21" s="25" t="s">
        <v>159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1"/>
        <v>3a5a5d5e5f5g5h5i5j5k</v>
      </c>
      <c r="B22" s="100">
        <f t="shared" si="6"/>
        <v>560</v>
      </c>
      <c r="C22" s="126">
        <f t="shared" si="7"/>
        <v>0.15499999999999997</v>
      </c>
      <c r="D22" s="126">
        <f t="shared" si="8"/>
        <v>0.11499999999999996</v>
      </c>
      <c r="E22" s="126">
        <f t="shared" si="9"/>
        <v>0.59000000000000008</v>
      </c>
      <c r="F22" s="127">
        <f t="shared" si="10"/>
        <v>0.13500000000000004</v>
      </c>
      <c r="G22" s="129">
        <f t="shared" si="0"/>
        <v>0.995</v>
      </c>
      <c r="H22" s="25" t="s">
        <v>159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1"/>
        <v>3a5a5d5e5f5g5h5i5j5k5l</v>
      </c>
      <c r="B23" s="100">
        <f t="shared" si="6"/>
        <v>561</v>
      </c>
      <c r="C23" s="126">
        <f t="shared" si="7"/>
        <v>0.14999999999999997</v>
      </c>
      <c r="D23" s="126">
        <f t="shared" si="8"/>
        <v>0.10999999999999996</v>
      </c>
      <c r="E23" s="126">
        <f t="shared" si="9"/>
        <v>0.59500000000000008</v>
      </c>
      <c r="F23" s="127">
        <f t="shared" si="10"/>
        <v>0.14000000000000004</v>
      </c>
      <c r="G23" s="129">
        <f t="shared" si="0"/>
        <v>0.995</v>
      </c>
      <c r="H23" s="25" t="s">
        <v>159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1"/>
        <v>3a5a5e</v>
      </c>
      <c r="B24" s="100">
        <f t="shared" si="6"/>
        <v>562</v>
      </c>
      <c r="C24" s="131">
        <v>0.18</v>
      </c>
      <c r="D24" s="131">
        <v>0.14499999999999999</v>
      </c>
      <c r="E24" s="131">
        <v>0.55000000000000004</v>
      </c>
      <c r="F24" s="132">
        <v>0.12</v>
      </c>
      <c r="G24" s="129">
        <f t="shared" si="0"/>
        <v>0.995</v>
      </c>
      <c r="H24" s="25" t="s">
        <v>159</v>
      </c>
      <c r="I24" s="25" t="s">
        <v>160</v>
      </c>
      <c r="J24" s="25" t="s">
        <v>148</v>
      </c>
    </row>
    <row r="25" spans="1:18" ht="28.5" x14ac:dyDescent="0.45">
      <c r="A25" s="24" t="str">
        <f t="shared" si="1"/>
        <v>3a5a5e5f</v>
      </c>
      <c r="B25" s="100">
        <f t="shared" si="6"/>
        <v>563</v>
      </c>
      <c r="C25" s="126">
        <f>C24-0.005</f>
        <v>0.17499999999999999</v>
      </c>
      <c r="D25" s="126">
        <f>D24-0.005</f>
        <v>0.13999999999999999</v>
      </c>
      <c r="E25" s="126">
        <f>E24+0.005</f>
        <v>0.55500000000000005</v>
      </c>
      <c r="F25" s="127">
        <f>F24+0.005</f>
        <v>0.125</v>
      </c>
      <c r="G25" s="129">
        <f t="shared" si="0"/>
        <v>0.995</v>
      </c>
      <c r="H25" s="25" t="s">
        <v>159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1"/>
        <v>3a5a5e5f5g</v>
      </c>
      <c r="B26" s="100">
        <f t="shared" si="6"/>
        <v>564</v>
      </c>
      <c r="C26" s="126">
        <f t="shared" ref="C26:C31" si="11">C25-0.005</f>
        <v>0.16999999999999998</v>
      </c>
      <c r="D26" s="126">
        <f t="shared" ref="D26:D31" si="12">D25-0.005</f>
        <v>0.13499999999999998</v>
      </c>
      <c r="E26" s="126">
        <f t="shared" ref="E26:E31" si="13">E25+0.005</f>
        <v>0.56000000000000005</v>
      </c>
      <c r="F26" s="127">
        <f t="shared" ref="F26:F31" si="14">F25+0.005</f>
        <v>0.13</v>
      </c>
      <c r="G26" s="129">
        <f t="shared" si="0"/>
        <v>0.995</v>
      </c>
      <c r="H26" s="25" t="s">
        <v>159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1"/>
        <v>3a5a5e5f5g5h</v>
      </c>
      <c r="B27" s="100">
        <f t="shared" si="6"/>
        <v>565</v>
      </c>
      <c r="C27" s="126">
        <f t="shared" si="11"/>
        <v>0.16499999999999998</v>
      </c>
      <c r="D27" s="126">
        <f t="shared" si="12"/>
        <v>0.12999999999999998</v>
      </c>
      <c r="E27" s="126">
        <f t="shared" si="13"/>
        <v>0.56500000000000006</v>
      </c>
      <c r="F27" s="127">
        <f t="shared" si="14"/>
        <v>0.13500000000000001</v>
      </c>
      <c r="G27" s="129">
        <f t="shared" si="0"/>
        <v>0.995</v>
      </c>
      <c r="H27" s="25" t="s">
        <v>159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1"/>
        <v>3a5a5e5f5g5h5i</v>
      </c>
      <c r="B28" s="100">
        <f t="shared" si="6"/>
        <v>566</v>
      </c>
      <c r="C28" s="126">
        <f t="shared" si="11"/>
        <v>0.15999999999999998</v>
      </c>
      <c r="D28" s="126">
        <f t="shared" si="12"/>
        <v>0.12499999999999997</v>
      </c>
      <c r="E28" s="126">
        <f t="shared" si="13"/>
        <v>0.57000000000000006</v>
      </c>
      <c r="F28" s="127">
        <f t="shared" si="14"/>
        <v>0.14000000000000001</v>
      </c>
      <c r="G28" s="129">
        <f t="shared" si="0"/>
        <v>0.995</v>
      </c>
      <c r="H28" s="25" t="s">
        <v>159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1"/>
        <v>3a5a5e5f5g5h5i5j</v>
      </c>
      <c r="B29" s="100">
        <f t="shared" si="6"/>
        <v>567</v>
      </c>
      <c r="C29" s="126">
        <f t="shared" si="11"/>
        <v>0.15499999999999997</v>
      </c>
      <c r="D29" s="126">
        <f t="shared" si="12"/>
        <v>0.11999999999999997</v>
      </c>
      <c r="E29" s="126">
        <f t="shared" si="13"/>
        <v>0.57500000000000007</v>
      </c>
      <c r="F29" s="127">
        <f t="shared" si="14"/>
        <v>0.14500000000000002</v>
      </c>
      <c r="G29" s="129">
        <f t="shared" si="0"/>
        <v>0.995</v>
      </c>
      <c r="H29" s="25" t="s">
        <v>159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1"/>
        <v>3a5a5e5f5g5h5i5j5k</v>
      </c>
      <c r="B30" s="100">
        <f t="shared" si="6"/>
        <v>568</v>
      </c>
      <c r="C30" s="126">
        <f t="shared" si="11"/>
        <v>0.14999999999999997</v>
      </c>
      <c r="D30" s="126">
        <f t="shared" si="12"/>
        <v>0.11499999999999996</v>
      </c>
      <c r="E30" s="126">
        <f t="shared" si="13"/>
        <v>0.58000000000000007</v>
      </c>
      <c r="F30" s="127">
        <f t="shared" si="14"/>
        <v>0.15000000000000002</v>
      </c>
      <c r="G30" s="129">
        <f t="shared" si="0"/>
        <v>0.995</v>
      </c>
      <c r="H30" s="25" t="s">
        <v>159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1"/>
        <v>3a5a5e5f5g5h5i5j5k5l</v>
      </c>
      <c r="B31" s="100">
        <f t="shared" si="6"/>
        <v>569</v>
      </c>
      <c r="C31" s="126">
        <f t="shared" si="11"/>
        <v>0.14499999999999996</v>
      </c>
      <c r="D31" s="126">
        <f t="shared" si="12"/>
        <v>0.10999999999999996</v>
      </c>
      <c r="E31" s="126">
        <f t="shared" si="13"/>
        <v>0.58500000000000008</v>
      </c>
      <c r="F31" s="127">
        <f t="shared" si="14"/>
        <v>0.15500000000000003</v>
      </c>
      <c r="G31" s="129">
        <f t="shared" si="0"/>
        <v>0.995</v>
      </c>
      <c r="H31" s="25" t="s">
        <v>159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1"/>
        <v>3a5a5f</v>
      </c>
      <c r="B32" s="100">
        <f t="shared" si="6"/>
        <v>570</v>
      </c>
      <c r="C32" s="131">
        <v>0.185</v>
      </c>
      <c r="D32" s="131">
        <v>0.15</v>
      </c>
      <c r="E32" s="131">
        <v>0.54500000000000004</v>
      </c>
      <c r="F32" s="132">
        <v>0.115</v>
      </c>
      <c r="G32" s="129">
        <f t="shared" si="0"/>
        <v>0.995</v>
      </c>
      <c r="H32" s="25" t="s">
        <v>159</v>
      </c>
      <c r="I32" s="25" t="s">
        <v>160</v>
      </c>
      <c r="J32" s="25" t="s">
        <v>163</v>
      </c>
    </row>
    <row r="33" spans="1:16" ht="28.5" x14ac:dyDescent="0.45">
      <c r="A33" s="24" t="str">
        <f t="shared" si="1"/>
        <v>3a5a5f5g</v>
      </c>
      <c r="B33" s="100">
        <f t="shared" si="6"/>
        <v>571</v>
      </c>
      <c r="C33" s="126">
        <f>C32-0.005</f>
        <v>0.18</v>
      </c>
      <c r="D33" s="126">
        <f>D32-0.005</f>
        <v>0.14499999999999999</v>
      </c>
      <c r="E33" s="126">
        <f>E32+0.005</f>
        <v>0.55000000000000004</v>
      </c>
      <c r="F33" s="127">
        <f>F32+0.005</f>
        <v>0.12000000000000001</v>
      </c>
      <c r="G33" s="129">
        <f t="shared" si="0"/>
        <v>0.995</v>
      </c>
      <c r="H33" s="25" t="s">
        <v>159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1"/>
        <v>3a5a5f5g5h</v>
      </c>
      <c r="B34" s="100">
        <f t="shared" si="6"/>
        <v>572</v>
      </c>
      <c r="C34" s="126">
        <f t="shared" ref="C34:C38" si="15">C33-0.005</f>
        <v>0.17499999999999999</v>
      </c>
      <c r="D34" s="126">
        <f t="shared" ref="D34:D38" si="16">D33-0.005</f>
        <v>0.13999999999999999</v>
      </c>
      <c r="E34" s="126">
        <f t="shared" ref="E34:E38" si="17">E33+0.005</f>
        <v>0.55500000000000005</v>
      </c>
      <c r="F34" s="127">
        <f t="shared" ref="F34:F38" si="18">F33+0.005</f>
        <v>0.125</v>
      </c>
      <c r="G34" s="129">
        <f t="shared" ref="G34:G65" si="19">SUM(C34:F34)</f>
        <v>0.995</v>
      </c>
      <c r="H34" s="25" t="s">
        <v>159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1"/>
        <v>3a5a5f5g5h5i</v>
      </c>
      <c r="B35" s="100">
        <f t="shared" si="6"/>
        <v>573</v>
      </c>
      <c r="C35" s="126">
        <f t="shared" si="15"/>
        <v>0.16999999999999998</v>
      </c>
      <c r="D35" s="126">
        <f t="shared" si="16"/>
        <v>0.13499999999999998</v>
      </c>
      <c r="E35" s="126">
        <f t="shared" si="17"/>
        <v>0.56000000000000005</v>
      </c>
      <c r="F35" s="127">
        <f t="shared" si="18"/>
        <v>0.13</v>
      </c>
      <c r="G35" s="129">
        <f t="shared" si="19"/>
        <v>0.995</v>
      </c>
      <c r="H35" s="25" t="s">
        <v>159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1"/>
        <v>3a5a5f5g5h5i5j</v>
      </c>
      <c r="B36" s="100">
        <f t="shared" si="6"/>
        <v>574</v>
      </c>
      <c r="C36" s="126">
        <f t="shared" si="15"/>
        <v>0.16499999999999998</v>
      </c>
      <c r="D36" s="126">
        <f t="shared" si="16"/>
        <v>0.12999999999999998</v>
      </c>
      <c r="E36" s="126">
        <f t="shared" si="17"/>
        <v>0.56500000000000006</v>
      </c>
      <c r="F36" s="127">
        <f t="shared" si="18"/>
        <v>0.13500000000000001</v>
      </c>
      <c r="G36" s="129">
        <f t="shared" si="19"/>
        <v>0.995</v>
      </c>
      <c r="H36" s="25" t="s">
        <v>159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1"/>
        <v>3a5a5f5g5h5i5j5k</v>
      </c>
      <c r="B37" s="100">
        <f t="shared" si="6"/>
        <v>575</v>
      </c>
      <c r="C37" s="126">
        <f t="shared" si="15"/>
        <v>0.15999999999999998</v>
      </c>
      <c r="D37" s="126">
        <f t="shared" si="16"/>
        <v>0.12499999999999997</v>
      </c>
      <c r="E37" s="126">
        <f t="shared" si="17"/>
        <v>0.57000000000000006</v>
      </c>
      <c r="F37" s="127">
        <f t="shared" si="18"/>
        <v>0.14000000000000001</v>
      </c>
      <c r="G37" s="129">
        <f t="shared" si="19"/>
        <v>0.995</v>
      </c>
      <c r="H37" s="25" t="s">
        <v>159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1"/>
        <v>3a5a5f5g5h5i5j5k5l</v>
      </c>
      <c r="B38" s="100">
        <f t="shared" si="6"/>
        <v>576</v>
      </c>
      <c r="C38" s="126">
        <f t="shared" si="15"/>
        <v>0.15499999999999997</v>
      </c>
      <c r="D38" s="126">
        <f t="shared" si="16"/>
        <v>0.11999999999999997</v>
      </c>
      <c r="E38" s="126">
        <f t="shared" si="17"/>
        <v>0.57500000000000007</v>
      </c>
      <c r="F38" s="127">
        <f t="shared" si="18"/>
        <v>0.14500000000000002</v>
      </c>
      <c r="G38" s="129">
        <f t="shared" si="19"/>
        <v>0.995</v>
      </c>
      <c r="H38" s="25" t="s">
        <v>159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1"/>
        <v>3a5a5g</v>
      </c>
      <c r="B39" s="100">
        <f t="shared" si="6"/>
        <v>577</v>
      </c>
      <c r="C39" s="131">
        <v>0.18</v>
      </c>
      <c r="D39" s="131">
        <v>0.14499999999999999</v>
      </c>
      <c r="E39" s="131">
        <v>0.54</v>
      </c>
      <c r="F39" s="132">
        <v>0.13</v>
      </c>
      <c r="G39" s="129">
        <f t="shared" si="19"/>
        <v>0.995</v>
      </c>
      <c r="H39" s="25" t="s">
        <v>159</v>
      </c>
      <c r="I39" s="25" t="s">
        <v>160</v>
      </c>
      <c r="J39" s="25" t="s">
        <v>164</v>
      </c>
    </row>
    <row r="40" spans="1:16" ht="28.5" x14ac:dyDescent="0.45">
      <c r="A40" s="24" t="str">
        <f t="shared" si="1"/>
        <v>3a5a5g5h</v>
      </c>
      <c r="B40" s="100">
        <f t="shared" si="6"/>
        <v>578</v>
      </c>
      <c r="C40" s="126">
        <f>C39-0.005</f>
        <v>0.17499999999999999</v>
      </c>
      <c r="D40" s="126">
        <f>D39-0.005</f>
        <v>0.13999999999999999</v>
      </c>
      <c r="E40" s="126">
        <f>E39+0.005</f>
        <v>0.54500000000000004</v>
      </c>
      <c r="F40" s="127">
        <f>F39+0.005</f>
        <v>0.13500000000000001</v>
      </c>
      <c r="G40" s="129">
        <f t="shared" si="19"/>
        <v>0.995</v>
      </c>
      <c r="H40" s="25" t="s">
        <v>159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1"/>
        <v>3a5a5g5h5i</v>
      </c>
      <c r="B41" s="100">
        <f t="shared" si="6"/>
        <v>579</v>
      </c>
      <c r="C41" s="126">
        <f t="shared" ref="C41:C44" si="20">C40-0.005</f>
        <v>0.16999999999999998</v>
      </c>
      <c r="D41" s="126">
        <f t="shared" ref="D41:D44" si="21">D40-0.005</f>
        <v>0.13499999999999998</v>
      </c>
      <c r="E41" s="126">
        <f t="shared" ref="E41:E44" si="22">E40+0.005</f>
        <v>0.55000000000000004</v>
      </c>
      <c r="F41" s="127">
        <f t="shared" ref="F41:F44" si="23">F40+0.005</f>
        <v>0.14000000000000001</v>
      </c>
      <c r="G41" s="129">
        <f t="shared" si="19"/>
        <v>0.995</v>
      </c>
      <c r="H41" s="25" t="s">
        <v>159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1"/>
        <v>3a5a5g5h5i5j</v>
      </c>
      <c r="B42" s="100">
        <f t="shared" si="6"/>
        <v>580</v>
      </c>
      <c r="C42" s="126">
        <f t="shared" si="20"/>
        <v>0.16499999999999998</v>
      </c>
      <c r="D42" s="126">
        <f t="shared" si="21"/>
        <v>0.12999999999999998</v>
      </c>
      <c r="E42" s="126">
        <f t="shared" si="22"/>
        <v>0.55500000000000005</v>
      </c>
      <c r="F42" s="127">
        <f t="shared" si="23"/>
        <v>0.14500000000000002</v>
      </c>
      <c r="G42" s="129">
        <f t="shared" si="19"/>
        <v>0.995</v>
      </c>
      <c r="H42" s="25" t="s">
        <v>159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1"/>
        <v>3a5a5g5h5i5j5k</v>
      </c>
      <c r="B43" s="100">
        <f t="shared" si="6"/>
        <v>581</v>
      </c>
      <c r="C43" s="126">
        <f t="shared" si="20"/>
        <v>0.15999999999999998</v>
      </c>
      <c r="D43" s="126">
        <f t="shared" si="21"/>
        <v>0.12499999999999997</v>
      </c>
      <c r="E43" s="126">
        <f t="shared" si="22"/>
        <v>0.56000000000000005</v>
      </c>
      <c r="F43" s="127">
        <f t="shared" si="23"/>
        <v>0.15000000000000002</v>
      </c>
      <c r="G43" s="129">
        <f t="shared" si="19"/>
        <v>0.995</v>
      </c>
      <c r="H43" s="25" t="s">
        <v>159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1"/>
        <v>3a5a5g5h5i5j5k5l</v>
      </c>
      <c r="B44" s="100">
        <f t="shared" si="6"/>
        <v>582</v>
      </c>
      <c r="C44" s="126">
        <f t="shared" si="20"/>
        <v>0.15499999999999997</v>
      </c>
      <c r="D44" s="126">
        <f t="shared" si="21"/>
        <v>0.11999999999999997</v>
      </c>
      <c r="E44" s="126">
        <f t="shared" si="22"/>
        <v>0.56500000000000006</v>
      </c>
      <c r="F44" s="127">
        <f t="shared" si="23"/>
        <v>0.15500000000000003</v>
      </c>
      <c r="G44" s="129">
        <f t="shared" si="19"/>
        <v>0.995</v>
      </c>
      <c r="H44" s="25" t="s">
        <v>159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1"/>
        <v>3a5a5h</v>
      </c>
      <c r="B45" s="100">
        <f t="shared" si="6"/>
        <v>583</v>
      </c>
      <c r="C45" s="131">
        <v>0.17</v>
      </c>
      <c r="D45" s="131">
        <v>0.13</v>
      </c>
      <c r="E45" s="131">
        <v>0.56000000000000005</v>
      </c>
      <c r="F45" s="132">
        <v>0.14000000000000001</v>
      </c>
      <c r="G45" s="129">
        <f t="shared" si="19"/>
        <v>1</v>
      </c>
      <c r="H45" s="25" t="s">
        <v>159</v>
      </c>
      <c r="I45" s="25" t="s">
        <v>160</v>
      </c>
      <c r="J45" s="25" t="s">
        <v>165</v>
      </c>
    </row>
    <row r="46" spans="1:16" ht="28.5" x14ac:dyDescent="0.45">
      <c r="A46" s="24" t="str">
        <f t="shared" si="1"/>
        <v>3a5a5h5i</v>
      </c>
      <c r="B46" s="100">
        <f t="shared" si="6"/>
        <v>584</v>
      </c>
      <c r="C46" s="126">
        <f>C45-0.005</f>
        <v>0.16500000000000001</v>
      </c>
      <c r="D46" s="126">
        <f>D45-0.005</f>
        <v>0.125</v>
      </c>
      <c r="E46" s="126">
        <f>E45+0.005</f>
        <v>0.56500000000000006</v>
      </c>
      <c r="F46" s="127">
        <f>F45+0.005</f>
        <v>0.14500000000000002</v>
      </c>
      <c r="G46" s="129">
        <f t="shared" si="19"/>
        <v>1</v>
      </c>
      <c r="H46" s="25" t="s">
        <v>159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1"/>
        <v>3a5a5h5i5j</v>
      </c>
      <c r="B47" s="100">
        <f t="shared" si="6"/>
        <v>585</v>
      </c>
      <c r="C47" s="126">
        <f t="shared" ref="C47:C49" si="24">C46-0.005</f>
        <v>0.16</v>
      </c>
      <c r="D47" s="126">
        <f t="shared" ref="D47:D49" si="25">D46-0.005</f>
        <v>0.12</v>
      </c>
      <c r="E47" s="126">
        <f t="shared" ref="E47:E49" si="26">E46+0.005</f>
        <v>0.57000000000000006</v>
      </c>
      <c r="F47" s="127">
        <f t="shared" ref="F47:F49" si="27">F46+0.005</f>
        <v>0.15000000000000002</v>
      </c>
      <c r="G47" s="129">
        <f t="shared" si="19"/>
        <v>1</v>
      </c>
      <c r="H47" s="25" t="s">
        <v>159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1"/>
        <v>3a5a5h5i5j5k</v>
      </c>
      <c r="B48" s="100">
        <f t="shared" si="6"/>
        <v>586</v>
      </c>
      <c r="C48" s="126">
        <f t="shared" si="24"/>
        <v>0.155</v>
      </c>
      <c r="D48" s="126">
        <f t="shared" si="25"/>
        <v>0.11499999999999999</v>
      </c>
      <c r="E48" s="126">
        <f t="shared" si="26"/>
        <v>0.57500000000000007</v>
      </c>
      <c r="F48" s="127">
        <f t="shared" si="27"/>
        <v>0.15500000000000003</v>
      </c>
      <c r="G48" s="129">
        <f t="shared" si="19"/>
        <v>1</v>
      </c>
      <c r="H48" s="25" t="s">
        <v>159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1"/>
        <v>3a5a5h5i5j5k5l</v>
      </c>
      <c r="B49" s="100">
        <f t="shared" si="6"/>
        <v>587</v>
      </c>
      <c r="C49" s="126">
        <f t="shared" si="24"/>
        <v>0.15</v>
      </c>
      <c r="D49" s="126">
        <f t="shared" si="25"/>
        <v>0.10999999999999999</v>
      </c>
      <c r="E49" s="126">
        <f t="shared" si="26"/>
        <v>0.58000000000000007</v>
      </c>
      <c r="F49" s="127">
        <f t="shared" si="27"/>
        <v>0.16000000000000003</v>
      </c>
      <c r="G49" s="129">
        <f t="shared" si="19"/>
        <v>1</v>
      </c>
      <c r="H49" s="25" t="s">
        <v>159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1"/>
        <v>3a5a5i</v>
      </c>
      <c r="B50" s="100">
        <f t="shared" si="6"/>
        <v>588</v>
      </c>
      <c r="C50" s="126">
        <v>0.16</v>
      </c>
      <c r="D50" s="126">
        <v>0.13</v>
      </c>
      <c r="E50" s="126">
        <v>0.56499999999999995</v>
      </c>
      <c r="F50" s="127">
        <v>0.14499999999999999</v>
      </c>
      <c r="G50" s="129">
        <f t="shared" si="19"/>
        <v>1</v>
      </c>
      <c r="H50" s="25" t="s">
        <v>159</v>
      </c>
      <c r="I50" s="25" t="s">
        <v>160</v>
      </c>
      <c r="J50" s="25" t="s">
        <v>166</v>
      </c>
    </row>
    <row r="51" spans="1:14" ht="28.5" x14ac:dyDescent="0.45">
      <c r="A51" s="24" t="str">
        <f t="shared" si="1"/>
        <v>3a5a5i5j</v>
      </c>
      <c r="B51" s="100">
        <f t="shared" si="6"/>
        <v>589</v>
      </c>
      <c r="C51" s="126">
        <v>0</v>
      </c>
      <c r="D51" s="126">
        <v>0</v>
      </c>
      <c r="E51" s="126">
        <v>0</v>
      </c>
      <c r="F51" s="127">
        <v>0</v>
      </c>
      <c r="G51" s="129">
        <f t="shared" si="19"/>
        <v>0</v>
      </c>
      <c r="H51" s="25" t="s">
        <v>159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1"/>
        <v>3a5a5i5j5k</v>
      </c>
      <c r="B52" s="100">
        <f t="shared" si="6"/>
        <v>590</v>
      </c>
      <c r="C52" s="126">
        <v>0</v>
      </c>
      <c r="D52" s="126">
        <v>0</v>
      </c>
      <c r="E52" s="126">
        <v>0</v>
      </c>
      <c r="F52" s="127">
        <v>0</v>
      </c>
      <c r="G52" s="129">
        <f t="shared" si="19"/>
        <v>0</v>
      </c>
      <c r="H52" s="25" t="s">
        <v>159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1"/>
        <v>3a5a5i5j5k5l</v>
      </c>
      <c r="B53" s="100">
        <f t="shared" si="6"/>
        <v>591</v>
      </c>
      <c r="C53" s="126">
        <v>0</v>
      </c>
      <c r="D53" s="126">
        <v>0</v>
      </c>
      <c r="E53" s="126">
        <v>0</v>
      </c>
      <c r="F53" s="127">
        <v>0</v>
      </c>
      <c r="G53" s="129">
        <f t="shared" si="19"/>
        <v>0</v>
      </c>
      <c r="H53" s="25" t="s">
        <v>159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1"/>
        <v>3a5a5j</v>
      </c>
      <c r="B54" s="100">
        <f t="shared" si="6"/>
        <v>592</v>
      </c>
      <c r="C54" s="126">
        <v>0</v>
      </c>
      <c r="D54" s="126">
        <v>0</v>
      </c>
      <c r="E54" s="126">
        <v>0</v>
      </c>
      <c r="F54" s="127">
        <v>0</v>
      </c>
      <c r="G54" s="129">
        <f t="shared" si="19"/>
        <v>0</v>
      </c>
      <c r="H54" s="25" t="s">
        <v>159</v>
      </c>
      <c r="I54" s="25" t="s">
        <v>160</v>
      </c>
      <c r="J54" s="25" t="s">
        <v>167</v>
      </c>
    </row>
    <row r="55" spans="1:14" ht="28.5" x14ac:dyDescent="0.45">
      <c r="A55" s="24" t="str">
        <f t="shared" si="1"/>
        <v>3a5a5j5k</v>
      </c>
      <c r="B55" s="100">
        <f t="shared" si="6"/>
        <v>593</v>
      </c>
      <c r="C55" s="126">
        <v>0</v>
      </c>
      <c r="D55" s="126">
        <v>0</v>
      </c>
      <c r="E55" s="126">
        <v>0</v>
      </c>
      <c r="F55" s="127">
        <v>0</v>
      </c>
      <c r="G55" s="129">
        <f t="shared" si="19"/>
        <v>0</v>
      </c>
      <c r="H55" s="25" t="s">
        <v>159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1"/>
        <v>3a5a5j5k5l</v>
      </c>
      <c r="B56" s="100">
        <f t="shared" si="6"/>
        <v>594</v>
      </c>
      <c r="C56" s="126">
        <v>0</v>
      </c>
      <c r="D56" s="126">
        <v>0</v>
      </c>
      <c r="E56" s="126">
        <v>0</v>
      </c>
      <c r="F56" s="127">
        <v>0</v>
      </c>
      <c r="G56" s="129">
        <f t="shared" si="19"/>
        <v>0</v>
      </c>
      <c r="H56" s="25" t="s">
        <v>159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1"/>
        <v>3a5a5k</v>
      </c>
      <c r="B57" s="100">
        <f t="shared" si="6"/>
        <v>595</v>
      </c>
      <c r="C57" s="126">
        <v>0</v>
      </c>
      <c r="D57" s="126">
        <v>0</v>
      </c>
      <c r="E57" s="126">
        <v>0</v>
      </c>
      <c r="F57" s="127">
        <v>0</v>
      </c>
      <c r="G57" s="129">
        <f t="shared" si="19"/>
        <v>0</v>
      </c>
      <c r="H57" s="25" t="s">
        <v>159</v>
      </c>
      <c r="I57" s="25" t="s">
        <v>160</v>
      </c>
      <c r="J57" s="25" t="s">
        <v>168</v>
      </c>
    </row>
    <row r="58" spans="1:14" ht="28.5" x14ac:dyDescent="0.45">
      <c r="A58" s="24" t="str">
        <f t="shared" si="1"/>
        <v>3a5a5k5l</v>
      </c>
      <c r="B58" s="100">
        <f t="shared" si="6"/>
        <v>596</v>
      </c>
      <c r="C58" s="126">
        <v>0</v>
      </c>
      <c r="D58" s="126">
        <v>0</v>
      </c>
      <c r="E58" s="126">
        <v>0</v>
      </c>
      <c r="F58" s="127">
        <v>0</v>
      </c>
      <c r="G58" s="129">
        <f t="shared" si="19"/>
        <v>0</v>
      </c>
      <c r="H58" s="25" t="s">
        <v>159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1"/>
        <v>3a5a5l</v>
      </c>
      <c r="B59" s="100">
        <f t="shared" si="6"/>
        <v>597</v>
      </c>
      <c r="C59" s="126">
        <v>0</v>
      </c>
      <c r="D59" s="126">
        <v>0</v>
      </c>
      <c r="E59" s="126">
        <v>0</v>
      </c>
      <c r="F59" s="127">
        <v>0</v>
      </c>
      <c r="G59" s="129">
        <f t="shared" si="19"/>
        <v>0</v>
      </c>
      <c r="H59" s="25" t="s">
        <v>159</v>
      </c>
      <c r="I59" s="25" t="s">
        <v>160</v>
      </c>
      <c r="J59" s="25" t="s">
        <v>157</v>
      </c>
    </row>
    <row r="60" spans="1:14" x14ac:dyDescent="0.45">
      <c r="A60" s="24" t="str">
        <f t="shared" si="1"/>
        <v>3a5b</v>
      </c>
      <c r="B60" s="100">
        <f t="shared" si="6"/>
        <v>598</v>
      </c>
      <c r="C60" s="126">
        <v>0</v>
      </c>
      <c r="D60" s="126">
        <v>0</v>
      </c>
      <c r="E60" s="126">
        <v>0</v>
      </c>
      <c r="F60" s="127">
        <v>0</v>
      </c>
      <c r="G60" s="129">
        <f t="shared" si="19"/>
        <v>0</v>
      </c>
      <c r="H60" s="25" t="s">
        <v>159</v>
      </c>
      <c r="I60" s="25" t="s">
        <v>161</v>
      </c>
    </row>
    <row r="61" spans="1:14" x14ac:dyDescent="0.45">
      <c r="A61" s="24" t="str">
        <f t="shared" si="1"/>
        <v>3a5b</v>
      </c>
      <c r="B61" s="100">
        <f t="shared" si="6"/>
        <v>599</v>
      </c>
      <c r="C61" s="126">
        <v>0</v>
      </c>
      <c r="D61" s="126">
        <v>0</v>
      </c>
      <c r="E61" s="126">
        <v>0</v>
      </c>
      <c r="F61" s="127">
        <v>0</v>
      </c>
      <c r="G61" s="129">
        <f t="shared" si="19"/>
        <v>0</v>
      </c>
      <c r="H61" s="25" t="s">
        <v>159</v>
      </c>
      <c r="I61" s="25" t="s">
        <v>161</v>
      </c>
    </row>
    <row r="62" spans="1:14" ht="28.5" x14ac:dyDescent="0.45">
      <c r="A62" s="24" t="str">
        <f t="shared" si="1"/>
        <v>3a5b5d</v>
      </c>
      <c r="B62" s="100">
        <f t="shared" si="6"/>
        <v>600</v>
      </c>
      <c r="C62" s="131">
        <v>0</v>
      </c>
      <c r="D62" s="131">
        <v>0</v>
      </c>
      <c r="E62" s="131">
        <v>0</v>
      </c>
      <c r="F62" s="132">
        <v>0</v>
      </c>
      <c r="G62" s="133">
        <f t="shared" si="19"/>
        <v>0</v>
      </c>
      <c r="H62" s="25" t="s">
        <v>159</v>
      </c>
      <c r="I62" s="25" t="s">
        <v>161</v>
      </c>
      <c r="J62" s="25" t="s">
        <v>162</v>
      </c>
    </row>
    <row r="63" spans="1:14" ht="28.5" x14ac:dyDescent="0.45">
      <c r="A63" s="24" t="str">
        <f t="shared" si="1"/>
        <v>3a5b5d5e</v>
      </c>
      <c r="B63" s="100">
        <f t="shared" si="6"/>
        <v>601</v>
      </c>
      <c r="C63" s="126">
        <v>0</v>
      </c>
      <c r="D63" s="126">
        <v>0</v>
      </c>
      <c r="E63" s="126">
        <v>0</v>
      </c>
      <c r="F63" s="127">
        <v>0</v>
      </c>
      <c r="G63" s="129">
        <f t="shared" si="19"/>
        <v>0</v>
      </c>
      <c r="H63" s="25" t="s">
        <v>159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1"/>
        <v>3a5b5d5e5f</v>
      </c>
      <c r="B64" s="100">
        <f t="shared" si="6"/>
        <v>602</v>
      </c>
      <c r="C64" s="126">
        <v>0</v>
      </c>
      <c r="D64" s="126">
        <v>0</v>
      </c>
      <c r="E64" s="126">
        <v>0</v>
      </c>
      <c r="F64" s="127">
        <v>0</v>
      </c>
      <c r="G64" s="129">
        <f t="shared" si="19"/>
        <v>0</v>
      </c>
      <c r="H64" s="25" t="s">
        <v>159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1"/>
        <v>3a5b5d5e5f5g</v>
      </c>
      <c r="B65" s="100">
        <f t="shared" si="6"/>
        <v>603</v>
      </c>
      <c r="C65" s="126">
        <v>0</v>
      </c>
      <c r="D65" s="126">
        <v>0</v>
      </c>
      <c r="E65" s="126">
        <v>0</v>
      </c>
      <c r="F65" s="127">
        <v>0</v>
      </c>
      <c r="G65" s="129">
        <f t="shared" si="19"/>
        <v>0</v>
      </c>
      <c r="H65" s="25" t="s">
        <v>159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1"/>
        <v>3a5b5d5e5f5g5h</v>
      </c>
      <c r="B66" s="100">
        <f t="shared" si="6"/>
        <v>604</v>
      </c>
      <c r="C66" s="126">
        <v>0</v>
      </c>
      <c r="D66" s="126">
        <v>0</v>
      </c>
      <c r="E66" s="126">
        <v>0</v>
      </c>
      <c r="F66" s="127">
        <v>0</v>
      </c>
      <c r="G66" s="129">
        <f t="shared" ref="G66:G97" si="28">SUM(C66:F66)</f>
        <v>0</v>
      </c>
      <c r="H66" s="25" t="s">
        <v>159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29">_xlfn.CONCAT(LEFT(H67,2),LEFT(I67,2),LEFT(J67,2),LEFT(K67,2),LEFT(L67,2),LEFT(M67,2),LEFT(N67,2),LEFT(O67,2),LEFT(P67,2),LEFT(Q67,2),LEFT(R67,2),LEFT(S67,2))</f>
        <v>3a5b5d5e5f5g5h5i</v>
      </c>
      <c r="B67" s="100">
        <f t="shared" si="6"/>
        <v>605</v>
      </c>
      <c r="C67" s="126">
        <v>0</v>
      </c>
      <c r="D67" s="126">
        <v>0</v>
      </c>
      <c r="E67" s="126">
        <v>0</v>
      </c>
      <c r="F67" s="127">
        <v>0</v>
      </c>
      <c r="G67" s="129">
        <f t="shared" si="28"/>
        <v>0</v>
      </c>
      <c r="H67" s="25" t="s">
        <v>159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29"/>
        <v>3a5b5d5e5f5g5h5i5j</v>
      </c>
      <c r="B68" s="100">
        <f t="shared" si="6"/>
        <v>606</v>
      </c>
      <c r="C68" s="126">
        <v>0</v>
      </c>
      <c r="D68" s="126">
        <v>0</v>
      </c>
      <c r="E68" s="126">
        <v>0</v>
      </c>
      <c r="F68" s="127">
        <v>0</v>
      </c>
      <c r="G68" s="129">
        <f t="shared" si="28"/>
        <v>0</v>
      </c>
      <c r="H68" s="25" t="s">
        <v>159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29"/>
        <v>3a5b5d5e5f5g5h5i5j5k</v>
      </c>
      <c r="B69" s="100">
        <f t="shared" ref="B69:B132" si="30">B68+1</f>
        <v>607</v>
      </c>
      <c r="C69" s="126">
        <v>0</v>
      </c>
      <c r="D69" s="126">
        <v>0</v>
      </c>
      <c r="E69" s="126">
        <v>0</v>
      </c>
      <c r="F69" s="127">
        <v>0</v>
      </c>
      <c r="G69" s="129">
        <f t="shared" si="28"/>
        <v>0</v>
      </c>
      <c r="H69" s="25" t="s">
        <v>159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29"/>
        <v>3a5b5d5e5f5g5h5i5j5k5l</v>
      </c>
      <c r="B70" s="100">
        <f t="shared" si="30"/>
        <v>608</v>
      </c>
      <c r="C70" s="126">
        <v>0</v>
      </c>
      <c r="D70" s="126">
        <v>0</v>
      </c>
      <c r="E70" s="126">
        <v>0</v>
      </c>
      <c r="F70" s="127">
        <v>0</v>
      </c>
      <c r="G70" s="129">
        <f t="shared" si="28"/>
        <v>0</v>
      </c>
      <c r="H70" s="25" t="s">
        <v>159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29"/>
        <v>3a5b5e</v>
      </c>
      <c r="B71" s="100">
        <f t="shared" si="30"/>
        <v>609</v>
      </c>
      <c r="C71" s="126">
        <v>0</v>
      </c>
      <c r="D71" s="126">
        <v>0</v>
      </c>
      <c r="E71" s="126">
        <v>0</v>
      </c>
      <c r="F71" s="127">
        <v>0</v>
      </c>
      <c r="G71" s="129">
        <f t="shared" si="28"/>
        <v>0</v>
      </c>
      <c r="H71" s="25" t="s">
        <v>159</v>
      </c>
      <c r="I71" s="25" t="s">
        <v>161</v>
      </c>
      <c r="J71" s="25" t="s">
        <v>148</v>
      </c>
    </row>
    <row r="72" spans="1:18" ht="28.5" x14ac:dyDescent="0.45">
      <c r="A72" s="24" t="str">
        <f t="shared" si="29"/>
        <v>3a5b5e5f</v>
      </c>
      <c r="B72" s="100">
        <f t="shared" si="30"/>
        <v>610</v>
      </c>
      <c r="C72" s="126">
        <v>0</v>
      </c>
      <c r="D72" s="126">
        <v>0</v>
      </c>
      <c r="E72" s="126">
        <v>0</v>
      </c>
      <c r="F72" s="127">
        <v>0</v>
      </c>
      <c r="G72" s="129">
        <f t="shared" si="28"/>
        <v>0</v>
      </c>
      <c r="H72" s="25" t="s">
        <v>159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29"/>
        <v>3a5b5e5f5g</v>
      </c>
      <c r="B73" s="100">
        <f t="shared" si="30"/>
        <v>611</v>
      </c>
      <c r="C73" s="126">
        <v>0</v>
      </c>
      <c r="D73" s="126">
        <v>0</v>
      </c>
      <c r="E73" s="126">
        <v>0</v>
      </c>
      <c r="F73" s="127">
        <v>0</v>
      </c>
      <c r="G73" s="129">
        <f t="shared" si="28"/>
        <v>0</v>
      </c>
      <c r="H73" s="25" t="s">
        <v>159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29"/>
        <v>3a5b5e5f5g5h</v>
      </c>
      <c r="B74" s="100">
        <f t="shared" si="30"/>
        <v>612</v>
      </c>
      <c r="C74" s="126">
        <v>0</v>
      </c>
      <c r="D74" s="126">
        <v>0</v>
      </c>
      <c r="E74" s="126">
        <v>0</v>
      </c>
      <c r="F74" s="127">
        <v>0</v>
      </c>
      <c r="G74" s="129">
        <f t="shared" si="28"/>
        <v>0</v>
      </c>
      <c r="H74" s="25" t="s">
        <v>159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29"/>
        <v>3a5b5e5f5g5h5i</v>
      </c>
      <c r="B75" s="100">
        <f t="shared" si="30"/>
        <v>613</v>
      </c>
      <c r="C75" s="126">
        <v>0</v>
      </c>
      <c r="D75" s="126">
        <v>0</v>
      </c>
      <c r="E75" s="126">
        <v>0</v>
      </c>
      <c r="F75" s="127">
        <v>0</v>
      </c>
      <c r="G75" s="129">
        <f t="shared" si="28"/>
        <v>0</v>
      </c>
      <c r="H75" s="25" t="s">
        <v>159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29"/>
        <v>3a5b5e5f5g5h5i5j</v>
      </c>
      <c r="B76" s="100">
        <f t="shared" si="30"/>
        <v>614</v>
      </c>
      <c r="C76" s="126">
        <v>0</v>
      </c>
      <c r="D76" s="126">
        <v>0</v>
      </c>
      <c r="E76" s="126">
        <v>0</v>
      </c>
      <c r="F76" s="127">
        <v>0</v>
      </c>
      <c r="G76" s="129">
        <f t="shared" si="28"/>
        <v>0</v>
      </c>
      <c r="H76" s="25" t="s">
        <v>159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29"/>
        <v>3a5b5e5f5g5h5i5j5k</v>
      </c>
      <c r="B77" s="100">
        <f t="shared" si="30"/>
        <v>615</v>
      </c>
      <c r="C77" s="126">
        <v>0</v>
      </c>
      <c r="D77" s="126">
        <v>0</v>
      </c>
      <c r="E77" s="126">
        <v>0</v>
      </c>
      <c r="F77" s="127">
        <v>0</v>
      </c>
      <c r="G77" s="129">
        <f t="shared" si="28"/>
        <v>0</v>
      </c>
      <c r="H77" s="25" t="s">
        <v>159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29"/>
        <v>3a5b5e5f5g5h5i5j5k5l</v>
      </c>
      <c r="B78" s="100">
        <f t="shared" si="30"/>
        <v>616</v>
      </c>
      <c r="C78" s="126">
        <v>0</v>
      </c>
      <c r="D78" s="126">
        <v>0</v>
      </c>
      <c r="E78" s="126">
        <v>0</v>
      </c>
      <c r="F78" s="127">
        <v>0</v>
      </c>
      <c r="G78" s="129">
        <f t="shared" si="28"/>
        <v>0</v>
      </c>
      <c r="H78" s="25" t="s">
        <v>159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29"/>
        <v>3a5b5f</v>
      </c>
      <c r="B79" s="100">
        <f t="shared" si="30"/>
        <v>617</v>
      </c>
      <c r="C79" s="126">
        <v>0</v>
      </c>
      <c r="D79" s="126">
        <v>0</v>
      </c>
      <c r="E79" s="126">
        <v>0</v>
      </c>
      <c r="F79" s="127">
        <v>0</v>
      </c>
      <c r="G79" s="129">
        <f t="shared" si="28"/>
        <v>0</v>
      </c>
      <c r="H79" s="25" t="s">
        <v>159</v>
      </c>
      <c r="I79" s="25" t="s">
        <v>161</v>
      </c>
      <c r="J79" s="25" t="s">
        <v>163</v>
      </c>
    </row>
    <row r="80" spans="1:18" ht="28.5" x14ac:dyDescent="0.45">
      <c r="A80" s="24" t="str">
        <f t="shared" si="29"/>
        <v>3a5b5f5g</v>
      </c>
      <c r="B80" s="100">
        <f t="shared" si="30"/>
        <v>618</v>
      </c>
      <c r="C80" s="126">
        <v>0</v>
      </c>
      <c r="D80" s="126">
        <v>0</v>
      </c>
      <c r="E80" s="126">
        <v>0</v>
      </c>
      <c r="F80" s="127">
        <v>0</v>
      </c>
      <c r="G80" s="129">
        <f t="shared" si="28"/>
        <v>0</v>
      </c>
      <c r="H80" s="25" t="s">
        <v>159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29"/>
        <v>3a5b5f5g5h</v>
      </c>
      <c r="B81" s="100">
        <f t="shared" si="30"/>
        <v>619</v>
      </c>
      <c r="C81" s="126">
        <v>0</v>
      </c>
      <c r="D81" s="126">
        <v>0</v>
      </c>
      <c r="E81" s="126">
        <v>0</v>
      </c>
      <c r="F81" s="127">
        <v>0</v>
      </c>
      <c r="G81" s="129">
        <f t="shared" si="28"/>
        <v>0</v>
      </c>
      <c r="H81" s="25" t="s">
        <v>159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29"/>
        <v>3a5b5f5g5h5i</v>
      </c>
      <c r="B82" s="100">
        <f t="shared" si="30"/>
        <v>620</v>
      </c>
      <c r="C82" s="126">
        <v>0</v>
      </c>
      <c r="D82" s="126">
        <v>0</v>
      </c>
      <c r="E82" s="126">
        <v>0</v>
      </c>
      <c r="F82" s="127">
        <v>0</v>
      </c>
      <c r="G82" s="129">
        <f t="shared" si="28"/>
        <v>0</v>
      </c>
      <c r="H82" s="25" t="s">
        <v>159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29"/>
        <v>3a5b5f5g5h5i5j</v>
      </c>
      <c r="B83" s="100">
        <f t="shared" si="30"/>
        <v>621</v>
      </c>
      <c r="C83" s="126">
        <v>0</v>
      </c>
      <c r="D83" s="126">
        <v>0</v>
      </c>
      <c r="E83" s="126">
        <v>0</v>
      </c>
      <c r="F83" s="127">
        <v>0</v>
      </c>
      <c r="G83" s="129">
        <f t="shared" si="28"/>
        <v>0</v>
      </c>
      <c r="H83" s="25" t="s">
        <v>159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29"/>
        <v>3a5b5f5g5h5i5j5k</v>
      </c>
      <c r="B84" s="100">
        <f t="shared" si="30"/>
        <v>622</v>
      </c>
      <c r="C84" s="126">
        <v>0</v>
      </c>
      <c r="D84" s="126">
        <v>0</v>
      </c>
      <c r="E84" s="126">
        <v>0</v>
      </c>
      <c r="F84" s="127">
        <v>0</v>
      </c>
      <c r="G84" s="129">
        <f t="shared" si="28"/>
        <v>0</v>
      </c>
      <c r="H84" s="25" t="s">
        <v>159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29"/>
        <v>3a5b5f5g5h5i5j5k5l</v>
      </c>
      <c r="B85" s="100">
        <f t="shared" si="30"/>
        <v>623</v>
      </c>
      <c r="C85" s="126">
        <v>0</v>
      </c>
      <c r="D85" s="126">
        <v>0</v>
      </c>
      <c r="E85" s="126">
        <v>0</v>
      </c>
      <c r="F85" s="127">
        <v>0</v>
      </c>
      <c r="G85" s="129">
        <f t="shared" si="28"/>
        <v>0</v>
      </c>
      <c r="H85" s="25" t="s">
        <v>159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29"/>
        <v>3a5b5g</v>
      </c>
      <c r="B86" s="100">
        <f t="shared" si="30"/>
        <v>624</v>
      </c>
      <c r="C86" s="126">
        <v>0</v>
      </c>
      <c r="D86" s="126">
        <v>0</v>
      </c>
      <c r="E86" s="126">
        <v>0</v>
      </c>
      <c r="F86" s="127">
        <v>0</v>
      </c>
      <c r="G86" s="129">
        <f t="shared" si="28"/>
        <v>0</v>
      </c>
      <c r="H86" s="25" t="s">
        <v>159</v>
      </c>
      <c r="I86" s="25" t="s">
        <v>161</v>
      </c>
      <c r="J86" s="25" t="s">
        <v>164</v>
      </c>
    </row>
    <row r="87" spans="1:16" ht="28.5" x14ac:dyDescent="0.45">
      <c r="A87" s="24" t="str">
        <f t="shared" si="29"/>
        <v>3a5b5g5h</v>
      </c>
      <c r="B87" s="100">
        <f t="shared" si="30"/>
        <v>625</v>
      </c>
      <c r="C87" s="126">
        <v>0</v>
      </c>
      <c r="D87" s="126">
        <v>0</v>
      </c>
      <c r="E87" s="126">
        <v>0</v>
      </c>
      <c r="F87" s="127">
        <v>0</v>
      </c>
      <c r="G87" s="129">
        <f t="shared" si="28"/>
        <v>0</v>
      </c>
      <c r="H87" s="25" t="s">
        <v>159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29"/>
        <v>3a5b5g5h5i</v>
      </c>
      <c r="B88" s="100">
        <f t="shared" si="30"/>
        <v>626</v>
      </c>
      <c r="C88" s="126">
        <v>0</v>
      </c>
      <c r="D88" s="126">
        <v>0</v>
      </c>
      <c r="E88" s="126">
        <v>0</v>
      </c>
      <c r="F88" s="127">
        <v>0</v>
      </c>
      <c r="G88" s="129">
        <f t="shared" si="28"/>
        <v>0</v>
      </c>
      <c r="H88" s="25" t="s">
        <v>159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29"/>
        <v>3a5b5g5h5i5j</v>
      </c>
      <c r="B89" s="100">
        <f t="shared" si="30"/>
        <v>627</v>
      </c>
      <c r="C89" s="126">
        <v>0</v>
      </c>
      <c r="D89" s="126">
        <v>0</v>
      </c>
      <c r="E89" s="126">
        <v>0</v>
      </c>
      <c r="F89" s="127">
        <v>0</v>
      </c>
      <c r="G89" s="129">
        <f t="shared" si="28"/>
        <v>0</v>
      </c>
      <c r="H89" s="25" t="s">
        <v>159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29"/>
        <v>3a5b5g5h5i5j5k</v>
      </c>
      <c r="B90" s="100">
        <f t="shared" si="30"/>
        <v>628</v>
      </c>
      <c r="C90" s="126">
        <v>0</v>
      </c>
      <c r="D90" s="126">
        <v>0</v>
      </c>
      <c r="E90" s="126">
        <v>0</v>
      </c>
      <c r="F90" s="127">
        <v>0</v>
      </c>
      <c r="G90" s="129">
        <f t="shared" si="28"/>
        <v>0</v>
      </c>
      <c r="H90" s="25" t="s">
        <v>159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29"/>
        <v>3a5b5g5h5i5j5k5l</v>
      </c>
      <c r="B91" s="100">
        <f t="shared" si="30"/>
        <v>629</v>
      </c>
      <c r="C91" s="126">
        <v>0</v>
      </c>
      <c r="D91" s="126">
        <v>0</v>
      </c>
      <c r="E91" s="126">
        <v>0</v>
      </c>
      <c r="F91" s="127">
        <v>0</v>
      </c>
      <c r="G91" s="129">
        <f t="shared" si="28"/>
        <v>0</v>
      </c>
      <c r="H91" s="25" t="s">
        <v>159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29"/>
        <v>3a5b5h</v>
      </c>
      <c r="B92" s="100">
        <f t="shared" si="30"/>
        <v>630</v>
      </c>
      <c r="C92" s="126">
        <v>0</v>
      </c>
      <c r="D92" s="126">
        <v>0</v>
      </c>
      <c r="E92" s="126">
        <v>0</v>
      </c>
      <c r="F92" s="127">
        <v>0</v>
      </c>
      <c r="G92" s="129">
        <f t="shared" si="28"/>
        <v>0</v>
      </c>
      <c r="H92" s="25" t="s">
        <v>159</v>
      </c>
      <c r="I92" s="25" t="s">
        <v>161</v>
      </c>
      <c r="J92" s="25" t="s">
        <v>165</v>
      </c>
    </row>
    <row r="93" spans="1:16" ht="28.5" x14ac:dyDescent="0.45">
      <c r="A93" s="24" t="str">
        <f t="shared" si="29"/>
        <v>3a5b5h5i</v>
      </c>
      <c r="B93" s="100">
        <f t="shared" si="30"/>
        <v>631</v>
      </c>
      <c r="C93" s="126">
        <v>0</v>
      </c>
      <c r="D93" s="126">
        <v>0</v>
      </c>
      <c r="E93" s="126">
        <v>0</v>
      </c>
      <c r="F93" s="127">
        <v>0</v>
      </c>
      <c r="G93" s="129">
        <f t="shared" si="28"/>
        <v>0</v>
      </c>
      <c r="H93" s="25" t="s">
        <v>159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29"/>
        <v>3a5b5h5i5j</v>
      </c>
      <c r="B94" s="100">
        <f t="shared" si="30"/>
        <v>632</v>
      </c>
      <c r="C94" s="126">
        <v>0</v>
      </c>
      <c r="D94" s="126">
        <v>0</v>
      </c>
      <c r="E94" s="126">
        <v>0</v>
      </c>
      <c r="F94" s="127">
        <v>0</v>
      </c>
      <c r="G94" s="129">
        <f t="shared" si="28"/>
        <v>0</v>
      </c>
      <c r="H94" s="25" t="s">
        <v>159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29"/>
        <v>3a5b5h5i5j5k</v>
      </c>
      <c r="B95" s="100">
        <f t="shared" si="30"/>
        <v>633</v>
      </c>
      <c r="C95" s="126">
        <v>0</v>
      </c>
      <c r="D95" s="126">
        <v>0</v>
      </c>
      <c r="E95" s="126">
        <v>0</v>
      </c>
      <c r="F95" s="127">
        <v>0</v>
      </c>
      <c r="G95" s="129">
        <f t="shared" si="28"/>
        <v>0</v>
      </c>
      <c r="H95" s="25" t="s">
        <v>159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29"/>
        <v>3a5b5h5i5j5k5l</v>
      </c>
      <c r="B96" s="100">
        <f t="shared" si="30"/>
        <v>634</v>
      </c>
      <c r="C96" s="126">
        <v>0</v>
      </c>
      <c r="D96" s="126">
        <v>0</v>
      </c>
      <c r="E96" s="126">
        <v>0</v>
      </c>
      <c r="F96" s="127">
        <v>0</v>
      </c>
      <c r="G96" s="129">
        <f t="shared" si="28"/>
        <v>0</v>
      </c>
      <c r="H96" s="25" t="s">
        <v>159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29"/>
        <v>3a5b5i</v>
      </c>
      <c r="B97" s="100">
        <f t="shared" si="30"/>
        <v>635</v>
      </c>
      <c r="C97" s="126">
        <v>0</v>
      </c>
      <c r="D97" s="126">
        <v>0</v>
      </c>
      <c r="E97" s="126">
        <v>0</v>
      </c>
      <c r="F97" s="127">
        <v>0</v>
      </c>
      <c r="G97" s="129">
        <f t="shared" si="28"/>
        <v>0</v>
      </c>
      <c r="H97" s="25" t="s">
        <v>159</v>
      </c>
      <c r="I97" s="25" t="s">
        <v>161</v>
      </c>
      <c r="J97" s="25" t="s">
        <v>166</v>
      </c>
    </row>
    <row r="98" spans="1:15" ht="28.5" x14ac:dyDescent="0.45">
      <c r="A98" s="24" t="str">
        <f t="shared" si="29"/>
        <v>3a5b5i5j</v>
      </c>
      <c r="B98" s="100">
        <f t="shared" si="30"/>
        <v>636</v>
      </c>
      <c r="C98" s="126">
        <v>0</v>
      </c>
      <c r="D98" s="126">
        <v>0</v>
      </c>
      <c r="E98" s="126">
        <v>0</v>
      </c>
      <c r="F98" s="127">
        <v>0</v>
      </c>
      <c r="G98" s="129">
        <f t="shared" ref="G98:G129" si="31">SUM(C98:F98)</f>
        <v>0</v>
      </c>
      <c r="H98" s="25" t="s">
        <v>159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29"/>
        <v>3a5b5i5j5k</v>
      </c>
      <c r="B99" s="100">
        <f t="shared" si="30"/>
        <v>637</v>
      </c>
      <c r="C99" s="126">
        <v>0</v>
      </c>
      <c r="D99" s="126">
        <v>0</v>
      </c>
      <c r="E99" s="126">
        <v>0</v>
      </c>
      <c r="F99" s="127">
        <v>0</v>
      </c>
      <c r="G99" s="129">
        <f t="shared" si="31"/>
        <v>0</v>
      </c>
      <c r="H99" s="25" t="s">
        <v>159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29"/>
        <v>3a5b5i5j5k5l</v>
      </c>
      <c r="B100" s="100">
        <f t="shared" si="30"/>
        <v>638</v>
      </c>
      <c r="C100" s="126">
        <v>0</v>
      </c>
      <c r="D100" s="126">
        <v>0</v>
      </c>
      <c r="E100" s="126">
        <v>0</v>
      </c>
      <c r="F100" s="127">
        <v>0</v>
      </c>
      <c r="G100" s="129">
        <f t="shared" si="31"/>
        <v>0</v>
      </c>
      <c r="H100" s="25" t="s">
        <v>159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29"/>
        <v>3a5b5j</v>
      </c>
      <c r="B101" s="100">
        <f t="shared" si="30"/>
        <v>639</v>
      </c>
      <c r="C101" s="126">
        <v>0</v>
      </c>
      <c r="D101" s="126">
        <v>0</v>
      </c>
      <c r="E101" s="126">
        <v>0</v>
      </c>
      <c r="F101" s="127">
        <v>0</v>
      </c>
      <c r="G101" s="129">
        <f t="shared" si="31"/>
        <v>0</v>
      </c>
      <c r="H101" s="25" t="s">
        <v>159</v>
      </c>
      <c r="I101" s="25" t="s">
        <v>161</v>
      </c>
      <c r="J101" s="25" t="s">
        <v>167</v>
      </c>
    </row>
    <row r="102" spans="1:15" x14ac:dyDescent="0.45">
      <c r="A102" s="24" t="str">
        <f t="shared" si="29"/>
        <v>3a5b5j5k</v>
      </c>
      <c r="B102" s="100">
        <f t="shared" si="30"/>
        <v>640</v>
      </c>
      <c r="C102" s="126">
        <v>0</v>
      </c>
      <c r="D102" s="126">
        <v>0</v>
      </c>
      <c r="E102" s="126">
        <v>0</v>
      </c>
      <c r="F102" s="127">
        <v>0</v>
      </c>
      <c r="G102" s="129">
        <f t="shared" si="31"/>
        <v>0</v>
      </c>
      <c r="H102" s="25" t="s">
        <v>159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29"/>
        <v>3a5b5j5k5l</v>
      </c>
      <c r="B103" s="100">
        <f t="shared" si="30"/>
        <v>641</v>
      </c>
      <c r="C103" s="126">
        <v>0</v>
      </c>
      <c r="D103" s="126">
        <v>0</v>
      </c>
      <c r="E103" s="126">
        <v>0</v>
      </c>
      <c r="F103" s="127">
        <v>0</v>
      </c>
      <c r="G103" s="129">
        <f t="shared" si="31"/>
        <v>0</v>
      </c>
      <c r="H103" s="25" t="s">
        <v>159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29"/>
        <v>3a5b5k</v>
      </c>
      <c r="B104" s="100">
        <f t="shared" si="30"/>
        <v>642</v>
      </c>
      <c r="C104" s="126">
        <v>0</v>
      </c>
      <c r="D104" s="126">
        <v>0</v>
      </c>
      <c r="E104" s="126">
        <v>0</v>
      </c>
      <c r="F104" s="127">
        <v>0</v>
      </c>
      <c r="G104" s="129">
        <f t="shared" si="31"/>
        <v>0</v>
      </c>
      <c r="H104" s="25" t="s">
        <v>159</v>
      </c>
      <c r="I104" s="25" t="s">
        <v>161</v>
      </c>
      <c r="J104" s="25" t="s">
        <v>168</v>
      </c>
    </row>
    <row r="105" spans="1:15" x14ac:dyDescent="0.45">
      <c r="A105" s="24" t="str">
        <f t="shared" si="29"/>
        <v>3a5b5k5l</v>
      </c>
      <c r="B105" s="100">
        <f t="shared" si="30"/>
        <v>643</v>
      </c>
      <c r="C105" s="126">
        <v>0</v>
      </c>
      <c r="D105" s="126">
        <v>0</v>
      </c>
      <c r="E105" s="126">
        <v>0</v>
      </c>
      <c r="F105" s="127">
        <v>0</v>
      </c>
      <c r="G105" s="129">
        <f t="shared" si="31"/>
        <v>0</v>
      </c>
      <c r="H105" s="25" t="s">
        <v>159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29"/>
        <v>3a5b5l</v>
      </c>
      <c r="B106" s="100">
        <f t="shared" si="30"/>
        <v>644</v>
      </c>
      <c r="C106" s="126">
        <v>0</v>
      </c>
      <c r="D106" s="126">
        <v>0</v>
      </c>
      <c r="E106" s="126">
        <v>0</v>
      </c>
      <c r="F106" s="127">
        <v>0</v>
      </c>
      <c r="G106" s="129">
        <f t="shared" si="31"/>
        <v>0</v>
      </c>
      <c r="H106" s="25" t="s">
        <v>159</v>
      </c>
      <c r="I106" s="25" t="s">
        <v>161</v>
      </c>
      <c r="J106" s="25" t="s">
        <v>157</v>
      </c>
    </row>
    <row r="107" spans="1:15" ht="28.5" x14ac:dyDescent="0.45">
      <c r="A107" s="24" t="str">
        <f t="shared" si="29"/>
        <v>3a5c5d</v>
      </c>
      <c r="B107" s="100">
        <f t="shared" si="30"/>
        <v>645</v>
      </c>
      <c r="C107" s="126">
        <v>0</v>
      </c>
      <c r="D107" s="126">
        <v>0</v>
      </c>
      <c r="E107" s="126">
        <v>0</v>
      </c>
      <c r="F107" s="127">
        <v>0</v>
      </c>
      <c r="G107" s="129">
        <f t="shared" si="31"/>
        <v>0</v>
      </c>
      <c r="H107" s="25" t="s">
        <v>159</v>
      </c>
      <c r="I107" s="25" t="s">
        <v>169</v>
      </c>
      <c r="J107" s="25" t="s">
        <v>162</v>
      </c>
    </row>
    <row r="108" spans="1:15" ht="28.5" x14ac:dyDescent="0.45">
      <c r="A108" s="24" t="str">
        <f t="shared" si="29"/>
        <v>3a5c5d5e</v>
      </c>
      <c r="B108" s="100">
        <f t="shared" si="30"/>
        <v>646</v>
      </c>
      <c r="C108" s="126">
        <v>0</v>
      </c>
      <c r="D108" s="126">
        <v>0</v>
      </c>
      <c r="E108" s="126">
        <v>0</v>
      </c>
      <c r="F108" s="127">
        <v>0</v>
      </c>
      <c r="G108" s="129">
        <f t="shared" si="31"/>
        <v>0</v>
      </c>
      <c r="H108" s="25" t="s">
        <v>159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29"/>
        <v>3a5c5d5e5f</v>
      </c>
      <c r="B109" s="100">
        <f t="shared" si="30"/>
        <v>647</v>
      </c>
      <c r="C109" s="126">
        <v>0</v>
      </c>
      <c r="D109" s="126">
        <v>0</v>
      </c>
      <c r="E109" s="126">
        <v>0</v>
      </c>
      <c r="F109" s="127">
        <v>0</v>
      </c>
      <c r="G109" s="129">
        <f t="shared" si="31"/>
        <v>0</v>
      </c>
      <c r="H109" s="25" t="s">
        <v>159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29"/>
        <v>3a5c5d5e5f5g</v>
      </c>
      <c r="B110" s="100">
        <f t="shared" si="30"/>
        <v>648</v>
      </c>
      <c r="C110" s="126">
        <v>0</v>
      </c>
      <c r="D110" s="126">
        <v>0</v>
      </c>
      <c r="E110" s="126">
        <v>0</v>
      </c>
      <c r="F110" s="127">
        <v>0</v>
      </c>
      <c r="G110" s="129">
        <f t="shared" si="31"/>
        <v>0</v>
      </c>
      <c r="H110" s="25" t="s">
        <v>159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29"/>
        <v>3a5c5d5e5f5g5h</v>
      </c>
      <c r="B111" s="100">
        <f t="shared" si="30"/>
        <v>649</v>
      </c>
      <c r="C111" s="126">
        <v>0</v>
      </c>
      <c r="D111" s="126">
        <v>0</v>
      </c>
      <c r="E111" s="126">
        <v>0</v>
      </c>
      <c r="F111" s="127">
        <v>0</v>
      </c>
      <c r="G111" s="129">
        <f t="shared" si="31"/>
        <v>0</v>
      </c>
      <c r="H111" s="25" t="s">
        <v>159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29"/>
        <v>3a5c5d5e5f5g5h5i</v>
      </c>
      <c r="B112" s="100">
        <f t="shared" si="30"/>
        <v>650</v>
      </c>
      <c r="C112" s="126">
        <v>0</v>
      </c>
      <c r="D112" s="126">
        <v>0</v>
      </c>
      <c r="E112" s="126">
        <v>0</v>
      </c>
      <c r="F112" s="127">
        <v>0</v>
      </c>
      <c r="G112" s="129">
        <f t="shared" si="31"/>
        <v>0</v>
      </c>
      <c r="H112" s="25" t="s">
        <v>159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29"/>
        <v>3a5c5d5e5f5g5h5i5j</v>
      </c>
      <c r="B113" s="100">
        <f t="shared" si="30"/>
        <v>651</v>
      </c>
      <c r="C113" s="126">
        <v>0</v>
      </c>
      <c r="D113" s="126">
        <v>0</v>
      </c>
      <c r="E113" s="126">
        <v>0</v>
      </c>
      <c r="F113" s="127">
        <v>0</v>
      </c>
      <c r="G113" s="129">
        <f t="shared" si="31"/>
        <v>0</v>
      </c>
      <c r="H113" s="25" t="s">
        <v>159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29"/>
        <v>3a5c5d5e5f5g5h5i5j5k</v>
      </c>
      <c r="B114" s="100">
        <f t="shared" si="30"/>
        <v>652</v>
      </c>
      <c r="C114" s="126">
        <v>0</v>
      </c>
      <c r="D114" s="126">
        <v>0</v>
      </c>
      <c r="E114" s="126">
        <v>0</v>
      </c>
      <c r="F114" s="127">
        <v>0</v>
      </c>
      <c r="G114" s="129">
        <f t="shared" si="31"/>
        <v>0</v>
      </c>
      <c r="H114" s="25" t="s">
        <v>159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29"/>
        <v>3a5c5d5e5f5g5h5i5j5k5l</v>
      </c>
      <c r="B115" s="100">
        <f t="shared" si="30"/>
        <v>653</v>
      </c>
      <c r="C115" s="126">
        <v>0</v>
      </c>
      <c r="D115" s="126">
        <v>0</v>
      </c>
      <c r="E115" s="126">
        <v>0</v>
      </c>
      <c r="F115" s="127">
        <v>0</v>
      </c>
      <c r="G115" s="129">
        <f t="shared" si="31"/>
        <v>0</v>
      </c>
      <c r="H115" s="25" t="s">
        <v>159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29"/>
        <v>3a5c5e</v>
      </c>
      <c r="B116" s="100">
        <f t="shared" si="30"/>
        <v>654</v>
      </c>
      <c r="C116" s="126">
        <v>0</v>
      </c>
      <c r="D116" s="126">
        <v>0</v>
      </c>
      <c r="E116" s="126">
        <v>0</v>
      </c>
      <c r="F116" s="127">
        <v>0</v>
      </c>
      <c r="G116" s="129">
        <f t="shared" si="31"/>
        <v>0</v>
      </c>
      <c r="H116" s="25" t="s">
        <v>159</v>
      </c>
      <c r="I116" s="25" t="s">
        <v>169</v>
      </c>
      <c r="J116" s="25" t="s">
        <v>148</v>
      </c>
    </row>
    <row r="117" spans="1:18" ht="28.5" x14ac:dyDescent="0.45">
      <c r="A117" s="24" t="str">
        <f t="shared" si="29"/>
        <v>3a5c5e5f</v>
      </c>
      <c r="B117" s="100">
        <f t="shared" si="30"/>
        <v>655</v>
      </c>
      <c r="C117" s="126">
        <v>0</v>
      </c>
      <c r="D117" s="126">
        <v>0</v>
      </c>
      <c r="E117" s="126">
        <v>0</v>
      </c>
      <c r="F117" s="127">
        <v>0</v>
      </c>
      <c r="G117" s="129">
        <f t="shared" si="31"/>
        <v>0</v>
      </c>
      <c r="H117" s="25" t="s">
        <v>159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29"/>
        <v>3a5c5e5f5g</v>
      </c>
      <c r="B118" s="100">
        <f t="shared" si="30"/>
        <v>656</v>
      </c>
      <c r="C118" s="126">
        <v>0</v>
      </c>
      <c r="D118" s="126">
        <v>0</v>
      </c>
      <c r="E118" s="126">
        <v>0</v>
      </c>
      <c r="F118" s="127">
        <v>0</v>
      </c>
      <c r="G118" s="129">
        <f t="shared" si="31"/>
        <v>0</v>
      </c>
      <c r="H118" s="25" t="s">
        <v>159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29"/>
        <v>3a5c5e5f5g5h</v>
      </c>
      <c r="B119" s="100">
        <f t="shared" si="30"/>
        <v>657</v>
      </c>
      <c r="C119" s="126">
        <v>0</v>
      </c>
      <c r="D119" s="126">
        <v>0</v>
      </c>
      <c r="E119" s="126">
        <v>0</v>
      </c>
      <c r="F119" s="127">
        <v>0</v>
      </c>
      <c r="G119" s="129">
        <f t="shared" si="31"/>
        <v>0</v>
      </c>
      <c r="H119" s="25" t="s">
        <v>159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29"/>
        <v>3a5c5e5f5g5h5i</v>
      </c>
      <c r="B120" s="100">
        <f t="shared" si="30"/>
        <v>658</v>
      </c>
      <c r="C120" s="126">
        <v>0</v>
      </c>
      <c r="D120" s="126">
        <v>0</v>
      </c>
      <c r="E120" s="126">
        <v>0</v>
      </c>
      <c r="F120" s="127">
        <v>0</v>
      </c>
      <c r="G120" s="129">
        <f t="shared" si="31"/>
        <v>0</v>
      </c>
      <c r="H120" s="25" t="s">
        <v>159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29"/>
        <v>3a5c5e5f5g5h5i5j</v>
      </c>
      <c r="B121" s="100">
        <f t="shared" si="30"/>
        <v>659</v>
      </c>
      <c r="C121" s="126">
        <v>0</v>
      </c>
      <c r="D121" s="126">
        <v>0</v>
      </c>
      <c r="E121" s="126">
        <v>0</v>
      </c>
      <c r="F121" s="127">
        <v>0</v>
      </c>
      <c r="G121" s="129">
        <f t="shared" si="31"/>
        <v>0</v>
      </c>
      <c r="H121" s="25" t="s">
        <v>159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29"/>
        <v>3a5c5e5f5g5h5i5j5k</v>
      </c>
      <c r="B122" s="100">
        <f t="shared" si="30"/>
        <v>660</v>
      </c>
      <c r="C122" s="126">
        <v>0</v>
      </c>
      <c r="D122" s="126">
        <v>0</v>
      </c>
      <c r="E122" s="126">
        <v>0</v>
      </c>
      <c r="F122" s="127">
        <v>0</v>
      </c>
      <c r="G122" s="129">
        <f t="shared" si="31"/>
        <v>0</v>
      </c>
      <c r="H122" s="25" t="s">
        <v>159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29"/>
        <v>3a5c5e5f5g5h5i5j5k5l</v>
      </c>
      <c r="B123" s="100">
        <f t="shared" si="30"/>
        <v>661</v>
      </c>
      <c r="C123" s="126">
        <v>0</v>
      </c>
      <c r="D123" s="126">
        <v>0</v>
      </c>
      <c r="E123" s="126">
        <v>0</v>
      </c>
      <c r="F123" s="127">
        <v>0</v>
      </c>
      <c r="G123" s="129">
        <f t="shared" si="31"/>
        <v>0</v>
      </c>
      <c r="H123" s="25" t="s">
        <v>159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29"/>
        <v>3a5c5f</v>
      </c>
      <c r="B124" s="100">
        <f t="shared" si="30"/>
        <v>662</v>
      </c>
      <c r="C124" s="126">
        <v>0</v>
      </c>
      <c r="D124" s="126">
        <v>0</v>
      </c>
      <c r="E124" s="126">
        <v>0</v>
      </c>
      <c r="F124" s="127">
        <v>0</v>
      </c>
      <c r="G124" s="129">
        <f t="shared" si="31"/>
        <v>0</v>
      </c>
      <c r="H124" s="25" t="s">
        <v>159</v>
      </c>
      <c r="I124" s="25" t="s">
        <v>169</v>
      </c>
      <c r="J124" s="25" t="s">
        <v>163</v>
      </c>
    </row>
    <row r="125" spans="1:18" ht="28.5" x14ac:dyDescent="0.45">
      <c r="A125" s="24" t="str">
        <f t="shared" si="29"/>
        <v>3a5c5f5g</v>
      </c>
      <c r="B125" s="100">
        <f t="shared" si="30"/>
        <v>663</v>
      </c>
      <c r="C125" s="126">
        <v>0</v>
      </c>
      <c r="D125" s="126">
        <v>0</v>
      </c>
      <c r="E125" s="126">
        <v>0</v>
      </c>
      <c r="F125" s="127">
        <v>0</v>
      </c>
      <c r="G125" s="129">
        <f t="shared" si="31"/>
        <v>0</v>
      </c>
      <c r="H125" s="25" t="s">
        <v>159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29"/>
        <v>3a5c5f5g5h</v>
      </c>
      <c r="B126" s="100">
        <f t="shared" si="30"/>
        <v>664</v>
      </c>
      <c r="C126" s="126">
        <v>0</v>
      </c>
      <c r="D126" s="126">
        <v>0</v>
      </c>
      <c r="E126" s="126">
        <v>0</v>
      </c>
      <c r="F126" s="127">
        <v>0</v>
      </c>
      <c r="G126" s="129">
        <f t="shared" si="31"/>
        <v>0</v>
      </c>
      <c r="H126" s="25" t="s">
        <v>159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29"/>
        <v>3a5c5f5g5h5i</v>
      </c>
      <c r="B127" s="100">
        <f t="shared" si="30"/>
        <v>665</v>
      </c>
      <c r="C127" s="126">
        <v>0</v>
      </c>
      <c r="D127" s="126">
        <v>0</v>
      </c>
      <c r="E127" s="126">
        <v>0</v>
      </c>
      <c r="F127" s="127">
        <v>0</v>
      </c>
      <c r="G127" s="129">
        <f t="shared" si="31"/>
        <v>0</v>
      </c>
      <c r="H127" s="25" t="s">
        <v>159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29"/>
        <v>3a5c5f5g5h5i5j</v>
      </c>
      <c r="B128" s="100">
        <f t="shared" si="30"/>
        <v>666</v>
      </c>
      <c r="C128" s="126">
        <v>0</v>
      </c>
      <c r="D128" s="126">
        <v>0</v>
      </c>
      <c r="E128" s="126">
        <v>0</v>
      </c>
      <c r="F128" s="127">
        <v>0</v>
      </c>
      <c r="G128" s="129">
        <f t="shared" si="31"/>
        <v>0</v>
      </c>
      <c r="H128" s="25" t="s">
        <v>159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29"/>
        <v>3a5c5f5g5h5i5j5k</v>
      </c>
      <c r="B129" s="100">
        <f t="shared" si="30"/>
        <v>667</v>
      </c>
      <c r="C129" s="126">
        <v>0</v>
      </c>
      <c r="D129" s="126">
        <v>0</v>
      </c>
      <c r="E129" s="126">
        <v>0</v>
      </c>
      <c r="F129" s="127">
        <v>0</v>
      </c>
      <c r="G129" s="129">
        <f t="shared" si="31"/>
        <v>0</v>
      </c>
      <c r="H129" s="25" t="s">
        <v>159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29"/>
        <v>3a5c5f5g5h5i5j5k5l</v>
      </c>
      <c r="B130" s="100">
        <f t="shared" si="30"/>
        <v>668</v>
      </c>
      <c r="C130" s="126">
        <v>0</v>
      </c>
      <c r="D130" s="126">
        <v>0</v>
      </c>
      <c r="E130" s="126">
        <v>0</v>
      </c>
      <c r="F130" s="127">
        <v>0</v>
      </c>
      <c r="G130" s="129">
        <f t="shared" ref="G130:G152" si="32">SUM(C130:F130)</f>
        <v>0</v>
      </c>
      <c r="H130" s="25" t="s">
        <v>159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33">_xlfn.CONCAT(LEFT(H131,2),LEFT(I131,2),LEFT(J131,2),LEFT(K131,2),LEFT(L131,2),LEFT(M131,2),LEFT(N131,2),LEFT(O131,2),LEFT(P131,2),LEFT(Q131,2),LEFT(R131,2),LEFT(S131,2))</f>
        <v>3a5c5g</v>
      </c>
      <c r="B131" s="100">
        <f t="shared" si="30"/>
        <v>669</v>
      </c>
      <c r="C131" s="126">
        <v>0</v>
      </c>
      <c r="D131" s="126">
        <v>0</v>
      </c>
      <c r="E131" s="126">
        <v>0</v>
      </c>
      <c r="F131" s="127">
        <v>0</v>
      </c>
      <c r="G131" s="129">
        <f t="shared" si="32"/>
        <v>0</v>
      </c>
      <c r="H131" s="25" t="s">
        <v>159</v>
      </c>
      <c r="I131" s="25" t="s">
        <v>169</v>
      </c>
      <c r="J131" s="25" t="s">
        <v>164</v>
      </c>
    </row>
    <row r="132" spans="1:16" ht="28.5" x14ac:dyDescent="0.45">
      <c r="A132" s="24" t="str">
        <f t="shared" si="33"/>
        <v>3a5c5g5h</v>
      </c>
      <c r="B132" s="100">
        <f t="shared" si="30"/>
        <v>670</v>
      </c>
      <c r="C132" s="126">
        <v>0</v>
      </c>
      <c r="D132" s="126">
        <v>0</v>
      </c>
      <c r="E132" s="126">
        <v>0</v>
      </c>
      <c r="F132" s="127">
        <v>0</v>
      </c>
      <c r="G132" s="129">
        <f t="shared" si="32"/>
        <v>0</v>
      </c>
      <c r="H132" s="25" t="s">
        <v>159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33"/>
        <v>3a5c5g5h5i</v>
      </c>
      <c r="B133" s="100">
        <f t="shared" ref="B133:B152" si="34">B132+1</f>
        <v>671</v>
      </c>
      <c r="C133" s="126">
        <v>0</v>
      </c>
      <c r="D133" s="126">
        <v>0</v>
      </c>
      <c r="E133" s="126">
        <v>0</v>
      </c>
      <c r="F133" s="127">
        <v>0</v>
      </c>
      <c r="G133" s="129">
        <f t="shared" si="32"/>
        <v>0</v>
      </c>
      <c r="H133" s="25" t="s">
        <v>159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33"/>
        <v>3a5c5g5h5i5j</v>
      </c>
      <c r="B134" s="100">
        <f t="shared" si="34"/>
        <v>672</v>
      </c>
      <c r="C134" s="126">
        <v>0</v>
      </c>
      <c r="D134" s="126">
        <v>0</v>
      </c>
      <c r="E134" s="126">
        <v>0</v>
      </c>
      <c r="F134" s="127">
        <v>0</v>
      </c>
      <c r="G134" s="129">
        <f t="shared" si="32"/>
        <v>0</v>
      </c>
      <c r="H134" s="25" t="s">
        <v>159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33"/>
        <v>3a5c5g5h5i5j5k</v>
      </c>
      <c r="B135" s="100">
        <f t="shared" si="34"/>
        <v>673</v>
      </c>
      <c r="C135" s="126">
        <v>0</v>
      </c>
      <c r="D135" s="126">
        <v>0</v>
      </c>
      <c r="E135" s="126">
        <v>0</v>
      </c>
      <c r="F135" s="127">
        <v>0</v>
      </c>
      <c r="G135" s="129">
        <f t="shared" si="32"/>
        <v>0</v>
      </c>
      <c r="H135" s="25" t="s">
        <v>159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33"/>
        <v>3a5c5g5h5i5j5k5l</v>
      </c>
      <c r="B136" s="100">
        <f t="shared" si="34"/>
        <v>674</v>
      </c>
      <c r="C136" s="126">
        <v>0</v>
      </c>
      <c r="D136" s="126">
        <v>0</v>
      </c>
      <c r="E136" s="126">
        <v>0</v>
      </c>
      <c r="F136" s="127">
        <v>0</v>
      </c>
      <c r="G136" s="129">
        <f t="shared" si="32"/>
        <v>0</v>
      </c>
      <c r="H136" s="25" t="s">
        <v>159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33"/>
        <v>3a5c</v>
      </c>
      <c r="B137" s="100">
        <f t="shared" si="34"/>
        <v>675</v>
      </c>
      <c r="C137" s="126">
        <v>0</v>
      </c>
      <c r="D137" s="126">
        <v>0</v>
      </c>
      <c r="E137" s="126">
        <v>0</v>
      </c>
      <c r="F137" s="127">
        <v>0</v>
      </c>
      <c r="G137" s="129">
        <f t="shared" si="32"/>
        <v>0</v>
      </c>
      <c r="H137" s="25" t="s">
        <v>159</v>
      </c>
      <c r="I137" s="25" t="s">
        <v>169</v>
      </c>
    </row>
    <row r="138" spans="1:16" ht="28.5" x14ac:dyDescent="0.45">
      <c r="A138" s="24" t="str">
        <f t="shared" si="33"/>
        <v>3a5c5h</v>
      </c>
      <c r="B138" s="100">
        <f t="shared" si="34"/>
        <v>676</v>
      </c>
      <c r="C138" s="126">
        <v>0</v>
      </c>
      <c r="D138" s="126">
        <v>0</v>
      </c>
      <c r="E138" s="126">
        <v>0</v>
      </c>
      <c r="F138" s="127">
        <v>0</v>
      </c>
      <c r="G138" s="129">
        <f t="shared" si="32"/>
        <v>0</v>
      </c>
      <c r="H138" s="25" t="s">
        <v>159</v>
      </c>
      <c r="I138" s="25" t="s">
        <v>169</v>
      </c>
      <c r="J138" s="25" t="s">
        <v>165</v>
      </c>
    </row>
    <row r="139" spans="1:16" ht="28.5" x14ac:dyDescent="0.45">
      <c r="A139" s="24" t="str">
        <f t="shared" si="33"/>
        <v>3a5c5h5i</v>
      </c>
      <c r="B139" s="100">
        <f t="shared" si="34"/>
        <v>677</v>
      </c>
      <c r="C139" s="126">
        <v>0</v>
      </c>
      <c r="D139" s="126">
        <v>0</v>
      </c>
      <c r="E139" s="126">
        <v>0</v>
      </c>
      <c r="F139" s="127">
        <v>0</v>
      </c>
      <c r="G139" s="129">
        <f t="shared" si="32"/>
        <v>0</v>
      </c>
      <c r="H139" s="25" t="s">
        <v>159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33"/>
        <v>3a5c5h5i5j</v>
      </c>
      <c r="B140" s="100">
        <f t="shared" si="34"/>
        <v>678</v>
      </c>
      <c r="C140" s="126">
        <v>0</v>
      </c>
      <c r="D140" s="126">
        <v>0</v>
      </c>
      <c r="E140" s="126">
        <v>0</v>
      </c>
      <c r="F140" s="127">
        <v>0</v>
      </c>
      <c r="G140" s="129">
        <f t="shared" si="32"/>
        <v>0</v>
      </c>
      <c r="H140" s="25" t="s">
        <v>159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33"/>
        <v>3a5c5h5i5j5k</v>
      </c>
      <c r="B141" s="100">
        <f t="shared" si="34"/>
        <v>679</v>
      </c>
      <c r="C141" s="126">
        <v>0</v>
      </c>
      <c r="D141" s="126">
        <v>0</v>
      </c>
      <c r="E141" s="126">
        <v>0</v>
      </c>
      <c r="F141" s="127">
        <v>0</v>
      </c>
      <c r="G141" s="129">
        <f t="shared" si="32"/>
        <v>0</v>
      </c>
      <c r="H141" s="25" t="s">
        <v>159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33"/>
        <v>3a5c5h5i5j5k5l</v>
      </c>
      <c r="B142" s="100">
        <f t="shared" si="34"/>
        <v>680</v>
      </c>
      <c r="C142" s="126">
        <v>0</v>
      </c>
      <c r="D142" s="126">
        <v>0</v>
      </c>
      <c r="E142" s="126">
        <v>0</v>
      </c>
      <c r="F142" s="127">
        <v>0</v>
      </c>
      <c r="G142" s="129">
        <f t="shared" si="32"/>
        <v>0</v>
      </c>
      <c r="H142" s="25" t="s">
        <v>159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33"/>
        <v>3a5c5i</v>
      </c>
      <c r="B143" s="100">
        <f t="shared" si="34"/>
        <v>681</v>
      </c>
      <c r="C143" s="126">
        <v>0</v>
      </c>
      <c r="D143" s="126">
        <v>0</v>
      </c>
      <c r="E143" s="126">
        <v>0</v>
      </c>
      <c r="F143" s="127">
        <v>0</v>
      </c>
      <c r="G143" s="129">
        <f t="shared" si="32"/>
        <v>0</v>
      </c>
      <c r="H143" s="25" t="s">
        <v>159</v>
      </c>
      <c r="I143" s="25" t="s">
        <v>169</v>
      </c>
      <c r="J143" s="25" t="s">
        <v>166</v>
      </c>
    </row>
    <row r="144" spans="1:16" ht="28.5" x14ac:dyDescent="0.45">
      <c r="A144" s="24" t="str">
        <f t="shared" si="33"/>
        <v>3a5c5i5j</v>
      </c>
      <c r="B144" s="100">
        <f t="shared" si="34"/>
        <v>682</v>
      </c>
      <c r="C144" s="126">
        <v>0</v>
      </c>
      <c r="D144" s="126">
        <v>0</v>
      </c>
      <c r="E144" s="126">
        <v>0</v>
      </c>
      <c r="F144" s="127">
        <v>0</v>
      </c>
      <c r="G144" s="129">
        <f t="shared" si="32"/>
        <v>0</v>
      </c>
      <c r="H144" s="25" t="s">
        <v>159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33"/>
        <v>3a5c5i5j5k</v>
      </c>
      <c r="B145" s="100">
        <f t="shared" si="34"/>
        <v>683</v>
      </c>
      <c r="C145" s="126">
        <v>0</v>
      </c>
      <c r="D145" s="126">
        <v>0</v>
      </c>
      <c r="E145" s="126">
        <v>0</v>
      </c>
      <c r="F145" s="127">
        <v>0</v>
      </c>
      <c r="G145" s="129">
        <f t="shared" si="32"/>
        <v>0</v>
      </c>
      <c r="H145" s="25" t="s">
        <v>159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33"/>
        <v>3a5c5i5j5k5l</v>
      </c>
      <c r="B146" s="100">
        <f t="shared" si="34"/>
        <v>684</v>
      </c>
      <c r="C146" s="126">
        <v>0</v>
      </c>
      <c r="D146" s="126">
        <v>0</v>
      </c>
      <c r="E146" s="126">
        <v>0</v>
      </c>
      <c r="F146" s="127">
        <v>0</v>
      </c>
      <c r="G146" s="129">
        <f t="shared" si="32"/>
        <v>0</v>
      </c>
      <c r="H146" s="25" t="s">
        <v>159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33"/>
        <v>3a5c5j</v>
      </c>
      <c r="B147" s="100">
        <f t="shared" si="34"/>
        <v>685</v>
      </c>
      <c r="C147" s="126">
        <v>0</v>
      </c>
      <c r="D147" s="126">
        <v>0</v>
      </c>
      <c r="E147" s="126">
        <v>0</v>
      </c>
      <c r="F147" s="127">
        <v>0</v>
      </c>
      <c r="G147" s="129">
        <f t="shared" si="32"/>
        <v>0</v>
      </c>
      <c r="H147" s="25" t="s">
        <v>159</v>
      </c>
      <c r="I147" s="25" t="s">
        <v>169</v>
      </c>
      <c r="J147" s="25" t="s">
        <v>167</v>
      </c>
    </row>
    <row r="148" spans="1:13" ht="28.5" x14ac:dyDescent="0.45">
      <c r="A148" s="24" t="str">
        <f t="shared" si="33"/>
        <v>3a5c5j5k</v>
      </c>
      <c r="B148" s="100">
        <f t="shared" si="34"/>
        <v>686</v>
      </c>
      <c r="C148" s="126">
        <v>0</v>
      </c>
      <c r="D148" s="126">
        <v>0</v>
      </c>
      <c r="E148" s="126">
        <v>0</v>
      </c>
      <c r="F148" s="127">
        <v>0</v>
      </c>
      <c r="G148" s="129">
        <f t="shared" si="32"/>
        <v>0</v>
      </c>
      <c r="H148" s="25" t="s">
        <v>159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33"/>
        <v>3a5c5j5k5l</v>
      </c>
      <c r="B149" s="100">
        <f t="shared" si="34"/>
        <v>687</v>
      </c>
      <c r="C149" s="126">
        <v>0</v>
      </c>
      <c r="D149" s="126">
        <v>0</v>
      </c>
      <c r="E149" s="126">
        <v>0</v>
      </c>
      <c r="F149" s="127">
        <v>0</v>
      </c>
      <c r="G149" s="129">
        <f t="shared" si="32"/>
        <v>0</v>
      </c>
      <c r="H149" s="25" t="s">
        <v>159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33"/>
        <v>3a5c5k</v>
      </c>
      <c r="B150" s="100">
        <f t="shared" si="34"/>
        <v>688</v>
      </c>
      <c r="C150" s="126">
        <v>0</v>
      </c>
      <c r="D150" s="126">
        <v>0</v>
      </c>
      <c r="E150" s="126">
        <v>0</v>
      </c>
      <c r="F150" s="127">
        <v>0</v>
      </c>
      <c r="G150" s="129">
        <f t="shared" si="32"/>
        <v>0</v>
      </c>
      <c r="H150" s="25" t="s">
        <v>159</v>
      </c>
      <c r="I150" s="25" t="s">
        <v>169</v>
      </c>
      <c r="J150" s="25" t="s">
        <v>168</v>
      </c>
    </row>
    <row r="151" spans="1:13" ht="28.5" x14ac:dyDescent="0.45">
      <c r="A151" s="24" t="str">
        <f t="shared" si="33"/>
        <v>3a5c5k5l</v>
      </c>
      <c r="B151" s="100">
        <f t="shared" si="34"/>
        <v>689</v>
      </c>
      <c r="C151" s="126">
        <v>0</v>
      </c>
      <c r="D151" s="126">
        <v>0</v>
      </c>
      <c r="E151" s="126">
        <v>0</v>
      </c>
      <c r="F151" s="127">
        <v>0</v>
      </c>
      <c r="G151" s="129">
        <f t="shared" si="32"/>
        <v>0</v>
      </c>
      <c r="H151" s="25" t="s">
        <v>159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33"/>
        <v>3a5c5l</v>
      </c>
      <c r="B152" s="100">
        <f t="shared" si="34"/>
        <v>690</v>
      </c>
      <c r="C152" s="126">
        <v>0</v>
      </c>
      <c r="D152" s="126">
        <v>0</v>
      </c>
      <c r="E152" s="126">
        <v>0</v>
      </c>
      <c r="F152" s="127">
        <v>0</v>
      </c>
      <c r="G152" s="129">
        <f t="shared" si="32"/>
        <v>0</v>
      </c>
      <c r="H152" s="25" t="s">
        <v>159</v>
      </c>
      <c r="I152" s="25" t="s">
        <v>169</v>
      </c>
      <c r="J152" s="25" t="s">
        <v>157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76B-9D20-4095-AD77-698AEE3CEBBA}">
  <dimension ref="A1:AD152"/>
  <sheetViews>
    <sheetView zoomScale="70" zoomScaleNormal="70"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11.1328125" style="98" customWidth="1"/>
    <col min="3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3b</v>
      </c>
      <c r="B2" s="104">
        <f>'PMV Scenarios Cat 3 a'!B152+1</f>
        <v>691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170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3b5a</v>
      </c>
      <c r="B3" s="104">
        <f>B2+1</f>
        <v>692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170</v>
      </c>
      <c r="I3" s="25" t="s">
        <v>160</v>
      </c>
    </row>
    <row r="4" spans="1:30" ht="28.5" x14ac:dyDescent="0.45">
      <c r="A4" s="24" t="str">
        <f t="shared" si="0"/>
        <v>3b5a5b</v>
      </c>
      <c r="B4" s="104">
        <f t="shared" ref="B4:B67" si="1">B3+1</f>
        <v>693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170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3b5a5b</v>
      </c>
      <c r="B5" s="104">
        <f t="shared" si="1"/>
        <v>694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170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3b5a5b5d</v>
      </c>
      <c r="B6" s="104">
        <f t="shared" si="1"/>
        <v>695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170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3b5a5b5d5e</v>
      </c>
      <c r="B7" s="104">
        <f t="shared" si="1"/>
        <v>696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170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3b5a5b5d5e5f</v>
      </c>
      <c r="B8" s="104">
        <f t="shared" si="1"/>
        <v>697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170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3b5a5b5d5e5f5g</v>
      </c>
      <c r="B9" s="104">
        <f t="shared" si="1"/>
        <v>698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170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3b5a5b5d5e5f5g5h</v>
      </c>
      <c r="B10" s="104">
        <f t="shared" si="1"/>
        <v>699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170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3b5a5b5d5e5f5g5h5i</v>
      </c>
      <c r="B11" s="104">
        <f t="shared" si="1"/>
        <v>700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170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3b5a5b5d5e5f5g5h5i5j</v>
      </c>
      <c r="B12" s="104">
        <f t="shared" si="1"/>
        <v>701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170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3b5a5b5d5e5f5g5h5i5j5k</v>
      </c>
      <c r="B13" s="104">
        <f t="shared" si="1"/>
        <v>702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170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3b5a5b5d5e5f5g5h5i5j5k5l</v>
      </c>
      <c r="B14" s="104">
        <f t="shared" si="1"/>
        <v>703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170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3b5a5d</v>
      </c>
      <c r="B15" s="104">
        <f t="shared" si="1"/>
        <v>704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170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3b5a5d5e</v>
      </c>
      <c r="B16" s="104">
        <f t="shared" si="1"/>
        <v>705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170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3b5a5d5e5f</v>
      </c>
      <c r="B17" s="104">
        <f t="shared" si="1"/>
        <v>706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170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3b5a5d5e5f5g</v>
      </c>
      <c r="B18" s="104">
        <f t="shared" si="1"/>
        <v>707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170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3b5a5d5e5f5g5h</v>
      </c>
      <c r="B19" s="104">
        <f t="shared" si="1"/>
        <v>708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170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3b5a5d5e5f5g5h5i</v>
      </c>
      <c r="B20" s="104">
        <f t="shared" si="1"/>
        <v>709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170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3b5a5d5e5f5g5h5i5j</v>
      </c>
      <c r="B21" s="104">
        <f t="shared" si="1"/>
        <v>710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170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3b5a5d5e5f5g5h5i5j5k</v>
      </c>
      <c r="B22" s="104">
        <f t="shared" si="1"/>
        <v>711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170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3b5a5d5e5f5g5h5i5j5k5l</v>
      </c>
      <c r="B23" s="104">
        <f t="shared" si="1"/>
        <v>712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170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3b5a5e</v>
      </c>
      <c r="B24" s="104">
        <f t="shared" si="1"/>
        <v>713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170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3b5a5e5f</v>
      </c>
      <c r="B25" s="104">
        <f t="shared" si="1"/>
        <v>714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170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3b5a5e5f5g</v>
      </c>
      <c r="B26" s="104">
        <f t="shared" si="1"/>
        <v>715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170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3b5a5e5f5g5h</v>
      </c>
      <c r="B27" s="104">
        <f t="shared" si="1"/>
        <v>716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170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3b5a5e5f5g5h5i</v>
      </c>
      <c r="B28" s="104">
        <f t="shared" si="1"/>
        <v>717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170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3b5a5e5f5g5h5i5j</v>
      </c>
      <c r="B29" s="104">
        <f t="shared" si="1"/>
        <v>718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170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3b5a5e5f5g5h5i5j5k</v>
      </c>
      <c r="B30" s="104">
        <f t="shared" si="1"/>
        <v>719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170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3b5a5e5f5g5h5i5j5k5l</v>
      </c>
      <c r="B31" s="104">
        <f t="shared" si="1"/>
        <v>720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170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3b5a5f</v>
      </c>
      <c r="B32" s="104">
        <f t="shared" si="1"/>
        <v>721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170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3b5a5f5g</v>
      </c>
      <c r="B33" s="104">
        <f t="shared" si="1"/>
        <v>722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170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3b5a5f5g5h</v>
      </c>
      <c r="B34" s="104">
        <f t="shared" si="1"/>
        <v>723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170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3b5a5f5g5h5i</v>
      </c>
      <c r="B35" s="104">
        <f t="shared" si="1"/>
        <v>724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170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3b5a5f5g5h5i5j</v>
      </c>
      <c r="B36" s="104">
        <f t="shared" si="1"/>
        <v>725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170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3b5a5f5g5h5i5j5k</v>
      </c>
      <c r="B37" s="104">
        <f t="shared" si="1"/>
        <v>726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170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3b5a5f5g5h5i5j5k5l</v>
      </c>
      <c r="B38" s="104">
        <f t="shared" si="1"/>
        <v>727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170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3b5a5g</v>
      </c>
      <c r="B39" s="104">
        <f t="shared" si="1"/>
        <v>728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170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3b5a5g5h</v>
      </c>
      <c r="B40" s="104">
        <f t="shared" si="1"/>
        <v>729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170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3b5a5g5h5i</v>
      </c>
      <c r="B41" s="104">
        <f t="shared" si="1"/>
        <v>730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170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3b5a5g5h5i5j</v>
      </c>
      <c r="B42" s="104">
        <f t="shared" si="1"/>
        <v>731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170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3b5a5g5h5i5j5k</v>
      </c>
      <c r="B43" s="104">
        <f t="shared" si="1"/>
        <v>732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170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3b5a5g5h5i5j5k5l</v>
      </c>
      <c r="B44" s="104">
        <f t="shared" si="1"/>
        <v>733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170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3b5a5h</v>
      </c>
      <c r="B45" s="104">
        <f t="shared" si="1"/>
        <v>734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170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3b5a5h5i</v>
      </c>
      <c r="B46" s="104">
        <f t="shared" si="1"/>
        <v>735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170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3b5a5h5i5j</v>
      </c>
      <c r="B47" s="104">
        <f t="shared" si="1"/>
        <v>736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170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3b5a5h5i5j5k</v>
      </c>
      <c r="B48" s="104">
        <f t="shared" si="1"/>
        <v>737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170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3b5a5h5i5j5k5l</v>
      </c>
      <c r="B49" s="104">
        <f t="shared" si="1"/>
        <v>738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170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3b5a5i</v>
      </c>
      <c r="B50" s="104">
        <f t="shared" si="1"/>
        <v>739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170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3b5a5i5j</v>
      </c>
      <c r="B51" s="104">
        <f t="shared" si="1"/>
        <v>740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170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3b5a5i5j5k</v>
      </c>
      <c r="B52" s="104">
        <f t="shared" si="1"/>
        <v>741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170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3b5a5i5j5k5l</v>
      </c>
      <c r="B53" s="104">
        <f t="shared" si="1"/>
        <v>742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170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3b5a5j</v>
      </c>
      <c r="B54" s="104">
        <f t="shared" si="1"/>
        <v>743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170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3b5a5j5k</v>
      </c>
      <c r="B55" s="104">
        <f t="shared" si="1"/>
        <v>744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170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3b5a5j5k5l</v>
      </c>
      <c r="B56" s="104">
        <f t="shared" si="1"/>
        <v>745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170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3b5a5k</v>
      </c>
      <c r="B57" s="104">
        <f t="shared" si="1"/>
        <v>746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170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3b5a5k5l</v>
      </c>
      <c r="B58" s="104">
        <f t="shared" si="1"/>
        <v>747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170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3b5a5l</v>
      </c>
      <c r="B59" s="104">
        <f t="shared" si="1"/>
        <v>748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170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3b5b</v>
      </c>
      <c r="B60" s="104">
        <f t="shared" si="1"/>
        <v>749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170</v>
      </c>
      <c r="I60" s="25" t="s">
        <v>161</v>
      </c>
    </row>
    <row r="61" spans="1:14" ht="28.5" x14ac:dyDescent="0.45">
      <c r="A61" s="24" t="str">
        <f t="shared" si="0"/>
        <v>3b5b</v>
      </c>
      <c r="B61" s="104">
        <f t="shared" si="1"/>
        <v>750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170</v>
      </c>
      <c r="I61" s="25" t="s">
        <v>161</v>
      </c>
    </row>
    <row r="62" spans="1:14" ht="28.5" x14ac:dyDescent="0.45">
      <c r="A62" s="24" t="str">
        <f t="shared" si="0"/>
        <v>3b5b5d</v>
      </c>
      <c r="B62" s="104">
        <f t="shared" si="1"/>
        <v>751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170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3b5b5d5e</v>
      </c>
      <c r="B63" s="104">
        <f t="shared" si="1"/>
        <v>752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170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3b5b5d5e5f</v>
      </c>
      <c r="B64" s="104">
        <f t="shared" si="1"/>
        <v>753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170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3b5b5d5e5f5g</v>
      </c>
      <c r="B65" s="104">
        <f t="shared" si="1"/>
        <v>754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170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3b5b5d5e5f5g5h</v>
      </c>
      <c r="B66" s="104">
        <f t="shared" si="1"/>
        <v>755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170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3b5b5d5e5f5g5h5i</v>
      </c>
      <c r="B67" s="104">
        <f t="shared" si="1"/>
        <v>756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170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3b5b5d5e5f5g5h5i5j</v>
      </c>
      <c r="B68" s="104">
        <f t="shared" ref="B68:B131" si="4">B67+1</f>
        <v>757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170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3b5b5d5e5f5g5h5i5j5k</v>
      </c>
      <c r="B69" s="104">
        <f t="shared" si="4"/>
        <v>758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170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3b5b5d5e5f5g5h5i5j5k5l</v>
      </c>
      <c r="B70" s="104">
        <f t="shared" si="4"/>
        <v>759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170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3b5b5e</v>
      </c>
      <c r="B71" s="104">
        <f t="shared" si="4"/>
        <v>760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170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3b5b5e5f</v>
      </c>
      <c r="B72" s="104">
        <f t="shared" si="4"/>
        <v>761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170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3b5b5e5f5g</v>
      </c>
      <c r="B73" s="104">
        <f t="shared" si="4"/>
        <v>762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170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3b5b5e5f5g5h</v>
      </c>
      <c r="B74" s="104">
        <f t="shared" si="4"/>
        <v>763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170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3b5b5e5f5g5h5i</v>
      </c>
      <c r="B75" s="104">
        <f t="shared" si="4"/>
        <v>764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170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3b5b5e5f5g5h5i5j</v>
      </c>
      <c r="B76" s="104">
        <f t="shared" si="4"/>
        <v>765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170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3b5b5e5f5g5h5i5j5k</v>
      </c>
      <c r="B77" s="104">
        <f t="shared" si="4"/>
        <v>766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170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3b5b5e5f5g5h5i5j5k5l</v>
      </c>
      <c r="B78" s="104">
        <f t="shared" si="4"/>
        <v>767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170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3b5b5f</v>
      </c>
      <c r="B79" s="104">
        <f t="shared" si="4"/>
        <v>768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170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3b5b5f5g</v>
      </c>
      <c r="B80" s="104">
        <f t="shared" si="4"/>
        <v>769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170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3b5b5f5g5h</v>
      </c>
      <c r="B81" s="104">
        <f t="shared" si="4"/>
        <v>770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170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3b5b5f5g5h5i</v>
      </c>
      <c r="B82" s="104">
        <f t="shared" si="4"/>
        <v>771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170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3b5b5f5g5h5i5j</v>
      </c>
      <c r="B83" s="104">
        <f t="shared" si="4"/>
        <v>772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170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3b5b5f5g5h5i5j5k</v>
      </c>
      <c r="B84" s="104">
        <f t="shared" si="4"/>
        <v>773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170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3b5b5f5g5h5i5j5k5l</v>
      </c>
      <c r="B85" s="104">
        <f t="shared" si="4"/>
        <v>774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170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3b5b5g</v>
      </c>
      <c r="B86" s="104">
        <f t="shared" si="4"/>
        <v>775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170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3b5b5g5h</v>
      </c>
      <c r="B87" s="104">
        <f t="shared" si="4"/>
        <v>776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170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3b5b5g5h5i</v>
      </c>
      <c r="B88" s="104">
        <f t="shared" si="4"/>
        <v>777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170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3b5b5g5h5i5j</v>
      </c>
      <c r="B89" s="104">
        <f t="shared" si="4"/>
        <v>778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170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3b5b5g5h5i5j5k</v>
      </c>
      <c r="B90" s="104">
        <f t="shared" si="4"/>
        <v>779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170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3b5b5g5h5i5j5k5l</v>
      </c>
      <c r="B91" s="104">
        <f t="shared" si="4"/>
        <v>780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170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3b5b5h</v>
      </c>
      <c r="B92" s="104">
        <f t="shared" si="4"/>
        <v>781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170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3b5b5h5i</v>
      </c>
      <c r="B93" s="104">
        <f t="shared" si="4"/>
        <v>782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170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3b5b5h5i5j</v>
      </c>
      <c r="B94" s="104">
        <f t="shared" si="4"/>
        <v>783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170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3b5b5h5i5j5k</v>
      </c>
      <c r="B95" s="104">
        <f t="shared" si="4"/>
        <v>784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170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3b5b5h5i5j5k5l</v>
      </c>
      <c r="B96" s="104">
        <f t="shared" si="4"/>
        <v>785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170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3b5b5i</v>
      </c>
      <c r="B97" s="104">
        <f t="shared" si="4"/>
        <v>786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170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3b5b5i5j</v>
      </c>
      <c r="B98" s="104">
        <f t="shared" si="4"/>
        <v>787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170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3b5b5i5j5k</v>
      </c>
      <c r="B99" s="104">
        <f t="shared" si="4"/>
        <v>788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170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3b5b5i5j5k5l</v>
      </c>
      <c r="B100" s="104">
        <f t="shared" si="4"/>
        <v>789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170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3b5b5j</v>
      </c>
      <c r="B101" s="104">
        <f t="shared" si="4"/>
        <v>790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170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3b5b5j5k</v>
      </c>
      <c r="B102" s="104">
        <f t="shared" si="4"/>
        <v>791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170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3b5b5j5k5l</v>
      </c>
      <c r="B103" s="104">
        <f t="shared" si="4"/>
        <v>792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170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3b5b5k</v>
      </c>
      <c r="B104" s="104">
        <f t="shared" si="4"/>
        <v>793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170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3b5b5k5l</v>
      </c>
      <c r="B105" s="104">
        <f t="shared" si="4"/>
        <v>794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170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3b5b5l</v>
      </c>
      <c r="B106" s="104">
        <f t="shared" si="4"/>
        <v>795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170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3b5c5d</v>
      </c>
      <c r="B107" s="104">
        <f t="shared" si="4"/>
        <v>796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170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3b5c5d5e</v>
      </c>
      <c r="B108" s="104">
        <f t="shared" si="4"/>
        <v>797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170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3b5c5d5e5f</v>
      </c>
      <c r="B109" s="104">
        <f t="shared" si="4"/>
        <v>798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170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3b5c5d5e5f5g</v>
      </c>
      <c r="B110" s="104">
        <f t="shared" si="4"/>
        <v>799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170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3b5c5d5e5f5g5h</v>
      </c>
      <c r="B111" s="104">
        <f t="shared" si="4"/>
        <v>800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170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3b5c5d5e5f5g5h5i</v>
      </c>
      <c r="B112" s="104">
        <f t="shared" si="4"/>
        <v>801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170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3b5c5d5e5f5g5h5i5j</v>
      </c>
      <c r="B113" s="104">
        <f t="shared" si="4"/>
        <v>802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170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3b5c5d5e5f5g5h5i5j5k</v>
      </c>
      <c r="B114" s="104">
        <f t="shared" si="4"/>
        <v>803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170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3b5c5d5e5f5g5h5i5j5k5l</v>
      </c>
      <c r="B115" s="104">
        <f t="shared" si="4"/>
        <v>804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170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3b5c5e</v>
      </c>
      <c r="B116" s="104">
        <f t="shared" si="4"/>
        <v>805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170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3b5c5e5f</v>
      </c>
      <c r="B117" s="104">
        <f t="shared" si="4"/>
        <v>806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170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3b5c5e5f5g</v>
      </c>
      <c r="B118" s="104">
        <f t="shared" si="4"/>
        <v>807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170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3b5c5e5f5g5h</v>
      </c>
      <c r="B119" s="104">
        <f t="shared" si="4"/>
        <v>808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170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3b5c5e5f5g5h5i</v>
      </c>
      <c r="B120" s="104">
        <f t="shared" si="4"/>
        <v>809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170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3b5c5e5f5g5h5i5j</v>
      </c>
      <c r="B121" s="104">
        <f t="shared" si="4"/>
        <v>810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170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3b5c5e5f5g5h5i5j5k</v>
      </c>
      <c r="B122" s="104">
        <f t="shared" si="4"/>
        <v>811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170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3b5c5e5f5g5h5i5j5k5l</v>
      </c>
      <c r="B123" s="104">
        <f t="shared" si="4"/>
        <v>812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170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3b5c5f</v>
      </c>
      <c r="B124" s="104">
        <f t="shared" si="4"/>
        <v>813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170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3b5c5f5g</v>
      </c>
      <c r="B125" s="104">
        <f t="shared" si="4"/>
        <v>814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170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3b5c5f5g5h</v>
      </c>
      <c r="B126" s="104">
        <f t="shared" si="4"/>
        <v>815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170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3b5c5f5g5h5i</v>
      </c>
      <c r="B127" s="104">
        <f t="shared" si="4"/>
        <v>816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170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3b5c5f5g5h5i5j</v>
      </c>
      <c r="B128" s="104">
        <f t="shared" si="4"/>
        <v>817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170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3b5c5f5g5h5i5j5k</v>
      </c>
      <c r="B129" s="104">
        <f t="shared" si="4"/>
        <v>818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170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3b5c5f5g5h5i5j5k5l</v>
      </c>
      <c r="B130" s="104">
        <f t="shared" si="4"/>
        <v>819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170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3b5c5g</v>
      </c>
      <c r="B131" s="104">
        <f t="shared" si="4"/>
        <v>820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170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3b5c5g5h</v>
      </c>
      <c r="B132" s="104">
        <f t="shared" ref="B132:B152" si="7">B131+1</f>
        <v>821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170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3b5c5g5h5i</v>
      </c>
      <c r="B133" s="104">
        <f t="shared" si="7"/>
        <v>822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170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3b5c5g5h5i5j</v>
      </c>
      <c r="B134" s="104">
        <f t="shared" si="7"/>
        <v>823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170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3b5c5g5h5i5j5k</v>
      </c>
      <c r="B135" s="104">
        <f t="shared" si="7"/>
        <v>824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170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3b5c5g5h5i5j5k5l</v>
      </c>
      <c r="B136" s="104">
        <f t="shared" si="7"/>
        <v>825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170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3b5c</v>
      </c>
      <c r="B137" s="104">
        <f t="shared" si="7"/>
        <v>826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170</v>
      </c>
      <c r="I137" s="25" t="s">
        <v>169</v>
      </c>
    </row>
    <row r="138" spans="1:16" ht="28.5" x14ac:dyDescent="0.45">
      <c r="A138" s="24" t="str">
        <f t="shared" si="6"/>
        <v>3b5c5h</v>
      </c>
      <c r="B138" s="104">
        <f t="shared" si="7"/>
        <v>827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170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3b5c5h5i</v>
      </c>
      <c r="B139" s="104">
        <f t="shared" si="7"/>
        <v>828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170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3b5c5h5i5j</v>
      </c>
      <c r="B140" s="104">
        <f t="shared" si="7"/>
        <v>829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170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3b5c5h5i5j5k</v>
      </c>
      <c r="B141" s="104">
        <f t="shared" si="7"/>
        <v>830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170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3b5c5h5i5j5k5l</v>
      </c>
      <c r="B142" s="104">
        <f t="shared" si="7"/>
        <v>831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170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3b5c5i</v>
      </c>
      <c r="B143" s="104">
        <f t="shared" si="7"/>
        <v>832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170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3b5c5i5j</v>
      </c>
      <c r="B144" s="104">
        <f t="shared" si="7"/>
        <v>833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170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3b5c5i5j5k</v>
      </c>
      <c r="B145" s="104">
        <f t="shared" si="7"/>
        <v>834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170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3b5c5i5j5k5l</v>
      </c>
      <c r="B146" s="104">
        <f t="shared" si="7"/>
        <v>835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170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3b5c5j</v>
      </c>
      <c r="B147" s="104">
        <f t="shared" si="7"/>
        <v>836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170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3b5c5j5k</v>
      </c>
      <c r="B148" s="104">
        <f t="shared" si="7"/>
        <v>837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170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3b5c5j5k5l</v>
      </c>
      <c r="B149" s="104">
        <f t="shared" si="7"/>
        <v>838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170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3b5c5k</v>
      </c>
      <c r="B150" s="104">
        <f t="shared" si="7"/>
        <v>839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170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3b5c5k5l</v>
      </c>
      <c r="B151" s="104">
        <f t="shared" si="7"/>
        <v>840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170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3b5c5l</v>
      </c>
      <c r="B152" s="104">
        <f t="shared" si="7"/>
        <v>841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170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6ADE-1BB8-44F9-BC69-99E265493A55}">
  <dimension ref="A1:AD152"/>
  <sheetViews>
    <sheetView workbookViewId="0">
      <selection activeCell="J10" sqref="J10"/>
    </sheetView>
  </sheetViews>
  <sheetFormatPr defaultColWidth="9.1328125" defaultRowHeight="14.25" x14ac:dyDescent="0.45"/>
  <cols>
    <col min="1" max="1" width="9.1328125" style="24"/>
    <col min="2" max="2" width="11.1328125" style="115" customWidth="1"/>
    <col min="3" max="5" width="13.73046875" style="24" customWidth="1"/>
    <col min="6" max="6" width="13.73046875" style="98" customWidth="1"/>
    <col min="7" max="7" width="13.73046875" style="119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3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1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3c</v>
      </c>
      <c r="B2" s="114">
        <f>'PMV Scenarios Cat 3 b'!B152+1</f>
        <v>842</v>
      </c>
      <c r="C2" s="87">
        <v>0.2</v>
      </c>
      <c r="D2" s="87">
        <v>0.15</v>
      </c>
      <c r="E2" s="87">
        <v>0.55000000000000004</v>
      </c>
      <c r="F2" s="111">
        <v>0.1</v>
      </c>
      <c r="G2" s="117">
        <f>SUM(C2:F2)</f>
        <v>1</v>
      </c>
      <c r="H2" s="25" t="s">
        <v>171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3c5a</v>
      </c>
      <c r="B3" s="114">
        <f>B2+1</f>
        <v>843</v>
      </c>
      <c r="C3" s="94">
        <v>0</v>
      </c>
      <c r="D3" s="94">
        <v>0</v>
      </c>
      <c r="E3" s="94">
        <v>0</v>
      </c>
      <c r="F3" s="112">
        <v>0</v>
      </c>
      <c r="G3" s="118">
        <f>SUM(C3:F3)</f>
        <v>0</v>
      </c>
      <c r="H3" s="25" t="s">
        <v>171</v>
      </c>
      <c r="I3" s="25" t="s">
        <v>160</v>
      </c>
    </row>
    <row r="4" spans="1:30" ht="28.5" x14ac:dyDescent="0.45">
      <c r="A4" s="24" t="str">
        <f t="shared" si="0"/>
        <v>3c5a5b</v>
      </c>
      <c r="B4" s="114">
        <f t="shared" ref="B4:B67" si="1">B3+1</f>
        <v>844</v>
      </c>
      <c r="C4" s="94">
        <v>0</v>
      </c>
      <c r="D4" s="94">
        <v>10</v>
      </c>
      <c r="E4" s="94">
        <v>0</v>
      </c>
      <c r="F4" s="112">
        <v>0</v>
      </c>
      <c r="G4" s="118">
        <f t="shared" ref="G4:G67" si="2">SUM(C4:F4)</f>
        <v>10</v>
      </c>
      <c r="H4" s="25" t="s">
        <v>171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3c5a5b</v>
      </c>
      <c r="B5" s="114">
        <f t="shared" si="1"/>
        <v>845</v>
      </c>
      <c r="C5" s="94">
        <v>0.01</v>
      </c>
      <c r="D5" s="94">
        <v>0</v>
      </c>
      <c r="E5" s="94">
        <v>0</v>
      </c>
      <c r="F5" s="112">
        <v>0</v>
      </c>
      <c r="G5" s="118">
        <f>SUM(C5:F5)</f>
        <v>0.01</v>
      </c>
      <c r="H5" s="25" t="s">
        <v>171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3c5a5b5d</v>
      </c>
      <c r="B6" s="114">
        <f t="shared" si="1"/>
        <v>846</v>
      </c>
      <c r="C6" s="94">
        <v>0</v>
      </c>
      <c r="D6" s="94">
        <v>0</v>
      </c>
      <c r="E6" s="94">
        <v>0</v>
      </c>
      <c r="F6" s="112">
        <v>0</v>
      </c>
      <c r="G6" s="118">
        <f>SUM(C6:F6)</f>
        <v>0</v>
      </c>
      <c r="H6" s="25" t="s">
        <v>171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3c5a5b5d5e</v>
      </c>
      <c r="B7" s="114">
        <f t="shared" si="1"/>
        <v>847</v>
      </c>
      <c r="C7" s="94">
        <v>0</v>
      </c>
      <c r="D7" s="94">
        <v>0</v>
      </c>
      <c r="E7" s="94">
        <v>0</v>
      </c>
      <c r="F7" s="112">
        <v>0</v>
      </c>
      <c r="G7" s="118">
        <f t="shared" si="2"/>
        <v>0</v>
      </c>
      <c r="H7" s="25" t="s">
        <v>171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3c5a5b5d5e5f</v>
      </c>
      <c r="B8" s="114">
        <f t="shared" si="1"/>
        <v>848</v>
      </c>
      <c r="C8" s="94">
        <v>0</v>
      </c>
      <c r="D8" s="94">
        <v>0</v>
      </c>
      <c r="E8" s="94">
        <v>0</v>
      </c>
      <c r="F8" s="112">
        <v>0</v>
      </c>
      <c r="G8" s="118">
        <f t="shared" si="2"/>
        <v>0</v>
      </c>
      <c r="H8" s="25" t="s">
        <v>171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3c5a5b5d5e5f5g</v>
      </c>
      <c r="B9" s="114">
        <f t="shared" si="1"/>
        <v>849</v>
      </c>
      <c r="C9" s="94">
        <v>0</v>
      </c>
      <c r="D9" s="94">
        <v>0</v>
      </c>
      <c r="E9" s="94">
        <v>0</v>
      </c>
      <c r="F9" s="112">
        <v>0</v>
      </c>
      <c r="G9" s="118">
        <f t="shared" si="2"/>
        <v>0</v>
      </c>
      <c r="H9" s="25" t="s">
        <v>171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3c5a5b5d5e5f5g5h</v>
      </c>
      <c r="B10" s="114">
        <f t="shared" si="1"/>
        <v>850</v>
      </c>
      <c r="C10" s="94">
        <v>0</v>
      </c>
      <c r="D10" s="94">
        <v>0</v>
      </c>
      <c r="E10" s="94">
        <v>0</v>
      </c>
      <c r="F10" s="112">
        <v>0</v>
      </c>
      <c r="G10" s="118">
        <f t="shared" si="2"/>
        <v>0</v>
      </c>
      <c r="H10" s="25" t="s">
        <v>171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3c5a5b5d5e5f5g5h5i</v>
      </c>
      <c r="B11" s="114">
        <f t="shared" si="1"/>
        <v>851</v>
      </c>
      <c r="C11" s="94">
        <v>0</v>
      </c>
      <c r="D11" s="94">
        <v>0</v>
      </c>
      <c r="E11" s="94">
        <v>0</v>
      </c>
      <c r="F11" s="112">
        <v>0</v>
      </c>
      <c r="G11" s="118">
        <f t="shared" si="2"/>
        <v>0</v>
      </c>
      <c r="H11" s="25" t="s">
        <v>171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3c5a5b5d5e5f5g5h5i5j</v>
      </c>
      <c r="B12" s="114">
        <f t="shared" si="1"/>
        <v>852</v>
      </c>
      <c r="C12" s="94">
        <v>0</v>
      </c>
      <c r="D12" s="94">
        <v>0</v>
      </c>
      <c r="E12" s="94">
        <v>0</v>
      </c>
      <c r="F12" s="112">
        <v>0</v>
      </c>
      <c r="G12" s="118">
        <f t="shared" si="2"/>
        <v>0</v>
      </c>
      <c r="H12" s="25" t="s">
        <v>171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3c5a5b5d5e5f5g5h5i5j5k</v>
      </c>
      <c r="B13" s="114">
        <f t="shared" si="1"/>
        <v>853</v>
      </c>
      <c r="C13" s="94">
        <v>0</v>
      </c>
      <c r="D13" s="94">
        <v>0</v>
      </c>
      <c r="E13" s="94">
        <v>0</v>
      </c>
      <c r="F13" s="112">
        <v>0</v>
      </c>
      <c r="G13" s="118">
        <f t="shared" si="2"/>
        <v>0</v>
      </c>
      <c r="H13" s="25" t="s">
        <v>171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3c5a5b5d5e5f5g5h5i5j5k5l</v>
      </c>
      <c r="B14" s="114">
        <f t="shared" si="1"/>
        <v>854</v>
      </c>
      <c r="C14" s="94">
        <v>0</v>
      </c>
      <c r="D14" s="94">
        <v>0</v>
      </c>
      <c r="E14" s="94">
        <v>0</v>
      </c>
      <c r="F14" s="112">
        <v>0</v>
      </c>
      <c r="G14" s="118">
        <f t="shared" si="2"/>
        <v>0</v>
      </c>
      <c r="H14" s="25" t="s">
        <v>171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3c5a5d</v>
      </c>
      <c r="B15" s="114">
        <f t="shared" si="1"/>
        <v>855</v>
      </c>
      <c r="C15" s="94">
        <v>0</v>
      </c>
      <c r="D15" s="94">
        <v>0</v>
      </c>
      <c r="E15" s="94">
        <v>0</v>
      </c>
      <c r="F15" s="112">
        <v>0</v>
      </c>
      <c r="G15" s="118">
        <f t="shared" si="2"/>
        <v>0</v>
      </c>
      <c r="H15" s="25" t="s">
        <v>171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3c5a5d5e</v>
      </c>
      <c r="B16" s="114">
        <f t="shared" si="1"/>
        <v>856</v>
      </c>
      <c r="C16" s="94">
        <v>0</v>
      </c>
      <c r="D16" s="94">
        <v>0</v>
      </c>
      <c r="E16" s="94">
        <v>0</v>
      </c>
      <c r="F16" s="112">
        <v>0</v>
      </c>
      <c r="G16" s="118">
        <f t="shared" si="2"/>
        <v>0</v>
      </c>
      <c r="H16" s="25" t="s">
        <v>171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3c5a5d5e5f</v>
      </c>
      <c r="B17" s="114">
        <f t="shared" si="1"/>
        <v>857</v>
      </c>
      <c r="C17" s="94">
        <v>0</v>
      </c>
      <c r="D17" s="94">
        <v>0</v>
      </c>
      <c r="E17" s="94">
        <v>0</v>
      </c>
      <c r="F17" s="112">
        <v>0</v>
      </c>
      <c r="G17" s="118">
        <f t="shared" si="2"/>
        <v>0</v>
      </c>
      <c r="H17" s="25" t="s">
        <v>171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3c5a5d5e5f5g</v>
      </c>
      <c r="B18" s="114">
        <f t="shared" si="1"/>
        <v>858</v>
      </c>
      <c r="C18" s="94">
        <v>0</v>
      </c>
      <c r="D18" s="94">
        <v>0</v>
      </c>
      <c r="E18" s="94">
        <v>0</v>
      </c>
      <c r="F18" s="112">
        <v>0</v>
      </c>
      <c r="G18" s="118">
        <f t="shared" si="2"/>
        <v>0</v>
      </c>
      <c r="H18" s="25" t="s">
        <v>171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3c5a5d5e5f5g5h</v>
      </c>
      <c r="B19" s="114">
        <f t="shared" si="1"/>
        <v>859</v>
      </c>
      <c r="C19" s="94">
        <v>0</v>
      </c>
      <c r="D19" s="94">
        <v>0</v>
      </c>
      <c r="E19" s="94">
        <v>0</v>
      </c>
      <c r="F19" s="112">
        <v>0</v>
      </c>
      <c r="G19" s="118">
        <f t="shared" si="2"/>
        <v>0</v>
      </c>
      <c r="H19" s="25" t="s">
        <v>171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3c5a5d5e5f5g5h5i</v>
      </c>
      <c r="B20" s="114">
        <f t="shared" si="1"/>
        <v>860</v>
      </c>
      <c r="C20" s="94">
        <v>0</v>
      </c>
      <c r="D20" s="94">
        <v>0</v>
      </c>
      <c r="E20" s="94">
        <v>0</v>
      </c>
      <c r="F20" s="112">
        <v>0</v>
      </c>
      <c r="G20" s="118">
        <f t="shared" si="2"/>
        <v>0</v>
      </c>
      <c r="H20" s="25" t="s">
        <v>171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3c5a5d5e5f5g5h5i5j</v>
      </c>
      <c r="B21" s="114">
        <f t="shared" si="1"/>
        <v>861</v>
      </c>
      <c r="C21" s="94">
        <v>0</v>
      </c>
      <c r="D21" s="94">
        <v>0</v>
      </c>
      <c r="E21" s="94">
        <v>0</v>
      </c>
      <c r="F21" s="112">
        <v>0</v>
      </c>
      <c r="G21" s="118">
        <f t="shared" si="2"/>
        <v>0</v>
      </c>
      <c r="H21" s="25" t="s">
        <v>171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3c5a5d5e5f5g5h5i5j5k</v>
      </c>
      <c r="B22" s="114">
        <f t="shared" si="1"/>
        <v>862</v>
      </c>
      <c r="C22" s="94">
        <v>0</v>
      </c>
      <c r="D22" s="94">
        <v>0</v>
      </c>
      <c r="E22" s="94">
        <v>0</v>
      </c>
      <c r="F22" s="112">
        <v>0</v>
      </c>
      <c r="G22" s="118">
        <f t="shared" si="2"/>
        <v>0</v>
      </c>
      <c r="H22" s="25" t="s">
        <v>171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3c5a5d5e5f5g5h5i5j5k5l</v>
      </c>
      <c r="B23" s="114">
        <f t="shared" si="1"/>
        <v>863</v>
      </c>
      <c r="C23" s="94">
        <v>0</v>
      </c>
      <c r="D23" s="94">
        <v>0</v>
      </c>
      <c r="E23" s="94">
        <v>0</v>
      </c>
      <c r="F23" s="112">
        <v>0</v>
      </c>
      <c r="G23" s="118">
        <f t="shared" si="2"/>
        <v>0</v>
      </c>
      <c r="H23" s="25" t="s">
        <v>171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3c5a5e</v>
      </c>
      <c r="B24" s="114">
        <f t="shared" si="1"/>
        <v>864</v>
      </c>
      <c r="C24" s="94">
        <v>0</v>
      </c>
      <c r="D24" s="94">
        <v>0</v>
      </c>
      <c r="E24" s="94">
        <v>0</v>
      </c>
      <c r="F24" s="112">
        <v>0</v>
      </c>
      <c r="G24" s="118">
        <f t="shared" si="2"/>
        <v>0</v>
      </c>
      <c r="H24" s="25" t="s">
        <v>171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3c5a5e5f</v>
      </c>
      <c r="B25" s="114">
        <f t="shared" si="1"/>
        <v>865</v>
      </c>
      <c r="C25" s="94">
        <v>0</v>
      </c>
      <c r="D25" s="94">
        <v>0</v>
      </c>
      <c r="E25" s="94">
        <v>0</v>
      </c>
      <c r="F25" s="112">
        <v>0</v>
      </c>
      <c r="G25" s="118">
        <f t="shared" si="2"/>
        <v>0</v>
      </c>
      <c r="H25" s="25" t="s">
        <v>171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3c5a5e5f5g</v>
      </c>
      <c r="B26" s="114">
        <f t="shared" si="1"/>
        <v>866</v>
      </c>
      <c r="C26" s="94">
        <v>0</v>
      </c>
      <c r="D26" s="94">
        <v>0</v>
      </c>
      <c r="E26" s="94">
        <v>0</v>
      </c>
      <c r="F26" s="112">
        <v>0</v>
      </c>
      <c r="G26" s="118">
        <f t="shared" si="2"/>
        <v>0</v>
      </c>
      <c r="H26" s="25" t="s">
        <v>171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3c5a5e5f5g5h</v>
      </c>
      <c r="B27" s="114">
        <f t="shared" si="1"/>
        <v>867</v>
      </c>
      <c r="C27" s="94">
        <v>0</v>
      </c>
      <c r="D27" s="94">
        <v>0</v>
      </c>
      <c r="E27" s="94">
        <v>0</v>
      </c>
      <c r="F27" s="112">
        <v>0</v>
      </c>
      <c r="G27" s="118">
        <f t="shared" si="2"/>
        <v>0</v>
      </c>
      <c r="H27" s="25" t="s">
        <v>171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3c5a5e5f5g5h5i</v>
      </c>
      <c r="B28" s="114">
        <f t="shared" si="1"/>
        <v>868</v>
      </c>
      <c r="C28" s="94">
        <v>0</v>
      </c>
      <c r="D28" s="94">
        <v>0</v>
      </c>
      <c r="E28" s="94">
        <v>0</v>
      </c>
      <c r="F28" s="112">
        <v>0</v>
      </c>
      <c r="G28" s="118">
        <f t="shared" si="2"/>
        <v>0</v>
      </c>
      <c r="H28" s="25" t="s">
        <v>171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3c5a5e5f5g5h5i5j</v>
      </c>
      <c r="B29" s="114">
        <f t="shared" si="1"/>
        <v>869</v>
      </c>
      <c r="C29" s="94">
        <v>0</v>
      </c>
      <c r="D29" s="94">
        <v>0</v>
      </c>
      <c r="E29" s="94">
        <v>0</v>
      </c>
      <c r="F29" s="112">
        <v>0</v>
      </c>
      <c r="G29" s="118">
        <f t="shared" si="2"/>
        <v>0</v>
      </c>
      <c r="H29" s="25" t="s">
        <v>171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3c5a5e5f5g5h5i5j5k</v>
      </c>
      <c r="B30" s="114">
        <f t="shared" si="1"/>
        <v>870</v>
      </c>
      <c r="C30" s="94">
        <v>0</v>
      </c>
      <c r="D30" s="94">
        <v>0</v>
      </c>
      <c r="E30" s="94">
        <v>0</v>
      </c>
      <c r="F30" s="112">
        <v>0</v>
      </c>
      <c r="G30" s="118">
        <f t="shared" si="2"/>
        <v>0</v>
      </c>
      <c r="H30" s="25" t="s">
        <v>171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3c5a5e5f5g5h5i5j5k5l</v>
      </c>
      <c r="B31" s="114">
        <f t="shared" si="1"/>
        <v>871</v>
      </c>
      <c r="C31" s="94">
        <v>0</v>
      </c>
      <c r="D31" s="94">
        <v>0</v>
      </c>
      <c r="E31" s="94">
        <v>0</v>
      </c>
      <c r="F31" s="112">
        <v>0</v>
      </c>
      <c r="G31" s="118">
        <f t="shared" si="2"/>
        <v>0</v>
      </c>
      <c r="H31" s="25" t="s">
        <v>171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3c5a5f</v>
      </c>
      <c r="B32" s="114">
        <f t="shared" si="1"/>
        <v>872</v>
      </c>
      <c r="C32" s="94">
        <v>0</v>
      </c>
      <c r="D32" s="94">
        <v>0</v>
      </c>
      <c r="E32" s="94">
        <v>0</v>
      </c>
      <c r="F32" s="112">
        <v>0</v>
      </c>
      <c r="G32" s="118">
        <f t="shared" si="2"/>
        <v>0</v>
      </c>
      <c r="H32" s="25" t="s">
        <v>171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3c5a5f5g</v>
      </c>
      <c r="B33" s="114">
        <f t="shared" si="1"/>
        <v>873</v>
      </c>
      <c r="C33" s="94">
        <v>0</v>
      </c>
      <c r="D33" s="94">
        <v>0</v>
      </c>
      <c r="E33" s="94">
        <v>0</v>
      </c>
      <c r="F33" s="112">
        <v>0</v>
      </c>
      <c r="G33" s="118">
        <f t="shared" si="2"/>
        <v>0</v>
      </c>
      <c r="H33" s="25" t="s">
        <v>171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3c5a5f5g5h</v>
      </c>
      <c r="B34" s="114">
        <f t="shared" si="1"/>
        <v>874</v>
      </c>
      <c r="C34" s="94">
        <v>0</v>
      </c>
      <c r="D34" s="94">
        <v>0</v>
      </c>
      <c r="E34" s="94">
        <v>0</v>
      </c>
      <c r="F34" s="112">
        <v>0</v>
      </c>
      <c r="G34" s="118">
        <f t="shared" si="2"/>
        <v>0</v>
      </c>
      <c r="H34" s="25" t="s">
        <v>171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3c5a5f5g5h5i</v>
      </c>
      <c r="B35" s="114">
        <f t="shared" si="1"/>
        <v>875</v>
      </c>
      <c r="C35" s="94">
        <v>0</v>
      </c>
      <c r="D35" s="94">
        <v>0</v>
      </c>
      <c r="E35" s="94">
        <v>0</v>
      </c>
      <c r="F35" s="112">
        <v>0</v>
      </c>
      <c r="G35" s="118">
        <f t="shared" si="2"/>
        <v>0</v>
      </c>
      <c r="H35" s="25" t="s">
        <v>171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3c5a5f5g5h5i5j</v>
      </c>
      <c r="B36" s="114">
        <f t="shared" si="1"/>
        <v>876</v>
      </c>
      <c r="C36" s="94">
        <v>0</v>
      </c>
      <c r="D36" s="94">
        <v>0</v>
      </c>
      <c r="E36" s="94">
        <v>0</v>
      </c>
      <c r="F36" s="112">
        <v>0</v>
      </c>
      <c r="G36" s="118">
        <f t="shared" si="2"/>
        <v>0</v>
      </c>
      <c r="H36" s="25" t="s">
        <v>171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3c5a5f5g5h5i5j5k</v>
      </c>
      <c r="B37" s="114">
        <f t="shared" si="1"/>
        <v>877</v>
      </c>
      <c r="C37" s="94">
        <v>0</v>
      </c>
      <c r="D37" s="94">
        <v>0</v>
      </c>
      <c r="E37" s="94">
        <v>0</v>
      </c>
      <c r="F37" s="112">
        <v>0</v>
      </c>
      <c r="G37" s="118">
        <f t="shared" si="2"/>
        <v>0</v>
      </c>
      <c r="H37" s="25" t="s">
        <v>171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3c5a5f5g5h5i5j5k5l</v>
      </c>
      <c r="B38" s="114">
        <f t="shared" si="1"/>
        <v>878</v>
      </c>
      <c r="C38" s="94">
        <v>0</v>
      </c>
      <c r="D38" s="94">
        <v>0</v>
      </c>
      <c r="E38" s="94">
        <v>0</v>
      </c>
      <c r="F38" s="112">
        <v>0</v>
      </c>
      <c r="G38" s="118">
        <f t="shared" si="2"/>
        <v>0</v>
      </c>
      <c r="H38" s="25" t="s">
        <v>171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3c5a5g</v>
      </c>
      <c r="B39" s="114">
        <f t="shared" si="1"/>
        <v>879</v>
      </c>
      <c r="C39" s="94">
        <v>0</v>
      </c>
      <c r="D39" s="94">
        <v>0</v>
      </c>
      <c r="E39" s="94">
        <v>0</v>
      </c>
      <c r="F39" s="112">
        <v>0</v>
      </c>
      <c r="G39" s="118">
        <f t="shared" si="2"/>
        <v>0</v>
      </c>
      <c r="H39" s="25" t="s">
        <v>171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3c5a5g5h</v>
      </c>
      <c r="B40" s="114">
        <f t="shared" si="1"/>
        <v>880</v>
      </c>
      <c r="C40" s="94">
        <v>0</v>
      </c>
      <c r="D40" s="94">
        <v>0</v>
      </c>
      <c r="E40" s="94">
        <v>0</v>
      </c>
      <c r="F40" s="112">
        <v>0</v>
      </c>
      <c r="G40" s="118">
        <f t="shared" si="2"/>
        <v>0</v>
      </c>
      <c r="H40" s="25" t="s">
        <v>171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3c5a5g5h5i</v>
      </c>
      <c r="B41" s="114">
        <f t="shared" si="1"/>
        <v>881</v>
      </c>
      <c r="C41" s="94">
        <v>0</v>
      </c>
      <c r="D41" s="94">
        <v>0</v>
      </c>
      <c r="E41" s="94">
        <v>0</v>
      </c>
      <c r="F41" s="112">
        <v>0</v>
      </c>
      <c r="G41" s="118">
        <f t="shared" si="2"/>
        <v>0</v>
      </c>
      <c r="H41" s="25" t="s">
        <v>171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3c5a5g5h5i5j</v>
      </c>
      <c r="B42" s="114">
        <f t="shared" si="1"/>
        <v>882</v>
      </c>
      <c r="C42" s="94">
        <v>0</v>
      </c>
      <c r="D42" s="94">
        <v>0</v>
      </c>
      <c r="E42" s="94">
        <v>0</v>
      </c>
      <c r="F42" s="112">
        <v>0</v>
      </c>
      <c r="G42" s="118">
        <f t="shared" si="2"/>
        <v>0</v>
      </c>
      <c r="H42" s="25" t="s">
        <v>171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3c5a5g5h5i5j5k</v>
      </c>
      <c r="B43" s="114">
        <f t="shared" si="1"/>
        <v>883</v>
      </c>
      <c r="C43" s="94">
        <v>0</v>
      </c>
      <c r="D43" s="94">
        <v>0</v>
      </c>
      <c r="E43" s="94">
        <v>0</v>
      </c>
      <c r="F43" s="112">
        <v>0</v>
      </c>
      <c r="G43" s="118">
        <f t="shared" si="2"/>
        <v>0</v>
      </c>
      <c r="H43" s="25" t="s">
        <v>171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3c5a5g5h5i5j5k5l</v>
      </c>
      <c r="B44" s="114">
        <f t="shared" si="1"/>
        <v>884</v>
      </c>
      <c r="C44" s="94">
        <v>0</v>
      </c>
      <c r="D44" s="94">
        <v>0</v>
      </c>
      <c r="E44" s="94">
        <v>0</v>
      </c>
      <c r="F44" s="112">
        <v>0</v>
      </c>
      <c r="G44" s="118">
        <f t="shared" si="2"/>
        <v>0</v>
      </c>
      <c r="H44" s="25" t="s">
        <v>171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3c5a5h</v>
      </c>
      <c r="B45" s="114">
        <f t="shared" si="1"/>
        <v>885</v>
      </c>
      <c r="C45" s="94">
        <v>0</v>
      </c>
      <c r="D45" s="94">
        <v>0</v>
      </c>
      <c r="E45" s="94">
        <v>0</v>
      </c>
      <c r="F45" s="112">
        <v>0</v>
      </c>
      <c r="G45" s="118">
        <f t="shared" si="2"/>
        <v>0</v>
      </c>
      <c r="H45" s="25" t="s">
        <v>171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3c5a5h5i</v>
      </c>
      <c r="B46" s="114">
        <f t="shared" si="1"/>
        <v>886</v>
      </c>
      <c r="C46" s="94">
        <v>0</v>
      </c>
      <c r="D46" s="94">
        <v>0</v>
      </c>
      <c r="E46" s="94">
        <v>0</v>
      </c>
      <c r="F46" s="112">
        <v>0</v>
      </c>
      <c r="G46" s="118">
        <f t="shared" si="2"/>
        <v>0</v>
      </c>
      <c r="H46" s="25" t="s">
        <v>171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3c5a5h5i5j</v>
      </c>
      <c r="B47" s="114">
        <f t="shared" si="1"/>
        <v>887</v>
      </c>
      <c r="C47" s="94">
        <v>0</v>
      </c>
      <c r="D47" s="94">
        <v>0</v>
      </c>
      <c r="E47" s="94">
        <v>0</v>
      </c>
      <c r="F47" s="112">
        <v>0</v>
      </c>
      <c r="G47" s="118">
        <f t="shared" si="2"/>
        <v>0</v>
      </c>
      <c r="H47" s="25" t="s">
        <v>171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3c5a5h5i5j5k</v>
      </c>
      <c r="B48" s="114">
        <f t="shared" si="1"/>
        <v>888</v>
      </c>
      <c r="C48" s="94">
        <v>0</v>
      </c>
      <c r="D48" s="94">
        <v>0</v>
      </c>
      <c r="E48" s="94">
        <v>0</v>
      </c>
      <c r="F48" s="112">
        <v>0</v>
      </c>
      <c r="G48" s="118">
        <f t="shared" si="2"/>
        <v>0</v>
      </c>
      <c r="H48" s="25" t="s">
        <v>171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3c5a5h5i5j5k5l</v>
      </c>
      <c r="B49" s="114">
        <f t="shared" si="1"/>
        <v>889</v>
      </c>
      <c r="C49" s="94">
        <v>0</v>
      </c>
      <c r="D49" s="94">
        <v>0</v>
      </c>
      <c r="E49" s="94">
        <v>0</v>
      </c>
      <c r="F49" s="112">
        <v>0</v>
      </c>
      <c r="G49" s="118">
        <f t="shared" si="2"/>
        <v>0</v>
      </c>
      <c r="H49" s="25" t="s">
        <v>171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3c5a5i</v>
      </c>
      <c r="B50" s="114">
        <f t="shared" si="1"/>
        <v>890</v>
      </c>
      <c r="C50" s="94">
        <v>0</v>
      </c>
      <c r="D50" s="94">
        <v>0</v>
      </c>
      <c r="E50" s="94">
        <v>0</v>
      </c>
      <c r="F50" s="112">
        <v>0</v>
      </c>
      <c r="G50" s="118">
        <f t="shared" si="2"/>
        <v>0</v>
      </c>
      <c r="H50" s="25" t="s">
        <v>171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3c5a5i5j</v>
      </c>
      <c r="B51" s="114">
        <f t="shared" si="1"/>
        <v>891</v>
      </c>
      <c r="C51" s="94">
        <v>0</v>
      </c>
      <c r="D51" s="94">
        <v>0</v>
      </c>
      <c r="E51" s="94">
        <v>0</v>
      </c>
      <c r="F51" s="112">
        <v>0</v>
      </c>
      <c r="G51" s="118">
        <f t="shared" si="2"/>
        <v>0</v>
      </c>
      <c r="H51" s="25" t="s">
        <v>171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3c5a5i5j5k</v>
      </c>
      <c r="B52" s="114">
        <f t="shared" si="1"/>
        <v>892</v>
      </c>
      <c r="C52" s="94">
        <v>0</v>
      </c>
      <c r="D52" s="94">
        <v>0</v>
      </c>
      <c r="E52" s="94">
        <v>0</v>
      </c>
      <c r="F52" s="112">
        <v>0</v>
      </c>
      <c r="G52" s="118">
        <f t="shared" si="2"/>
        <v>0</v>
      </c>
      <c r="H52" s="25" t="s">
        <v>171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3c5a5i5j5k5l</v>
      </c>
      <c r="B53" s="114">
        <f t="shared" si="1"/>
        <v>893</v>
      </c>
      <c r="C53" s="94">
        <v>0</v>
      </c>
      <c r="D53" s="94">
        <v>0</v>
      </c>
      <c r="E53" s="94">
        <v>0</v>
      </c>
      <c r="F53" s="112">
        <v>0</v>
      </c>
      <c r="G53" s="118">
        <f t="shared" si="2"/>
        <v>0</v>
      </c>
      <c r="H53" s="25" t="s">
        <v>171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3c5a5j</v>
      </c>
      <c r="B54" s="114">
        <f t="shared" si="1"/>
        <v>894</v>
      </c>
      <c r="C54" s="94">
        <v>0</v>
      </c>
      <c r="D54" s="94">
        <v>0</v>
      </c>
      <c r="E54" s="94">
        <v>0</v>
      </c>
      <c r="F54" s="112">
        <v>0</v>
      </c>
      <c r="G54" s="118">
        <f t="shared" si="2"/>
        <v>0</v>
      </c>
      <c r="H54" s="25" t="s">
        <v>171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3c5a5j5k</v>
      </c>
      <c r="B55" s="114">
        <f t="shared" si="1"/>
        <v>895</v>
      </c>
      <c r="C55" s="94">
        <v>0</v>
      </c>
      <c r="D55" s="94">
        <v>0</v>
      </c>
      <c r="E55" s="94">
        <v>0</v>
      </c>
      <c r="F55" s="112">
        <v>0</v>
      </c>
      <c r="G55" s="118">
        <f t="shared" si="2"/>
        <v>0</v>
      </c>
      <c r="H55" s="25" t="s">
        <v>171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3c5a5j5k5l</v>
      </c>
      <c r="B56" s="114">
        <f t="shared" si="1"/>
        <v>896</v>
      </c>
      <c r="C56" s="94">
        <v>0</v>
      </c>
      <c r="D56" s="94">
        <v>0</v>
      </c>
      <c r="E56" s="94">
        <v>0</v>
      </c>
      <c r="F56" s="112">
        <v>0</v>
      </c>
      <c r="G56" s="118">
        <f t="shared" si="2"/>
        <v>0</v>
      </c>
      <c r="H56" s="25" t="s">
        <v>171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3c5a5k</v>
      </c>
      <c r="B57" s="114">
        <f t="shared" si="1"/>
        <v>897</v>
      </c>
      <c r="C57" s="94">
        <v>0</v>
      </c>
      <c r="D57" s="94">
        <v>0</v>
      </c>
      <c r="E57" s="94">
        <v>0</v>
      </c>
      <c r="F57" s="112">
        <v>0</v>
      </c>
      <c r="G57" s="118">
        <f t="shared" si="2"/>
        <v>0</v>
      </c>
      <c r="H57" s="25" t="s">
        <v>171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3c5a5k5l</v>
      </c>
      <c r="B58" s="114">
        <f t="shared" si="1"/>
        <v>898</v>
      </c>
      <c r="C58" s="94">
        <v>0</v>
      </c>
      <c r="D58" s="94">
        <v>0</v>
      </c>
      <c r="E58" s="94">
        <v>0</v>
      </c>
      <c r="F58" s="112">
        <v>0</v>
      </c>
      <c r="G58" s="118">
        <f t="shared" si="2"/>
        <v>0</v>
      </c>
      <c r="H58" s="25" t="s">
        <v>171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3c5a5l</v>
      </c>
      <c r="B59" s="114">
        <f t="shared" si="1"/>
        <v>899</v>
      </c>
      <c r="C59" s="94">
        <v>0</v>
      </c>
      <c r="D59" s="94">
        <v>0</v>
      </c>
      <c r="E59" s="94">
        <v>0</v>
      </c>
      <c r="F59" s="112">
        <v>0</v>
      </c>
      <c r="G59" s="118">
        <f t="shared" si="2"/>
        <v>0</v>
      </c>
      <c r="H59" s="25" t="s">
        <v>171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3c5b</v>
      </c>
      <c r="B60" s="114">
        <f t="shared" si="1"/>
        <v>900</v>
      </c>
      <c r="C60" s="94">
        <v>0</v>
      </c>
      <c r="D60" s="94">
        <v>0</v>
      </c>
      <c r="E60" s="94">
        <v>0</v>
      </c>
      <c r="F60" s="112">
        <v>0</v>
      </c>
      <c r="G60" s="118">
        <f t="shared" si="2"/>
        <v>0</v>
      </c>
      <c r="H60" s="25" t="s">
        <v>171</v>
      </c>
      <c r="I60" s="25" t="s">
        <v>161</v>
      </c>
    </row>
    <row r="61" spans="1:14" ht="28.5" x14ac:dyDescent="0.45">
      <c r="A61" s="24" t="str">
        <f t="shared" si="0"/>
        <v>3c5b</v>
      </c>
      <c r="B61" s="114">
        <f t="shared" si="1"/>
        <v>901</v>
      </c>
      <c r="C61" s="94">
        <v>0</v>
      </c>
      <c r="D61" s="94">
        <v>0</v>
      </c>
      <c r="E61" s="94">
        <v>0</v>
      </c>
      <c r="F61" s="112">
        <v>0</v>
      </c>
      <c r="G61" s="118">
        <f t="shared" si="2"/>
        <v>0</v>
      </c>
      <c r="H61" s="25" t="s">
        <v>171</v>
      </c>
      <c r="I61" s="25" t="s">
        <v>161</v>
      </c>
    </row>
    <row r="62" spans="1:14" ht="28.5" x14ac:dyDescent="0.45">
      <c r="A62" s="24" t="str">
        <f t="shared" si="0"/>
        <v>3c5b5d</v>
      </c>
      <c r="B62" s="114">
        <f t="shared" si="1"/>
        <v>902</v>
      </c>
      <c r="C62" s="94">
        <v>0</v>
      </c>
      <c r="D62" s="94">
        <v>0</v>
      </c>
      <c r="E62" s="94">
        <v>0</v>
      </c>
      <c r="F62" s="112">
        <v>0</v>
      </c>
      <c r="G62" s="118">
        <f t="shared" si="2"/>
        <v>0</v>
      </c>
      <c r="H62" s="25" t="s">
        <v>171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3c5b5d5e</v>
      </c>
      <c r="B63" s="114">
        <f t="shared" si="1"/>
        <v>903</v>
      </c>
      <c r="C63" s="94">
        <v>0</v>
      </c>
      <c r="D63" s="94">
        <v>0</v>
      </c>
      <c r="E63" s="94">
        <v>0</v>
      </c>
      <c r="F63" s="112">
        <v>0</v>
      </c>
      <c r="G63" s="118">
        <f t="shared" si="2"/>
        <v>0</v>
      </c>
      <c r="H63" s="25" t="s">
        <v>171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3c5b5d5e5f</v>
      </c>
      <c r="B64" s="114">
        <f t="shared" si="1"/>
        <v>904</v>
      </c>
      <c r="C64" s="94">
        <v>0</v>
      </c>
      <c r="D64" s="94">
        <v>0</v>
      </c>
      <c r="E64" s="94">
        <v>0</v>
      </c>
      <c r="F64" s="112">
        <v>0</v>
      </c>
      <c r="G64" s="118">
        <f t="shared" si="2"/>
        <v>0</v>
      </c>
      <c r="H64" s="25" t="s">
        <v>171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3c5b5d5e5f5g</v>
      </c>
      <c r="B65" s="114">
        <f t="shared" si="1"/>
        <v>905</v>
      </c>
      <c r="C65" s="94">
        <v>0</v>
      </c>
      <c r="D65" s="94">
        <v>0</v>
      </c>
      <c r="E65" s="94">
        <v>0</v>
      </c>
      <c r="F65" s="112">
        <v>0</v>
      </c>
      <c r="G65" s="118">
        <f t="shared" si="2"/>
        <v>0</v>
      </c>
      <c r="H65" s="25" t="s">
        <v>171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3c5b5d5e5f5g5h</v>
      </c>
      <c r="B66" s="114">
        <f t="shared" si="1"/>
        <v>906</v>
      </c>
      <c r="C66" s="94">
        <v>0</v>
      </c>
      <c r="D66" s="94">
        <v>0</v>
      </c>
      <c r="E66" s="94">
        <v>0</v>
      </c>
      <c r="F66" s="112">
        <v>0</v>
      </c>
      <c r="G66" s="118">
        <f t="shared" si="2"/>
        <v>0</v>
      </c>
      <c r="H66" s="25" t="s">
        <v>171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3c5b5d5e5f5g5h5i</v>
      </c>
      <c r="B67" s="114">
        <f t="shared" si="1"/>
        <v>907</v>
      </c>
      <c r="C67" s="94">
        <v>0</v>
      </c>
      <c r="D67" s="94">
        <v>0</v>
      </c>
      <c r="E67" s="94">
        <v>0</v>
      </c>
      <c r="F67" s="112">
        <v>0</v>
      </c>
      <c r="G67" s="118">
        <f t="shared" si="2"/>
        <v>0</v>
      </c>
      <c r="H67" s="25" t="s">
        <v>171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3c5b5d5e5f5g5h5i5j</v>
      </c>
      <c r="B68" s="114">
        <f t="shared" ref="B68:B131" si="4">B67+1</f>
        <v>908</v>
      </c>
      <c r="C68" s="94">
        <v>0</v>
      </c>
      <c r="D68" s="94">
        <v>0</v>
      </c>
      <c r="E68" s="94">
        <v>0</v>
      </c>
      <c r="F68" s="112">
        <v>0</v>
      </c>
      <c r="G68" s="118">
        <f t="shared" ref="G68:G131" si="5">SUM(C68:F68)</f>
        <v>0</v>
      </c>
      <c r="H68" s="25" t="s">
        <v>171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3c5b5d5e5f5g5h5i5j5k</v>
      </c>
      <c r="B69" s="114">
        <f t="shared" si="4"/>
        <v>909</v>
      </c>
      <c r="C69" s="94">
        <v>0</v>
      </c>
      <c r="D69" s="94">
        <v>0</v>
      </c>
      <c r="E69" s="94">
        <v>0</v>
      </c>
      <c r="F69" s="112">
        <v>0</v>
      </c>
      <c r="G69" s="118">
        <f t="shared" si="5"/>
        <v>0</v>
      </c>
      <c r="H69" s="25" t="s">
        <v>171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3c5b5d5e5f5g5h5i5j5k5l</v>
      </c>
      <c r="B70" s="114">
        <f t="shared" si="4"/>
        <v>910</v>
      </c>
      <c r="C70" s="94">
        <v>0</v>
      </c>
      <c r="D70" s="94">
        <v>0</v>
      </c>
      <c r="E70" s="94">
        <v>0</v>
      </c>
      <c r="F70" s="112">
        <v>0</v>
      </c>
      <c r="G70" s="118">
        <f t="shared" si="5"/>
        <v>0</v>
      </c>
      <c r="H70" s="25" t="s">
        <v>171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3c5b5e</v>
      </c>
      <c r="B71" s="114">
        <f t="shared" si="4"/>
        <v>911</v>
      </c>
      <c r="C71" s="94">
        <v>0</v>
      </c>
      <c r="D71" s="94">
        <v>0</v>
      </c>
      <c r="E71" s="94">
        <v>0</v>
      </c>
      <c r="F71" s="112">
        <v>0</v>
      </c>
      <c r="G71" s="118">
        <f t="shared" si="5"/>
        <v>0</v>
      </c>
      <c r="H71" s="25" t="s">
        <v>171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3c5b5e5f</v>
      </c>
      <c r="B72" s="114">
        <f t="shared" si="4"/>
        <v>912</v>
      </c>
      <c r="C72" s="94">
        <v>0</v>
      </c>
      <c r="D72" s="94">
        <v>0</v>
      </c>
      <c r="E72" s="94">
        <v>0</v>
      </c>
      <c r="F72" s="112">
        <v>0</v>
      </c>
      <c r="G72" s="118">
        <f t="shared" si="5"/>
        <v>0</v>
      </c>
      <c r="H72" s="25" t="s">
        <v>171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3c5b5e5f5g</v>
      </c>
      <c r="B73" s="114">
        <f t="shared" si="4"/>
        <v>913</v>
      </c>
      <c r="C73" s="94">
        <v>0</v>
      </c>
      <c r="D73" s="94">
        <v>0</v>
      </c>
      <c r="E73" s="94">
        <v>0</v>
      </c>
      <c r="F73" s="112">
        <v>0</v>
      </c>
      <c r="G73" s="118">
        <f t="shared" si="5"/>
        <v>0</v>
      </c>
      <c r="H73" s="25" t="s">
        <v>171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3c5b5e5f5g5h</v>
      </c>
      <c r="B74" s="114">
        <f t="shared" si="4"/>
        <v>914</v>
      </c>
      <c r="C74" s="94">
        <v>0</v>
      </c>
      <c r="D74" s="94">
        <v>0</v>
      </c>
      <c r="E74" s="94">
        <v>0</v>
      </c>
      <c r="F74" s="112">
        <v>0</v>
      </c>
      <c r="G74" s="118">
        <f t="shared" si="5"/>
        <v>0</v>
      </c>
      <c r="H74" s="25" t="s">
        <v>171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3c5b5e5f5g5h5i</v>
      </c>
      <c r="B75" s="114">
        <f t="shared" si="4"/>
        <v>915</v>
      </c>
      <c r="C75" s="94">
        <v>0</v>
      </c>
      <c r="D75" s="94">
        <v>0</v>
      </c>
      <c r="E75" s="94">
        <v>0</v>
      </c>
      <c r="F75" s="112">
        <v>0</v>
      </c>
      <c r="G75" s="118">
        <f t="shared" si="5"/>
        <v>0</v>
      </c>
      <c r="H75" s="25" t="s">
        <v>171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3c5b5e5f5g5h5i5j</v>
      </c>
      <c r="B76" s="114">
        <f t="shared" si="4"/>
        <v>916</v>
      </c>
      <c r="C76" s="94">
        <v>0</v>
      </c>
      <c r="D76" s="94">
        <v>0</v>
      </c>
      <c r="E76" s="94">
        <v>0</v>
      </c>
      <c r="F76" s="112">
        <v>0</v>
      </c>
      <c r="G76" s="118">
        <f t="shared" si="5"/>
        <v>0</v>
      </c>
      <c r="H76" s="25" t="s">
        <v>171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3c5b5e5f5g5h5i5j5k</v>
      </c>
      <c r="B77" s="114">
        <f t="shared" si="4"/>
        <v>917</v>
      </c>
      <c r="C77" s="94">
        <v>0</v>
      </c>
      <c r="D77" s="94">
        <v>0</v>
      </c>
      <c r="E77" s="94">
        <v>0</v>
      </c>
      <c r="F77" s="112">
        <v>0</v>
      </c>
      <c r="G77" s="118">
        <f t="shared" si="5"/>
        <v>0</v>
      </c>
      <c r="H77" s="25" t="s">
        <v>171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3c5b5e5f5g5h5i5j5k5l</v>
      </c>
      <c r="B78" s="114">
        <f t="shared" si="4"/>
        <v>918</v>
      </c>
      <c r="C78" s="94">
        <v>0</v>
      </c>
      <c r="D78" s="94">
        <v>0</v>
      </c>
      <c r="E78" s="94">
        <v>0</v>
      </c>
      <c r="F78" s="112">
        <v>0</v>
      </c>
      <c r="G78" s="118">
        <f t="shared" si="5"/>
        <v>0</v>
      </c>
      <c r="H78" s="25" t="s">
        <v>171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3c5b5f</v>
      </c>
      <c r="B79" s="114">
        <f t="shared" si="4"/>
        <v>919</v>
      </c>
      <c r="C79" s="94">
        <v>0</v>
      </c>
      <c r="D79" s="94">
        <v>0</v>
      </c>
      <c r="E79" s="94">
        <v>0</v>
      </c>
      <c r="F79" s="112">
        <v>0</v>
      </c>
      <c r="G79" s="118">
        <f t="shared" si="5"/>
        <v>0</v>
      </c>
      <c r="H79" s="25" t="s">
        <v>171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3c5b5f5g</v>
      </c>
      <c r="B80" s="114">
        <f t="shared" si="4"/>
        <v>920</v>
      </c>
      <c r="C80" s="94">
        <v>0</v>
      </c>
      <c r="D80" s="94">
        <v>0</v>
      </c>
      <c r="E80" s="94">
        <v>0</v>
      </c>
      <c r="F80" s="112">
        <v>0</v>
      </c>
      <c r="G80" s="118">
        <f t="shared" si="5"/>
        <v>0</v>
      </c>
      <c r="H80" s="25" t="s">
        <v>171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3c5b5f5g5h</v>
      </c>
      <c r="B81" s="114">
        <f t="shared" si="4"/>
        <v>921</v>
      </c>
      <c r="C81" s="94">
        <v>0</v>
      </c>
      <c r="D81" s="94">
        <v>0</v>
      </c>
      <c r="E81" s="94">
        <v>0</v>
      </c>
      <c r="F81" s="112">
        <v>0</v>
      </c>
      <c r="G81" s="118">
        <f t="shared" si="5"/>
        <v>0</v>
      </c>
      <c r="H81" s="25" t="s">
        <v>171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3c5b5f5g5h5i</v>
      </c>
      <c r="B82" s="114">
        <f t="shared" si="4"/>
        <v>922</v>
      </c>
      <c r="C82" s="94">
        <v>0</v>
      </c>
      <c r="D82" s="94">
        <v>0</v>
      </c>
      <c r="E82" s="94">
        <v>0</v>
      </c>
      <c r="F82" s="112">
        <v>0</v>
      </c>
      <c r="G82" s="118">
        <f t="shared" si="5"/>
        <v>0</v>
      </c>
      <c r="H82" s="25" t="s">
        <v>171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3c5b5f5g5h5i5j</v>
      </c>
      <c r="B83" s="114">
        <f t="shared" si="4"/>
        <v>923</v>
      </c>
      <c r="C83" s="94">
        <v>0</v>
      </c>
      <c r="D83" s="94">
        <v>0</v>
      </c>
      <c r="E83" s="94">
        <v>0</v>
      </c>
      <c r="F83" s="112">
        <v>0</v>
      </c>
      <c r="G83" s="118">
        <f t="shared" si="5"/>
        <v>0</v>
      </c>
      <c r="H83" s="25" t="s">
        <v>171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3c5b5f5g5h5i5j5k</v>
      </c>
      <c r="B84" s="114">
        <f t="shared" si="4"/>
        <v>924</v>
      </c>
      <c r="C84" s="94">
        <v>0</v>
      </c>
      <c r="D84" s="94">
        <v>0</v>
      </c>
      <c r="E84" s="94">
        <v>0</v>
      </c>
      <c r="F84" s="112">
        <v>0</v>
      </c>
      <c r="G84" s="118">
        <f t="shared" si="5"/>
        <v>0</v>
      </c>
      <c r="H84" s="25" t="s">
        <v>171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3c5b5f5g5h5i5j5k5l</v>
      </c>
      <c r="B85" s="114">
        <f t="shared" si="4"/>
        <v>925</v>
      </c>
      <c r="C85" s="94">
        <v>0</v>
      </c>
      <c r="D85" s="94">
        <v>0</v>
      </c>
      <c r="E85" s="94">
        <v>0</v>
      </c>
      <c r="F85" s="112">
        <v>0</v>
      </c>
      <c r="G85" s="118">
        <f t="shared" si="5"/>
        <v>0</v>
      </c>
      <c r="H85" s="25" t="s">
        <v>171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3c5b5g</v>
      </c>
      <c r="B86" s="114">
        <f t="shared" si="4"/>
        <v>926</v>
      </c>
      <c r="C86" s="94">
        <v>0</v>
      </c>
      <c r="D86" s="94">
        <v>0</v>
      </c>
      <c r="E86" s="94">
        <v>0</v>
      </c>
      <c r="F86" s="112">
        <v>0</v>
      </c>
      <c r="G86" s="118">
        <f t="shared" si="5"/>
        <v>0</v>
      </c>
      <c r="H86" s="25" t="s">
        <v>171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3c5b5g5h</v>
      </c>
      <c r="B87" s="114">
        <f t="shared" si="4"/>
        <v>927</v>
      </c>
      <c r="C87" s="94">
        <v>0</v>
      </c>
      <c r="D87" s="94">
        <v>0</v>
      </c>
      <c r="E87" s="94">
        <v>0</v>
      </c>
      <c r="F87" s="112">
        <v>0</v>
      </c>
      <c r="G87" s="118">
        <f t="shared" si="5"/>
        <v>0</v>
      </c>
      <c r="H87" s="25" t="s">
        <v>171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3c5b5g5h5i</v>
      </c>
      <c r="B88" s="114">
        <f t="shared" si="4"/>
        <v>928</v>
      </c>
      <c r="C88" s="94">
        <v>0</v>
      </c>
      <c r="D88" s="94">
        <v>0</v>
      </c>
      <c r="E88" s="94">
        <v>0</v>
      </c>
      <c r="F88" s="112">
        <v>0</v>
      </c>
      <c r="G88" s="118">
        <f t="shared" si="5"/>
        <v>0</v>
      </c>
      <c r="H88" s="25" t="s">
        <v>171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3c5b5g5h5i5j</v>
      </c>
      <c r="B89" s="114">
        <f t="shared" si="4"/>
        <v>929</v>
      </c>
      <c r="C89" s="94">
        <v>0</v>
      </c>
      <c r="D89" s="94">
        <v>0</v>
      </c>
      <c r="E89" s="94">
        <v>0</v>
      </c>
      <c r="F89" s="112">
        <v>0</v>
      </c>
      <c r="G89" s="118">
        <f t="shared" si="5"/>
        <v>0</v>
      </c>
      <c r="H89" s="25" t="s">
        <v>171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3c5b5g5h5i5j5k</v>
      </c>
      <c r="B90" s="114">
        <f t="shared" si="4"/>
        <v>930</v>
      </c>
      <c r="C90" s="94">
        <v>0</v>
      </c>
      <c r="D90" s="94">
        <v>0</v>
      </c>
      <c r="E90" s="94">
        <v>0</v>
      </c>
      <c r="F90" s="112">
        <v>0</v>
      </c>
      <c r="G90" s="118">
        <f t="shared" si="5"/>
        <v>0</v>
      </c>
      <c r="H90" s="25" t="s">
        <v>171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3c5b5g5h5i5j5k5l</v>
      </c>
      <c r="B91" s="114">
        <f t="shared" si="4"/>
        <v>931</v>
      </c>
      <c r="C91" s="94">
        <v>0</v>
      </c>
      <c r="D91" s="94">
        <v>0</v>
      </c>
      <c r="E91" s="94">
        <v>0</v>
      </c>
      <c r="F91" s="112">
        <v>0</v>
      </c>
      <c r="G91" s="118">
        <f t="shared" si="5"/>
        <v>0</v>
      </c>
      <c r="H91" s="25" t="s">
        <v>171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3c5b5h</v>
      </c>
      <c r="B92" s="114">
        <f t="shared" si="4"/>
        <v>932</v>
      </c>
      <c r="C92" s="94">
        <v>0</v>
      </c>
      <c r="D92" s="94">
        <v>0</v>
      </c>
      <c r="E92" s="94">
        <v>0</v>
      </c>
      <c r="F92" s="112">
        <v>0</v>
      </c>
      <c r="G92" s="118">
        <f t="shared" si="5"/>
        <v>0</v>
      </c>
      <c r="H92" s="25" t="s">
        <v>171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3c5b5h5i</v>
      </c>
      <c r="B93" s="114">
        <f t="shared" si="4"/>
        <v>933</v>
      </c>
      <c r="C93" s="94">
        <v>0</v>
      </c>
      <c r="D93" s="94">
        <v>0</v>
      </c>
      <c r="E93" s="94">
        <v>0</v>
      </c>
      <c r="F93" s="112">
        <v>0</v>
      </c>
      <c r="G93" s="118">
        <f t="shared" si="5"/>
        <v>0</v>
      </c>
      <c r="H93" s="25" t="s">
        <v>171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3c5b5h5i5j</v>
      </c>
      <c r="B94" s="114">
        <f t="shared" si="4"/>
        <v>934</v>
      </c>
      <c r="C94" s="94">
        <v>0</v>
      </c>
      <c r="D94" s="94">
        <v>0</v>
      </c>
      <c r="E94" s="94">
        <v>0</v>
      </c>
      <c r="F94" s="112">
        <v>0</v>
      </c>
      <c r="G94" s="118">
        <f t="shared" si="5"/>
        <v>0</v>
      </c>
      <c r="H94" s="25" t="s">
        <v>171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3c5b5h5i5j5k</v>
      </c>
      <c r="B95" s="114">
        <f t="shared" si="4"/>
        <v>935</v>
      </c>
      <c r="C95" s="94">
        <v>0</v>
      </c>
      <c r="D95" s="94">
        <v>0</v>
      </c>
      <c r="E95" s="94">
        <v>0</v>
      </c>
      <c r="F95" s="112">
        <v>0</v>
      </c>
      <c r="G95" s="118">
        <f t="shared" si="5"/>
        <v>0</v>
      </c>
      <c r="H95" s="25" t="s">
        <v>171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3c5b5h5i5j5k5l</v>
      </c>
      <c r="B96" s="114">
        <f t="shared" si="4"/>
        <v>936</v>
      </c>
      <c r="C96" s="94">
        <v>0</v>
      </c>
      <c r="D96" s="94">
        <v>0</v>
      </c>
      <c r="E96" s="94">
        <v>0</v>
      </c>
      <c r="F96" s="112">
        <v>0</v>
      </c>
      <c r="G96" s="118">
        <f t="shared" si="5"/>
        <v>0</v>
      </c>
      <c r="H96" s="25" t="s">
        <v>171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3c5b5i</v>
      </c>
      <c r="B97" s="114">
        <f t="shared" si="4"/>
        <v>937</v>
      </c>
      <c r="C97" s="94">
        <v>0</v>
      </c>
      <c r="D97" s="94">
        <v>0</v>
      </c>
      <c r="E97" s="94">
        <v>0</v>
      </c>
      <c r="F97" s="112">
        <v>0</v>
      </c>
      <c r="G97" s="118">
        <f t="shared" si="5"/>
        <v>0</v>
      </c>
      <c r="H97" s="25" t="s">
        <v>171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3c5b5i5j</v>
      </c>
      <c r="B98" s="114">
        <f t="shared" si="4"/>
        <v>938</v>
      </c>
      <c r="C98" s="94">
        <v>0</v>
      </c>
      <c r="D98" s="94">
        <v>0</v>
      </c>
      <c r="E98" s="94">
        <v>0</v>
      </c>
      <c r="F98" s="112">
        <v>0</v>
      </c>
      <c r="G98" s="118">
        <f t="shared" si="5"/>
        <v>0</v>
      </c>
      <c r="H98" s="25" t="s">
        <v>171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3c5b5i5j5k</v>
      </c>
      <c r="B99" s="114">
        <f t="shared" si="4"/>
        <v>939</v>
      </c>
      <c r="C99" s="94">
        <v>0</v>
      </c>
      <c r="D99" s="94">
        <v>0</v>
      </c>
      <c r="E99" s="94">
        <v>0</v>
      </c>
      <c r="F99" s="112">
        <v>0</v>
      </c>
      <c r="G99" s="118">
        <f t="shared" si="5"/>
        <v>0</v>
      </c>
      <c r="H99" s="25" t="s">
        <v>171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3c5b5i5j5k5l</v>
      </c>
      <c r="B100" s="114">
        <f t="shared" si="4"/>
        <v>940</v>
      </c>
      <c r="C100" s="94">
        <v>0</v>
      </c>
      <c r="D100" s="94">
        <v>0</v>
      </c>
      <c r="E100" s="94">
        <v>0</v>
      </c>
      <c r="F100" s="112">
        <v>0</v>
      </c>
      <c r="G100" s="118">
        <f t="shared" si="5"/>
        <v>0</v>
      </c>
      <c r="H100" s="25" t="s">
        <v>171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3c5b5j</v>
      </c>
      <c r="B101" s="114">
        <f t="shared" si="4"/>
        <v>941</v>
      </c>
      <c r="C101" s="94">
        <v>0</v>
      </c>
      <c r="D101" s="94">
        <v>0</v>
      </c>
      <c r="E101" s="94">
        <v>0</v>
      </c>
      <c r="F101" s="112">
        <v>0</v>
      </c>
      <c r="G101" s="118">
        <f t="shared" si="5"/>
        <v>0</v>
      </c>
      <c r="H101" s="25" t="s">
        <v>171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3c5b5j5k</v>
      </c>
      <c r="B102" s="114">
        <f t="shared" si="4"/>
        <v>942</v>
      </c>
      <c r="C102" s="94">
        <v>0</v>
      </c>
      <c r="D102" s="94">
        <v>0</v>
      </c>
      <c r="E102" s="94">
        <v>0</v>
      </c>
      <c r="F102" s="112">
        <v>0</v>
      </c>
      <c r="G102" s="118">
        <f t="shared" si="5"/>
        <v>0</v>
      </c>
      <c r="H102" s="25" t="s">
        <v>171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3c5b5j5k5l</v>
      </c>
      <c r="B103" s="114">
        <f t="shared" si="4"/>
        <v>943</v>
      </c>
      <c r="C103" s="94">
        <v>0</v>
      </c>
      <c r="D103" s="94">
        <v>0</v>
      </c>
      <c r="E103" s="94">
        <v>0</v>
      </c>
      <c r="F103" s="112">
        <v>0</v>
      </c>
      <c r="G103" s="118">
        <f t="shared" si="5"/>
        <v>0</v>
      </c>
      <c r="H103" s="25" t="s">
        <v>171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3c5b5k</v>
      </c>
      <c r="B104" s="114">
        <f t="shared" si="4"/>
        <v>944</v>
      </c>
      <c r="C104" s="94">
        <v>0</v>
      </c>
      <c r="D104" s="94">
        <v>0</v>
      </c>
      <c r="E104" s="94">
        <v>0</v>
      </c>
      <c r="F104" s="112">
        <v>0</v>
      </c>
      <c r="G104" s="118">
        <f t="shared" si="5"/>
        <v>0</v>
      </c>
      <c r="H104" s="25" t="s">
        <v>171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3c5b5k5l</v>
      </c>
      <c r="B105" s="114">
        <f t="shared" si="4"/>
        <v>945</v>
      </c>
      <c r="C105" s="94">
        <v>0</v>
      </c>
      <c r="D105" s="94">
        <v>0</v>
      </c>
      <c r="E105" s="94">
        <v>0</v>
      </c>
      <c r="F105" s="112">
        <v>0</v>
      </c>
      <c r="G105" s="118">
        <f t="shared" si="5"/>
        <v>0</v>
      </c>
      <c r="H105" s="25" t="s">
        <v>171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3c5b5l</v>
      </c>
      <c r="B106" s="114">
        <f t="shared" si="4"/>
        <v>946</v>
      </c>
      <c r="C106" s="94">
        <v>0</v>
      </c>
      <c r="D106" s="94">
        <v>0</v>
      </c>
      <c r="E106" s="94">
        <v>0</v>
      </c>
      <c r="F106" s="112">
        <v>0</v>
      </c>
      <c r="G106" s="118">
        <f t="shared" si="5"/>
        <v>0</v>
      </c>
      <c r="H106" s="25" t="s">
        <v>171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3c5c5d</v>
      </c>
      <c r="B107" s="114">
        <f t="shared" si="4"/>
        <v>947</v>
      </c>
      <c r="C107" s="94">
        <v>0</v>
      </c>
      <c r="D107" s="94">
        <v>0</v>
      </c>
      <c r="E107" s="94">
        <v>0</v>
      </c>
      <c r="F107" s="112">
        <v>0</v>
      </c>
      <c r="G107" s="118">
        <f t="shared" si="5"/>
        <v>0</v>
      </c>
      <c r="H107" s="25" t="s">
        <v>171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3c5c5d5e</v>
      </c>
      <c r="B108" s="114">
        <f t="shared" si="4"/>
        <v>948</v>
      </c>
      <c r="C108" s="94">
        <v>0</v>
      </c>
      <c r="D108" s="94">
        <v>0</v>
      </c>
      <c r="E108" s="94">
        <v>0</v>
      </c>
      <c r="F108" s="112">
        <v>0</v>
      </c>
      <c r="G108" s="118">
        <f t="shared" si="5"/>
        <v>0</v>
      </c>
      <c r="H108" s="25" t="s">
        <v>171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3c5c5d5e5f</v>
      </c>
      <c r="B109" s="114">
        <f t="shared" si="4"/>
        <v>949</v>
      </c>
      <c r="C109" s="94">
        <v>0</v>
      </c>
      <c r="D109" s="94">
        <v>0</v>
      </c>
      <c r="E109" s="94">
        <v>0</v>
      </c>
      <c r="F109" s="112">
        <v>0</v>
      </c>
      <c r="G109" s="118">
        <f t="shared" si="5"/>
        <v>0</v>
      </c>
      <c r="H109" s="25" t="s">
        <v>171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3c5c5d5e5f5g</v>
      </c>
      <c r="B110" s="114">
        <f t="shared" si="4"/>
        <v>950</v>
      </c>
      <c r="C110" s="94">
        <v>0</v>
      </c>
      <c r="D110" s="94">
        <v>0</v>
      </c>
      <c r="E110" s="94">
        <v>0</v>
      </c>
      <c r="F110" s="112">
        <v>0</v>
      </c>
      <c r="G110" s="118">
        <f t="shared" si="5"/>
        <v>0</v>
      </c>
      <c r="H110" s="25" t="s">
        <v>171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3c5c5d5e5f5g5h</v>
      </c>
      <c r="B111" s="114">
        <f t="shared" si="4"/>
        <v>951</v>
      </c>
      <c r="C111" s="94">
        <v>0</v>
      </c>
      <c r="D111" s="94">
        <v>0</v>
      </c>
      <c r="E111" s="94">
        <v>0</v>
      </c>
      <c r="F111" s="112">
        <v>0</v>
      </c>
      <c r="G111" s="118">
        <f t="shared" si="5"/>
        <v>0</v>
      </c>
      <c r="H111" s="25" t="s">
        <v>171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3c5c5d5e5f5g5h5i</v>
      </c>
      <c r="B112" s="114">
        <f t="shared" si="4"/>
        <v>952</v>
      </c>
      <c r="C112" s="94">
        <v>0</v>
      </c>
      <c r="D112" s="94">
        <v>0</v>
      </c>
      <c r="E112" s="94">
        <v>0</v>
      </c>
      <c r="F112" s="112">
        <v>0</v>
      </c>
      <c r="G112" s="118">
        <f t="shared" si="5"/>
        <v>0</v>
      </c>
      <c r="H112" s="25" t="s">
        <v>171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3c5c5d5e5f5g5h5i5j</v>
      </c>
      <c r="B113" s="114">
        <f t="shared" si="4"/>
        <v>953</v>
      </c>
      <c r="C113" s="94">
        <v>0</v>
      </c>
      <c r="D113" s="94">
        <v>0</v>
      </c>
      <c r="E113" s="94">
        <v>0</v>
      </c>
      <c r="F113" s="112">
        <v>0</v>
      </c>
      <c r="G113" s="118">
        <f t="shared" si="5"/>
        <v>0</v>
      </c>
      <c r="H113" s="25" t="s">
        <v>171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3c5c5d5e5f5g5h5i5j5k</v>
      </c>
      <c r="B114" s="114">
        <f t="shared" si="4"/>
        <v>954</v>
      </c>
      <c r="C114" s="94">
        <v>0</v>
      </c>
      <c r="D114" s="94">
        <v>0</v>
      </c>
      <c r="E114" s="94">
        <v>0</v>
      </c>
      <c r="F114" s="112">
        <v>0</v>
      </c>
      <c r="G114" s="118">
        <f t="shared" si="5"/>
        <v>0</v>
      </c>
      <c r="H114" s="25" t="s">
        <v>171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3c5c5d5e5f5g5h5i5j5k5l</v>
      </c>
      <c r="B115" s="114">
        <f t="shared" si="4"/>
        <v>955</v>
      </c>
      <c r="C115" s="94">
        <v>0</v>
      </c>
      <c r="D115" s="94">
        <v>0</v>
      </c>
      <c r="E115" s="94">
        <v>0</v>
      </c>
      <c r="F115" s="112">
        <v>0</v>
      </c>
      <c r="G115" s="118">
        <f t="shared" si="5"/>
        <v>0</v>
      </c>
      <c r="H115" s="25" t="s">
        <v>171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3c5c5e</v>
      </c>
      <c r="B116" s="114">
        <f t="shared" si="4"/>
        <v>956</v>
      </c>
      <c r="C116" s="94">
        <v>0</v>
      </c>
      <c r="D116" s="94">
        <v>0</v>
      </c>
      <c r="E116" s="94">
        <v>0</v>
      </c>
      <c r="F116" s="112">
        <v>0</v>
      </c>
      <c r="G116" s="118">
        <f t="shared" si="5"/>
        <v>0</v>
      </c>
      <c r="H116" s="25" t="s">
        <v>171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3c5c5e5f</v>
      </c>
      <c r="B117" s="114">
        <f t="shared" si="4"/>
        <v>957</v>
      </c>
      <c r="C117" s="94">
        <v>0</v>
      </c>
      <c r="D117" s="94">
        <v>0</v>
      </c>
      <c r="E117" s="94">
        <v>0</v>
      </c>
      <c r="F117" s="112">
        <v>0</v>
      </c>
      <c r="G117" s="118">
        <f t="shared" si="5"/>
        <v>0</v>
      </c>
      <c r="H117" s="25" t="s">
        <v>171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3c5c5e5f5g</v>
      </c>
      <c r="B118" s="114">
        <f t="shared" si="4"/>
        <v>958</v>
      </c>
      <c r="C118" s="94">
        <v>0</v>
      </c>
      <c r="D118" s="94">
        <v>0</v>
      </c>
      <c r="E118" s="94">
        <v>0</v>
      </c>
      <c r="F118" s="112">
        <v>0</v>
      </c>
      <c r="G118" s="118">
        <f t="shared" si="5"/>
        <v>0</v>
      </c>
      <c r="H118" s="25" t="s">
        <v>171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3c5c5e5f5g5h</v>
      </c>
      <c r="B119" s="114">
        <f t="shared" si="4"/>
        <v>959</v>
      </c>
      <c r="C119" s="94">
        <v>0</v>
      </c>
      <c r="D119" s="94">
        <v>0</v>
      </c>
      <c r="E119" s="94">
        <v>0</v>
      </c>
      <c r="F119" s="112">
        <v>0</v>
      </c>
      <c r="G119" s="118">
        <f t="shared" si="5"/>
        <v>0</v>
      </c>
      <c r="H119" s="25" t="s">
        <v>171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3c5c5e5f5g5h5i</v>
      </c>
      <c r="B120" s="114">
        <f t="shared" si="4"/>
        <v>960</v>
      </c>
      <c r="C120" s="94">
        <v>0</v>
      </c>
      <c r="D120" s="94">
        <v>0</v>
      </c>
      <c r="E120" s="94">
        <v>0</v>
      </c>
      <c r="F120" s="112">
        <v>0</v>
      </c>
      <c r="G120" s="118">
        <f t="shared" si="5"/>
        <v>0</v>
      </c>
      <c r="H120" s="25" t="s">
        <v>171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3c5c5e5f5g5h5i5j</v>
      </c>
      <c r="B121" s="114">
        <f t="shared" si="4"/>
        <v>961</v>
      </c>
      <c r="C121" s="94">
        <v>0</v>
      </c>
      <c r="D121" s="94">
        <v>0</v>
      </c>
      <c r="E121" s="94">
        <v>0</v>
      </c>
      <c r="F121" s="112">
        <v>0</v>
      </c>
      <c r="G121" s="118">
        <f t="shared" si="5"/>
        <v>0</v>
      </c>
      <c r="H121" s="25" t="s">
        <v>171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3c5c5e5f5g5h5i5j5k</v>
      </c>
      <c r="B122" s="114">
        <f t="shared" si="4"/>
        <v>962</v>
      </c>
      <c r="C122" s="94">
        <v>0</v>
      </c>
      <c r="D122" s="94">
        <v>0</v>
      </c>
      <c r="E122" s="94">
        <v>0</v>
      </c>
      <c r="F122" s="112">
        <v>0</v>
      </c>
      <c r="G122" s="118">
        <f t="shared" si="5"/>
        <v>0</v>
      </c>
      <c r="H122" s="25" t="s">
        <v>171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3c5c5e5f5g5h5i5j5k5l</v>
      </c>
      <c r="B123" s="114">
        <f t="shared" si="4"/>
        <v>963</v>
      </c>
      <c r="C123" s="94">
        <v>0</v>
      </c>
      <c r="D123" s="94">
        <v>0</v>
      </c>
      <c r="E123" s="94">
        <v>0</v>
      </c>
      <c r="F123" s="112">
        <v>0</v>
      </c>
      <c r="G123" s="118">
        <f t="shared" si="5"/>
        <v>0</v>
      </c>
      <c r="H123" s="25" t="s">
        <v>171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3c5c5f</v>
      </c>
      <c r="B124" s="114">
        <f t="shared" si="4"/>
        <v>964</v>
      </c>
      <c r="C124" s="94">
        <v>0</v>
      </c>
      <c r="D124" s="94">
        <v>0</v>
      </c>
      <c r="E124" s="94">
        <v>0</v>
      </c>
      <c r="F124" s="112">
        <v>0</v>
      </c>
      <c r="G124" s="118">
        <f t="shared" si="5"/>
        <v>0</v>
      </c>
      <c r="H124" s="25" t="s">
        <v>171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3c5c5f5g</v>
      </c>
      <c r="B125" s="114">
        <f t="shared" si="4"/>
        <v>965</v>
      </c>
      <c r="C125" s="94">
        <v>0</v>
      </c>
      <c r="D125" s="94">
        <v>0</v>
      </c>
      <c r="E125" s="94">
        <v>0</v>
      </c>
      <c r="F125" s="112">
        <v>0</v>
      </c>
      <c r="G125" s="118">
        <f t="shared" si="5"/>
        <v>0</v>
      </c>
      <c r="H125" s="25" t="s">
        <v>171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3c5c5f5g5h</v>
      </c>
      <c r="B126" s="114">
        <f t="shared" si="4"/>
        <v>966</v>
      </c>
      <c r="C126" s="94">
        <v>0</v>
      </c>
      <c r="D126" s="94">
        <v>0</v>
      </c>
      <c r="E126" s="94">
        <v>0</v>
      </c>
      <c r="F126" s="112">
        <v>0</v>
      </c>
      <c r="G126" s="118">
        <f t="shared" si="5"/>
        <v>0</v>
      </c>
      <c r="H126" s="25" t="s">
        <v>171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3c5c5f5g5h5i</v>
      </c>
      <c r="B127" s="114">
        <f t="shared" si="4"/>
        <v>967</v>
      </c>
      <c r="C127" s="94">
        <v>0</v>
      </c>
      <c r="D127" s="94">
        <v>0</v>
      </c>
      <c r="E127" s="94">
        <v>0</v>
      </c>
      <c r="F127" s="112">
        <v>0</v>
      </c>
      <c r="G127" s="118">
        <f t="shared" si="5"/>
        <v>0</v>
      </c>
      <c r="H127" s="25" t="s">
        <v>171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3c5c5f5g5h5i5j</v>
      </c>
      <c r="B128" s="114">
        <f t="shared" si="4"/>
        <v>968</v>
      </c>
      <c r="C128" s="94">
        <v>0</v>
      </c>
      <c r="D128" s="94">
        <v>0</v>
      </c>
      <c r="E128" s="94">
        <v>0</v>
      </c>
      <c r="F128" s="112">
        <v>0</v>
      </c>
      <c r="G128" s="118">
        <f t="shared" si="5"/>
        <v>0</v>
      </c>
      <c r="H128" s="25" t="s">
        <v>171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3c5c5f5g5h5i5j5k</v>
      </c>
      <c r="B129" s="114">
        <f t="shared" si="4"/>
        <v>969</v>
      </c>
      <c r="C129" s="94">
        <v>0</v>
      </c>
      <c r="D129" s="94">
        <v>0</v>
      </c>
      <c r="E129" s="94">
        <v>0</v>
      </c>
      <c r="F129" s="112">
        <v>0</v>
      </c>
      <c r="G129" s="118">
        <f t="shared" si="5"/>
        <v>0</v>
      </c>
      <c r="H129" s="25" t="s">
        <v>171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3c5c5f5g5h5i5j5k5l</v>
      </c>
      <c r="B130" s="114">
        <f t="shared" si="4"/>
        <v>970</v>
      </c>
      <c r="C130" s="94">
        <v>0</v>
      </c>
      <c r="D130" s="94">
        <v>0</v>
      </c>
      <c r="E130" s="94">
        <v>0</v>
      </c>
      <c r="F130" s="112">
        <v>0</v>
      </c>
      <c r="G130" s="118">
        <f t="shared" si="5"/>
        <v>0</v>
      </c>
      <c r="H130" s="25" t="s">
        <v>171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3c5c5g</v>
      </c>
      <c r="B131" s="114">
        <f t="shared" si="4"/>
        <v>971</v>
      </c>
      <c r="C131" s="94">
        <v>0</v>
      </c>
      <c r="D131" s="94">
        <v>0</v>
      </c>
      <c r="E131" s="94">
        <v>0</v>
      </c>
      <c r="F131" s="112">
        <v>0</v>
      </c>
      <c r="G131" s="118">
        <f t="shared" si="5"/>
        <v>0</v>
      </c>
      <c r="H131" s="25" t="s">
        <v>171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3c5c5g5h</v>
      </c>
      <c r="B132" s="114">
        <f t="shared" ref="B132:B152" si="7">B131+1</f>
        <v>972</v>
      </c>
      <c r="C132" s="94">
        <v>0</v>
      </c>
      <c r="D132" s="94">
        <v>0</v>
      </c>
      <c r="E132" s="94">
        <v>0</v>
      </c>
      <c r="F132" s="112">
        <v>0</v>
      </c>
      <c r="G132" s="118">
        <f t="shared" ref="G132:G152" si="8">SUM(C132:F132)</f>
        <v>0</v>
      </c>
      <c r="H132" s="25" t="s">
        <v>171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3c5c5g5h5i</v>
      </c>
      <c r="B133" s="114">
        <f t="shared" si="7"/>
        <v>973</v>
      </c>
      <c r="C133" s="94">
        <v>0</v>
      </c>
      <c r="D133" s="94">
        <v>0</v>
      </c>
      <c r="E133" s="94">
        <v>0</v>
      </c>
      <c r="F133" s="112">
        <v>0</v>
      </c>
      <c r="G133" s="118">
        <f t="shared" si="8"/>
        <v>0</v>
      </c>
      <c r="H133" s="25" t="s">
        <v>171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3c5c5g5h5i5j</v>
      </c>
      <c r="B134" s="114">
        <f t="shared" si="7"/>
        <v>974</v>
      </c>
      <c r="C134" s="94">
        <v>0</v>
      </c>
      <c r="D134" s="94">
        <v>0</v>
      </c>
      <c r="E134" s="94">
        <v>0</v>
      </c>
      <c r="F134" s="112">
        <v>0</v>
      </c>
      <c r="G134" s="118">
        <f t="shared" si="8"/>
        <v>0</v>
      </c>
      <c r="H134" s="25" t="s">
        <v>171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3c5c5g5h5i5j5k</v>
      </c>
      <c r="B135" s="114">
        <f t="shared" si="7"/>
        <v>975</v>
      </c>
      <c r="C135" s="94">
        <v>0</v>
      </c>
      <c r="D135" s="94">
        <v>0</v>
      </c>
      <c r="E135" s="94">
        <v>0</v>
      </c>
      <c r="F135" s="112">
        <v>0</v>
      </c>
      <c r="G135" s="118">
        <f t="shared" si="8"/>
        <v>0</v>
      </c>
      <c r="H135" s="25" t="s">
        <v>171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3c5c5g5h5i5j5k5l</v>
      </c>
      <c r="B136" s="114">
        <f t="shared" si="7"/>
        <v>976</v>
      </c>
      <c r="C136" s="94">
        <v>0</v>
      </c>
      <c r="D136" s="94">
        <v>0</v>
      </c>
      <c r="E136" s="94">
        <v>0</v>
      </c>
      <c r="F136" s="112">
        <v>0</v>
      </c>
      <c r="G136" s="118">
        <f t="shared" si="8"/>
        <v>0</v>
      </c>
      <c r="H136" s="25" t="s">
        <v>171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3c5c</v>
      </c>
      <c r="B137" s="114">
        <f t="shared" si="7"/>
        <v>977</v>
      </c>
      <c r="C137" s="94">
        <v>0</v>
      </c>
      <c r="D137" s="94">
        <v>0</v>
      </c>
      <c r="E137" s="94">
        <v>0</v>
      </c>
      <c r="F137" s="112">
        <v>0</v>
      </c>
      <c r="G137" s="118">
        <f t="shared" si="8"/>
        <v>0</v>
      </c>
      <c r="H137" s="25" t="s">
        <v>171</v>
      </c>
      <c r="I137" s="25" t="s">
        <v>169</v>
      </c>
    </row>
    <row r="138" spans="1:16" ht="28.5" x14ac:dyDescent="0.45">
      <c r="A138" s="24" t="str">
        <f t="shared" si="6"/>
        <v>3c5c5h</v>
      </c>
      <c r="B138" s="114">
        <f t="shared" si="7"/>
        <v>978</v>
      </c>
      <c r="C138" s="94">
        <v>0</v>
      </c>
      <c r="D138" s="94">
        <v>0</v>
      </c>
      <c r="E138" s="94">
        <v>0</v>
      </c>
      <c r="F138" s="112">
        <v>0</v>
      </c>
      <c r="G138" s="118">
        <f t="shared" si="8"/>
        <v>0</v>
      </c>
      <c r="H138" s="25" t="s">
        <v>171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3c5c5h5i</v>
      </c>
      <c r="B139" s="114">
        <f t="shared" si="7"/>
        <v>979</v>
      </c>
      <c r="C139" s="94">
        <v>0</v>
      </c>
      <c r="D139" s="94">
        <v>0</v>
      </c>
      <c r="E139" s="94">
        <v>0</v>
      </c>
      <c r="F139" s="112">
        <v>0</v>
      </c>
      <c r="G139" s="118">
        <f t="shared" si="8"/>
        <v>0</v>
      </c>
      <c r="H139" s="25" t="s">
        <v>171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3c5c5h5i5j</v>
      </c>
      <c r="B140" s="114">
        <f t="shared" si="7"/>
        <v>980</v>
      </c>
      <c r="C140" s="94">
        <v>0</v>
      </c>
      <c r="D140" s="94">
        <v>0</v>
      </c>
      <c r="E140" s="94">
        <v>0</v>
      </c>
      <c r="F140" s="112">
        <v>0</v>
      </c>
      <c r="G140" s="118">
        <f t="shared" si="8"/>
        <v>0</v>
      </c>
      <c r="H140" s="25" t="s">
        <v>171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3c5c5h5i5j5k</v>
      </c>
      <c r="B141" s="114">
        <f t="shared" si="7"/>
        <v>981</v>
      </c>
      <c r="C141" s="94">
        <v>0</v>
      </c>
      <c r="D141" s="94">
        <v>0</v>
      </c>
      <c r="E141" s="94">
        <v>0</v>
      </c>
      <c r="F141" s="112">
        <v>0</v>
      </c>
      <c r="G141" s="118">
        <f t="shared" si="8"/>
        <v>0</v>
      </c>
      <c r="H141" s="25" t="s">
        <v>171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3c5c5h5i5j5k5l</v>
      </c>
      <c r="B142" s="114">
        <f t="shared" si="7"/>
        <v>982</v>
      </c>
      <c r="C142" s="94">
        <v>0</v>
      </c>
      <c r="D142" s="94">
        <v>0</v>
      </c>
      <c r="E142" s="94">
        <v>0</v>
      </c>
      <c r="F142" s="112">
        <v>0</v>
      </c>
      <c r="G142" s="118">
        <f t="shared" si="8"/>
        <v>0</v>
      </c>
      <c r="H142" s="25" t="s">
        <v>171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3c5c5i</v>
      </c>
      <c r="B143" s="114">
        <f t="shared" si="7"/>
        <v>983</v>
      </c>
      <c r="C143" s="94">
        <v>0</v>
      </c>
      <c r="D143" s="94">
        <v>0</v>
      </c>
      <c r="E143" s="94">
        <v>0</v>
      </c>
      <c r="F143" s="112">
        <v>0</v>
      </c>
      <c r="G143" s="118">
        <f t="shared" si="8"/>
        <v>0</v>
      </c>
      <c r="H143" s="25" t="s">
        <v>171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3c5c5i5j</v>
      </c>
      <c r="B144" s="114">
        <f t="shared" si="7"/>
        <v>984</v>
      </c>
      <c r="C144" s="94">
        <v>0</v>
      </c>
      <c r="D144" s="94">
        <v>0</v>
      </c>
      <c r="E144" s="94">
        <v>0</v>
      </c>
      <c r="F144" s="112">
        <v>0</v>
      </c>
      <c r="G144" s="118">
        <f t="shared" si="8"/>
        <v>0</v>
      </c>
      <c r="H144" s="25" t="s">
        <v>171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3c5c5i5j5k</v>
      </c>
      <c r="B145" s="114">
        <f t="shared" si="7"/>
        <v>985</v>
      </c>
      <c r="C145" s="94">
        <v>0</v>
      </c>
      <c r="D145" s="94">
        <v>0</v>
      </c>
      <c r="E145" s="94">
        <v>0</v>
      </c>
      <c r="F145" s="112">
        <v>0</v>
      </c>
      <c r="G145" s="118">
        <f t="shared" si="8"/>
        <v>0</v>
      </c>
      <c r="H145" s="25" t="s">
        <v>171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3c5c5i5j5k5l</v>
      </c>
      <c r="B146" s="114">
        <f t="shared" si="7"/>
        <v>986</v>
      </c>
      <c r="C146" s="94">
        <v>0</v>
      </c>
      <c r="D146" s="94">
        <v>0</v>
      </c>
      <c r="E146" s="94">
        <v>0</v>
      </c>
      <c r="F146" s="112">
        <v>0</v>
      </c>
      <c r="G146" s="118">
        <f t="shared" si="8"/>
        <v>0</v>
      </c>
      <c r="H146" s="25" t="s">
        <v>171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3c5c5j</v>
      </c>
      <c r="B147" s="114">
        <f t="shared" si="7"/>
        <v>987</v>
      </c>
      <c r="C147" s="94">
        <v>0</v>
      </c>
      <c r="D147" s="94">
        <v>0</v>
      </c>
      <c r="E147" s="94">
        <v>0</v>
      </c>
      <c r="F147" s="112">
        <v>0</v>
      </c>
      <c r="G147" s="118">
        <f t="shared" si="8"/>
        <v>0</v>
      </c>
      <c r="H147" s="25" t="s">
        <v>171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3c5c5j5k</v>
      </c>
      <c r="B148" s="114">
        <f t="shared" si="7"/>
        <v>988</v>
      </c>
      <c r="C148" s="94">
        <v>0</v>
      </c>
      <c r="D148" s="94">
        <v>0</v>
      </c>
      <c r="E148" s="94">
        <v>0</v>
      </c>
      <c r="F148" s="112">
        <v>0</v>
      </c>
      <c r="G148" s="118">
        <f t="shared" si="8"/>
        <v>0</v>
      </c>
      <c r="H148" s="25" t="s">
        <v>171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3c5c5j5k5l</v>
      </c>
      <c r="B149" s="114">
        <f t="shared" si="7"/>
        <v>989</v>
      </c>
      <c r="C149" s="94">
        <v>0</v>
      </c>
      <c r="D149" s="94">
        <v>0</v>
      </c>
      <c r="E149" s="94">
        <v>0</v>
      </c>
      <c r="F149" s="112">
        <v>0</v>
      </c>
      <c r="G149" s="118">
        <f t="shared" si="8"/>
        <v>0</v>
      </c>
      <c r="H149" s="25" t="s">
        <v>171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3c5c5k</v>
      </c>
      <c r="B150" s="114">
        <f t="shared" si="7"/>
        <v>990</v>
      </c>
      <c r="C150" s="94">
        <v>0</v>
      </c>
      <c r="D150" s="94">
        <v>0</v>
      </c>
      <c r="E150" s="94">
        <v>0</v>
      </c>
      <c r="F150" s="112">
        <v>0</v>
      </c>
      <c r="G150" s="118">
        <f t="shared" si="8"/>
        <v>0</v>
      </c>
      <c r="H150" s="25" t="s">
        <v>171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3c5c5k5l</v>
      </c>
      <c r="B151" s="114">
        <f t="shared" si="7"/>
        <v>991</v>
      </c>
      <c r="C151" s="94">
        <v>0</v>
      </c>
      <c r="D151" s="94">
        <v>0</v>
      </c>
      <c r="E151" s="94">
        <v>0</v>
      </c>
      <c r="F151" s="112">
        <v>0</v>
      </c>
      <c r="G151" s="118">
        <f t="shared" si="8"/>
        <v>0</v>
      </c>
      <c r="H151" s="25" t="s">
        <v>171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3c5c5l</v>
      </c>
      <c r="B152" s="114">
        <f t="shared" si="7"/>
        <v>992</v>
      </c>
      <c r="C152" s="94">
        <v>0</v>
      </c>
      <c r="D152" s="94">
        <v>0</v>
      </c>
      <c r="E152" s="94">
        <v>0</v>
      </c>
      <c r="F152" s="112">
        <v>0</v>
      </c>
      <c r="G152" s="118">
        <f t="shared" si="8"/>
        <v>0</v>
      </c>
      <c r="H152" s="25" t="s">
        <v>171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3E2-9604-4E60-9613-3474A2D6317D}">
  <dimension ref="A1:AD152"/>
  <sheetViews>
    <sheetView zoomScale="70" zoomScaleNormal="70"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11.1328125" style="98" customWidth="1"/>
    <col min="3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06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3d</v>
      </c>
      <c r="B2" s="104">
        <f>'PMV Scenarios Cat 3 c'!B152+1</f>
        <v>993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172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3d5a</v>
      </c>
      <c r="B3" s="104">
        <f>B2+1</f>
        <v>994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172</v>
      </c>
      <c r="I3" s="25" t="s">
        <v>160</v>
      </c>
    </row>
    <row r="4" spans="1:30" ht="28.5" x14ac:dyDescent="0.45">
      <c r="A4" s="24" t="str">
        <f t="shared" si="0"/>
        <v>3d5a5b</v>
      </c>
      <c r="B4" s="104">
        <f>B3+1</f>
        <v>995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1">SUM(C4:F4)</f>
        <v>10</v>
      </c>
      <c r="H4" s="25" t="s">
        <v>172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3d5a5b</v>
      </c>
      <c r="B5" s="104">
        <f t="shared" ref="B5:B68" si="2">B4+1</f>
        <v>996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172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3d5a5b5d</v>
      </c>
      <c r="B6" s="104">
        <f t="shared" si="2"/>
        <v>997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172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3d5a5b5d5e</v>
      </c>
      <c r="B7" s="104">
        <f t="shared" si="2"/>
        <v>998</v>
      </c>
      <c r="C7" s="94">
        <v>0</v>
      </c>
      <c r="D7" s="94">
        <v>0</v>
      </c>
      <c r="E7" s="94">
        <v>0</v>
      </c>
      <c r="F7" s="112">
        <v>0</v>
      </c>
      <c r="G7" s="103">
        <f t="shared" si="1"/>
        <v>0</v>
      </c>
      <c r="H7" s="25" t="s">
        <v>172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3d5a5b5d5e5f</v>
      </c>
      <c r="B8" s="104">
        <f t="shared" si="2"/>
        <v>999</v>
      </c>
      <c r="C8" s="94">
        <v>0</v>
      </c>
      <c r="D8" s="94">
        <v>0</v>
      </c>
      <c r="E8" s="94">
        <v>0</v>
      </c>
      <c r="F8" s="112">
        <v>0</v>
      </c>
      <c r="G8" s="103">
        <f t="shared" si="1"/>
        <v>0</v>
      </c>
      <c r="H8" s="25" t="s">
        <v>172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3d5a5b5d5e5f5g</v>
      </c>
      <c r="B9" s="104">
        <f t="shared" si="2"/>
        <v>1000</v>
      </c>
      <c r="C9" s="94">
        <v>0</v>
      </c>
      <c r="D9" s="94">
        <v>0</v>
      </c>
      <c r="E9" s="94">
        <v>0</v>
      </c>
      <c r="F9" s="112">
        <v>0</v>
      </c>
      <c r="G9" s="103">
        <f t="shared" si="1"/>
        <v>0</v>
      </c>
      <c r="H9" s="25" t="s">
        <v>172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3d5a5b5d5e5f5g5h</v>
      </c>
      <c r="B10" s="104">
        <f t="shared" si="2"/>
        <v>1001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1"/>
        <v>0</v>
      </c>
      <c r="H10" s="25" t="s">
        <v>172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3d5a5b5d5e5f5g5h5i</v>
      </c>
      <c r="B11" s="104">
        <f t="shared" si="2"/>
        <v>1002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1"/>
        <v>0</v>
      </c>
      <c r="H11" s="25" t="s">
        <v>172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3d5a5b5d5e5f5g5h5i5j</v>
      </c>
      <c r="B12" s="104">
        <f t="shared" si="2"/>
        <v>1003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1"/>
        <v>0</v>
      </c>
      <c r="H12" s="25" t="s">
        <v>172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3d5a5b5d5e5f5g5h5i5j5k</v>
      </c>
      <c r="B13" s="104">
        <f t="shared" si="2"/>
        <v>1004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1"/>
        <v>0</v>
      </c>
      <c r="H13" s="25" t="s">
        <v>172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3d5a5b5d5e5f5g5h5i5j5k5l</v>
      </c>
      <c r="B14" s="104">
        <f t="shared" si="2"/>
        <v>1005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1"/>
        <v>0</v>
      </c>
      <c r="H14" s="25" t="s">
        <v>172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3d5a5d</v>
      </c>
      <c r="B15" s="104">
        <f t="shared" si="2"/>
        <v>1006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1"/>
        <v>0</v>
      </c>
      <c r="H15" s="25" t="s">
        <v>172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3d5a5d5e</v>
      </c>
      <c r="B16" s="104">
        <f t="shared" si="2"/>
        <v>1007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1"/>
        <v>0</v>
      </c>
      <c r="H16" s="25" t="s">
        <v>172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3d5a5d5e5f</v>
      </c>
      <c r="B17" s="104">
        <f t="shared" si="2"/>
        <v>1008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1"/>
        <v>0</v>
      </c>
      <c r="H17" s="25" t="s">
        <v>172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3d5a5d5e5f5g</v>
      </c>
      <c r="B18" s="104">
        <f t="shared" si="2"/>
        <v>1009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1"/>
        <v>0</v>
      </c>
      <c r="H18" s="25" t="s">
        <v>172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3d5a5d5e5f5g5h</v>
      </c>
      <c r="B19" s="104">
        <f t="shared" si="2"/>
        <v>1010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1"/>
        <v>0</v>
      </c>
      <c r="H19" s="25" t="s">
        <v>172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3d5a5d5e5f5g5h5i</v>
      </c>
      <c r="B20" s="104">
        <f t="shared" si="2"/>
        <v>1011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1"/>
        <v>0</v>
      </c>
      <c r="H20" s="25" t="s">
        <v>172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3d5a5d5e5f5g5h5i5j</v>
      </c>
      <c r="B21" s="104">
        <f t="shared" si="2"/>
        <v>1012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1"/>
        <v>0</v>
      </c>
      <c r="H21" s="25" t="s">
        <v>172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3d5a5d5e5f5g5h5i5j5k</v>
      </c>
      <c r="B22" s="104">
        <f t="shared" si="2"/>
        <v>1013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1"/>
        <v>0</v>
      </c>
      <c r="H22" s="25" t="s">
        <v>172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3d5a5d5e5f5g5h5i5j5k5l</v>
      </c>
      <c r="B23" s="104">
        <f t="shared" si="2"/>
        <v>1014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1"/>
        <v>0</v>
      </c>
      <c r="H23" s="25" t="s">
        <v>172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3d5a5e</v>
      </c>
      <c r="B24" s="104">
        <f t="shared" si="2"/>
        <v>1015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1"/>
        <v>0</v>
      </c>
      <c r="H24" s="25" t="s">
        <v>172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3d5a5e5f</v>
      </c>
      <c r="B25" s="104">
        <f t="shared" si="2"/>
        <v>1016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1"/>
        <v>0</v>
      </c>
      <c r="H25" s="25" t="s">
        <v>172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3d5a5e5f5g</v>
      </c>
      <c r="B26" s="104">
        <f t="shared" si="2"/>
        <v>1017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1"/>
        <v>0</v>
      </c>
      <c r="H26" s="25" t="s">
        <v>172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3d5a5e5f5g5h</v>
      </c>
      <c r="B27" s="104">
        <f t="shared" si="2"/>
        <v>1018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1"/>
        <v>0</v>
      </c>
      <c r="H27" s="25" t="s">
        <v>172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3d5a5e5f5g5h5i</v>
      </c>
      <c r="B28" s="104">
        <f t="shared" si="2"/>
        <v>1019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1"/>
        <v>0</v>
      </c>
      <c r="H28" s="25" t="s">
        <v>172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3d5a5e5f5g5h5i5j</v>
      </c>
      <c r="B29" s="104">
        <f t="shared" si="2"/>
        <v>1020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1"/>
        <v>0</v>
      </c>
      <c r="H29" s="25" t="s">
        <v>172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3d5a5e5f5g5h5i5j5k</v>
      </c>
      <c r="B30" s="104">
        <f t="shared" si="2"/>
        <v>1021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1"/>
        <v>0</v>
      </c>
      <c r="H30" s="25" t="s">
        <v>172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3d5a5e5f5g5h5i5j5k5l</v>
      </c>
      <c r="B31" s="104">
        <f t="shared" si="2"/>
        <v>1022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1"/>
        <v>0</v>
      </c>
      <c r="H31" s="25" t="s">
        <v>172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3d5a5f</v>
      </c>
      <c r="B32" s="104">
        <f t="shared" si="2"/>
        <v>1023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1"/>
        <v>0</v>
      </c>
      <c r="H32" s="25" t="s">
        <v>172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3d5a5f5g</v>
      </c>
      <c r="B33" s="104">
        <f t="shared" si="2"/>
        <v>1024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1"/>
        <v>0</v>
      </c>
      <c r="H33" s="25" t="s">
        <v>172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3d5a5f5g5h</v>
      </c>
      <c r="B34" s="104">
        <f t="shared" si="2"/>
        <v>1025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1"/>
        <v>0</v>
      </c>
      <c r="H34" s="25" t="s">
        <v>172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3d5a5f5g5h5i</v>
      </c>
      <c r="B35" s="104">
        <f t="shared" si="2"/>
        <v>1026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1"/>
        <v>0</v>
      </c>
      <c r="H35" s="25" t="s">
        <v>172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3d5a5f5g5h5i5j</v>
      </c>
      <c r="B36" s="104">
        <f t="shared" si="2"/>
        <v>1027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1"/>
        <v>0</v>
      </c>
      <c r="H36" s="25" t="s">
        <v>172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3d5a5f5g5h5i5j5k</v>
      </c>
      <c r="B37" s="104">
        <f t="shared" si="2"/>
        <v>1028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1"/>
        <v>0</v>
      </c>
      <c r="H37" s="25" t="s">
        <v>172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3d5a5f5g5h5i5j5k5l</v>
      </c>
      <c r="B38" s="104">
        <f t="shared" si="2"/>
        <v>1029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1"/>
        <v>0</v>
      </c>
      <c r="H38" s="25" t="s">
        <v>172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3d5a5g</v>
      </c>
      <c r="B39" s="104">
        <f t="shared" si="2"/>
        <v>1030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1"/>
        <v>0</v>
      </c>
      <c r="H39" s="25" t="s">
        <v>172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3d5a5g5h</v>
      </c>
      <c r="B40" s="104">
        <f t="shared" si="2"/>
        <v>1031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1"/>
        <v>0</v>
      </c>
      <c r="H40" s="25" t="s">
        <v>172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3d5a5g5h5i</v>
      </c>
      <c r="B41" s="104">
        <f t="shared" si="2"/>
        <v>1032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1"/>
        <v>0</v>
      </c>
      <c r="H41" s="25" t="s">
        <v>172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3d5a5g5h5i5j</v>
      </c>
      <c r="B42" s="104">
        <f t="shared" si="2"/>
        <v>1033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1"/>
        <v>0</v>
      </c>
      <c r="H42" s="25" t="s">
        <v>172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3d5a5g5h5i5j5k</v>
      </c>
      <c r="B43" s="104">
        <f t="shared" si="2"/>
        <v>1034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1"/>
        <v>0</v>
      </c>
      <c r="H43" s="25" t="s">
        <v>172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3d5a5g5h5i5j5k5l</v>
      </c>
      <c r="B44" s="104">
        <f t="shared" si="2"/>
        <v>1035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1"/>
        <v>0</v>
      </c>
      <c r="H44" s="25" t="s">
        <v>172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3d5a5h</v>
      </c>
      <c r="B45" s="104">
        <f t="shared" si="2"/>
        <v>1036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1"/>
        <v>0</v>
      </c>
      <c r="H45" s="25" t="s">
        <v>172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3d5a5h5i</v>
      </c>
      <c r="B46" s="104">
        <f t="shared" si="2"/>
        <v>1037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1"/>
        <v>0</v>
      </c>
      <c r="H46" s="25" t="s">
        <v>172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3d5a5h5i5j</v>
      </c>
      <c r="B47" s="104">
        <f t="shared" si="2"/>
        <v>1038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1"/>
        <v>0</v>
      </c>
      <c r="H47" s="25" t="s">
        <v>172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3d5a5h5i5j5k</v>
      </c>
      <c r="B48" s="104">
        <f t="shared" si="2"/>
        <v>1039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1"/>
        <v>0</v>
      </c>
      <c r="H48" s="25" t="s">
        <v>172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3d5a5h5i5j5k5l</v>
      </c>
      <c r="B49" s="104">
        <f t="shared" si="2"/>
        <v>1040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1"/>
        <v>0</v>
      </c>
      <c r="H49" s="25" t="s">
        <v>172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3d5a5i</v>
      </c>
      <c r="B50" s="104">
        <f t="shared" si="2"/>
        <v>1041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1"/>
        <v>0</v>
      </c>
      <c r="H50" s="25" t="s">
        <v>172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3d5a5i5j</v>
      </c>
      <c r="B51" s="104">
        <f t="shared" si="2"/>
        <v>1042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1"/>
        <v>0</v>
      </c>
      <c r="H51" s="25" t="s">
        <v>172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3d5a5i5j5k</v>
      </c>
      <c r="B52" s="104">
        <f t="shared" si="2"/>
        <v>1043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1"/>
        <v>0</v>
      </c>
      <c r="H52" s="25" t="s">
        <v>172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3d5a5i5j5k5l</v>
      </c>
      <c r="B53" s="104">
        <f t="shared" si="2"/>
        <v>1044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1"/>
        <v>0</v>
      </c>
      <c r="H53" s="25" t="s">
        <v>172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3d5a5j</v>
      </c>
      <c r="B54" s="104">
        <f t="shared" si="2"/>
        <v>1045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1"/>
        <v>0</v>
      </c>
      <c r="H54" s="25" t="s">
        <v>172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3d5a5j5k</v>
      </c>
      <c r="B55" s="104">
        <f t="shared" si="2"/>
        <v>1046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1"/>
        <v>0</v>
      </c>
      <c r="H55" s="25" t="s">
        <v>172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3d5a5j5k5l</v>
      </c>
      <c r="B56" s="104">
        <f t="shared" si="2"/>
        <v>1047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1"/>
        <v>0</v>
      </c>
      <c r="H56" s="25" t="s">
        <v>172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3d5a5k</v>
      </c>
      <c r="B57" s="104">
        <f t="shared" si="2"/>
        <v>1048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1"/>
        <v>0</v>
      </c>
      <c r="H57" s="25" t="s">
        <v>172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3d5a5k5l</v>
      </c>
      <c r="B58" s="104">
        <f t="shared" si="2"/>
        <v>1049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1"/>
        <v>0</v>
      </c>
      <c r="H58" s="25" t="s">
        <v>172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3d5a5l</v>
      </c>
      <c r="B59" s="104">
        <f t="shared" si="2"/>
        <v>1050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1"/>
        <v>0</v>
      </c>
      <c r="H59" s="25" t="s">
        <v>172</v>
      </c>
      <c r="I59" s="25" t="s">
        <v>160</v>
      </c>
      <c r="J59" s="25" t="s">
        <v>157</v>
      </c>
    </row>
    <row r="60" spans="1:14" x14ac:dyDescent="0.45">
      <c r="A60" s="24" t="str">
        <f t="shared" si="0"/>
        <v>3d5b</v>
      </c>
      <c r="B60" s="104">
        <f t="shared" si="2"/>
        <v>1051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1"/>
        <v>0</v>
      </c>
      <c r="H60" s="25" t="s">
        <v>172</v>
      </c>
      <c r="I60" s="25" t="s">
        <v>161</v>
      </c>
    </row>
    <row r="61" spans="1:14" x14ac:dyDescent="0.45">
      <c r="A61" s="24" t="str">
        <f t="shared" si="0"/>
        <v>3d5b</v>
      </c>
      <c r="B61" s="104">
        <f t="shared" si="2"/>
        <v>1052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1"/>
        <v>0</v>
      </c>
      <c r="H61" s="25" t="s">
        <v>172</v>
      </c>
      <c r="I61" s="25" t="s">
        <v>161</v>
      </c>
    </row>
    <row r="62" spans="1:14" ht="28.5" x14ac:dyDescent="0.45">
      <c r="A62" s="24" t="str">
        <f t="shared" si="0"/>
        <v>3d5b5d</v>
      </c>
      <c r="B62" s="104">
        <f t="shared" si="2"/>
        <v>1053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1"/>
        <v>0</v>
      </c>
      <c r="H62" s="25" t="s">
        <v>172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3d5b5d5e</v>
      </c>
      <c r="B63" s="104">
        <f t="shared" si="2"/>
        <v>1054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1"/>
        <v>0</v>
      </c>
      <c r="H63" s="25" t="s">
        <v>172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3d5b5d5e5f</v>
      </c>
      <c r="B64" s="104">
        <f t="shared" si="2"/>
        <v>1055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1"/>
        <v>0</v>
      </c>
      <c r="H64" s="25" t="s">
        <v>172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3d5b5d5e5f5g</v>
      </c>
      <c r="B65" s="104">
        <f t="shared" si="2"/>
        <v>1056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1"/>
        <v>0</v>
      </c>
      <c r="H65" s="25" t="s">
        <v>172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3d5b5d5e5f5g5h</v>
      </c>
      <c r="B66" s="104">
        <f t="shared" si="2"/>
        <v>1057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1"/>
        <v>0</v>
      </c>
      <c r="H66" s="25" t="s">
        <v>172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3d5b5d5e5f5g5h5i</v>
      </c>
      <c r="B67" s="104">
        <f t="shared" si="2"/>
        <v>1058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1"/>
        <v>0</v>
      </c>
      <c r="H67" s="25" t="s">
        <v>172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3d5b5d5e5f5g5h5i5j</v>
      </c>
      <c r="B68" s="104">
        <f t="shared" si="2"/>
        <v>1059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4">SUM(C68:F68)</f>
        <v>0</v>
      </c>
      <c r="H68" s="25" t="s">
        <v>172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3d5b5d5e5f5g5h5i5j5k</v>
      </c>
      <c r="B69" s="104">
        <f t="shared" ref="B69:B132" si="5">B68+1</f>
        <v>1060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4"/>
        <v>0</v>
      </c>
      <c r="H69" s="25" t="s">
        <v>172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3d5b5d5e5f5g5h5i5j5k5l</v>
      </c>
      <c r="B70" s="104">
        <f t="shared" si="5"/>
        <v>1061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4"/>
        <v>0</v>
      </c>
      <c r="H70" s="25" t="s">
        <v>172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3d5b5e</v>
      </c>
      <c r="B71" s="104">
        <f t="shared" si="5"/>
        <v>1062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4"/>
        <v>0</v>
      </c>
      <c r="H71" s="25" t="s">
        <v>172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3d5b5e5f</v>
      </c>
      <c r="B72" s="104">
        <f t="shared" si="5"/>
        <v>1063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4"/>
        <v>0</v>
      </c>
      <c r="H72" s="25" t="s">
        <v>172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3d5b5e5f5g</v>
      </c>
      <c r="B73" s="104">
        <f t="shared" si="5"/>
        <v>1064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4"/>
        <v>0</v>
      </c>
      <c r="H73" s="25" t="s">
        <v>172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3d5b5e5f5g5h</v>
      </c>
      <c r="B74" s="104">
        <f t="shared" si="5"/>
        <v>1065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4"/>
        <v>0</v>
      </c>
      <c r="H74" s="25" t="s">
        <v>172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3d5b5e5f5g5h5i</v>
      </c>
      <c r="B75" s="104">
        <f t="shared" si="5"/>
        <v>1066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4"/>
        <v>0</v>
      </c>
      <c r="H75" s="25" t="s">
        <v>172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3d5b5e5f5g5h5i5j</v>
      </c>
      <c r="B76" s="104">
        <f t="shared" si="5"/>
        <v>1067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4"/>
        <v>0</v>
      </c>
      <c r="H76" s="25" t="s">
        <v>172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3d5b5e5f5g5h5i5j5k</v>
      </c>
      <c r="B77" s="104">
        <f t="shared" si="5"/>
        <v>1068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4"/>
        <v>0</v>
      </c>
      <c r="H77" s="25" t="s">
        <v>172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3d5b5e5f5g5h5i5j5k5l</v>
      </c>
      <c r="B78" s="104">
        <f t="shared" si="5"/>
        <v>1069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4"/>
        <v>0</v>
      </c>
      <c r="H78" s="25" t="s">
        <v>172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3d5b5f</v>
      </c>
      <c r="B79" s="104">
        <f t="shared" si="5"/>
        <v>1070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4"/>
        <v>0</v>
      </c>
      <c r="H79" s="25" t="s">
        <v>172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3d5b5f5g</v>
      </c>
      <c r="B80" s="104">
        <f t="shared" si="5"/>
        <v>1071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4"/>
        <v>0</v>
      </c>
      <c r="H80" s="25" t="s">
        <v>172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3d5b5f5g5h</v>
      </c>
      <c r="B81" s="104">
        <f t="shared" si="5"/>
        <v>1072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4"/>
        <v>0</v>
      </c>
      <c r="H81" s="25" t="s">
        <v>172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3d5b5f5g5h5i</v>
      </c>
      <c r="B82" s="104">
        <f t="shared" si="5"/>
        <v>1073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4"/>
        <v>0</v>
      </c>
      <c r="H82" s="25" t="s">
        <v>172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3d5b5f5g5h5i5j</v>
      </c>
      <c r="B83" s="104">
        <f t="shared" si="5"/>
        <v>1074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4"/>
        <v>0</v>
      </c>
      <c r="H83" s="25" t="s">
        <v>172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3d5b5f5g5h5i5j5k</v>
      </c>
      <c r="B84" s="104">
        <f t="shared" si="5"/>
        <v>1075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4"/>
        <v>0</v>
      </c>
      <c r="H84" s="25" t="s">
        <v>172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3d5b5f5g5h5i5j5k5l</v>
      </c>
      <c r="B85" s="104">
        <f t="shared" si="5"/>
        <v>1076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4"/>
        <v>0</v>
      </c>
      <c r="H85" s="25" t="s">
        <v>172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3d5b5g</v>
      </c>
      <c r="B86" s="104">
        <f t="shared" si="5"/>
        <v>1077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4"/>
        <v>0</v>
      </c>
      <c r="H86" s="25" t="s">
        <v>172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3d5b5g5h</v>
      </c>
      <c r="B87" s="104">
        <f t="shared" si="5"/>
        <v>1078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4"/>
        <v>0</v>
      </c>
      <c r="H87" s="25" t="s">
        <v>172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3d5b5g5h5i</v>
      </c>
      <c r="B88" s="104">
        <f t="shared" si="5"/>
        <v>1079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4"/>
        <v>0</v>
      </c>
      <c r="H88" s="25" t="s">
        <v>172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3d5b5g5h5i5j</v>
      </c>
      <c r="B89" s="104">
        <f t="shared" si="5"/>
        <v>1080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4"/>
        <v>0</v>
      </c>
      <c r="H89" s="25" t="s">
        <v>172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3d5b5g5h5i5j5k</v>
      </c>
      <c r="B90" s="104">
        <f t="shared" si="5"/>
        <v>1081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4"/>
        <v>0</v>
      </c>
      <c r="H90" s="25" t="s">
        <v>172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3d5b5g5h5i5j5k5l</v>
      </c>
      <c r="B91" s="104">
        <f t="shared" si="5"/>
        <v>1082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4"/>
        <v>0</v>
      </c>
      <c r="H91" s="25" t="s">
        <v>172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3d5b5h</v>
      </c>
      <c r="B92" s="104">
        <f t="shared" si="5"/>
        <v>1083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4"/>
        <v>0</v>
      </c>
      <c r="H92" s="25" t="s">
        <v>172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3d5b5h5i</v>
      </c>
      <c r="B93" s="104">
        <f t="shared" si="5"/>
        <v>1084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4"/>
        <v>0</v>
      </c>
      <c r="H93" s="25" t="s">
        <v>172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3d5b5h5i5j</v>
      </c>
      <c r="B94" s="104">
        <f t="shared" si="5"/>
        <v>1085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4"/>
        <v>0</v>
      </c>
      <c r="H94" s="25" t="s">
        <v>172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3d5b5h5i5j5k</v>
      </c>
      <c r="B95" s="104">
        <f t="shared" si="5"/>
        <v>1086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4"/>
        <v>0</v>
      </c>
      <c r="H95" s="25" t="s">
        <v>172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3d5b5h5i5j5k5l</v>
      </c>
      <c r="B96" s="104">
        <f t="shared" si="5"/>
        <v>1087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4"/>
        <v>0</v>
      </c>
      <c r="H96" s="25" t="s">
        <v>172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3d5b5i</v>
      </c>
      <c r="B97" s="104">
        <f t="shared" si="5"/>
        <v>1088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4"/>
        <v>0</v>
      </c>
      <c r="H97" s="25" t="s">
        <v>172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3d5b5i5j</v>
      </c>
      <c r="B98" s="104">
        <f t="shared" si="5"/>
        <v>1089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4"/>
        <v>0</v>
      </c>
      <c r="H98" s="25" t="s">
        <v>172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3d5b5i5j5k</v>
      </c>
      <c r="B99" s="104">
        <f t="shared" si="5"/>
        <v>1090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4"/>
        <v>0</v>
      </c>
      <c r="H99" s="25" t="s">
        <v>172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3d5b5i5j5k5l</v>
      </c>
      <c r="B100" s="104">
        <f t="shared" si="5"/>
        <v>1091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4"/>
        <v>0</v>
      </c>
      <c r="H100" s="25" t="s">
        <v>172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3d5b5j</v>
      </c>
      <c r="B101" s="104">
        <f t="shared" si="5"/>
        <v>1092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4"/>
        <v>0</v>
      </c>
      <c r="H101" s="25" t="s">
        <v>172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3d5b5j5k</v>
      </c>
      <c r="B102" s="104">
        <f t="shared" si="5"/>
        <v>1093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4"/>
        <v>0</v>
      </c>
      <c r="H102" s="25" t="s">
        <v>172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3d5b5j5k5l</v>
      </c>
      <c r="B103" s="104">
        <f t="shared" si="5"/>
        <v>1094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4"/>
        <v>0</v>
      </c>
      <c r="H103" s="25" t="s">
        <v>172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3d5b5k</v>
      </c>
      <c r="B104" s="104">
        <f t="shared" si="5"/>
        <v>1095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4"/>
        <v>0</v>
      </c>
      <c r="H104" s="25" t="s">
        <v>172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3d5b5k5l</v>
      </c>
      <c r="B105" s="104">
        <f t="shared" si="5"/>
        <v>1096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4"/>
        <v>0</v>
      </c>
      <c r="H105" s="25" t="s">
        <v>172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3d5b5l</v>
      </c>
      <c r="B106" s="104">
        <f t="shared" si="5"/>
        <v>1097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4"/>
        <v>0</v>
      </c>
      <c r="H106" s="25" t="s">
        <v>172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3d5c5d</v>
      </c>
      <c r="B107" s="104">
        <f t="shared" si="5"/>
        <v>1098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4"/>
        <v>0</v>
      </c>
      <c r="H107" s="25" t="s">
        <v>172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3d5c5d5e</v>
      </c>
      <c r="B108" s="104">
        <f t="shared" si="5"/>
        <v>1099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4"/>
        <v>0</v>
      </c>
      <c r="H108" s="25" t="s">
        <v>172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3d5c5d5e5f</v>
      </c>
      <c r="B109" s="104">
        <f t="shared" si="5"/>
        <v>1100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4"/>
        <v>0</v>
      </c>
      <c r="H109" s="25" t="s">
        <v>172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3d5c5d5e5f5g</v>
      </c>
      <c r="B110" s="104">
        <f t="shared" si="5"/>
        <v>1101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4"/>
        <v>0</v>
      </c>
      <c r="H110" s="25" t="s">
        <v>172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3d5c5d5e5f5g5h</v>
      </c>
      <c r="B111" s="104">
        <f t="shared" si="5"/>
        <v>1102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4"/>
        <v>0</v>
      </c>
      <c r="H111" s="25" t="s">
        <v>172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3d5c5d5e5f5g5h5i</v>
      </c>
      <c r="B112" s="104">
        <f t="shared" si="5"/>
        <v>1103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4"/>
        <v>0</v>
      </c>
      <c r="H112" s="25" t="s">
        <v>172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3d5c5d5e5f5g5h5i5j</v>
      </c>
      <c r="B113" s="104">
        <f t="shared" si="5"/>
        <v>1104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4"/>
        <v>0</v>
      </c>
      <c r="H113" s="25" t="s">
        <v>172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3d5c5d5e5f5g5h5i5j5k</v>
      </c>
      <c r="B114" s="104">
        <f t="shared" si="5"/>
        <v>1105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4"/>
        <v>0</v>
      </c>
      <c r="H114" s="25" t="s">
        <v>172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3d5c5d5e5f5g5h5i5j5k5l</v>
      </c>
      <c r="B115" s="104">
        <f t="shared" si="5"/>
        <v>1106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4"/>
        <v>0</v>
      </c>
      <c r="H115" s="25" t="s">
        <v>172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3d5c5e</v>
      </c>
      <c r="B116" s="104">
        <f t="shared" si="5"/>
        <v>1107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4"/>
        <v>0</v>
      </c>
      <c r="H116" s="25" t="s">
        <v>172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3d5c5e5f</v>
      </c>
      <c r="B117" s="104">
        <f t="shared" si="5"/>
        <v>1108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4"/>
        <v>0</v>
      </c>
      <c r="H117" s="25" t="s">
        <v>172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3d5c5e5f5g</v>
      </c>
      <c r="B118" s="104">
        <f t="shared" si="5"/>
        <v>1109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4"/>
        <v>0</v>
      </c>
      <c r="H118" s="25" t="s">
        <v>172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3d5c5e5f5g5h</v>
      </c>
      <c r="B119" s="104">
        <f t="shared" si="5"/>
        <v>1110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4"/>
        <v>0</v>
      </c>
      <c r="H119" s="25" t="s">
        <v>172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3d5c5e5f5g5h5i</v>
      </c>
      <c r="B120" s="104">
        <f t="shared" si="5"/>
        <v>1111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4"/>
        <v>0</v>
      </c>
      <c r="H120" s="25" t="s">
        <v>172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3d5c5e5f5g5h5i5j</v>
      </c>
      <c r="B121" s="104">
        <f t="shared" si="5"/>
        <v>1112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4"/>
        <v>0</v>
      </c>
      <c r="H121" s="25" t="s">
        <v>172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3d5c5e5f5g5h5i5j5k</v>
      </c>
      <c r="B122" s="104">
        <f t="shared" si="5"/>
        <v>1113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4"/>
        <v>0</v>
      </c>
      <c r="H122" s="25" t="s">
        <v>172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3d5c5e5f5g5h5i5j5k5l</v>
      </c>
      <c r="B123" s="104">
        <f t="shared" si="5"/>
        <v>1114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4"/>
        <v>0</v>
      </c>
      <c r="H123" s="25" t="s">
        <v>172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3d5c5f</v>
      </c>
      <c r="B124" s="104">
        <f t="shared" si="5"/>
        <v>1115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4"/>
        <v>0</v>
      </c>
      <c r="H124" s="25" t="s">
        <v>172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3d5c5f5g</v>
      </c>
      <c r="B125" s="104">
        <f t="shared" si="5"/>
        <v>1116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4"/>
        <v>0</v>
      </c>
      <c r="H125" s="25" t="s">
        <v>172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3d5c5f5g5h</v>
      </c>
      <c r="B126" s="104">
        <f t="shared" si="5"/>
        <v>1117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4"/>
        <v>0</v>
      </c>
      <c r="H126" s="25" t="s">
        <v>172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3d5c5f5g5h5i</v>
      </c>
      <c r="B127" s="104">
        <f t="shared" si="5"/>
        <v>1118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4"/>
        <v>0</v>
      </c>
      <c r="H127" s="25" t="s">
        <v>172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3d5c5f5g5h5i5j</v>
      </c>
      <c r="B128" s="104">
        <f t="shared" si="5"/>
        <v>1119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4"/>
        <v>0</v>
      </c>
      <c r="H128" s="25" t="s">
        <v>172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3d5c5f5g5h5i5j5k</v>
      </c>
      <c r="B129" s="104">
        <f t="shared" si="5"/>
        <v>1120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4"/>
        <v>0</v>
      </c>
      <c r="H129" s="25" t="s">
        <v>172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3d5c5f5g5h5i5j5k5l</v>
      </c>
      <c r="B130" s="104">
        <f t="shared" si="5"/>
        <v>1121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4"/>
        <v>0</v>
      </c>
      <c r="H130" s="25" t="s">
        <v>172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3d5c5g</v>
      </c>
      <c r="B131" s="104">
        <f t="shared" si="5"/>
        <v>1122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4"/>
        <v>0</v>
      </c>
      <c r="H131" s="25" t="s">
        <v>172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3d5c5g5h</v>
      </c>
      <c r="B132" s="104">
        <f t="shared" si="5"/>
        <v>1123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7">SUM(C132:F132)</f>
        <v>0</v>
      </c>
      <c r="H132" s="25" t="s">
        <v>172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3d5c5g5h5i</v>
      </c>
      <c r="B133" s="104">
        <f t="shared" ref="B133:B152" si="8">B132+1</f>
        <v>1124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7"/>
        <v>0</v>
      </c>
      <c r="H133" s="25" t="s">
        <v>172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3d5c5g5h5i5j</v>
      </c>
      <c r="B134" s="104">
        <f t="shared" si="8"/>
        <v>1125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7"/>
        <v>0</v>
      </c>
      <c r="H134" s="25" t="s">
        <v>172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3d5c5g5h5i5j5k</v>
      </c>
      <c r="B135" s="104">
        <f t="shared" si="8"/>
        <v>1126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7"/>
        <v>0</v>
      </c>
      <c r="H135" s="25" t="s">
        <v>172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3d5c5g5h5i5j5k5l</v>
      </c>
      <c r="B136" s="104">
        <f t="shared" si="8"/>
        <v>1127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7"/>
        <v>0</v>
      </c>
      <c r="H136" s="25" t="s">
        <v>172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3d5c</v>
      </c>
      <c r="B137" s="104">
        <f t="shared" si="8"/>
        <v>1128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7"/>
        <v>0</v>
      </c>
      <c r="H137" s="25" t="s">
        <v>172</v>
      </c>
      <c r="I137" s="25" t="s">
        <v>169</v>
      </c>
    </row>
    <row r="138" spans="1:16" ht="28.5" x14ac:dyDescent="0.45">
      <c r="A138" s="24" t="str">
        <f t="shared" si="6"/>
        <v>3d5c5h</v>
      </c>
      <c r="B138" s="104">
        <f t="shared" si="8"/>
        <v>1129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7"/>
        <v>0</v>
      </c>
      <c r="H138" s="25" t="s">
        <v>172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3d5c5h5i</v>
      </c>
      <c r="B139" s="104">
        <f t="shared" si="8"/>
        <v>1130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7"/>
        <v>0</v>
      </c>
      <c r="H139" s="25" t="s">
        <v>172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3d5c5h5i5j</v>
      </c>
      <c r="B140" s="104">
        <f t="shared" si="8"/>
        <v>1131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7"/>
        <v>0</v>
      </c>
      <c r="H140" s="25" t="s">
        <v>172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3d5c5h5i5j5k</v>
      </c>
      <c r="B141" s="104">
        <f t="shared" si="8"/>
        <v>1132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7"/>
        <v>0</v>
      </c>
      <c r="H141" s="25" t="s">
        <v>172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3d5c5h5i5j5k5l</v>
      </c>
      <c r="B142" s="104">
        <f t="shared" si="8"/>
        <v>1133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7"/>
        <v>0</v>
      </c>
      <c r="H142" s="25" t="s">
        <v>172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3d5c5i</v>
      </c>
      <c r="B143" s="104">
        <f t="shared" si="8"/>
        <v>1134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7"/>
        <v>0</v>
      </c>
      <c r="H143" s="25" t="s">
        <v>172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3d5c5i5j</v>
      </c>
      <c r="B144" s="104">
        <f t="shared" si="8"/>
        <v>1135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7"/>
        <v>0</v>
      </c>
      <c r="H144" s="25" t="s">
        <v>172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3d5c5i5j5k</v>
      </c>
      <c r="B145" s="104">
        <f t="shared" si="8"/>
        <v>1136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7"/>
        <v>0</v>
      </c>
      <c r="H145" s="25" t="s">
        <v>172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3d5c5i5j5k5l</v>
      </c>
      <c r="B146" s="104">
        <f t="shared" si="8"/>
        <v>1137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7"/>
        <v>0</v>
      </c>
      <c r="H146" s="25" t="s">
        <v>172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3d5c5j</v>
      </c>
      <c r="B147" s="104">
        <f t="shared" si="8"/>
        <v>1138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7"/>
        <v>0</v>
      </c>
      <c r="H147" s="25" t="s">
        <v>172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3d5c5j5k</v>
      </c>
      <c r="B148" s="104">
        <f t="shared" si="8"/>
        <v>1139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7"/>
        <v>0</v>
      </c>
      <c r="H148" s="25" t="s">
        <v>172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3d5c5j5k5l</v>
      </c>
      <c r="B149" s="104">
        <f t="shared" si="8"/>
        <v>1140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7"/>
        <v>0</v>
      </c>
      <c r="H149" s="25" t="s">
        <v>172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3d5c5k</v>
      </c>
      <c r="B150" s="104">
        <f t="shared" si="8"/>
        <v>1141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7"/>
        <v>0</v>
      </c>
      <c r="H150" s="25" t="s">
        <v>172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3d5c5k5l</v>
      </c>
      <c r="B151" s="104">
        <f t="shared" si="8"/>
        <v>1142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7"/>
        <v>0</v>
      </c>
      <c r="H151" s="25" t="s">
        <v>172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3d5c5l</v>
      </c>
      <c r="B152" s="104">
        <f t="shared" si="8"/>
        <v>1143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7"/>
        <v>0</v>
      </c>
      <c r="H152" s="25" t="s">
        <v>172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092C-8178-4A8A-A8EB-F5675C1A90B5}">
  <dimension ref="A1:AD152"/>
  <sheetViews>
    <sheetView workbookViewId="0">
      <selection activeCell="F1" sqref="F1:F1048576"/>
    </sheetView>
  </sheetViews>
  <sheetFormatPr defaultColWidth="9.1328125" defaultRowHeight="14.25" x14ac:dyDescent="0.45"/>
  <cols>
    <col min="1" max="1" width="9.1328125" style="24"/>
    <col min="2" max="2" width="9.1328125" style="98"/>
    <col min="3" max="3" width="11.19921875" style="24" customWidth="1"/>
    <col min="4" max="5" width="13.73046875" style="24" customWidth="1"/>
    <col min="6" max="7" width="13.73046875" style="98" customWidth="1"/>
    <col min="8" max="8" width="16.1328125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0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x14ac:dyDescent="0.45">
      <c r="A2" s="24" t="str">
        <f>_xlfn.CONCAT(LEFT(H2,2),LEFT(I2,2),LEFT(J2,2),LEFT(K2,2),LEFT(L2,2),LEFT(M2,2),LEFT(N2,2),LEFT(O2,2),LEFT(P2,2),LEFT(Q2,2),LEFT(R2,2),LEFT(S2,2))</f>
        <v>3f</v>
      </c>
      <c r="B2" s="102">
        <f>'PMV Scenarios Cat 3 d'!B152+1</f>
        <v>1144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173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3f5a</v>
      </c>
      <c r="B3" s="102">
        <f>B2+1</f>
        <v>1145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173</v>
      </c>
      <c r="I3" s="25" t="s">
        <v>160</v>
      </c>
    </row>
    <row r="4" spans="1:30" ht="28.5" x14ac:dyDescent="0.45">
      <c r="A4" s="24" t="str">
        <f t="shared" si="0"/>
        <v>3f5a5b</v>
      </c>
      <c r="B4" s="102">
        <f t="shared" ref="B4:B67" si="1">B3+1</f>
        <v>1146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173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3f5a5b</v>
      </c>
      <c r="B5" s="102">
        <f t="shared" si="1"/>
        <v>1147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173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3f5a5b5d</v>
      </c>
      <c r="B6" s="102">
        <f t="shared" si="1"/>
        <v>1148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173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3f5a5b5d5e</v>
      </c>
      <c r="B7" s="102">
        <f t="shared" si="1"/>
        <v>1149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173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3f5a5b5d5e5f</v>
      </c>
      <c r="B8" s="102">
        <f t="shared" si="1"/>
        <v>1150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173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3f5a5b5d5e5f5g</v>
      </c>
      <c r="B9" s="102">
        <f t="shared" si="1"/>
        <v>1151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173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3f5a5b5d5e5f5g5h</v>
      </c>
      <c r="B10" s="102">
        <f t="shared" si="1"/>
        <v>1152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173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3f5a5b5d5e5f5g5h5i</v>
      </c>
      <c r="B11" s="102">
        <f t="shared" si="1"/>
        <v>1153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173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3f5a5b5d5e5f5g5h5i5j</v>
      </c>
      <c r="B12" s="102">
        <f t="shared" si="1"/>
        <v>1154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173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3f5a5b5d5e5f5g5h5i5j5k</v>
      </c>
      <c r="B13" s="102">
        <f t="shared" si="1"/>
        <v>1155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173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3f5a5b5d5e5f5g5h5i5j5k5l</v>
      </c>
      <c r="B14" s="102">
        <f t="shared" si="1"/>
        <v>1156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173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3f5a5d</v>
      </c>
      <c r="B15" s="102">
        <f t="shared" si="1"/>
        <v>1157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173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3f5a5d5e</v>
      </c>
      <c r="B16" s="102">
        <f t="shared" si="1"/>
        <v>1158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173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3f5a5d5e5f</v>
      </c>
      <c r="B17" s="102">
        <f t="shared" si="1"/>
        <v>1159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173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3f5a5d5e5f5g</v>
      </c>
      <c r="B18" s="102">
        <f t="shared" si="1"/>
        <v>1160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173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3f5a5d5e5f5g5h</v>
      </c>
      <c r="B19" s="102">
        <f t="shared" si="1"/>
        <v>1161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173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3f5a5d5e5f5g5h5i</v>
      </c>
      <c r="B20" s="102">
        <f t="shared" si="1"/>
        <v>1162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173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3f5a5d5e5f5g5h5i5j</v>
      </c>
      <c r="B21" s="102">
        <f t="shared" si="1"/>
        <v>1163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173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3f5a5d5e5f5g5h5i5j5k</v>
      </c>
      <c r="B22" s="102">
        <f t="shared" si="1"/>
        <v>1164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173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3f5a5d5e5f5g5h5i5j5k5l</v>
      </c>
      <c r="B23" s="102">
        <f t="shared" si="1"/>
        <v>1165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173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3f5a5e</v>
      </c>
      <c r="B24" s="102">
        <f t="shared" si="1"/>
        <v>1166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173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3f5a5e5f</v>
      </c>
      <c r="B25" s="102">
        <f t="shared" si="1"/>
        <v>1167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173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3f5a5e5f5g</v>
      </c>
      <c r="B26" s="102">
        <f t="shared" si="1"/>
        <v>1168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173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3f5a5e5f5g5h</v>
      </c>
      <c r="B27" s="102">
        <f t="shared" si="1"/>
        <v>1169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173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3f5a5e5f5g5h5i</v>
      </c>
      <c r="B28" s="102">
        <f t="shared" si="1"/>
        <v>1170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173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3f5a5e5f5g5h5i5j</v>
      </c>
      <c r="B29" s="102">
        <f t="shared" si="1"/>
        <v>1171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173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3f5a5e5f5g5h5i5j5k</v>
      </c>
      <c r="B30" s="102">
        <f t="shared" si="1"/>
        <v>1172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173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3f5a5e5f5g5h5i5j5k5l</v>
      </c>
      <c r="B31" s="102">
        <f t="shared" si="1"/>
        <v>1173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173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3f5a5f</v>
      </c>
      <c r="B32" s="102">
        <f t="shared" si="1"/>
        <v>1174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173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3f5a5f5g</v>
      </c>
      <c r="B33" s="102">
        <f t="shared" si="1"/>
        <v>1175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173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3f5a5f5g5h</v>
      </c>
      <c r="B34" s="102">
        <f t="shared" si="1"/>
        <v>1176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173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3f5a5f5g5h5i</v>
      </c>
      <c r="B35" s="102">
        <f t="shared" si="1"/>
        <v>1177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173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3f5a5f5g5h5i5j</v>
      </c>
      <c r="B36" s="102">
        <f t="shared" si="1"/>
        <v>1178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173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3f5a5f5g5h5i5j5k</v>
      </c>
      <c r="B37" s="102">
        <f t="shared" si="1"/>
        <v>1179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173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3f5a5f5g5h5i5j5k5l</v>
      </c>
      <c r="B38" s="102">
        <f t="shared" si="1"/>
        <v>1180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173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3f5a5g</v>
      </c>
      <c r="B39" s="102">
        <f t="shared" si="1"/>
        <v>1181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173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3f5a5g5h</v>
      </c>
      <c r="B40" s="102">
        <f t="shared" si="1"/>
        <v>1182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173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3f5a5g5h5i</v>
      </c>
      <c r="B41" s="102">
        <f t="shared" si="1"/>
        <v>1183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173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3f5a5g5h5i5j</v>
      </c>
      <c r="B42" s="102">
        <f t="shared" si="1"/>
        <v>1184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173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3f5a5g5h5i5j5k</v>
      </c>
      <c r="B43" s="102">
        <f t="shared" si="1"/>
        <v>1185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173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3f5a5g5h5i5j5k5l</v>
      </c>
      <c r="B44" s="102">
        <f t="shared" si="1"/>
        <v>1186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173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3f5a5h</v>
      </c>
      <c r="B45" s="102">
        <f t="shared" si="1"/>
        <v>1187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173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3f5a5h5i</v>
      </c>
      <c r="B46" s="102">
        <f t="shared" si="1"/>
        <v>1188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173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3f5a5h5i5j</v>
      </c>
      <c r="B47" s="102">
        <f t="shared" si="1"/>
        <v>1189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173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3f5a5h5i5j5k</v>
      </c>
      <c r="B48" s="102">
        <f t="shared" si="1"/>
        <v>1190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173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3f5a5h5i5j5k5l</v>
      </c>
      <c r="B49" s="102">
        <f t="shared" si="1"/>
        <v>1191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173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3f5a5i</v>
      </c>
      <c r="B50" s="102">
        <f t="shared" si="1"/>
        <v>1192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173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3f5a5i5j</v>
      </c>
      <c r="B51" s="102">
        <f t="shared" si="1"/>
        <v>1193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173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3f5a5i5j5k</v>
      </c>
      <c r="B52" s="102">
        <f t="shared" si="1"/>
        <v>1194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173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3f5a5i5j5k5l</v>
      </c>
      <c r="B53" s="102">
        <f t="shared" si="1"/>
        <v>1195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173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3f5a5j</v>
      </c>
      <c r="B54" s="102">
        <f t="shared" si="1"/>
        <v>1196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173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3f5a5j5k</v>
      </c>
      <c r="B55" s="102">
        <f t="shared" si="1"/>
        <v>1197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173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3f5a5j5k5l</v>
      </c>
      <c r="B56" s="102">
        <f t="shared" si="1"/>
        <v>1198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173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3f5a5k</v>
      </c>
      <c r="B57" s="102">
        <f t="shared" si="1"/>
        <v>1199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173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3f5a5k5l</v>
      </c>
      <c r="B58" s="102">
        <f t="shared" si="1"/>
        <v>1200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173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3f5a5l</v>
      </c>
      <c r="B59" s="102">
        <f t="shared" si="1"/>
        <v>1201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173</v>
      </c>
      <c r="I59" s="25" t="s">
        <v>160</v>
      </c>
      <c r="J59" s="25" t="s">
        <v>157</v>
      </c>
    </row>
    <row r="60" spans="1:14" x14ac:dyDescent="0.45">
      <c r="A60" s="24" t="str">
        <f t="shared" si="0"/>
        <v>3f5b</v>
      </c>
      <c r="B60" s="102">
        <f t="shared" si="1"/>
        <v>1202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173</v>
      </c>
      <c r="I60" s="25" t="s">
        <v>161</v>
      </c>
    </row>
    <row r="61" spans="1:14" x14ac:dyDescent="0.45">
      <c r="A61" s="24" t="str">
        <f t="shared" si="0"/>
        <v>3f5b</v>
      </c>
      <c r="B61" s="102">
        <f t="shared" si="1"/>
        <v>1203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173</v>
      </c>
      <c r="I61" s="25" t="s">
        <v>161</v>
      </c>
    </row>
    <row r="62" spans="1:14" ht="28.5" x14ac:dyDescent="0.45">
      <c r="A62" s="24" t="str">
        <f t="shared" si="0"/>
        <v>3f5b5d</v>
      </c>
      <c r="B62" s="102">
        <f t="shared" si="1"/>
        <v>1204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173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3f5b5d5e</v>
      </c>
      <c r="B63" s="102">
        <f t="shared" si="1"/>
        <v>1205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173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3f5b5d5e5f</v>
      </c>
      <c r="B64" s="102">
        <f t="shared" si="1"/>
        <v>1206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173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3f5b5d5e5f5g</v>
      </c>
      <c r="B65" s="102">
        <f t="shared" si="1"/>
        <v>1207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173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3f5b5d5e5f5g5h</v>
      </c>
      <c r="B66" s="102">
        <f t="shared" si="1"/>
        <v>1208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173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3f5b5d5e5f5g5h5i</v>
      </c>
      <c r="B67" s="102">
        <f t="shared" si="1"/>
        <v>1209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173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3f5b5d5e5f5g5h5i5j</v>
      </c>
      <c r="B68" s="102">
        <f t="shared" ref="B68:B131" si="4">B67+1</f>
        <v>1210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173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3f5b5d5e5f5g5h5i5j5k</v>
      </c>
      <c r="B69" s="102">
        <f t="shared" si="4"/>
        <v>1211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173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3f5b5d5e5f5g5h5i5j5k5l</v>
      </c>
      <c r="B70" s="102">
        <f t="shared" si="4"/>
        <v>1212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173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x14ac:dyDescent="0.45">
      <c r="A71" s="24" t="str">
        <f t="shared" si="3"/>
        <v>3f5b5e</v>
      </c>
      <c r="B71" s="102">
        <f t="shared" si="4"/>
        <v>1213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173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3f5b5e5f</v>
      </c>
      <c r="B72" s="102">
        <f t="shared" si="4"/>
        <v>1214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173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3f5b5e5f5g</v>
      </c>
      <c r="B73" s="102">
        <f t="shared" si="4"/>
        <v>1215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173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3f5b5e5f5g5h</v>
      </c>
      <c r="B74" s="102">
        <f t="shared" si="4"/>
        <v>1216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173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3f5b5e5f5g5h5i</v>
      </c>
      <c r="B75" s="102">
        <f t="shared" si="4"/>
        <v>1217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173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3f5b5e5f5g5h5i5j</v>
      </c>
      <c r="B76" s="102">
        <f t="shared" si="4"/>
        <v>1218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173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3f5b5e5f5g5h5i5j5k</v>
      </c>
      <c r="B77" s="102">
        <f t="shared" si="4"/>
        <v>1219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173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3f5b5e5f5g5h5i5j5k5l</v>
      </c>
      <c r="B78" s="102">
        <f t="shared" si="4"/>
        <v>1220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173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3f5b5f</v>
      </c>
      <c r="B79" s="102">
        <f t="shared" si="4"/>
        <v>1221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173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3f5b5f5g</v>
      </c>
      <c r="B80" s="102">
        <f t="shared" si="4"/>
        <v>1222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173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3f5b5f5g5h</v>
      </c>
      <c r="B81" s="102">
        <f t="shared" si="4"/>
        <v>1223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173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3f5b5f5g5h5i</v>
      </c>
      <c r="B82" s="102">
        <f t="shared" si="4"/>
        <v>1224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173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3f5b5f5g5h5i5j</v>
      </c>
      <c r="B83" s="102">
        <f t="shared" si="4"/>
        <v>1225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173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3f5b5f5g5h5i5j5k</v>
      </c>
      <c r="B84" s="102">
        <f t="shared" si="4"/>
        <v>1226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173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3f5b5f5g5h5i5j5k5l</v>
      </c>
      <c r="B85" s="102">
        <f t="shared" si="4"/>
        <v>1227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173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3f5b5g</v>
      </c>
      <c r="B86" s="102">
        <f t="shared" si="4"/>
        <v>1228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173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3f5b5g5h</v>
      </c>
      <c r="B87" s="102">
        <f t="shared" si="4"/>
        <v>1229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173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3f5b5g5h5i</v>
      </c>
      <c r="B88" s="102">
        <f t="shared" si="4"/>
        <v>1230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173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3f5b5g5h5i5j</v>
      </c>
      <c r="B89" s="102">
        <f t="shared" si="4"/>
        <v>1231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173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3f5b5g5h5i5j5k</v>
      </c>
      <c r="B90" s="102">
        <f t="shared" si="4"/>
        <v>1232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173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3f5b5g5h5i5j5k5l</v>
      </c>
      <c r="B91" s="102">
        <f t="shared" si="4"/>
        <v>1233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173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3f5b5h</v>
      </c>
      <c r="B92" s="102">
        <f t="shared" si="4"/>
        <v>1234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173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3f5b5h5i</v>
      </c>
      <c r="B93" s="102">
        <f t="shared" si="4"/>
        <v>1235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173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3f5b5h5i5j</v>
      </c>
      <c r="B94" s="102">
        <f t="shared" si="4"/>
        <v>1236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173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3f5b5h5i5j5k</v>
      </c>
      <c r="B95" s="102">
        <f t="shared" si="4"/>
        <v>1237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173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3f5b5h5i5j5k5l</v>
      </c>
      <c r="B96" s="102">
        <f t="shared" si="4"/>
        <v>1238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173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3f5b5i</v>
      </c>
      <c r="B97" s="102">
        <f t="shared" si="4"/>
        <v>1239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173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3f5b5i5j</v>
      </c>
      <c r="B98" s="102">
        <f t="shared" si="4"/>
        <v>1240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173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3f5b5i5j5k</v>
      </c>
      <c r="B99" s="102">
        <f t="shared" si="4"/>
        <v>1241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173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3f5b5i5j5k5l</v>
      </c>
      <c r="B100" s="102">
        <f t="shared" si="4"/>
        <v>1242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173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x14ac:dyDescent="0.45">
      <c r="A101" s="24" t="str">
        <f t="shared" si="3"/>
        <v>3f5b5j</v>
      </c>
      <c r="B101" s="102">
        <f t="shared" si="4"/>
        <v>1243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173</v>
      </c>
      <c r="I101" s="25" t="s">
        <v>161</v>
      </c>
      <c r="J101" s="25" t="s">
        <v>167</v>
      </c>
    </row>
    <row r="102" spans="1:15" x14ac:dyDescent="0.45">
      <c r="A102" s="24" t="str">
        <f t="shared" si="3"/>
        <v>3f5b5j5k</v>
      </c>
      <c r="B102" s="102">
        <f t="shared" si="4"/>
        <v>1244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173</v>
      </c>
      <c r="I102" s="25" t="s">
        <v>161</v>
      </c>
      <c r="J102" s="25" t="s">
        <v>167</v>
      </c>
      <c r="K102" s="25" t="s">
        <v>168</v>
      </c>
    </row>
    <row r="103" spans="1:15" x14ac:dyDescent="0.45">
      <c r="A103" s="24" t="str">
        <f t="shared" si="3"/>
        <v>3f5b5j5k5l</v>
      </c>
      <c r="B103" s="102">
        <f t="shared" si="4"/>
        <v>1245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173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x14ac:dyDescent="0.45">
      <c r="A104" s="24" t="str">
        <f t="shared" si="3"/>
        <v>3f5b5k</v>
      </c>
      <c r="B104" s="102">
        <f t="shared" si="4"/>
        <v>1246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173</v>
      </c>
      <c r="I104" s="25" t="s">
        <v>161</v>
      </c>
      <c r="J104" s="25" t="s">
        <v>168</v>
      </c>
    </row>
    <row r="105" spans="1:15" x14ac:dyDescent="0.45">
      <c r="A105" s="24" t="str">
        <f t="shared" si="3"/>
        <v>3f5b5k5l</v>
      </c>
      <c r="B105" s="102">
        <f t="shared" si="4"/>
        <v>1247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173</v>
      </c>
      <c r="I105" s="25" t="s">
        <v>161</v>
      </c>
      <c r="J105" s="25" t="s">
        <v>168</v>
      </c>
      <c r="K105" s="25" t="s">
        <v>157</v>
      </c>
    </row>
    <row r="106" spans="1:15" x14ac:dyDescent="0.45">
      <c r="A106" s="24" t="str">
        <f t="shared" si="3"/>
        <v>3f5b5l</v>
      </c>
      <c r="B106" s="102">
        <f t="shared" si="4"/>
        <v>1248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173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3f5c5d</v>
      </c>
      <c r="B107" s="102">
        <f t="shared" si="4"/>
        <v>1249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173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3f5c5d5e</v>
      </c>
      <c r="B108" s="102">
        <f t="shared" si="4"/>
        <v>1250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173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3f5c5d5e5f</v>
      </c>
      <c r="B109" s="102">
        <f t="shared" si="4"/>
        <v>1251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173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3f5c5d5e5f5g</v>
      </c>
      <c r="B110" s="102">
        <f t="shared" si="4"/>
        <v>1252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173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3f5c5d5e5f5g5h</v>
      </c>
      <c r="B111" s="102">
        <f t="shared" si="4"/>
        <v>1253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173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3f5c5d5e5f5g5h5i</v>
      </c>
      <c r="B112" s="102">
        <f t="shared" si="4"/>
        <v>1254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173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3f5c5d5e5f5g5h5i5j</v>
      </c>
      <c r="B113" s="102">
        <f t="shared" si="4"/>
        <v>1255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173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3f5c5d5e5f5g5h5i5j5k</v>
      </c>
      <c r="B114" s="102">
        <f t="shared" si="4"/>
        <v>1256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173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3f5c5d5e5f5g5h5i5j5k5l</v>
      </c>
      <c r="B115" s="102">
        <f t="shared" si="4"/>
        <v>1257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173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3f5c5e</v>
      </c>
      <c r="B116" s="102">
        <f t="shared" si="4"/>
        <v>1258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173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3f5c5e5f</v>
      </c>
      <c r="B117" s="102">
        <f t="shared" si="4"/>
        <v>1259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173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3f5c5e5f5g</v>
      </c>
      <c r="B118" s="102">
        <f t="shared" si="4"/>
        <v>1260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173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3f5c5e5f5g5h</v>
      </c>
      <c r="B119" s="102">
        <f t="shared" si="4"/>
        <v>1261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173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3f5c5e5f5g5h5i</v>
      </c>
      <c r="B120" s="102">
        <f t="shared" si="4"/>
        <v>1262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173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3f5c5e5f5g5h5i5j</v>
      </c>
      <c r="B121" s="102">
        <f t="shared" si="4"/>
        <v>1263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173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3f5c5e5f5g5h5i5j5k</v>
      </c>
      <c r="B122" s="102">
        <f t="shared" si="4"/>
        <v>1264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173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3f5c5e5f5g5h5i5j5k5l</v>
      </c>
      <c r="B123" s="102">
        <f t="shared" si="4"/>
        <v>1265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173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3f5c5f</v>
      </c>
      <c r="B124" s="102">
        <f t="shared" si="4"/>
        <v>1266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173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3f5c5f5g</v>
      </c>
      <c r="B125" s="102">
        <f t="shared" si="4"/>
        <v>1267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173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3f5c5f5g5h</v>
      </c>
      <c r="B126" s="102">
        <f t="shared" si="4"/>
        <v>1268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173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3f5c5f5g5h5i</v>
      </c>
      <c r="B127" s="102">
        <f t="shared" si="4"/>
        <v>1269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173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3f5c5f5g5h5i5j</v>
      </c>
      <c r="B128" s="102">
        <f t="shared" si="4"/>
        <v>1270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173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3f5c5f5g5h5i5j5k</v>
      </c>
      <c r="B129" s="102">
        <f t="shared" si="4"/>
        <v>1271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173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3f5c5f5g5h5i5j5k5l</v>
      </c>
      <c r="B130" s="102">
        <f t="shared" si="4"/>
        <v>1272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173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3f5c5g</v>
      </c>
      <c r="B131" s="102">
        <f t="shared" si="4"/>
        <v>1273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173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3f5c5g5h</v>
      </c>
      <c r="B132" s="102">
        <f t="shared" ref="B132:B152" si="7">B131+1</f>
        <v>1274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173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3f5c5g5h5i</v>
      </c>
      <c r="B133" s="102">
        <f t="shared" si="7"/>
        <v>1275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173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3f5c5g5h5i5j</v>
      </c>
      <c r="B134" s="102">
        <f t="shared" si="7"/>
        <v>1276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173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3f5c5g5h5i5j5k</v>
      </c>
      <c r="B135" s="102">
        <f t="shared" si="7"/>
        <v>1277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173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3f5c5g5h5i5j5k5l</v>
      </c>
      <c r="B136" s="102">
        <f t="shared" si="7"/>
        <v>1278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173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3f5c</v>
      </c>
      <c r="B137" s="102">
        <f t="shared" si="7"/>
        <v>1279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173</v>
      </c>
      <c r="I137" s="25" t="s">
        <v>169</v>
      </c>
    </row>
    <row r="138" spans="1:16" ht="28.5" x14ac:dyDescent="0.45">
      <c r="A138" s="24" t="str">
        <f t="shared" si="6"/>
        <v>3f5c5h</v>
      </c>
      <c r="B138" s="102">
        <f t="shared" si="7"/>
        <v>1280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173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3f5c5h5i</v>
      </c>
      <c r="B139" s="102">
        <f t="shared" si="7"/>
        <v>1281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173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3f5c5h5i5j</v>
      </c>
      <c r="B140" s="102">
        <f t="shared" si="7"/>
        <v>1282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173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3f5c5h5i5j5k</v>
      </c>
      <c r="B141" s="102">
        <f t="shared" si="7"/>
        <v>1283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173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3f5c5h5i5j5k5l</v>
      </c>
      <c r="B142" s="102">
        <f t="shared" si="7"/>
        <v>1284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173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3f5c5i</v>
      </c>
      <c r="B143" s="102">
        <f t="shared" si="7"/>
        <v>1285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173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3f5c5i5j</v>
      </c>
      <c r="B144" s="102">
        <f t="shared" si="7"/>
        <v>1286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173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3f5c5i5j5k</v>
      </c>
      <c r="B145" s="102">
        <f t="shared" si="7"/>
        <v>1287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173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3f5c5i5j5k5l</v>
      </c>
      <c r="B146" s="102">
        <f t="shared" si="7"/>
        <v>1288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173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3f5c5j</v>
      </c>
      <c r="B147" s="102">
        <f t="shared" si="7"/>
        <v>1289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173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3f5c5j5k</v>
      </c>
      <c r="B148" s="102">
        <f t="shared" si="7"/>
        <v>1290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173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3f5c5j5k5l</v>
      </c>
      <c r="B149" s="102">
        <f t="shared" si="7"/>
        <v>1291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173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3f5c5k</v>
      </c>
      <c r="B150" s="102">
        <f t="shared" si="7"/>
        <v>1292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173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3f5c5k5l</v>
      </c>
      <c r="B151" s="102">
        <f t="shared" si="7"/>
        <v>1293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173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3f5c5l</v>
      </c>
      <c r="B152" s="102">
        <f t="shared" si="7"/>
        <v>1294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173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6BC9-BB04-4195-BD22-CC303CA77597}">
  <dimension ref="A1:AD152"/>
  <sheetViews>
    <sheetView workbookViewId="0">
      <selection activeCell="I7" sqref="I7"/>
    </sheetView>
  </sheetViews>
  <sheetFormatPr defaultColWidth="9.1328125" defaultRowHeight="14.25" x14ac:dyDescent="0.45"/>
  <cols>
    <col min="1" max="1" width="9.1328125" style="24"/>
    <col min="2" max="2" width="9.1328125" style="98"/>
    <col min="3" max="5" width="13.73046875" style="24" customWidth="1"/>
    <col min="6" max="7" width="13.73046875" style="98" customWidth="1"/>
    <col min="8" max="8" width="19" style="25" customWidth="1"/>
    <col min="9" max="19" width="22.265625" style="25" customWidth="1"/>
    <col min="20" max="20" width="16.1328125" style="25" customWidth="1"/>
    <col min="21" max="16384" width="9.1328125" style="24"/>
  </cols>
  <sheetData>
    <row r="1" spans="1:30" s="105" customFormat="1" ht="28.5" x14ac:dyDescent="0.45">
      <c r="A1" s="105" t="s">
        <v>188</v>
      </c>
      <c r="B1" s="110" t="s">
        <v>189</v>
      </c>
      <c r="C1" s="107" t="s">
        <v>132</v>
      </c>
      <c r="D1" s="107" t="s">
        <v>191</v>
      </c>
      <c r="E1" s="107" t="s">
        <v>190</v>
      </c>
      <c r="F1" s="106" t="s">
        <v>175</v>
      </c>
      <c r="G1" s="106" t="s">
        <v>133</v>
      </c>
      <c r="H1" s="107" t="s">
        <v>176</v>
      </c>
      <c r="I1" s="107" t="s">
        <v>177</v>
      </c>
      <c r="J1" s="107" t="s">
        <v>178</v>
      </c>
      <c r="K1" s="107" t="s">
        <v>179</v>
      </c>
      <c r="L1" s="107" t="s">
        <v>180</v>
      </c>
      <c r="M1" s="107" t="s">
        <v>181</v>
      </c>
      <c r="N1" s="107" t="s">
        <v>182</v>
      </c>
      <c r="O1" s="107" t="s">
        <v>183</v>
      </c>
      <c r="P1" s="107" t="s">
        <v>184</v>
      </c>
      <c r="Q1" s="107" t="s">
        <v>185</v>
      </c>
      <c r="R1" s="107" t="s">
        <v>186</v>
      </c>
      <c r="S1" s="107" t="s">
        <v>187</v>
      </c>
      <c r="T1" s="107"/>
      <c r="W1" s="107" t="s">
        <v>136</v>
      </c>
      <c r="X1" s="107" t="s">
        <v>136</v>
      </c>
      <c r="Y1" s="107" t="s">
        <v>136</v>
      </c>
      <c r="Z1" s="107" t="s">
        <v>136</v>
      </c>
      <c r="AA1" s="107" t="s">
        <v>136</v>
      </c>
      <c r="AB1" s="107" t="s">
        <v>136</v>
      </c>
      <c r="AC1" s="107" t="s">
        <v>136</v>
      </c>
      <c r="AD1" s="107" t="s">
        <v>136</v>
      </c>
    </row>
    <row r="2" spans="1:30" ht="28.5" x14ac:dyDescent="0.45">
      <c r="A2" s="24" t="str">
        <f>_xlfn.CONCAT(LEFT(H2,2),LEFT(I2,2),LEFT(J2,2),LEFT(K2,2),LEFT(L2,2),LEFT(M2,2),LEFT(N2,2),LEFT(O2,2),LEFT(P2,2),LEFT(Q2,2),LEFT(R2,2),LEFT(S2,2))</f>
        <v>3g</v>
      </c>
      <c r="B2" s="102">
        <f>'PMV Scenarios Cat 3 f'!B152+1</f>
        <v>1295</v>
      </c>
      <c r="C2" s="87">
        <v>0.2</v>
      </c>
      <c r="D2" s="87">
        <v>0.15</v>
      </c>
      <c r="E2" s="87">
        <v>0.55000000000000004</v>
      </c>
      <c r="F2" s="111">
        <v>0.1</v>
      </c>
      <c r="G2" s="97">
        <f>SUM(C2:F2)</f>
        <v>1</v>
      </c>
      <c r="H2" s="25" t="s">
        <v>174</v>
      </c>
    </row>
    <row r="3" spans="1:30" ht="28.5" x14ac:dyDescent="0.45">
      <c r="A3" s="24" t="str">
        <f t="shared" ref="A3:A66" si="0">_xlfn.CONCAT(LEFT(H3,2),LEFT(I3,2),LEFT(J3,2),LEFT(K3,2),LEFT(L3,2),LEFT(M3,2),LEFT(N3,2),LEFT(O3,2),LEFT(P3,2),LEFT(Q3,2),LEFT(R3,2),LEFT(S3,2))</f>
        <v>3g5a</v>
      </c>
      <c r="B3" s="102">
        <f>B2+1</f>
        <v>1296</v>
      </c>
      <c r="C3" s="94">
        <v>0</v>
      </c>
      <c r="D3" s="94">
        <v>0</v>
      </c>
      <c r="E3" s="94">
        <v>0</v>
      </c>
      <c r="F3" s="112">
        <v>0</v>
      </c>
      <c r="G3" s="103">
        <f>SUM(C3:F3)</f>
        <v>0</v>
      </c>
      <c r="H3" s="25" t="s">
        <v>174</v>
      </c>
      <c r="I3" s="25" t="s">
        <v>160</v>
      </c>
    </row>
    <row r="4" spans="1:30" ht="28.5" x14ac:dyDescent="0.45">
      <c r="A4" s="24" t="str">
        <f t="shared" si="0"/>
        <v>3g5a5b</v>
      </c>
      <c r="B4" s="102">
        <f t="shared" ref="B4:B67" si="1">B3+1</f>
        <v>1297</v>
      </c>
      <c r="C4" s="94">
        <v>0</v>
      </c>
      <c r="D4" s="94">
        <v>10</v>
      </c>
      <c r="E4" s="94">
        <v>0</v>
      </c>
      <c r="F4" s="112">
        <v>0</v>
      </c>
      <c r="G4" s="103">
        <f t="shared" ref="G4:G67" si="2">SUM(C4:F4)</f>
        <v>10</v>
      </c>
      <c r="H4" s="25" t="s">
        <v>174</v>
      </c>
      <c r="I4" s="25" t="s">
        <v>160</v>
      </c>
      <c r="J4" s="25" t="s">
        <v>161</v>
      </c>
    </row>
    <row r="5" spans="1:30" ht="28.5" x14ac:dyDescent="0.45">
      <c r="A5" s="24" t="str">
        <f t="shared" si="0"/>
        <v>3g5a5b</v>
      </c>
      <c r="B5" s="102">
        <f t="shared" si="1"/>
        <v>1298</v>
      </c>
      <c r="C5" s="94">
        <v>0.01</v>
      </c>
      <c r="D5" s="94">
        <v>0</v>
      </c>
      <c r="E5" s="94">
        <v>0</v>
      </c>
      <c r="F5" s="112">
        <v>0</v>
      </c>
      <c r="G5" s="103">
        <f>SUM(C5:F5)</f>
        <v>0.01</v>
      </c>
      <c r="H5" s="25" t="s">
        <v>174</v>
      </c>
      <c r="I5" s="25" t="s">
        <v>160</v>
      </c>
      <c r="J5" s="25" t="s">
        <v>161</v>
      </c>
    </row>
    <row r="6" spans="1:30" ht="28.5" x14ac:dyDescent="0.45">
      <c r="A6" s="24" t="str">
        <f t="shared" si="0"/>
        <v>3g5a5b5d</v>
      </c>
      <c r="B6" s="102">
        <f t="shared" si="1"/>
        <v>1299</v>
      </c>
      <c r="C6" s="94">
        <v>0</v>
      </c>
      <c r="D6" s="94">
        <v>0</v>
      </c>
      <c r="E6" s="94">
        <v>0</v>
      </c>
      <c r="F6" s="112">
        <v>0</v>
      </c>
      <c r="G6" s="103">
        <f>SUM(C6:F6)</f>
        <v>0</v>
      </c>
      <c r="H6" s="25" t="s">
        <v>174</v>
      </c>
      <c r="I6" s="25" t="s">
        <v>160</v>
      </c>
      <c r="J6" s="25" t="s">
        <v>161</v>
      </c>
      <c r="K6" s="25" t="s">
        <v>162</v>
      </c>
    </row>
    <row r="7" spans="1:30" ht="28.5" x14ac:dyDescent="0.45">
      <c r="A7" s="24" t="str">
        <f t="shared" si="0"/>
        <v>3g5a5b5d5e</v>
      </c>
      <c r="B7" s="102">
        <f t="shared" si="1"/>
        <v>1300</v>
      </c>
      <c r="C7" s="94">
        <v>0</v>
      </c>
      <c r="D7" s="94">
        <v>0</v>
      </c>
      <c r="E7" s="94">
        <v>0</v>
      </c>
      <c r="F7" s="112">
        <v>0</v>
      </c>
      <c r="G7" s="103">
        <f t="shared" si="2"/>
        <v>0</v>
      </c>
      <c r="H7" s="25" t="s">
        <v>174</v>
      </c>
      <c r="I7" s="25" t="s">
        <v>160</v>
      </c>
      <c r="J7" s="25" t="s">
        <v>161</v>
      </c>
      <c r="K7" s="25" t="s">
        <v>162</v>
      </c>
      <c r="L7" s="25" t="s">
        <v>148</v>
      </c>
    </row>
    <row r="8" spans="1:30" ht="28.5" x14ac:dyDescent="0.45">
      <c r="A8" s="24" t="str">
        <f t="shared" si="0"/>
        <v>3g5a5b5d5e5f</v>
      </c>
      <c r="B8" s="102">
        <f t="shared" si="1"/>
        <v>1301</v>
      </c>
      <c r="C8" s="94">
        <v>0</v>
      </c>
      <c r="D8" s="94">
        <v>0</v>
      </c>
      <c r="E8" s="94">
        <v>0</v>
      </c>
      <c r="F8" s="112">
        <v>0</v>
      </c>
      <c r="G8" s="103">
        <f t="shared" si="2"/>
        <v>0</v>
      </c>
      <c r="H8" s="25" t="s">
        <v>174</v>
      </c>
      <c r="I8" s="25" t="s">
        <v>160</v>
      </c>
      <c r="J8" s="25" t="s">
        <v>161</v>
      </c>
      <c r="K8" s="25" t="s">
        <v>162</v>
      </c>
      <c r="L8" s="25" t="s">
        <v>148</v>
      </c>
      <c r="M8" s="25" t="s">
        <v>163</v>
      </c>
    </row>
    <row r="9" spans="1:30" ht="28.5" x14ac:dyDescent="0.45">
      <c r="A9" s="24" t="str">
        <f t="shared" si="0"/>
        <v>3g5a5b5d5e5f5g</v>
      </c>
      <c r="B9" s="102">
        <f t="shared" si="1"/>
        <v>1302</v>
      </c>
      <c r="C9" s="94">
        <v>0</v>
      </c>
      <c r="D9" s="94">
        <v>0</v>
      </c>
      <c r="E9" s="94">
        <v>0</v>
      </c>
      <c r="F9" s="112">
        <v>0</v>
      </c>
      <c r="G9" s="103">
        <f t="shared" si="2"/>
        <v>0</v>
      </c>
      <c r="H9" s="25" t="s">
        <v>174</v>
      </c>
      <c r="I9" s="25" t="s">
        <v>160</v>
      </c>
      <c r="J9" s="25" t="s">
        <v>161</v>
      </c>
      <c r="K9" s="25" t="s">
        <v>162</v>
      </c>
      <c r="L9" s="25" t="s">
        <v>148</v>
      </c>
      <c r="M9" s="25" t="s">
        <v>163</v>
      </c>
      <c r="N9" s="25" t="s">
        <v>164</v>
      </c>
    </row>
    <row r="10" spans="1:30" ht="28.5" x14ac:dyDescent="0.45">
      <c r="A10" s="24" t="str">
        <f t="shared" si="0"/>
        <v>3g5a5b5d5e5f5g5h</v>
      </c>
      <c r="B10" s="102">
        <f t="shared" si="1"/>
        <v>1303</v>
      </c>
      <c r="C10" s="94">
        <v>0</v>
      </c>
      <c r="D10" s="94">
        <v>0</v>
      </c>
      <c r="E10" s="94">
        <v>0</v>
      </c>
      <c r="F10" s="112">
        <v>0</v>
      </c>
      <c r="G10" s="103">
        <f t="shared" si="2"/>
        <v>0</v>
      </c>
      <c r="H10" s="25" t="s">
        <v>174</v>
      </c>
      <c r="I10" s="25" t="s">
        <v>160</v>
      </c>
      <c r="J10" s="25" t="s">
        <v>161</v>
      </c>
      <c r="K10" s="25" t="s">
        <v>162</v>
      </c>
      <c r="L10" s="25" t="s">
        <v>148</v>
      </c>
      <c r="M10" s="25" t="s">
        <v>163</v>
      </c>
      <c r="N10" s="25" t="s">
        <v>164</v>
      </c>
      <c r="O10" s="25" t="s">
        <v>165</v>
      </c>
    </row>
    <row r="11" spans="1:30" ht="28.5" x14ac:dyDescent="0.45">
      <c r="A11" s="24" t="str">
        <f t="shared" si="0"/>
        <v>3g5a5b5d5e5f5g5h5i</v>
      </c>
      <c r="B11" s="102">
        <f t="shared" si="1"/>
        <v>1304</v>
      </c>
      <c r="C11" s="94">
        <v>0</v>
      </c>
      <c r="D11" s="94">
        <v>0</v>
      </c>
      <c r="E11" s="94">
        <v>0</v>
      </c>
      <c r="F11" s="112">
        <v>0</v>
      </c>
      <c r="G11" s="103">
        <f t="shared" si="2"/>
        <v>0</v>
      </c>
      <c r="H11" s="25" t="s">
        <v>174</v>
      </c>
      <c r="I11" s="25" t="s">
        <v>160</v>
      </c>
      <c r="J11" s="25" t="s">
        <v>161</v>
      </c>
      <c r="K11" s="25" t="s">
        <v>162</v>
      </c>
      <c r="L11" s="25" t="s">
        <v>148</v>
      </c>
      <c r="M11" s="25" t="s">
        <v>163</v>
      </c>
      <c r="N11" s="25" t="s">
        <v>164</v>
      </c>
      <c r="O11" s="25" t="s">
        <v>165</v>
      </c>
      <c r="P11" s="25" t="s">
        <v>166</v>
      </c>
    </row>
    <row r="12" spans="1:30" ht="28.5" x14ac:dyDescent="0.45">
      <c r="A12" s="24" t="str">
        <f t="shared" si="0"/>
        <v>3g5a5b5d5e5f5g5h5i5j</v>
      </c>
      <c r="B12" s="102">
        <f t="shared" si="1"/>
        <v>1305</v>
      </c>
      <c r="C12" s="94">
        <v>0</v>
      </c>
      <c r="D12" s="94">
        <v>0</v>
      </c>
      <c r="E12" s="94">
        <v>0</v>
      </c>
      <c r="F12" s="112">
        <v>0</v>
      </c>
      <c r="G12" s="103">
        <f t="shared" si="2"/>
        <v>0</v>
      </c>
      <c r="H12" s="25" t="s">
        <v>174</v>
      </c>
      <c r="I12" s="25" t="s">
        <v>160</v>
      </c>
      <c r="J12" s="25" t="s">
        <v>161</v>
      </c>
      <c r="K12" s="25" t="s">
        <v>162</v>
      </c>
      <c r="L12" s="25" t="s">
        <v>148</v>
      </c>
      <c r="M12" s="25" t="s">
        <v>163</v>
      </c>
      <c r="N12" s="25" t="s">
        <v>164</v>
      </c>
      <c r="O12" s="25" t="s">
        <v>165</v>
      </c>
      <c r="P12" s="25" t="s">
        <v>166</v>
      </c>
      <c r="Q12" s="25" t="s">
        <v>167</v>
      </c>
    </row>
    <row r="13" spans="1:30" ht="28.5" x14ac:dyDescent="0.45">
      <c r="A13" s="24" t="str">
        <f t="shared" si="0"/>
        <v>3g5a5b5d5e5f5g5h5i5j5k</v>
      </c>
      <c r="B13" s="102">
        <f t="shared" si="1"/>
        <v>1306</v>
      </c>
      <c r="C13" s="94">
        <v>0</v>
      </c>
      <c r="D13" s="94">
        <v>0</v>
      </c>
      <c r="E13" s="94">
        <v>0</v>
      </c>
      <c r="F13" s="112">
        <v>0</v>
      </c>
      <c r="G13" s="103">
        <f t="shared" si="2"/>
        <v>0</v>
      </c>
      <c r="H13" s="25" t="s">
        <v>174</v>
      </c>
      <c r="I13" s="25" t="s">
        <v>160</v>
      </c>
      <c r="J13" s="25" t="s">
        <v>161</v>
      </c>
      <c r="K13" s="25" t="s">
        <v>162</v>
      </c>
      <c r="L13" s="25" t="s">
        <v>148</v>
      </c>
      <c r="M13" s="25" t="s">
        <v>163</v>
      </c>
      <c r="N13" s="25" t="s">
        <v>164</v>
      </c>
      <c r="O13" s="25" t="s">
        <v>165</v>
      </c>
      <c r="P13" s="25" t="s">
        <v>166</v>
      </c>
      <c r="Q13" s="25" t="s">
        <v>167</v>
      </c>
      <c r="R13" s="25" t="s">
        <v>168</v>
      </c>
    </row>
    <row r="14" spans="1:30" ht="28.5" x14ac:dyDescent="0.45">
      <c r="A14" s="24" t="str">
        <f t="shared" si="0"/>
        <v>3g5a5b5d5e5f5g5h5i5j5k5l</v>
      </c>
      <c r="B14" s="102">
        <f t="shared" si="1"/>
        <v>1307</v>
      </c>
      <c r="C14" s="94">
        <v>0</v>
      </c>
      <c r="D14" s="94">
        <v>0</v>
      </c>
      <c r="E14" s="94">
        <v>0</v>
      </c>
      <c r="F14" s="112">
        <v>0</v>
      </c>
      <c r="G14" s="103">
        <f t="shared" si="2"/>
        <v>0</v>
      </c>
      <c r="H14" s="25" t="s">
        <v>174</v>
      </c>
      <c r="I14" s="25" t="s">
        <v>160</v>
      </c>
      <c r="J14" s="25" t="s">
        <v>161</v>
      </c>
      <c r="K14" s="25" t="s">
        <v>162</v>
      </c>
      <c r="L14" s="25" t="s">
        <v>148</v>
      </c>
      <c r="M14" s="25" t="s">
        <v>163</v>
      </c>
      <c r="N14" s="25" t="s">
        <v>164</v>
      </c>
      <c r="O14" s="25" t="s">
        <v>165</v>
      </c>
      <c r="P14" s="25" t="s">
        <v>166</v>
      </c>
      <c r="Q14" s="25" t="s">
        <v>167</v>
      </c>
      <c r="R14" s="25" t="s">
        <v>168</v>
      </c>
      <c r="S14" s="25" t="s">
        <v>157</v>
      </c>
    </row>
    <row r="15" spans="1:30" ht="28.5" x14ac:dyDescent="0.45">
      <c r="A15" s="24" t="str">
        <f t="shared" si="0"/>
        <v>3g5a5d</v>
      </c>
      <c r="B15" s="102">
        <f t="shared" si="1"/>
        <v>1308</v>
      </c>
      <c r="C15" s="94">
        <v>0</v>
      </c>
      <c r="D15" s="94">
        <v>0</v>
      </c>
      <c r="E15" s="94">
        <v>0</v>
      </c>
      <c r="F15" s="112">
        <v>0</v>
      </c>
      <c r="G15" s="103">
        <f t="shared" si="2"/>
        <v>0</v>
      </c>
      <c r="H15" s="25" t="s">
        <v>174</v>
      </c>
      <c r="I15" s="25" t="s">
        <v>160</v>
      </c>
      <c r="J15" s="25" t="s">
        <v>162</v>
      </c>
    </row>
    <row r="16" spans="1:30" ht="28.5" x14ac:dyDescent="0.45">
      <c r="A16" s="24" t="str">
        <f t="shared" si="0"/>
        <v>3g5a5d5e</v>
      </c>
      <c r="B16" s="102">
        <f t="shared" si="1"/>
        <v>1309</v>
      </c>
      <c r="C16" s="94">
        <v>0</v>
      </c>
      <c r="D16" s="94">
        <v>0</v>
      </c>
      <c r="E16" s="94">
        <v>0</v>
      </c>
      <c r="F16" s="112">
        <v>0</v>
      </c>
      <c r="G16" s="103">
        <f t="shared" si="2"/>
        <v>0</v>
      </c>
      <c r="H16" s="25" t="s">
        <v>174</v>
      </c>
      <c r="I16" s="25" t="s">
        <v>160</v>
      </c>
      <c r="J16" s="25" t="s">
        <v>162</v>
      </c>
      <c r="K16" s="25" t="s">
        <v>148</v>
      </c>
    </row>
    <row r="17" spans="1:18" ht="28.5" x14ac:dyDescent="0.45">
      <c r="A17" s="24" t="str">
        <f t="shared" si="0"/>
        <v>3g5a5d5e5f</v>
      </c>
      <c r="B17" s="102">
        <f t="shared" si="1"/>
        <v>1310</v>
      </c>
      <c r="C17" s="94">
        <v>0</v>
      </c>
      <c r="D17" s="94">
        <v>0</v>
      </c>
      <c r="E17" s="94">
        <v>0</v>
      </c>
      <c r="F17" s="112">
        <v>0</v>
      </c>
      <c r="G17" s="103">
        <f t="shared" si="2"/>
        <v>0</v>
      </c>
      <c r="H17" s="25" t="s">
        <v>174</v>
      </c>
      <c r="I17" s="25" t="s">
        <v>160</v>
      </c>
      <c r="J17" s="25" t="s">
        <v>162</v>
      </c>
      <c r="K17" s="25" t="s">
        <v>148</v>
      </c>
      <c r="L17" s="25" t="s">
        <v>163</v>
      </c>
    </row>
    <row r="18" spans="1:18" ht="28.5" x14ac:dyDescent="0.45">
      <c r="A18" s="24" t="str">
        <f t="shared" si="0"/>
        <v>3g5a5d5e5f5g</v>
      </c>
      <c r="B18" s="102">
        <f t="shared" si="1"/>
        <v>1311</v>
      </c>
      <c r="C18" s="94">
        <v>0</v>
      </c>
      <c r="D18" s="94">
        <v>0</v>
      </c>
      <c r="E18" s="94">
        <v>0</v>
      </c>
      <c r="F18" s="112">
        <v>0</v>
      </c>
      <c r="G18" s="103">
        <f t="shared" si="2"/>
        <v>0</v>
      </c>
      <c r="H18" s="25" t="s">
        <v>174</v>
      </c>
      <c r="I18" s="25" t="s">
        <v>160</v>
      </c>
      <c r="J18" s="25" t="s">
        <v>162</v>
      </c>
      <c r="K18" s="25" t="s">
        <v>148</v>
      </c>
      <c r="L18" s="25" t="s">
        <v>163</v>
      </c>
      <c r="M18" s="25" t="s">
        <v>164</v>
      </c>
    </row>
    <row r="19" spans="1:18" ht="28.5" x14ac:dyDescent="0.45">
      <c r="A19" s="24" t="str">
        <f t="shared" si="0"/>
        <v>3g5a5d5e5f5g5h</v>
      </c>
      <c r="B19" s="102">
        <f t="shared" si="1"/>
        <v>1312</v>
      </c>
      <c r="C19" s="94">
        <v>0</v>
      </c>
      <c r="D19" s="94">
        <v>0</v>
      </c>
      <c r="E19" s="94">
        <v>0</v>
      </c>
      <c r="F19" s="112">
        <v>0</v>
      </c>
      <c r="G19" s="103">
        <f t="shared" si="2"/>
        <v>0</v>
      </c>
      <c r="H19" s="25" t="s">
        <v>174</v>
      </c>
      <c r="I19" s="25" t="s">
        <v>160</v>
      </c>
      <c r="J19" s="25" t="s">
        <v>162</v>
      </c>
      <c r="K19" s="25" t="s">
        <v>148</v>
      </c>
      <c r="L19" s="25" t="s">
        <v>163</v>
      </c>
      <c r="M19" s="25" t="s">
        <v>164</v>
      </c>
      <c r="N19" s="25" t="s">
        <v>165</v>
      </c>
    </row>
    <row r="20" spans="1:18" ht="28.5" x14ac:dyDescent="0.45">
      <c r="A20" s="24" t="str">
        <f t="shared" si="0"/>
        <v>3g5a5d5e5f5g5h5i</v>
      </c>
      <c r="B20" s="102">
        <f t="shared" si="1"/>
        <v>1313</v>
      </c>
      <c r="C20" s="94">
        <v>0</v>
      </c>
      <c r="D20" s="94">
        <v>0</v>
      </c>
      <c r="E20" s="94">
        <v>0</v>
      </c>
      <c r="F20" s="112">
        <v>0</v>
      </c>
      <c r="G20" s="103">
        <f t="shared" si="2"/>
        <v>0</v>
      </c>
      <c r="H20" s="25" t="s">
        <v>174</v>
      </c>
      <c r="I20" s="25" t="s">
        <v>160</v>
      </c>
      <c r="J20" s="25" t="s">
        <v>162</v>
      </c>
      <c r="K20" s="25" t="s">
        <v>148</v>
      </c>
      <c r="L20" s="25" t="s">
        <v>163</v>
      </c>
      <c r="M20" s="25" t="s">
        <v>164</v>
      </c>
      <c r="N20" s="25" t="s">
        <v>165</v>
      </c>
      <c r="O20" s="25" t="s">
        <v>166</v>
      </c>
    </row>
    <row r="21" spans="1:18" ht="28.5" x14ac:dyDescent="0.45">
      <c r="A21" s="24" t="str">
        <f t="shared" si="0"/>
        <v>3g5a5d5e5f5g5h5i5j</v>
      </c>
      <c r="B21" s="102">
        <f t="shared" si="1"/>
        <v>1314</v>
      </c>
      <c r="C21" s="94">
        <v>0</v>
      </c>
      <c r="D21" s="94">
        <v>0</v>
      </c>
      <c r="E21" s="94">
        <v>0</v>
      </c>
      <c r="F21" s="112">
        <v>0</v>
      </c>
      <c r="G21" s="103">
        <f t="shared" si="2"/>
        <v>0</v>
      </c>
      <c r="H21" s="25" t="s">
        <v>174</v>
      </c>
      <c r="I21" s="25" t="s">
        <v>160</v>
      </c>
      <c r="J21" s="25" t="s">
        <v>162</v>
      </c>
      <c r="K21" s="25" t="s">
        <v>148</v>
      </c>
      <c r="L21" s="25" t="s">
        <v>163</v>
      </c>
      <c r="M21" s="25" t="s">
        <v>164</v>
      </c>
      <c r="N21" s="25" t="s">
        <v>165</v>
      </c>
      <c r="O21" s="25" t="s">
        <v>166</v>
      </c>
      <c r="P21" s="25" t="s">
        <v>167</v>
      </c>
    </row>
    <row r="22" spans="1:18" ht="28.5" x14ac:dyDescent="0.45">
      <c r="A22" s="24" t="str">
        <f t="shared" si="0"/>
        <v>3g5a5d5e5f5g5h5i5j5k</v>
      </c>
      <c r="B22" s="102">
        <f t="shared" si="1"/>
        <v>1315</v>
      </c>
      <c r="C22" s="94">
        <v>0</v>
      </c>
      <c r="D22" s="94">
        <v>0</v>
      </c>
      <c r="E22" s="94">
        <v>0</v>
      </c>
      <c r="F22" s="112">
        <v>0</v>
      </c>
      <c r="G22" s="103">
        <f t="shared" si="2"/>
        <v>0</v>
      </c>
      <c r="H22" s="25" t="s">
        <v>174</v>
      </c>
      <c r="I22" s="25" t="s">
        <v>160</v>
      </c>
      <c r="J22" s="25" t="s">
        <v>162</v>
      </c>
      <c r="K22" s="25" t="s">
        <v>148</v>
      </c>
      <c r="L22" s="25" t="s">
        <v>163</v>
      </c>
      <c r="M22" s="25" t="s">
        <v>164</v>
      </c>
      <c r="N22" s="25" t="s">
        <v>165</v>
      </c>
      <c r="O22" s="25" t="s">
        <v>166</v>
      </c>
      <c r="P22" s="25" t="s">
        <v>167</v>
      </c>
      <c r="Q22" s="25" t="s">
        <v>168</v>
      </c>
    </row>
    <row r="23" spans="1:18" ht="28.5" x14ac:dyDescent="0.45">
      <c r="A23" s="24" t="str">
        <f t="shared" si="0"/>
        <v>3g5a5d5e5f5g5h5i5j5k5l</v>
      </c>
      <c r="B23" s="102">
        <f t="shared" si="1"/>
        <v>1316</v>
      </c>
      <c r="C23" s="94">
        <v>0</v>
      </c>
      <c r="D23" s="94">
        <v>0</v>
      </c>
      <c r="E23" s="94">
        <v>0</v>
      </c>
      <c r="F23" s="112">
        <v>0</v>
      </c>
      <c r="G23" s="103">
        <f t="shared" si="2"/>
        <v>0</v>
      </c>
      <c r="H23" s="25" t="s">
        <v>174</v>
      </c>
      <c r="I23" s="25" t="s">
        <v>160</v>
      </c>
      <c r="J23" s="25" t="s">
        <v>162</v>
      </c>
      <c r="K23" s="25" t="s">
        <v>148</v>
      </c>
      <c r="L23" s="25" t="s">
        <v>163</v>
      </c>
      <c r="M23" s="25" t="s">
        <v>164</v>
      </c>
      <c r="N23" s="25" t="s">
        <v>165</v>
      </c>
      <c r="O23" s="25" t="s">
        <v>166</v>
      </c>
      <c r="P23" s="25" t="s">
        <v>167</v>
      </c>
      <c r="Q23" s="25" t="s">
        <v>168</v>
      </c>
      <c r="R23" s="25" t="s">
        <v>157</v>
      </c>
    </row>
    <row r="24" spans="1:18" ht="28.5" x14ac:dyDescent="0.45">
      <c r="A24" s="24" t="str">
        <f t="shared" si="0"/>
        <v>3g5a5e</v>
      </c>
      <c r="B24" s="102">
        <f t="shared" si="1"/>
        <v>1317</v>
      </c>
      <c r="C24" s="94">
        <v>0</v>
      </c>
      <c r="D24" s="94">
        <v>0</v>
      </c>
      <c r="E24" s="94">
        <v>0</v>
      </c>
      <c r="F24" s="112">
        <v>0</v>
      </c>
      <c r="G24" s="103">
        <f t="shared" si="2"/>
        <v>0</v>
      </c>
      <c r="H24" s="25" t="s">
        <v>174</v>
      </c>
      <c r="I24" s="25" t="s">
        <v>160</v>
      </c>
      <c r="J24" s="25" t="s">
        <v>148</v>
      </c>
    </row>
    <row r="25" spans="1:18" ht="28.5" x14ac:dyDescent="0.45">
      <c r="A25" s="24" t="str">
        <f t="shared" si="0"/>
        <v>3g5a5e5f</v>
      </c>
      <c r="B25" s="102">
        <f t="shared" si="1"/>
        <v>1318</v>
      </c>
      <c r="C25" s="94">
        <v>0</v>
      </c>
      <c r="D25" s="94">
        <v>0</v>
      </c>
      <c r="E25" s="94">
        <v>0</v>
      </c>
      <c r="F25" s="112">
        <v>0</v>
      </c>
      <c r="G25" s="103">
        <f t="shared" si="2"/>
        <v>0</v>
      </c>
      <c r="H25" s="25" t="s">
        <v>174</v>
      </c>
      <c r="I25" s="25" t="s">
        <v>160</v>
      </c>
      <c r="J25" s="25" t="s">
        <v>148</v>
      </c>
      <c r="K25" s="25" t="s">
        <v>163</v>
      </c>
    </row>
    <row r="26" spans="1:18" ht="28.5" x14ac:dyDescent="0.45">
      <c r="A26" s="24" t="str">
        <f t="shared" si="0"/>
        <v>3g5a5e5f5g</v>
      </c>
      <c r="B26" s="102">
        <f t="shared" si="1"/>
        <v>1319</v>
      </c>
      <c r="C26" s="94">
        <v>0</v>
      </c>
      <c r="D26" s="94">
        <v>0</v>
      </c>
      <c r="E26" s="94">
        <v>0</v>
      </c>
      <c r="F26" s="112">
        <v>0</v>
      </c>
      <c r="G26" s="103">
        <f t="shared" si="2"/>
        <v>0</v>
      </c>
      <c r="H26" s="25" t="s">
        <v>174</v>
      </c>
      <c r="I26" s="25" t="s">
        <v>160</v>
      </c>
      <c r="J26" s="25" t="s">
        <v>148</v>
      </c>
      <c r="K26" s="25" t="s">
        <v>163</v>
      </c>
      <c r="L26" s="25" t="s">
        <v>164</v>
      </c>
    </row>
    <row r="27" spans="1:18" ht="28.5" x14ac:dyDescent="0.45">
      <c r="A27" s="24" t="str">
        <f t="shared" si="0"/>
        <v>3g5a5e5f5g5h</v>
      </c>
      <c r="B27" s="102">
        <f t="shared" si="1"/>
        <v>1320</v>
      </c>
      <c r="C27" s="94">
        <v>0</v>
      </c>
      <c r="D27" s="94">
        <v>0</v>
      </c>
      <c r="E27" s="94">
        <v>0</v>
      </c>
      <c r="F27" s="112">
        <v>0</v>
      </c>
      <c r="G27" s="103">
        <f t="shared" si="2"/>
        <v>0</v>
      </c>
      <c r="H27" s="25" t="s">
        <v>174</v>
      </c>
      <c r="I27" s="25" t="s">
        <v>160</v>
      </c>
      <c r="J27" s="25" t="s">
        <v>148</v>
      </c>
      <c r="K27" s="25" t="s">
        <v>163</v>
      </c>
      <c r="L27" s="25" t="s">
        <v>164</v>
      </c>
      <c r="M27" s="25" t="s">
        <v>165</v>
      </c>
    </row>
    <row r="28" spans="1:18" ht="28.5" x14ac:dyDescent="0.45">
      <c r="A28" s="24" t="str">
        <f t="shared" si="0"/>
        <v>3g5a5e5f5g5h5i</v>
      </c>
      <c r="B28" s="102">
        <f t="shared" si="1"/>
        <v>1321</v>
      </c>
      <c r="C28" s="94">
        <v>0</v>
      </c>
      <c r="D28" s="94">
        <v>0</v>
      </c>
      <c r="E28" s="94">
        <v>0</v>
      </c>
      <c r="F28" s="112">
        <v>0</v>
      </c>
      <c r="G28" s="103">
        <f t="shared" si="2"/>
        <v>0</v>
      </c>
      <c r="H28" s="25" t="s">
        <v>174</v>
      </c>
      <c r="I28" s="25" t="s">
        <v>160</v>
      </c>
      <c r="J28" s="25" t="s">
        <v>148</v>
      </c>
      <c r="K28" s="25" t="s">
        <v>163</v>
      </c>
      <c r="L28" s="25" t="s">
        <v>164</v>
      </c>
      <c r="M28" s="25" t="s">
        <v>165</v>
      </c>
      <c r="N28" s="25" t="s">
        <v>166</v>
      </c>
    </row>
    <row r="29" spans="1:18" ht="28.5" x14ac:dyDescent="0.45">
      <c r="A29" s="24" t="str">
        <f t="shared" si="0"/>
        <v>3g5a5e5f5g5h5i5j</v>
      </c>
      <c r="B29" s="102">
        <f t="shared" si="1"/>
        <v>1322</v>
      </c>
      <c r="C29" s="94">
        <v>0</v>
      </c>
      <c r="D29" s="94">
        <v>0</v>
      </c>
      <c r="E29" s="94">
        <v>0</v>
      </c>
      <c r="F29" s="112">
        <v>0</v>
      </c>
      <c r="G29" s="103">
        <f t="shared" si="2"/>
        <v>0</v>
      </c>
      <c r="H29" s="25" t="s">
        <v>174</v>
      </c>
      <c r="I29" s="25" t="s">
        <v>160</v>
      </c>
      <c r="J29" s="25" t="s">
        <v>148</v>
      </c>
      <c r="K29" s="25" t="s">
        <v>163</v>
      </c>
      <c r="L29" s="25" t="s">
        <v>164</v>
      </c>
      <c r="M29" s="25" t="s">
        <v>165</v>
      </c>
      <c r="N29" s="25" t="s">
        <v>166</v>
      </c>
      <c r="O29" s="25" t="s">
        <v>167</v>
      </c>
    </row>
    <row r="30" spans="1:18" ht="28.5" x14ac:dyDescent="0.45">
      <c r="A30" s="24" t="str">
        <f t="shared" si="0"/>
        <v>3g5a5e5f5g5h5i5j5k</v>
      </c>
      <c r="B30" s="102">
        <f t="shared" si="1"/>
        <v>1323</v>
      </c>
      <c r="C30" s="94">
        <v>0</v>
      </c>
      <c r="D30" s="94">
        <v>0</v>
      </c>
      <c r="E30" s="94">
        <v>0</v>
      </c>
      <c r="F30" s="112">
        <v>0</v>
      </c>
      <c r="G30" s="103">
        <f t="shared" si="2"/>
        <v>0</v>
      </c>
      <c r="H30" s="25" t="s">
        <v>174</v>
      </c>
      <c r="I30" s="25" t="s">
        <v>160</v>
      </c>
      <c r="J30" s="25" t="s">
        <v>148</v>
      </c>
      <c r="K30" s="25" t="s">
        <v>163</v>
      </c>
      <c r="L30" s="25" t="s">
        <v>164</v>
      </c>
      <c r="M30" s="25" t="s">
        <v>165</v>
      </c>
      <c r="N30" s="25" t="s">
        <v>166</v>
      </c>
      <c r="O30" s="25" t="s">
        <v>167</v>
      </c>
      <c r="P30" s="25" t="s">
        <v>168</v>
      </c>
    </row>
    <row r="31" spans="1:18" ht="28.5" x14ac:dyDescent="0.45">
      <c r="A31" s="24" t="str">
        <f t="shared" si="0"/>
        <v>3g5a5e5f5g5h5i5j5k5l</v>
      </c>
      <c r="B31" s="102">
        <f t="shared" si="1"/>
        <v>1324</v>
      </c>
      <c r="C31" s="94">
        <v>0</v>
      </c>
      <c r="D31" s="94">
        <v>0</v>
      </c>
      <c r="E31" s="94">
        <v>0</v>
      </c>
      <c r="F31" s="112">
        <v>0</v>
      </c>
      <c r="G31" s="103">
        <f t="shared" si="2"/>
        <v>0</v>
      </c>
      <c r="H31" s="25" t="s">
        <v>174</v>
      </c>
      <c r="I31" s="25" t="s">
        <v>160</v>
      </c>
      <c r="J31" s="25" t="s">
        <v>148</v>
      </c>
      <c r="K31" s="25" t="s">
        <v>163</v>
      </c>
      <c r="L31" s="25" t="s">
        <v>164</v>
      </c>
      <c r="M31" s="25" t="s">
        <v>165</v>
      </c>
      <c r="N31" s="25" t="s">
        <v>166</v>
      </c>
      <c r="O31" s="25" t="s">
        <v>167</v>
      </c>
      <c r="P31" s="25" t="s">
        <v>168</v>
      </c>
      <c r="Q31" s="25" t="s">
        <v>157</v>
      </c>
    </row>
    <row r="32" spans="1:18" ht="28.5" x14ac:dyDescent="0.45">
      <c r="A32" s="24" t="str">
        <f t="shared" si="0"/>
        <v>3g5a5f</v>
      </c>
      <c r="B32" s="102">
        <f t="shared" si="1"/>
        <v>1325</v>
      </c>
      <c r="C32" s="94">
        <v>0</v>
      </c>
      <c r="D32" s="94">
        <v>0</v>
      </c>
      <c r="E32" s="94">
        <v>0</v>
      </c>
      <c r="F32" s="112">
        <v>0</v>
      </c>
      <c r="G32" s="103">
        <f t="shared" si="2"/>
        <v>0</v>
      </c>
      <c r="H32" s="25" t="s">
        <v>174</v>
      </c>
      <c r="I32" s="25" t="s">
        <v>160</v>
      </c>
      <c r="J32" s="25" t="s">
        <v>163</v>
      </c>
    </row>
    <row r="33" spans="1:16" ht="28.5" x14ac:dyDescent="0.45">
      <c r="A33" s="24" t="str">
        <f t="shared" si="0"/>
        <v>3g5a5f5g</v>
      </c>
      <c r="B33" s="102">
        <f t="shared" si="1"/>
        <v>1326</v>
      </c>
      <c r="C33" s="94">
        <v>0</v>
      </c>
      <c r="D33" s="94">
        <v>0</v>
      </c>
      <c r="E33" s="94">
        <v>0</v>
      </c>
      <c r="F33" s="112">
        <v>0</v>
      </c>
      <c r="G33" s="103">
        <f t="shared" si="2"/>
        <v>0</v>
      </c>
      <c r="H33" s="25" t="s">
        <v>174</v>
      </c>
      <c r="I33" s="25" t="s">
        <v>160</v>
      </c>
      <c r="J33" s="25" t="s">
        <v>163</v>
      </c>
      <c r="K33" s="25" t="s">
        <v>164</v>
      </c>
    </row>
    <row r="34" spans="1:16" ht="28.5" x14ac:dyDescent="0.45">
      <c r="A34" s="24" t="str">
        <f t="shared" si="0"/>
        <v>3g5a5f5g5h</v>
      </c>
      <c r="B34" s="102">
        <f t="shared" si="1"/>
        <v>1327</v>
      </c>
      <c r="C34" s="94">
        <v>0</v>
      </c>
      <c r="D34" s="94">
        <v>0</v>
      </c>
      <c r="E34" s="94">
        <v>0</v>
      </c>
      <c r="F34" s="112">
        <v>0</v>
      </c>
      <c r="G34" s="103">
        <f t="shared" si="2"/>
        <v>0</v>
      </c>
      <c r="H34" s="25" t="s">
        <v>174</v>
      </c>
      <c r="I34" s="25" t="s">
        <v>160</v>
      </c>
      <c r="J34" s="25" t="s">
        <v>163</v>
      </c>
      <c r="K34" s="25" t="s">
        <v>164</v>
      </c>
      <c r="L34" s="25" t="s">
        <v>165</v>
      </c>
    </row>
    <row r="35" spans="1:16" ht="28.5" x14ac:dyDescent="0.45">
      <c r="A35" s="24" t="str">
        <f t="shared" si="0"/>
        <v>3g5a5f5g5h5i</v>
      </c>
      <c r="B35" s="102">
        <f t="shared" si="1"/>
        <v>1328</v>
      </c>
      <c r="C35" s="94">
        <v>0</v>
      </c>
      <c r="D35" s="94">
        <v>0</v>
      </c>
      <c r="E35" s="94">
        <v>0</v>
      </c>
      <c r="F35" s="112">
        <v>0</v>
      </c>
      <c r="G35" s="103">
        <f t="shared" si="2"/>
        <v>0</v>
      </c>
      <c r="H35" s="25" t="s">
        <v>174</v>
      </c>
      <c r="I35" s="25" t="s">
        <v>160</v>
      </c>
      <c r="J35" s="25" t="s">
        <v>163</v>
      </c>
      <c r="K35" s="25" t="s">
        <v>164</v>
      </c>
      <c r="L35" s="25" t="s">
        <v>165</v>
      </c>
      <c r="M35" s="25" t="s">
        <v>166</v>
      </c>
    </row>
    <row r="36" spans="1:16" ht="28.5" x14ac:dyDescent="0.45">
      <c r="A36" s="24" t="str">
        <f t="shared" si="0"/>
        <v>3g5a5f5g5h5i5j</v>
      </c>
      <c r="B36" s="102">
        <f t="shared" si="1"/>
        <v>1329</v>
      </c>
      <c r="C36" s="94">
        <v>0</v>
      </c>
      <c r="D36" s="94">
        <v>0</v>
      </c>
      <c r="E36" s="94">
        <v>0</v>
      </c>
      <c r="F36" s="112">
        <v>0</v>
      </c>
      <c r="G36" s="103">
        <f t="shared" si="2"/>
        <v>0</v>
      </c>
      <c r="H36" s="25" t="s">
        <v>174</v>
      </c>
      <c r="I36" s="25" t="s">
        <v>160</v>
      </c>
      <c r="J36" s="25" t="s">
        <v>163</v>
      </c>
      <c r="K36" s="25" t="s">
        <v>164</v>
      </c>
      <c r="L36" s="25" t="s">
        <v>165</v>
      </c>
      <c r="M36" s="25" t="s">
        <v>166</v>
      </c>
      <c r="N36" s="25" t="s">
        <v>167</v>
      </c>
    </row>
    <row r="37" spans="1:16" ht="28.5" x14ac:dyDescent="0.45">
      <c r="A37" s="24" t="str">
        <f t="shared" si="0"/>
        <v>3g5a5f5g5h5i5j5k</v>
      </c>
      <c r="B37" s="102">
        <f t="shared" si="1"/>
        <v>1330</v>
      </c>
      <c r="C37" s="94">
        <v>0</v>
      </c>
      <c r="D37" s="94">
        <v>0</v>
      </c>
      <c r="E37" s="94">
        <v>0</v>
      </c>
      <c r="F37" s="112">
        <v>0</v>
      </c>
      <c r="G37" s="103">
        <f t="shared" si="2"/>
        <v>0</v>
      </c>
      <c r="H37" s="25" t="s">
        <v>174</v>
      </c>
      <c r="I37" s="25" t="s">
        <v>160</v>
      </c>
      <c r="J37" s="25" t="s">
        <v>163</v>
      </c>
      <c r="K37" s="25" t="s">
        <v>164</v>
      </c>
      <c r="L37" s="25" t="s">
        <v>165</v>
      </c>
      <c r="M37" s="25" t="s">
        <v>166</v>
      </c>
      <c r="N37" s="25" t="s">
        <v>167</v>
      </c>
      <c r="O37" s="25" t="s">
        <v>168</v>
      </c>
    </row>
    <row r="38" spans="1:16" ht="28.5" x14ac:dyDescent="0.45">
      <c r="A38" s="24" t="str">
        <f t="shared" si="0"/>
        <v>3g5a5f5g5h5i5j5k5l</v>
      </c>
      <c r="B38" s="102">
        <f t="shared" si="1"/>
        <v>1331</v>
      </c>
      <c r="C38" s="94">
        <v>0</v>
      </c>
      <c r="D38" s="94">
        <v>0</v>
      </c>
      <c r="E38" s="94">
        <v>0</v>
      </c>
      <c r="F38" s="112">
        <v>0</v>
      </c>
      <c r="G38" s="103">
        <f t="shared" si="2"/>
        <v>0</v>
      </c>
      <c r="H38" s="25" t="s">
        <v>174</v>
      </c>
      <c r="I38" s="25" t="s">
        <v>160</v>
      </c>
      <c r="J38" s="25" t="s">
        <v>163</v>
      </c>
      <c r="K38" s="25" t="s">
        <v>164</v>
      </c>
      <c r="L38" s="25" t="s">
        <v>165</v>
      </c>
      <c r="M38" s="25" t="s">
        <v>166</v>
      </c>
      <c r="N38" s="25" t="s">
        <v>167</v>
      </c>
      <c r="O38" s="25" t="s">
        <v>168</v>
      </c>
      <c r="P38" s="25" t="s">
        <v>157</v>
      </c>
    </row>
    <row r="39" spans="1:16" ht="28.5" x14ac:dyDescent="0.45">
      <c r="A39" s="24" t="str">
        <f t="shared" si="0"/>
        <v>3g5a5g</v>
      </c>
      <c r="B39" s="102">
        <f t="shared" si="1"/>
        <v>1332</v>
      </c>
      <c r="C39" s="94">
        <v>0</v>
      </c>
      <c r="D39" s="94">
        <v>0</v>
      </c>
      <c r="E39" s="94">
        <v>0</v>
      </c>
      <c r="F39" s="112">
        <v>0</v>
      </c>
      <c r="G39" s="103">
        <f t="shared" si="2"/>
        <v>0</v>
      </c>
      <c r="H39" s="25" t="s">
        <v>174</v>
      </c>
      <c r="I39" s="25" t="s">
        <v>160</v>
      </c>
      <c r="J39" s="25" t="s">
        <v>164</v>
      </c>
    </row>
    <row r="40" spans="1:16" ht="28.5" x14ac:dyDescent="0.45">
      <c r="A40" s="24" t="str">
        <f t="shared" si="0"/>
        <v>3g5a5g5h</v>
      </c>
      <c r="B40" s="102">
        <f t="shared" si="1"/>
        <v>1333</v>
      </c>
      <c r="C40" s="94">
        <v>0</v>
      </c>
      <c r="D40" s="94">
        <v>0</v>
      </c>
      <c r="E40" s="94">
        <v>0</v>
      </c>
      <c r="F40" s="112">
        <v>0</v>
      </c>
      <c r="G40" s="103">
        <f t="shared" si="2"/>
        <v>0</v>
      </c>
      <c r="H40" s="25" t="s">
        <v>174</v>
      </c>
      <c r="I40" s="25" t="s">
        <v>160</v>
      </c>
      <c r="J40" s="25" t="s">
        <v>164</v>
      </c>
      <c r="K40" s="25" t="s">
        <v>165</v>
      </c>
    </row>
    <row r="41" spans="1:16" ht="28.5" x14ac:dyDescent="0.45">
      <c r="A41" s="24" t="str">
        <f t="shared" si="0"/>
        <v>3g5a5g5h5i</v>
      </c>
      <c r="B41" s="102">
        <f t="shared" si="1"/>
        <v>1334</v>
      </c>
      <c r="C41" s="94">
        <v>0</v>
      </c>
      <c r="D41" s="94">
        <v>0</v>
      </c>
      <c r="E41" s="94">
        <v>0</v>
      </c>
      <c r="F41" s="112">
        <v>0</v>
      </c>
      <c r="G41" s="103">
        <f t="shared" si="2"/>
        <v>0</v>
      </c>
      <c r="H41" s="25" t="s">
        <v>174</v>
      </c>
      <c r="I41" s="25" t="s">
        <v>160</v>
      </c>
      <c r="J41" s="25" t="s">
        <v>164</v>
      </c>
      <c r="K41" s="25" t="s">
        <v>165</v>
      </c>
      <c r="L41" s="25" t="s">
        <v>166</v>
      </c>
    </row>
    <row r="42" spans="1:16" ht="28.5" x14ac:dyDescent="0.45">
      <c r="A42" s="24" t="str">
        <f t="shared" si="0"/>
        <v>3g5a5g5h5i5j</v>
      </c>
      <c r="B42" s="102">
        <f t="shared" si="1"/>
        <v>1335</v>
      </c>
      <c r="C42" s="94">
        <v>0</v>
      </c>
      <c r="D42" s="94">
        <v>0</v>
      </c>
      <c r="E42" s="94">
        <v>0</v>
      </c>
      <c r="F42" s="112">
        <v>0</v>
      </c>
      <c r="G42" s="103">
        <f t="shared" si="2"/>
        <v>0</v>
      </c>
      <c r="H42" s="25" t="s">
        <v>174</v>
      </c>
      <c r="I42" s="25" t="s">
        <v>160</v>
      </c>
      <c r="J42" s="25" t="s">
        <v>164</v>
      </c>
      <c r="K42" s="25" t="s">
        <v>165</v>
      </c>
      <c r="L42" s="25" t="s">
        <v>166</v>
      </c>
      <c r="M42" s="25" t="s">
        <v>167</v>
      </c>
    </row>
    <row r="43" spans="1:16" ht="28.5" x14ac:dyDescent="0.45">
      <c r="A43" s="24" t="str">
        <f t="shared" si="0"/>
        <v>3g5a5g5h5i5j5k</v>
      </c>
      <c r="B43" s="102">
        <f t="shared" si="1"/>
        <v>1336</v>
      </c>
      <c r="C43" s="94">
        <v>0</v>
      </c>
      <c r="D43" s="94">
        <v>0</v>
      </c>
      <c r="E43" s="94">
        <v>0</v>
      </c>
      <c r="F43" s="112">
        <v>0</v>
      </c>
      <c r="G43" s="103">
        <f t="shared" si="2"/>
        <v>0</v>
      </c>
      <c r="H43" s="25" t="s">
        <v>174</v>
      </c>
      <c r="I43" s="25" t="s">
        <v>160</v>
      </c>
      <c r="J43" s="25" t="s">
        <v>164</v>
      </c>
      <c r="K43" s="25" t="s">
        <v>165</v>
      </c>
      <c r="L43" s="25" t="s">
        <v>166</v>
      </c>
      <c r="M43" s="25" t="s">
        <v>167</v>
      </c>
      <c r="N43" s="25" t="s">
        <v>168</v>
      </c>
    </row>
    <row r="44" spans="1:16" ht="28.5" x14ac:dyDescent="0.45">
      <c r="A44" s="24" t="str">
        <f t="shared" si="0"/>
        <v>3g5a5g5h5i5j5k5l</v>
      </c>
      <c r="B44" s="102">
        <f t="shared" si="1"/>
        <v>1337</v>
      </c>
      <c r="C44" s="94">
        <v>0</v>
      </c>
      <c r="D44" s="94">
        <v>0</v>
      </c>
      <c r="E44" s="94">
        <v>0</v>
      </c>
      <c r="F44" s="112">
        <v>0</v>
      </c>
      <c r="G44" s="103">
        <f t="shared" si="2"/>
        <v>0</v>
      </c>
      <c r="H44" s="25" t="s">
        <v>174</v>
      </c>
      <c r="I44" s="25" t="s">
        <v>160</v>
      </c>
      <c r="J44" s="25" t="s">
        <v>164</v>
      </c>
      <c r="K44" s="25" t="s">
        <v>165</v>
      </c>
      <c r="L44" s="25" t="s">
        <v>166</v>
      </c>
      <c r="M44" s="25" t="s">
        <v>167</v>
      </c>
      <c r="N44" s="25" t="s">
        <v>168</v>
      </c>
      <c r="O44" s="25" t="s">
        <v>157</v>
      </c>
    </row>
    <row r="45" spans="1:16" ht="28.5" x14ac:dyDescent="0.45">
      <c r="A45" s="24" t="str">
        <f t="shared" si="0"/>
        <v>3g5a5h</v>
      </c>
      <c r="B45" s="102">
        <f t="shared" si="1"/>
        <v>1338</v>
      </c>
      <c r="C45" s="94">
        <v>0</v>
      </c>
      <c r="D45" s="94">
        <v>0</v>
      </c>
      <c r="E45" s="94">
        <v>0</v>
      </c>
      <c r="F45" s="112">
        <v>0</v>
      </c>
      <c r="G45" s="103">
        <f t="shared" si="2"/>
        <v>0</v>
      </c>
      <c r="H45" s="25" t="s">
        <v>174</v>
      </c>
      <c r="I45" s="25" t="s">
        <v>160</v>
      </c>
      <c r="J45" s="25" t="s">
        <v>165</v>
      </c>
    </row>
    <row r="46" spans="1:16" ht="28.5" x14ac:dyDescent="0.45">
      <c r="A46" s="24" t="str">
        <f t="shared" si="0"/>
        <v>3g5a5h5i</v>
      </c>
      <c r="B46" s="102">
        <f t="shared" si="1"/>
        <v>1339</v>
      </c>
      <c r="C46" s="94">
        <v>0</v>
      </c>
      <c r="D46" s="94">
        <v>0</v>
      </c>
      <c r="E46" s="94">
        <v>0</v>
      </c>
      <c r="F46" s="112">
        <v>0</v>
      </c>
      <c r="G46" s="103">
        <f t="shared" si="2"/>
        <v>0</v>
      </c>
      <c r="H46" s="25" t="s">
        <v>174</v>
      </c>
      <c r="I46" s="25" t="s">
        <v>160</v>
      </c>
      <c r="J46" s="25" t="s">
        <v>165</v>
      </c>
      <c r="K46" s="25" t="s">
        <v>166</v>
      </c>
    </row>
    <row r="47" spans="1:16" ht="28.5" x14ac:dyDescent="0.45">
      <c r="A47" s="24" t="str">
        <f t="shared" si="0"/>
        <v>3g5a5h5i5j</v>
      </c>
      <c r="B47" s="102">
        <f t="shared" si="1"/>
        <v>1340</v>
      </c>
      <c r="C47" s="94">
        <v>0</v>
      </c>
      <c r="D47" s="94">
        <v>0</v>
      </c>
      <c r="E47" s="94">
        <v>0</v>
      </c>
      <c r="F47" s="112">
        <v>0</v>
      </c>
      <c r="G47" s="103">
        <f t="shared" si="2"/>
        <v>0</v>
      </c>
      <c r="H47" s="25" t="s">
        <v>174</v>
      </c>
      <c r="I47" s="25" t="s">
        <v>160</v>
      </c>
      <c r="J47" s="25" t="s">
        <v>165</v>
      </c>
      <c r="K47" s="25" t="s">
        <v>166</v>
      </c>
      <c r="L47" s="25" t="s">
        <v>167</v>
      </c>
    </row>
    <row r="48" spans="1:16" ht="28.5" x14ac:dyDescent="0.45">
      <c r="A48" s="24" t="str">
        <f t="shared" si="0"/>
        <v>3g5a5h5i5j5k</v>
      </c>
      <c r="B48" s="102">
        <f t="shared" si="1"/>
        <v>1341</v>
      </c>
      <c r="C48" s="94">
        <v>0</v>
      </c>
      <c r="D48" s="94">
        <v>0</v>
      </c>
      <c r="E48" s="94">
        <v>0</v>
      </c>
      <c r="F48" s="112">
        <v>0</v>
      </c>
      <c r="G48" s="103">
        <f t="shared" si="2"/>
        <v>0</v>
      </c>
      <c r="H48" s="25" t="s">
        <v>174</v>
      </c>
      <c r="I48" s="25" t="s">
        <v>160</v>
      </c>
      <c r="J48" s="25" t="s">
        <v>165</v>
      </c>
      <c r="K48" s="25" t="s">
        <v>166</v>
      </c>
      <c r="L48" s="25" t="s">
        <v>167</v>
      </c>
      <c r="M48" s="25" t="s">
        <v>168</v>
      </c>
    </row>
    <row r="49" spans="1:14" ht="28.5" x14ac:dyDescent="0.45">
      <c r="A49" s="24" t="str">
        <f t="shared" si="0"/>
        <v>3g5a5h5i5j5k5l</v>
      </c>
      <c r="B49" s="102">
        <f t="shared" si="1"/>
        <v>1342</v>
      </c>
      <c r="C49" s="94">
        <v>0</v>
      </c>
      <c r="D49" s="94">
        <v>0</v>
      </c>
      <c r="E49" s="94">
        <v>0</v>
      </c>
      <c r="F49" s="112">
        <v>0</v>
      </c>
      <c r="G49" s="103">
        <f t="shared" si="2"/>
        <v>0</v>
      </c>
      <c r="H49" s="25" t="s">
        <v>174</v>
      </c>
      <c r="I49" s="25" t="s">
        <v>160</v>
      </c>
      <c r="J49" s="25" t="s">
        <v>165</v>
      </c>
      <c r="K49" s="25" t="s">
        <v>166</v>
      </c>
      <c r="L49" s="25" t="s">
        <v>167</v>
      </c>
      <c r="M49" s="25" t="s">
        <v>168</v>
      </c>
      <c r="N49" s="25" t="s">
        <v>157</v>
      </c>
    </row>
    <row r="50" spans="1:14" ht="28.5" x14ac:dyDescent="0.45">
      <c r="A50" s="24" t="str">
        <f t="shared" si="0"/>
        <v>3g5a5i</v>
      </c>
      <c r="B50" s="102">
        <f t="shared" si="1"/>
        <v>1343</v>
      </c>
      <c r="C50" s="94">
        <v>0</v>
      </c>
      <c r="D50" s="94">
        <v>0</v>
      </c>
      <c r="E50" s="94">
        <v>0</v>
      </c>
      <c r="F50" s="112">
        <v>0</v>
      </c>
      <c r="G50" s="103">
        <f t="shared" si="2"/>
        <v>0</v>
      </c>
      <c r="H50" s="25" t="s">
        <v>174</v>
      </c>
      <c r="I50" s="25" t="s">
        <v>160</v>
      </c>
      <c r="J50" s="25" t="s">
        <v>166</v>
      </c>
    </row>
    <row r="51" spans="1:14" ht="28.5" x14ac:dyDescent="0.45">
      <c r="A51" s="24" t="str">
        <f t="shared" si="0"/>
        <v>3g5a5i5j</v>
      </c>
      <c r="B51" s="102">
        <f t="shared" si="1"/>
        <v>1344</v>
      </c>
      <c r="C51" s="94">
        <v>0</v>
      </c>
      <c r="D51" s="94">
        <v>0</v>
      </c>
      <c r="E51" s="94">
        <v>0</v>
      </c>
      <c r="F51" s="112">
        <v>0</v>
      </c>
      <c r="G51" s="103">
        <f t="shared" si="2"/>
        <v>0</v>
      </c>
      <c r="H51" s="25" t="s">
        <v>174</v>
      </c>
      <c r="I51" s="25" t="s">
        <v>160</v>
      </c>
      <c r="J51" s="25" t="s">
        <v>166</v>
      </c>
      <c r="K51" s="25" t="s">
        <v>167</v>
      </c>
    </row>
    <row r="52" spans="1:14" ht="28.5" x14ac:dyDescent="0.45">
      <c r="A52" s="24" t="str">
        <f t="shared" si="0"/>
        <v>3g5a5i5j5k</v>
      </c>
      <c r="B52" s="102">
        <f t="shared" si="1"/>
        <v>1345</v>
      </c>
      <c r="C52" s="94">
        <v>0</v>
      </c>
      <c r="D52" s="94">
        <v>0</v>
      </c>
      <c r="E52" s="94">
        <v>0</v>
      </c>
      <c r="F52" s="112">
        <v>0</v>
      </c>
      <c r="G52" s="103">
        <f t="shared" si="2"/>
        <v>0</v>
      </c>
      <c r="H52" s="25" t="s">
        <v>174</v>
      </c>
      <c r="I52" s="25" t="s">
        <v>160</v>
      </c>
      <c r="J52" s="25" t="s">
        <v>166</v>
      </c>
      <c r="K52" s="25" t="s">
        <v>167</v>
      </c>
      <c r="L52" s="25" t="s">
        <v>168</v>
      </c>
    </row>
    <row r="53" spans="1:14" ht="28.5" x14ac:dyDescent="0.45">
      <c r="A53" s="24" t="str">
        <f t="shared" si="0"/>
        <v>3g5a5i5j5k5l</v>
      </c>
      <c r="B53" s="102">
        <f t="shared" si="1"/>
        <v>1346</v>
      </c>
      <c r="C53" s="94">
        <v>0</v>
      </c>
      <c r="D53" s="94">
        <v>0</v>
      </c>
      <c r="E53" s="94">
        <v>0</v>
      </c>
      <c r="F53" s="112">
        <v>0</v>
      </c>
      <c r="G53" s="103">
        <f t="shared" si="2"/>
        <v>0</v>
      </c>
      <c r="H53" s="25" t="s">
        <v>174</v>
      </c>
      <c r="I53" s="25" t="s">
        <v>160</v>
      </c>
      <c r="J53" s="25" t="s">
        <v>166</v>
      </c>
      <c r="K53" s="25" t="s">
        <v>167</v>
      </c>
      <c r="L53" s="25" t="s">
        <v>168</v>
      </c>
      <c r="M53" s="25" t="s">
        <v>157</v>
      </c>
    </row>
    <row r="54" spans="1:14" ht="28.5" x14ac:dyDescent="0.45">
      <c r="A54" s="24" t="str">
        <f t="shared" si="0"/>
        <v>3g5a5j</v>
      </c>
      <c r="B54" s="102">
        <f t="shared" si="1"/>
        <v>1347</v>
      </c>
      <c r="C54" s="94">
        <v>0</v>
      </c>
      <c r="D54" s="94">
        <v>0</v>
      </c>
      <c r="E54" s="94">
        <v>0</v>
      </c>
      <c r="F54" s="112">
        <v>0</v>
      </c>
      <c r="G54" s="103">
        <f t="shared" si="2"/>
        <v>0</v>
      </c>
      <c r="H54" s="25" t="s">
        <v>174</v>
      </c>
      <c r="I54" s="25" t="s">
        <v>160</v>
      </c>
      <c r="J54" s="25" t="s">
        <v>167</v>
      </c>
    </row>
    <row r="55" spans="1:14" ht="28.5" x14ac:dyDescent="0.45">
      <c r="A55" s="24" t="str">
        <f t="shared" si="0"/>
        <v>3g5a5j5k</v>
      </c>
      <c r="B55" s="102">
        <f t="shared" si="1"/>
        <v>1348</v>
      </c>
      <c r="C55" s="94">
        <v>0</v>
      </c>
      <c r="D55" s="94">
        <v>0</v>
      </c>
      <c r="E55" s="94">
        <v>0</v>
      </c>
      <c r="F55" s="112">
        <v>0</v>
      </c>
      <c r="G55" s="103">
        <f t="shared" si="2"/>
        <v>0</v>
      </c>
      <c r="H55" s="25" t="s">
        <v>174</v>
      </c>
      <c r="I55" s="25" t="s">
        <v>160</v>
      </c>
      <c r="J55" s="25" t="s">
        <v>167</v>
      </c>
      <c r="K55" s="25" t="s">
        <v>168</v>
      </c>
    </row>
    <row r="56" spans="1:14" ht="28.5" x14ac:dyDescent="0.45">
      <c r="A56" s="24" t="str">
        <f t="shared" si="0"/>
        <v>3g5a5j5k5l</v>
      </c>
      <c r="B56" s="102">
        <f t="shared" si="1"/>
        <v>1349</v>
      </c>
      <c r="C56" s="94">
        <v>0</v>
      </c>
      <c r="D56" s="94">
        <v>0</v>
      </c>
      <c r="E56" s="94">
        <v>0</v>
      </c>
      <c r="F56" s="112">
        <v>0</v>
      </c>
      <c r="G56" s="103">
        <f t="shared" si="2"/>
        <v>0</v>
      </c>
      <c r="H56" s="25" t="s">
        <v>174</v>
      </c>
      <c r="I56" s="25" t="s">
        <v>160</v>
      </c>
      <c r="J56" s="25" t="s">
        <v>167</v>
      </c>
      <c r="K56" s="25" t="s">
        <v>168</v>
      </c>
      <c r="L56" s="25" t="s">
        <v>157</v>
      </c>
    </row>
    <row r="57" spans="1:14" ht="28.5" x14ac:dyDescent="0.45">
      <c r="A57" s="24" t="str">
        <f t="shared" si="0"/>
        <v>3g5a5k</v>
      </c>
      <c r="B57" s="102">
        <f t="shared" si="1"/>
        <v>1350</v>
      </c>
      <c r="C57" s="94">
        <v>0</v>
      </c>
      <c r="D57" s="94">
        <v>0</v>
      </c>
      <c r="E57" s="94">
        <v>0</v>
      </c>
      <c r="F57" s="112">
        <v>0</v>
      </c>
      <c r="G57" s="103">
        <f t="shared" si="2"/>
        <v>0</v>
      </c>
      <c r="H57" s="25" t="s">
        <v>174</v>
      </c>
      <c r="I57" s="25" t="s">
        <v>160</v>
      </c>
      <c r="J57" s="25" t="s">
        <v>168</v>
      </c>
    </row>
    <row r="58" spans="1:14" ht="28.5" x14ac:dyDescent="0.45">
      <c r="A58" s="24" t="str">
        <f t="shared" si="0"/>
        <v>3g5a5k5l</v>
      </c>
      <c r="B58" s="102">
        <f t="shared" si="1"/>
        <v>1351</v>
      </c>
      <c r="C58" s="94">
        <v>0</v>
      </c>
      <c r="D58" s="94">
        <v>0</v>
      </c>
      <c r="E58" s="94">
        <v>0</v>
      </c>
      <c r="F58" s="112">
        <v>0</v>
      </c>
      <c r="G58" s="103">
        <f t="shared" si="2"/>
        <v>0</v>
      </c>
      <c r="H58" s="25" t="s">
        <v>174</v>
      </c>
      <c r="I58" s="25" t="s">
        <v>160</v>
      </c>
      <c r="J58" s="25" t="s">
        <v>168</v>
      </c>
      <c r="K58" s="25" t="s">
        <v>157</v>
      </c>
    </row>
    <row r="59" spans="1:14" ht="28.5" x14ac:dyDescent="0.45">
      <c r="A59" s="24" t="str">
        <f t="shared" si="0"/>
        <v>3g5a5l</v>
      </c>
      <c r="B59" s="102">
        <f t="shared" si="1"/>
        <v>1352</v>
      </c>
      <c r="C59" s="94">
        <v>0</v>
      </c>
      <c r="D59" s="94">
        <v>0</v>
      </c>
      <c r="E59" s="94">
        <v>0</v>
      </c>
      <c r="F59" s="112">
        <v>0</v>
      </c>
      <c r="G59" s="103">
        <f t="shared" si="2"/>
        <v>0</v>
      </c>
      <c r="H59" s="25" t="s">
        <v>174</v>
      </c>
      <c r="I59" s="25" t="s">
        <v>160</v>
      </c>
      <c r="J59" s="25" t="s">
        <v>157</v>
      </c>
    </row>
    <row r="60" spans="1:14" ht="28.5" x14ac:dyDescent="0.45">
      <c r="A60" s="24" t="str">
        <f t="shared" si="0"/>
        <v>3g5b</v>
      </c>
      <c r="B60" s="102">
        <f t="shared" si="1"/>
        <v>1353</v>
      </c>
      <c r="C60" s="94">
        <v>0</v>
      </c>
      <c r="D60" s="94">
        <v>0</v>
      </c>
      <c r="E60" s="94">
        <v>0</v>
      </c>
      <c r="F60" s="112">
        <v>0</v>
      </c>
      <c r="G60" s="103">
        <f t="shared" si="2"/>
        <v>0</v>
      </c>
      <c r="H60" s="25" t="s">
        <v>174</v>
      </c>
      <c r="I60" s="25" t="s">
        <v>161</v>
      </c>
    </row>
    <row r="61" spans="1:14" ht="28.5" x14ac:dyDescent="0.45">
      <c r="A61" s="24" t="str">
        <f t="shared" si="0"/>
        <v>3g5b</v>
      </c>
      <c r="B61" s="102">
        <f t="shared" si="1"/>
        <v>1354</v>
      </c>
      <c r="C61" s="94">
        <v>0</v>
      </c>
      <c r="D61" s="94">
        <v>0</v>
      </c>
      <c r="E61" s="94">
        <v>0</v>
      </c>
      <c r="F61" s="112">
        <v>0</v>
      </c>
      <c r="G61" s="103">
        <f t="shared" si="2"/>
        <v>0</v>
      </c>
      <c r="H61" s="25" t="s">
        <v>174</v>
      </c>
      <c r="I61" s="25" t="s">
        <v>161</v>
      </c>
    </row>
    <row r="62" spans="1:14" ht="28.5" x14ac:dyDescent="0.45">
      <c r="A62" s="24" t="str">
        <f t="shared" si="0"/>
        <v>3g5b5d</v>
      </c>
      <c r="B62" s="102">
        <f t="shared" si="1"/>
        <v>1355</v>
      </c>
      <c r="C62" s="94">
        <v>0</v>
      </c>
      <c r="D62" s="94">
        <v>0</v>
      </c>
      <c r="E62" s="94">
        <v>0</v>
      </c>
      <c r="F62" s="112">
        <v>0</v>
      </c>
      <c r="G62" s="103">
        <f t="shared" si="2"/>
        <v>0</v>
      </c>
      <c r="H62" s="25" t="s">
        <v>174</v>
      </c>
      <c r="I62" s="25" t="s">
        <v>161</v>
      </c>
      <c r="J62" s="25" t="s">
        <v>162</v>
      </c>
    </row>
    <row r="63" spans="1:14" ht="28.5" x14ac:dyDescent="0.45">
      <c r="A63" s="24" t="str">
        <f t="shared" si="0"/>
        <v>3g5b5d5e</v>
      </c>
      <c r="B63" s="102">
        <f t="shared" si="1"/>
        <v>1356</v>
      </c>
      <c r="C63" s="94">
        <v>0</v>
      </c>
      <c r="D63" s="94">
        <v>0</v>
      </c>
      <c r="E63" s="94">
        <v>0</v>
      </c>
      <c r="F63" s="112">
        <v>0</v>
      </c>
      <c r="G63" s="103">
        <f t="shared" si="2"/>
        <v>0</v>
      </c>
      <c r="H63" s="25" t="s">
        <v>174</v>
      </c>
      <c r="I63" s="25" t="s">
        <v>161</v>
      </c>
      <c r="J63" s="25" t="s">
        <v>162</v>
      </c>
      <c r="K63" s="25" t="s">
        <v>148</v>
      </c>
    </row>
    <row r="64" spans="1:14" ht="28.5" x14ac:dyDescent="0.45">
      <c r="A64" s="24" t="str">
        <f t="shared" si="0"/>
        <v>3g5b5d5e5f</v>
      </c>
      <c r="B64" s="102">
        <f t="shared" si="1"/>
        <v>1357</v>
      </c>
      <c r="C64" s="94">
        <v>0</v>
      </c>
      <c r="D64" s="94">
        <v>0</v>
      </c>
      <c r="E64" s="94">
        <v>0</v>
      </c>
      <c r="F64" s="112">
        <v>0</v>
      </c>
      <c r="G64" s="103">
        <f t="shared" si="2"/>
        <v>0</v>
      </c>
      <c r="H64" s="25" t="s">
        <v>174</v>
      </c>
      <c r="I64" s="25" t="s">
        <v>161</v>
      </c>
      <c r="J64" s="25" t="s">
        <v>162</v>
      </c>
      <c r="K64" s="25" t="s">
        <v>148</v>
      </c>
      <c r="L64" s="25" t="s">
        <v>163</v>
      </c>
    </row>
    <row r="65" spans="1:18" ht="28.5" x14ac:dyDescent="0.45">
      <c r="A65" s="24" t="str">
        <f t="shared" si="0"/>
        <v>3g5b5d5e5f5g</v>
      </c>
      <c r="B65" s="102">
        <f t="shared" si="1"/>
        <v>1358</v>
      </c>
      <c r="C65" s="94">
        <v>0</v>
      </c>
      <c r="D65" s="94">
        <v>0</v>
      </c>
      <c r="E65" s="94">
        <v>0</v>
      </c>
      <c r="F65" s="112">
        <v>0</v>
      </c>
      <c r="G65" s="103">
        <f t="shared" si="2"/>
        <v>0</v>
      </c>
      <c r="H65" s="25" t="s">
        <v>174</v>
      </c>
      <c r="I65" s="25" t="s">
        <v>161</v>
      </c>
      <c r="J65" s="25" t="s">
        <v>162</v>
      </c>
      <c r="K65" s="25" t="s">
        <v>148</v>
      </c>
      <c r="L65" s="25" t="s">
        <v>163</v>
      </c>
      <c r="M65" s="25" t="s">
        <v>164</v>
      </c>
    </row>
    <row r="66" spans="1:18" ht="28.5" x14ac:dyDescent="0.45">
      <c r="A66" s="24" t="str">
        <f t="shared" si="0"/>
        <v>3g5b5d5e5f5g5h</v>
      </c>
      <c r="B66" s="102">
        <f t="shared" si="1"/>
        <v>1359</v>
      </c>
      <c r="C66" s="94">
        <v>0</v>
      </c>
      <c r="D66" s="94">
        <v>0</v>
      </c>
      <c r="E66" s="94">
        <v>0</v>
      </c>
      <c r="F66" s="112">
        <v>0</v>
      </c>
      <c r="G66" s="103">
        <f t="shared" si="2"/>
        <v>0</v>
      </c>
      <c r="H66" s="25" t="s">
        <v>174</v>
      </c>
      <c r="I66" s="25" t="s">
        <v>161</v>
      </c>
      <c r="J66" s="25" t="s">
        <v>162</v>
      </c>
      <c r="K66" s="25" t="s">
        <v>148</v>
      </c>
      <c r="L66" s="25" t="s">
        <v>163</v>
      </c>
      <c r="M66" s="25" t="s">
        <v>164</v>
      </c>
      <c r="N66" s="25" t="s">
        <v>165</v>
      </c>
    </row>
    <row r="67" spans="1:18" ht="28.5" x14ac:dyDescent="0.45">
      <c r="A67" s="24" t="str">
        <f t="shared" ref="A67:A130" si="3">_xlfn.CONCAT(LEFT(H67,2),LEFT(I67,2),LEFT(J67,2),LEFT(K67,2),LEFT(L67,2),LEFT(M67,2),LEFT(N67,2),LEFT(O67,2),LEFT(P67,2),LEFT(Q67,2),LEFT(R67,2),LEFT(S67,2))</f>
        <v>3g5b5d5e5f5g5h5i</v>
      </c>
      <c r="B67" s="102">
        <f t="shared" si="1"/>
        <v>1360</v>
      </c>
      <c r="C67" s="94">
        <v>0</v>
      </c>
      <c r="D67" s="94">
        <v>0</v>
      </c>
      <c r="E67" s="94">
        <v>0</v>
      </c>
      <c r="F67" s="112">
        <v>0</v>
      </c>
      <c r="G67" s="103">
        <f t="shared" si="2"/>
        <v>0</v>
      </c>
      <c r="H67" s="25" t="s">
        <v>174</v>
      </c>
      <c r="I67" s="25" t="s">
        <v>161</v>
      </c>
      <c r="J67" s="25" t="s">
        <v>162</v>
      </c>
      <c r="K67" s="25" t="s">
        <v>148</v>
      </c>
      <c r="L67" s="25" t="s">
        <v>163</v>
      </c>
      <c r="M67" s="25" t="s">
        <v>164</v>
      </c>
      <c r="N67" s="25" t="s">
        <v>165</v>
      </c>
      <c r="O67" s="25" t="s">
        <v>166</v>
      </c>
    </row>
    <row r="68" spans="1:18" ht="28.5" x14ac:dyDescent="0.45">
      <c r="A68" s="24" t="str">
        <f t="shared" si="3"/>
        <v>3g5b5d5e5f5g5h5i5j</v>
      </c>
      <c r="B68" s="102">
        <f t="shared" ref="B68:B131" si="4">B67+1</f>
        <v>1361</v>
      </c>
      <c r="C68" s="94">
        <v>0</v>
      </c>
      <c r="D68" s="94">
        <v>0</v>
      </c>
      <c r="E68" s="94">
        <v>0</v>
      </c>
      <c r="F68" s="112">
        <v>0</v>
      </c>
      <c r="G68" s="103">
        <f t="shared" ref="G68:G131" si="5">SUM(C68:F68)</f>
        <v>0</v>
      </c>
      <c r="H68" s="25" t="s">
        <v>174</v>
      </c>
      <c r="I68" s="25" t="s">
        <v>161</v>
      </c>
      <c r="J68" s="25" t="s">
        <v>162</v>
      </c>
      <c r="K68" s="25" t="s">
        <v>148</v>
      </c>
      <c r="L68" s="25" t="s">
        <v>163</v>
      </c>
      <c r="M68" s="25" t="s">
        <v>164</v>
      </c>
      <c r="N68" s="25" t="s">
        <v>165</v>
      </c>
      <c r="O68" s="25" t="s">
        <v>166</v>
      </c>
      <c r="P68" s="25" t="s">
        <v>167</v>
      </c>
    </row>
    <row r="69" spans="1:18" ht="28.5" x14ac:dyDescent="0.45">
      <c r="A69" s="24" t="str">
        <f t="shared" si="3"/>
        <v>3g5b5d5e5f5g5h5i5j5k</v>
      </c>
      <c r="B69" s="102">
        <f t="shared" si="4"/>
        <v>1362</v>
      </c>
      <c r="C69" s="94">
        <v>0</v>
      </c>
      <c r="D69" s="94">
        <v>0</v>
      </c>
      <c r="E69" s="94">
        <v>0</v>
      </c>
      <c r="F69" s="112">
        <v>0</v>
      </c>
      <c r="G69" s="103">
        <f t="shared" si="5"/>
        <v>0</v>
      </c>
      <c r="H69" s="25" t="s">
        <v>174</v>
      </c>
      <c r="I69" s="25" t="s">
        <v>161</v>
      </c>
      <c r="J69" s="25" t="s">
        <v>162</v>
      </c>
      <c r="K69" s="25" t="s">
        <v>148</v>
      </c>
      <c r="L69" s="25" t="s">
        <v>163</v>
      </c>
      <c r="M69" s="25" t="s">
        <v>164</v>
      </c>
      <c r="N69" s="25" t="s">
        <v>165</v>
      </c>
      <c r="O69" s="25" t="s">
        <v>166</v>
      </c>
      <c r="P69" s="25" t="s">
        <v>167</v>
      </c>
      <c r="Q69" s="25" t="s">
        <v>168</v>
      </c>
    </row>
    <row r="70" spans="1:18" ht="28.5" x14ac:dyDescent="0.45">
      <c r="A70" s="24" t="str">
        <f t="shared" si="3"/>
        <v>3g5b5d5e5f5g5h5i5j5k5l</v>
      </c>
      <c r="B70" s="102">
        <f t="shared" si="4"/>
        <v>1363</v>
      </c>
      <c r="C70" s="94">
        <v>0</v>
      </c>
      <c r="D70" s="94">
        <v>0</v>
      </c>
      <c r="E70" s="94">
        <v>0</v>
      </c>
      <c r="F70" s="112">
        <v>0</v>
      </c>
      <c r="G70" s="103">
        <f t="shared" si="5"/>
        <v>0</v>
      </c>
      <c r="H70" s="25" t="s">
        <v>174</v>
      </c>
      <c r="I70" s="25" t="s">
        <v>161</v>
      </c>
      <c r="J70" s="25" t="s">
        <v>162</v>
      </c>
      <c r="K70" s="25" t="s">
        <v>148</v>
      </c>
      <c r="L70" s="25" t="s">
        <v>163</v>
      </c>
      <c r="M70" s="25" t="s">
        <v>164</v>
      </c>
      <c r="N70" s="25" t="s">
        <v>165</v>
      </c>
      <c r="O70" s="25" t="s">
        <v>166</v>
      </c>
      <c r="P70" s="25" t="s">
        <v>167</v>
      </c>
      <c r="Q70" s="25" t="s">
        <v>168</v>
      </c>
      <c r="R70" s="25" t="s">
        <v>157</v>
      </c>
    </row>
    <row r="71" spans="1:18" ht="28.5" x14ac:dyDescent="0.45">
      <c r="A71" s="24" t="str">
        <f t="shared" si="3"/>
        <v>3g5b5e</v>
      </c>
      <c r="B71" s="102">
        <f t="shared" si="4"/>
        <v>1364</v>
      </c>
      <c r="C71" s="94">
        <v>0</v>
      </c>
      <c r="D71" s="94">
        <v>0</v>
      </c>
      <c r="E71" s="94">
        <v>0</v>
      </c>
      <c r="F71" s="112">
        <v>0</v>
      </c>
      <c r="G71" s="103">
        <f t="shared" si="5"/>
        <v>0</v>
      </c>
      <c r="H71" s="25" t="s">
        <v>174</v>
      </c>
      <c r="I71" s="25" t="s">
        <v>161</v>
      </c>
      <c r="J71" s="25" t="s">
        <v>148</v>
      </c>
    </row>
    <row r="72" spans="1:18" ht="28.5" x14ac:dyDescent="0.45">
      <c r="A72" s="24" t="str">
        <f t="shared" si="3"/>
        <v>3g5b5e5f</v>
      </c>
      <c r="B72" s="102">
        <f t="shared" si="4"/>
        <v>1365</v>
      </c>
      <c r="C72" s="94">
        <v>0</v>
      </c>
      <c r="D72" s="94">
        <v>0</v>
      </c>
      <c r="E72" s="94">
        <v>0</v>
      </c>
      <c r="F72" s="112">
        <v>0</v>
      </c>
      <c r="G72" s="103">
        <f t="shared" si="5"/>
        <v>0</v>
      </c>
      <c r="H72" s="25" t="s">
        <v>174</v>
      </c>
      <c r="I72" s="25" t="s">
        <v>161</v>
      </c>
      <c r="J72" s="25" t="s">
        <v>148</v>
      </c>
      <c r="K72" s="25" t="s">
        <v>163</v>
      </c>
    </row>
    <row r="73" spans="1:18" ht="28.5" x14ac:dyDescent="0.45">
      <c r="A73" s="24" t="str">
        <f t="shared" si="3"/>
        <v>3g5b5e5f5g</v>
      </c>
      <c r="B73" s="102">
        <f t="shared" si="4"/>
        <v>1366</v>
      </c>
      <c r="C73" s="94">
        <v>0</v>
      </c>
      <c r="D73" s="94">
        <v>0</v>
      </c>
      <c r="E73" s="94">
        <v>0</v>
      </c>
      <c r="F73" s="112">
        <v>0</v>
      </c>
      <c r="G73" s="103">
        <f t="shared" si="5"/>
        <v>0</v>
      </c>
      <c r="H73" s="25" t="s">
        <v>174</v>
      </c>
      <c r="I73" s="25" t="s">
        <v>161</v>
      </c>
      <c r="J73" s="25" t="s">
        <v>148</v>
      </c>
      <c r="K73" s="25" t="s">
        <v>163</v>
      </c>
      <c r="L73" s="25" t="s">
        <v>164</v>
      </c>
    </row>
    <row r="74" spans="1:18" ht="28.5" x14ac:dyDescent="0.45">
      <c r="A74" s="24" t="str">
        <f t="shared" si="3"/>
        <v>3g5b5e5f5g5h</v>
      </c>
      <c r="B74" s="102">
        <f t="shared" si="4"/>
        <v>1367</v>
      </c>
      <c r="C74" s="94">
        <v>0</v>
      </c>
      <c r="D74" s="94">
        <v>0</v>
      </c>
      <c r="E74" s="94">
        <v>0</v>
      </c>
      <c r="F74" s="112">
        <v>0</v>
      </c>
      <c r="G74" s="103">
        <f t="shared" si="5"/>
        <v>0</v>
      </c>
      <c r="H74" s="25" t="s">
        <v>174</v>
      </c>
      <c r="I74" s="25" t="s">
        <v>161</v>
      </c>
      <c r="J74" s="25" t="s">
        <v>148</v>
      </c>
      <c r="K74" s="25" t="s">
        <v>163</v>
      </c>
      <c r="L74" s="25" t="s">
        <v>164</v>
      </c>
      <c r="M74" s="25" t="s">
        <v>165</v>
      </c>
    </row>
    <row r="75" spans="1:18" ht="28.5" x14ac:dyDescent="0.45">
      <c r="A75" s="24" t="str">
        <f t="shared" si="3"/>
        <v>3g5b5e5f5g5h5i</v>
      </c>
      <c r="B75" s="102">
        <f t="shared" si="4"/>
        <v>1368</v>
      </c>
      <c r="C75" s="94">
        <v>0</v>
      </c>
      <c r="D75" s="94">
        <v>0</v>
      </c>
      <c r="E75" s="94">
        <v>0</v>
      </c>
      <c r="F75" s="112">
        <v>0</v>
      </c>
      <c r="G75" s="103">
        <f t="shared" si="5"/>
        <v>0</v>
      </c>
      <c r="H75" s="25" t="s">
        <v>174</v>
      </c>
      <c r="I75" s="25" t="s">
        <v>161</v>
      </c>
      <c r="J75" s="25" t="s">
        <v>148</v>
      </c>
      <c r="K75" s="25" t="s">
        <v>163</v>
      </c>
      <c r="L75" s="25" t="s">
        <v>164</v>
      </c>
      <c r="M75" s="25" t="s">
        <v>165</v>
      </c>
      <c r="N75" s="25" t="s">
        <v>166</v>
      </c>
    </row>
    <row r="76" spans="1:18" ht="28.5" x14ac:dyDescent="0.45">
      <c r="A76" s="24" t="str">
        <f t="shared" si="3"/>
        <v>3g5b5e5f5g5h5i5j</v>
      </c>
      <c r="B76" s="102">
        <f t="shared" si="4"/>
        <v>1369</v>
      </c>
      <c r="C76" s="94">
        <v>0</v>
      </c>
      <c r="D76" s="94">
        <v>0</v>
      </c>
      <c r="E76" s="94">
        <v>0</v>
      </c>
      <c r="F76" s="112">
        <v>0</v>
      </c>
      <c r="G76" s="103">
        <f t="shared" si="5"/>
        <v>0</v>
      </c>
      <c r="H76" s="25" t="s">
        <v>174</v>
      </c>
      <c r="I76" s="25" t="s">
        <v>161</v>
      </c>
      <c r="J76" s="25" t="s">
        <v>148</v>
      </c>
      <c r="K76" s="25" t="s">
        <v>163</v>
      </c>
      <c r="L76" s="25" t="s">
        <v>164</v>
      </c>
      <c r="M76" s="25" t="s">
        <v>165</v>
      </c>
      <c r="N76" s="25" t="s">
        <v>166</v>
      </c>
      <c r="O76" s="25" t="s">
        <v>167</v>
      </c>
    </row>
    <row r="77" spans="1:18" ht="28.5" x14ac:dyDescent="0.45">
      <c r="A77" s="24" t="str">
        <f t="shared" si="3"/>
        <v>3g5b5e5f5g5h5i5j5k</v>
      </c>
      <c r="B77" s="102">
        <f t="shared" si="4"/>
        <v>1370</v>
      </c>
      <c r="C77" s="94">
        <v>0</v>
      </c>
      <c r="D77" s="94">
        <v>0</v>
      </c>
      <c r="E77" s="94">
        <v>0</v>
      </c>
      <c r="F77" s="112">
        <v>0</v>
      </c>
      <c r="G77" s="103">
        <f t="shared" si="5"/>
        <v>0</v>
      </c>
      <c r="H77" s="25" t="s">
        <v>174</v>
      </c>
      <c r="I77" s="25" t="s">
        <v>161</v>
      </c>
      <c r="J77" s="25" t="s">
        <v>148</v>
      </c>
      <c r="K77" s="25" t="s">
        <v>163</v>
      </c>
      <c r="L77" s="25" t="s">
        <v>164</v>
      </c>
      <c r="M77" s="25" t="s">
        <v>165</v>
      </c>
      <c r="N77" s="25" t="s">
        <v>166</v>
      </c>
      <c r="O77" s="25" t="s">
        <v>167</v>
      </c>
      <c r="P77" s="25" t="s">
        <v>168</v>
      </c>
    </row>
    <row r="78" spans="1:18" ht="28.5" x14ac:dyDescent="0.45">
      <c r="A78" s="24" t="str">
        <f t="shared" si="3"/>
        <v>3g5b5e5f5g5h5i5j5k5l</v>
      </c>
      <c r="B78" s="102">
        <f t="shared" si="4"/>
        <v>1371</v>
      </c>
      <c r="C78" s="94">
        <v>0</v>
      </c>
      <c r="D78" s="94">
        <v>0</v>
      </c>
      <c r="E78" s="94">
        <v>0</v>
      </c>
      <c r="F78" s="112">
        <v>0</v>
      </c>
      <c r="G78" s="103">
        <f t="shared" si="5"/>
        <v>0</v>
      </c>
      <c r="H78" s="25" t="s">
        <v>174</v>
      </c>
      <c r="I78" s="25" t="s">
        <v>161</v>
      </c>
      <c r="J78" s="25" t="s">
        <v>148</v>
      </c>
      <c r="K78" s="25" t="s">
        <v>163</v>
      </c>
      <c r="L78" s="25" t="s">
        <v>164</v>
      </c>
      <c r="M78" s="25" t="s">
        <v>165</v>
      </c>
      <c r="N78" s="25" t="s">
        <v>166</v>
      </c>
      <c r="O78" s="25" t="s">
        <v>167</v>
      </c>
      <c r="P78" s="25" t="s">
        <v>168</v>
      </c>
      <c r="Q78" s="25" t="s">
        <v>157</v>
      </c>
    </row>
    <row r="79" spans="1:18" ht="28.5" x14ac:dyDescent="0.45">
      <c r="A79" s="24" t="str">
        <f t="shared" si="3"/>
        <v>3g5b5f</v>
      </c>
      <c r="B79" s="102">
        <f t="shared" si="4"/>
        <v>1372</v>
      </c>
      <c r="C79" s="94">
        <v>0</v>
      </c>
      <c r="D79" s="94">
        <v>0</v>
      </c>
      <c r="E79" s="94">
        <v>0</v>
      </c>
      <c r="F79" s="112">
        <v>0</v>
      </c>
      <c r="G79" s="103">
        <f t="shared" si="5"/>
        <v>0</v>
      </c>
      <c r="H79" s="25" t="s">
        <v>174</v>
      </c>
      <c r="I79" s="25" t="s">
        <v>161</v>
      </c>
      <c r="J79" s="25" t="s">
        <v>163</v>
      </c>
    </row>
    <row r="80" spans="1:18" ht="28.5" x14ac:dyDescent="0.45">
      <c r="A80" s="24" t="str">
        <f t="shared" si="3"/>
        <v>3g5b5f5g</v>
      </c>
      <c r="B80" s="102">
        <f t="shared" si="4"/>
        <v>1373</v>
      </c>
      <c r="C80" s="94">
        <v>0</v>
      </c>
      <c r="D80" s="94">
        <v>0</v>
      </c>
      <c r="E80" s="94">
        <v>0</v>
      </c>
      <c r="F80" s="112">
        <v>0</v>
      </c>
      <c r="G80" s="103">
        <f t="shared" si="5"/>
        <v>0</v>
      </c>
      <c r="H80" s="25" t="s">
        <v>174</v>
      </c>
      <c r="I80" s="25" t="s">
        <v>161</v>
      </c>
      <c r="J80" s="25" t="s">
        <v>163</v>
      </c>
      <c r="K80" s="25" t="s">
        <v>164</v>
      </c>
    </row>
    <row r="81" spans="1:16" ht="28.5" x14ac:dyDescent="0.45">
      <c r="A81" s="24" t="str">
        <f t="shared" si="3"/>
        <v>3g5b5f5g5h</v>
      </c>
      <c r="B81" s="102">
        <f t="shared" si="4"/>
        <v>1374</v>
      </c>
      <c r="C81" s="94">
        <v>0</v>
      </c>
      <c r="D81" s="94">
        <v>0</v>
      </c>
      <c r="E81" s="94">
        <v>0</v>
      </c>
      <c r="F81" s="112">
        <v>0</v>
      </c>
      <c r="G81" s="103">
        <f t="shared" si="5"/>
        <v>0</v>
      </c>
      <c r="H81" s="25" t="s">
        <v>174</v>
      </c>
      <c r="I81" s="25" t="s">
        <v>161</v>
      </c>
      <c r="J81" s="25" t="s">
        <v>163</v>
      </c>
      <c r="K81" s="25" t="s">
        <v>164</v>
      </c>
      <c r="L81" s="25" t="s">
        <v>165</v>
      </c>
    </row>
    <row r="82" spans="1:16" ht="28.5" x14ac:dyDescent="0.45">
      <c r="A82" s="24" t="str">
        <f t="shared" si="3"/>
        <v>3g5b5f5g5h5i</v>
      </c>
      <c r="B82" s="102">
        <f t="shared" si="4"/>
        <v>1375</v>
      </c>
      <c r="C82" s="94">
        <v>0</v>
      </c>
      <c r="D82" s="94">
        <v>0</v>
      </c>
      <c r="E82" s="94">
        <v>0</v>
      </c>
      <c r="F82" s="112">
        <v>0</v>
      </c>
      <c r="G82" s="103">
        <f t="shared" si="5"/>
        <v>0</v>
      </c>
      <c r="H82" s="25" t="s">
        <v>174</v>
      </c>
      <c r="I82" s="25" t="s">
        <v>161</v>
      </c>
      <c r="J82" s="25" t="s">
        <v>163</v>
      </c>
      <c r="K82" s="25" t="s">
        <v>164</v>
      </c>
      <c r="L82" s="25" t="s">
        <v>165</v>
      </c>
      <c r="M82" s="25" t="s">
        <v>166</v>
      </c>
    </row>
    <row r="83" spans="1:16" ht="28.5" x14ac:dyDescent="0.45">
      <c r="A83" s="24" t="str">
        <f t="shared" si="3"/>
        <v>3g5b5f5g5h5i5j</v>
      </c>
      <c r="B83" s="102">
        <f t="shared" si="4"/>
        <v>1376</v>
      </c>
      <c r="C83" s="94">
        <v>0</v>
      </c>
      <c r="D83" s="94">
        <v>0</v>
      </c>
      <c r="E83" s="94">
        <v>0</v>
      </c>
      <c r="F83" s="112">
        <v>0</v>
      </c>
      <c r="G83" s="103">
        <f t="shared" si="5"/>
        <v>0</v>
      </c>
      <c r="H83" s="25" t="s">
        <v>174</v>
      </c>
      <c r="I83" s="25" t="s">
        <v>161</v>
      </c>
      <c r="J83" s="25" t="s">
        <v>163</v>
      </c>
      <c r="K83" s="25" t="s">
        <v>164</v>
      </c>
      <c r="L83" s="25" t="s">
        <v>165</v>
      </c>
      <c r="M83" s="25" t="s">
        <v>166</v>
      </c>
      <c r="N83" s="25" t="s">
        <v>167</v>
      </c>
    </row>
    <row r="84" spans="1:16" ht="28.5" x14ac:dyDescent="0.45">
      <c r="A84" s="24" t="str">
        <f t="shared" si="3"/>
        <v>3g5b5f5g5h5i5j5k</v>
      </c>
      <c r="B84" s="102">
        <f t="shared" si="4"/>
        <v>1377</v>
      </c>
      <c r="C84" s="94">
        <v>0</v>
      </c>
      <c r="D84" s="94">
        <v>0</v>
      </c>
      <c r="E84" s="94">
        <v>0</v>
      </c>
      <c r="F84" s="112">
        <v>0</v>
      </c>
      <c r="G84" s="103">
        <f t="shared" si="5"/>
        <v>0</v>
      </c>
      <c r="H84" s="25" t="s">
        <v>174</v>
      </c>
      <c r="I84" s="25" t="s">
        <v>161</v>
      </c>
      <c r="J84" s="25" t="s">
        <v>163</v>
      </c>
      <c r="K84" s="25" t="s">
        <v>164</v>
      </c>
      <c r="L84" s="25" t="s">
        <v>165</v>
      </c>
      <c r="M84" s="25" t="s">
        <v>166</v>
      </c>
      <c r="N84" s="25" t="s">
        <v>167</v>
      </c>
      <c r="O84" s="25" t="s">
        <v>168</v>
      </c>
    </row>
    <row r="85" spans="1:16" ht="28.5" x14ac:dyDescent="0.45">
      <c r="A85" s="24" t="str">
        <f t="shared" si="3"/>
        <v>3g5b5f5g5h5i5j5k5l</v>
      </c>
      <c r="B85" s="102">
        <f t="shared" si="4"/>
        <v>1378</v>
      </c>
      <c r="C85" s="94">
        <v>0</v>
      </c>
      <c r="D85" s="94">
        <v>0</v>
      </c>
      <c r="E85" s="94">
        <v>0</v>
      </c>
      <c r="F85" s="112">
        <v>0</v>
      </c>
      <c r="G85" s="103">
        <f t="shared" si="5"/>
        <v>0</v>
      </c>
      <c r="H85" s="25" t="s">
        <v>174</v>
      </c>
      <c r="I85" s="25" t="s">
        <v>161</v>
      </c>
      <c r="J85" s="25" t="s">
        <v>163</v>
      </c>
      <c r="K85" s="25" t="s">
        <v>164</v>
      </c>
      <c r="L85" s="25" t="s">
        <v>165</v>
      </c>
      <c r="M85" s="25" t="s">
        <v>166</v>
      </c>
      <c r="N85" s="25" t="s">
        <v>167</v>
      </c>
      <c r="O85" s="25" t="s">
        <v>168</v>
      </c>
      <c r="P85" s="25" t="s">
        <v>157</v>
      </c>
    </row>
    <row r="86" spans="1:16" ht="28.5" x14ac:dyDescent="0.45">
      <c r="A86" s="24" t="str">
        <f t="shared" si="3"/>
        <v>3g5b5g</v>
      </c>
      <c r="B86" s="102">
        <f t="shared" si="4"/>
        <v>1379</v>
      </c>
      <c r="C86" s="94">
        <v>0</v>
      </c>
      <c r="D86" s="94">
        <v>0</v>
      </c>
      <c r="E86" s="94">
        <v>0</v>
      </c>
      <c r="F86" s="112">
        <v>0</v>
      </c>
      <c r="G86" s="103">
        <f t="shared" si="5"/>
        <v>0</v>
      </c>
      <c r="H86" s="25" t="s">
        <v>174</v>
      </c>
      <c r="I86" s="25" t="s">
        <v>161</v>
      </c>
      <c r="J86" s="25" t="s">
        <v>164</v>
      </c>
    </row>
    <row r="87" spans="1:16" ht="28.5" x14ac:dyDescent="0.45">
      <c r="A87" s="24" t="str">
        <f t="shared" si="3"/>
        <v>3g5b5g5h</v>
      </c>
      <c r="B87" s="102">
        <f t="shared" si="4"/>
        <v>1380</v>
      </c>
      <c r="C87" s="94">
        <v>0</v>
      </c>
      <c r="D87" s="94">
        <v>0</v>
      </c>
      <c r="E87" s="94">
        <v>0</v>
      </c>
      <c r="F87" s="112">
        <v>0</v>
      </c>
      <c r="G87" s="103">
        <f t="shared" si="5"/>
        <v>0</v>
      </c>
      <c r="H87" s="25" t="s">
        <v>174</v>
      </c>
      <c r="I87" s="25" t="s">
        <v>161</v>
      </c>
      <c r="J87" s="25" t="s">
        <v>164</v>
      </c>
      <c r="K87" s="25" t="s">
        <v>165</v>
      </c>
    </row>
    <row r="88" spans="1:16" ht="28.5" x14ac:dyDescent="0.45">
      <c r="A88" s="24" t="str">
        <f t="shared" si="3"/>
        <v>3g5b5g5h5i</v>
      </c>
      <c r="B88" s="102">
        <f t="shared" si="4"/>
        <v>1381</v>
      </c>
      <c r="C88" s="94">
        <v>0</v>
      </c>
      <c r="D88" s="94">
        <v>0</v>
      </c>
      <c r="E88" s="94">
        <v>0</v>
      </c>
      <c r="F88" s="112">
        <v>0</v>
      </c>
      <c r="G88" s="103">
        <f t="shared" si="5"/>
        <v>0</v>
      </c>
      <c r="H88" s="25" t="s">
        <v>174</v>
      </c>
      <c r="I88" s="25" t="s">
        <v>161</v>
      </c>
      <c r="J88" s="25" t="s">
        <v>164</v>
      </c>
      <c r="K88" s="25" t="s">
        <v>165</v>
      </c>
      <c r="L88" s="25" t="s">
        <v>166</v>
      </c>
    </row>
    <row r="89" spans="1:16" ht="28.5" x14ac:dyDescent="0.45">
      <c r="A89" s="24" t="str">
        <f t="shared" si="3"/>
        <v>3g5b5g5h5i5j</v>
      </c>
      <c r="B89" s="102">
        <f t="shared" si="4"/>
        <v>1382</v>
      </c>
      <c r="C89" s="94">
        <v>0</v>
      </c>
      <c r="D89" s="94">
        <v>0</v>
      </c>
      <c r="E89" s="94">
        <v>0</v>
      </c>
      <c r="F89" s="112">
        <v>0</v>
      </c>
      <c r="G89" s="103">
        <f t="shared" si="5"/>
        <v>0</v>
      </c>
      <c r="H89" s="25" t="s">
        <v>174</v>
      </c>
      <c r="I89" s="25" t="s">
        <v>161</v>
      </c>
      <c r="J89" s="25" t="s">
        <v>164</v>
      </c>
      <c r="K89" s="25" t="s">
        <v>165</v>
      </c>
      <c r="L89" s="25" t="s">
        <v>166</v>
      </c>
      <c r="M89" s="25" t="s">
        <v>167</v>
      </c>
    </row>
    <row r="90" spans="1:16" ht="28.5" x14ac:dyDescent="0.45">
      <c r="A90" s="24" t="str">
        <f t="shared" si="3"/>
        <v>3g5b5g5h5i5j5k</v>
      </c>
      <c r="B90" s="102">
        <f t="shared" si="4"/>
        <v>1383</v>
      </c>
      <c r="C90" s="94">
        <v>0</v>
      </c>
      <c r="D90" s="94">
        <v>0</v>
      </c>
      <c r="E90" s="94">
        <v>0</v>
      </c>
      <c r="F90" s="112">
        <v>0</v>
      </c>
      <c r="G90" s="103">
        <f t="shared" si="5"/>
        <v>0</v>
      </c>
      <c r="H90" s="25" t="s">
        <v>174</v>
      </c>
      <c r="I90" s="25" t="s">
        <v>161</v>
      </c>
      <c r="J90" s="25" t="s">
        <v>164</v>
      </c>
      <c r="K90" s="25" t="s">
        <v>165</v>
      </c>
      <c r="L90" s="25" t="s">
        <v>166</v>
      </c>
      <c r="M90" s="25" t="s">
        <v>167</v>
      </c>
      <c r="N90" s="25" t="s">
        <v>168</v>
      </c>
    </row>
    <row r="91" spans="1:16" ht="28.5" x14ac:dyDescent="0.45">
      <c r="A91" s="24" t="str">
        <f t="shared" si="3"/>
        <v>3g5b5g5h5i5j5k5l</v>
      </c>
      <c r="B91" s="102">
        <f t="shared" si="4"/>
        <v>1384</v>
      </c>
      <c r="C91" s="94">
        <v>0</v>
      </c>
      <c r="D91" s="94">
        <v>0</v>
      </c>
      <c r="E91" s="94">
        <v>0</v>
      </c>
      <c r="F91" s="112">
        <v>0</v>
      </c>
      <c r="G91" s="103">
        <f t="shared" si="5"/>
        <v>0</v>
      </c>
      <c r="H91" s="25" t="s">
        <v>174</v>
      </c>
      <c r="I91" s="25" t="s">
        <v>161</v>
      </c>
      <c r="J91" s="25" t="s">
        <v>164</v>
      </c>
      <c r="K91" s="25" t="s">
        <v>165</v>
      </c>
      <c r="L91" s="25" t="s">
        <v>166</v>
      </c>
      <c r="M91" s="25" t="s">
        <v>167</v>
      </c>
      <c r="N91" s="25" t="s">
        <v>168</v>
      </c>
      <c r="O91" s="25" t="s">
        <v>157</v>
      </c>
    </row>
    <row r="92" spans="1:16" ht="28.5" x14ac:dyDescent="0.45">
      <c r="A92" s="24" t="str">
        <f t="shared" si="3"/>
        <v>3g5b5h</v>
      </c>
      <c r="B92" s="102">
        <f t="shared" si="4"/>
        <v>1385</v>
      </c>
      <c r="C92" s="94">
        <v>0</v>
      </c>
      <c r="D92" s="94">
        <v>0</v>
      </c>
      <c r="E92" s="94">
        <v>0</v>
      </c>
      <c r="F92" s="112">
        <v>0</v>
      </c>
      <c r="G92" s="103">
        <f t="shared" si="5"/>
        <v>0</v>
      </c>
      <c r="H92" s="25" t="s">
        <v>174</v>
      </c>
      <c r="I92" s="25" t="s">
        <v>161</v>
      </c>
      <c r="J92" s="25" t="s">
        <v>165</v>
      </c>
    </row>
    <row r="93" spans="1:16" ht="28.5" x14ac:dyDescent="0.45">
      <c r="A93" s="24" t="str">
        <f t="shared" si="3"/>
        <v>3g5b5h5i</v>
      </c>
      <c r="B93" s="102">
        <f t="shared" si="4"/>
        <v>1386</v>
      </c>
      <c r="C93" s="94">
        <v>0</v>
      </c>
      <c r="D93" s="94">
        <v>0</v>
      </c>
      <c r="E93" s="94">
        <v>0</v>
      </c>
      <c r="F93" s="112">
        <v>0</v>
      </c>
      <c r="G93" s="103">
        <f t="shared" si="5"/>
        <v>0</v>
      </c>
      <c r="H93" s="25" t="s">
        <v>174</v>
      </c>
      <c r="I93" s="25" t="s">
        <v>161</v>
      </c>
      <c r="J93" s="25" t="s">
        <v>165</v>
      </c>
      <c r="K93" s="25" t="s">
        <v>166</v>
      </c>
    </row>
    <row r="94" spans="1:16" ht="28.5" x14ac:dyDescent="0.45">
      <c r="A94" s="24" t="str">
        <f t="shared" si="3"/>
        <v>3g5b5h5i5j</v>
      </c>
      <c r="B94" s="102">
        <f t="shared" si="4"/>
        <v>1387</v>
      </c>
      <c r="C94" s="94">
        <v>0</v>
      </c>
      <c r="D94" s="94">
        <v>0</v>
      </c>
      <c r="E94" s="94">
        <v>0</v>
      </c>
      <c r="F94" s="112">
        <v>0</v>
      </c>
      <c r="G94" s="103">
        <f t="shared" si="5"/>
        <v>0</v>
      </c>
      <c r="H94" s="25" t="s">
        <v>174</v>
      </c>
      <c r="I94" s="25" t="s">
        <v>161</v>
      </c>
      <c r="J94" s="25" t="s">
        <v>165</v>
      </c>
      <c r="K94" s="25" t="s">
        <v>166</v>
      </c>
      <c r="L94" s="25" t="s">
        <v>167</v>
      </c>
    </row>
    <row r="95" spans="1:16" ht="28.5" x14ac:dyDescent="0.45">
      <c r="A95" s="24" t="str">
        <f t="shared" si="3"/>
        <v>3g5b5h5i5j5k</v>
      </c>
      <c r="B95" s="102">
        <f t="shared" si="4"/>
        <v>1388</v>
      </c>
      <c r="C95" s="94">
        <v>0</v>
      </c>
      <c r="D95" s="94">
        <v>0</v>
      </c>
      <c r="E95" s="94">
        <v>0</v>
      </c>
      <c r="F95" s="112">
        <v>0</v>
      </c>
      <c r="G95" s="103">
        <f t="shared" si="5"/>
        <v>0</v>
      </c>
      <c r="H95" s="25" t="s">
        <v>174</v>
      </c>
      <c r="I95" s="25" t="s">
        <v>161</v>
      </c>
      <c r="J95" s="25" t="s">
        <v>165</v>
      </c>
      <c r="K95" s="25" t="s">
        <v>166</v>
      </c>
      <c r="L95" s="25" t="s">
        <v>167</v>
      </c>
      <c r="M95" s="25" t="s">
        <v>168</v>
      </c>
    </row>
    <row r="96" spans="1:16" ht="28.5" x14ac:dyDescent="0.45">
      <c r="A96" s="24" t="str">
        <f t="shared" si="3"/>
        <v>3g5b5h5i5j5k5l</v>
      </c>
      <c r="B96" s="102">
        <f t="shared" si="4"/>
        <v>1389</v>
      </c>
      <c r="C96" s="94">
        <v>0</v>
      </c>
      <c r="D96" s="94">
        <v>0</v>
      </c>
      <c r="E96" s="94">
        <v>0</v>
      </c>
      <c r="F96" s="112">
        <v>0</v>
      </c>
      <c r="G96" s="103">
        <f t="shared" si="5"/>
        <v>0</v>
      </c>
      <c r="H96" s="25" t="s">
        <v>174</v>
      </c>
      <c r="I96" s="25" t="s">
        <v>161</v>
      </c>
      <c r="J96" s="25" t="s">
        <v>165</v>
      </c>
      <c r="K96" s="25" t="s">
        <v>166</v>
      </c>
      <c r="L96" s="25" t="s">
        <v>167</v>
      </c>
      <c r="M96" s="25" t="s">
        <v>168</v>
      </c>
      <c r="N96" s="25" t="s">
        <v>157</v>
      </c>
    </row>
    <row r="97" spans="1:15" ht="28.5" x14ac:dyDescent="0.45">
      <c r="A97" s="24" t="str">
        <f t="shared" si="3"/>
        <v>3g5b5i</v>
      </c>
      <c r="B97" s="102">
        <f t="shared" si="4"/>
        <v>1390</v>
      </c>
      <c r="C97" s="94">
        <v>0</v>
      </c>
      <c r="D97" s="94">
        <v>0</v>
      </c>
      <c r="E97" s="94">
        <v>0</v>
      </c>
      <c r="F97" s="112">
        <v>0</v>
      </c>
      <c r="G97" s="103">
        <f t="shared" si="5"/>
        <v>0</v>
      </c>
      <c r="H97" s="25" t="s">
        <v>174</v>
      </c>
      <c r="I97" s="25" t="s">
        <v>161</v>
      </c>
      <c r="J97" s="25" t="s">
        <v>166</v>
      </c>
    </row>
    <row r="98" spans="1:15" ht="28.5" x14ac:dyDescent="0.45">
      <c r="A98" s="24" t="str">
        <f t="shared" si="3"/>
        <v>3g5b5i5j</v>
      </c>
      <c r="B98" s="102">
        <f t="shared" si="4"/>
        <v>1391</v>
      </c>
      <c r="C98" s="94">
        <v>0</v>
      </c>
      <c r="D98" s="94">
        <v>0</v>
      </c>
      <c r="E98" s="94">
        <v>0</v>
      </c>
      <c r="F98" s="112">
        <v>0</v>
      </c>
      <c r="G98" s="103">
        <f t="shared" si="5"/>
        <v>0</v>
      </c>
      <c r="H98" s="25" t="s">
        <v>174</v>
      </c>
      <c r="I98" s="25" t="s">
        <v>161</v>
      </c>
      <c r="J98" s="25" t="s">
        <v>166</v>
      </c>
      <c r="K98" s="25" t="s">
        <v>167</v>
      </c>
    </row>
    <row r="99" spans="1:15" ht="28.5" x14ac:dyDescent="0.45">
      <c r="A99" s="24" t="str">
        <f t="shared" si="3"/>
        <v>3g5b5i5j5k</v>
      </c>
      <c r="B99" s="102">
        <f t="shared" si="4"/>
        <v>1392</v>
      </c>
      <c r="C99" s="94">
        <v>0</v>
      </c>
      <c r="D99" s="94">
        <v>0</v>
      </c>
      <c r="E99" s="94">
        <v>0</v>
      </c>
      <c r="F99" s="112">
        <v>0</v>
      </c>
      <c r="G99" s="103">
        <f t="shared" si="5"/>
        <v>0</v>
      </c>
      <c r="H99" s="25" t="s">
        <v>174</v>
      </c>
      <c r="I99" s="25" t="s">
        <v>161</v>
      </c>
      <c r="J99" s="25" t="s">
        <v>166</v>
      </c>
      <c r="K99" s="25" t="s">
        <v>167</v>
      </c>
      <c r="L99" s="25" t="s">
        <v>168</v>
      </c>
    </row>
    <row r="100" spans="1:15" ht="28.5" x14ac:dyDescent="0.45">
      <c r="A100" s="24" t="str">
        <f t="shared" si="3"/>
        <v>3g5b5i5j5k5l</v>
      </c>
      <c r="B100" s="102">
        <f t="shared" si="4"/>
        <v>1393</v>
      </c>
      <c r="C100" s="94">
        <v>0</v>
      </c>
      <c r="D100" s="94">
        <v>0</v>
      </c>
      <c r="E100" s="94">
        <v>0</v>
      </c>
      <c r="F100" s="112">
        <v>0</v>
      </c>
      <c r="G100" s="103">
        <f t="shared" si="5"/>
        <v>0</v>
      </c>
      <c r="H100" s="25" t="s">
        <v>174</v>
      </c>
      <c r="I100" s="25" t="s">
        <v>161</v>
      </c>
      <c r="J100" s="25" t="s">
        <v>166</v>
      </c>
      <c r="K100" s="25" t="s">
        <v>167</v>
      </c>
      <c r="L100" s="25" t="s">
        <v>168</v>
      </c>
      <c r="M100" s="25" t="s">
        <v>157</v>
      </c>
    </row>
    <row r="101" spans="1:15" ht="28.5" x14ac:dyDescent="0.45">
      <c r="A101" s="24" t="str">
        <f t="shared" si="3"/>
        <v>3g5b5j</v>
      </c>
      <c r="B101" s="102">
        <f t="shared" si="4"/>
        <v>1394</v>
      </c>
      <c r="C101" s="94">
        <v>0</v>
      </c>
      <c r="D101" s="94">
        <v>0</v>
      </c>
      <c r="E101" s="94">
        <v>0</v>
      </c>
      <c r="F101" s="112">
        <v>0</v>
      </c>
      <c r="G101" s="103">
        <f t="shared" si="5"/>
        <v>0</v>
      </c>
      <c r="H101" s="25" t="s">
        <v>174</v>
      </c>
      <c r="I101" s="25" t="s">
        <v>161</v>
      </c>
      <c r="J101" s="25" t="s">
        <v>167</v>
      </c>
    </row>
    <row r="102" spans="1:15" ht="28.5" x14ac:dyDescent="0.45">
      <c r="A102" s="24" t="str">
        <f t="shared" si="3"/>
        <v>3g5b5j5k</v>
      </c>
      <c r="B102" s="102">
        <f t="shared" si="4"/>
        <v>1395</v>
      </c>
      <c r="C102" s="94">
        <v>0</v>
      </c>
      <c r="D102" s="94">
        <v>0</v>
      </c>
      <c r="E102" s="94">
        <v>0</v>
      </c>
      <c r="F102" s="112">
        <v>0</v>
      </c>
      <c r="G102" s="103">
        <f t="shared" si="5"/>
        <v>0</v>
      </c>
      <c r="H102" s="25" t="s">
        <v>174</v>
      </c>
      <c r="I102" s="25" t="s">
        <v>161</v>
      </c>
      <c r="J102" s="25" t="s">
        <v>167</v>
      </c>
      <c r="K102" s="25" t="s">
        <v>168</v>
      </c>
    </row>
    <row r="103" spans="1:15" ht="28.5" x14ac:dyDescent="0.45">
      <c r="A103" s="24" t="str">
        <f t="shared" si="3"/>
        <v>3g5b5j5k5l</v>
      </c>
      <c r="B103" s="102">
        <f t="shared" si="4"/>
        <v>1396</v>
      </c>
      <c r="C103" s="94">
        <v>0</v>
      </c>
      <c r="D103" s="94">
        <v>0</v>
      </c>
      <c r="E103" s="94">
        <v>0</v>
      </c>
      <c r="F103" s="112">
        <v>0</v>
      </c>
      <c r="G103" s="103">
        <f t="shared" si="5"/>
        <v>0</v>
      </c>
      <c r="H103" s="25" t="s">
        <v>174</v>
      </c>
      <c r="I103" s="25" t="s">
        <v>161</v>
      </c>
      <c r="J103" s="25" t="s">
        <v>167</v>
      </c>
      <c r="K103" s="25" t="s">
        <v>168</v>
      </c>
      <c r="L103" s="25" t="s">
        <v>157</v>
      </c>
    </row>
    <row r="104" spans="1:15" ht="28.5" x14ac:dyDescent="0.45">
      <c r="A104" s="24" t="str">
        <f t="shared" si="3"/>
        <v>3g5b5k</v>
      </c>
      <c r="B104" s="102">
        <f t="shared" si="4"/>
        <v>1397</v>
      </c>
      <c r="C104" s="94">
        <v>0</v>
      </c>
      <c r="D104" s="94">
        <v>0</v>
      </c>
      <c r="E104" s="94">
        <v>0</v>
      </c>
      <c r="F104" s="112">
        <v>0</v>
      </c>
      <c r="G104" s="103">
        <f t="shared" si="5"/>
        <v>0</v>
      </c>
      <c r="H104" s="25" t="s">
        <v>174</v>
      </c>
      <c r="I104" s="25" t="s">
        <v>161</v>
      </c>
      <c r="J104" s="25" t="s">
        <v>168</v>
      </c>
    </row>
    <row r="105" spans="1:15" ht="28.5" x14ac:dyDescent="0.45">
      <c r="A105" s="24" t="str">
        <f t="shared" si="3"/>
        <v>3g5b5k5l</v>
      </c>
      <c r="B105" s="102">
        <f t="shared" si="4"/>
        <v>1398</v>
      </c>
      <c r="C105" s="94">
        <v>0</v>
      </c>
      <c r="D105" s="94">
        <v>0</v>
      </c>
      <c r="E105" s="94">
        <v>0</v>
      </c>
      <c r="F105" s="112">
        <v>0</v>
      </c>
      <c r="G105" s="103">
        <f t="shared" si="5"/>
        <v>0</v>
      </c>
      <c r="H105" s="25" t="s">
        <v>174</v>
      </c>
      <c r="I105" s="25" t="s">
        <v>161</v>
      </c>
      <c r="J105" s="25" t="s">
        <v>168</v>
      </c>
      <c r="K105" s="25" t="s">
        <v>157</v>
      </c>
    </row>
    <row r="106" spans="1:15" ht="28.5" x14ac:dyDescent="0.45">
      <c r="A106" s="24" t="str">
        <f t="shared" si="3"/>
        <v>3g5b5l</v>
      </c>
      <c r="B106" s="102">
        <f t="shared" si="4"/>
        <v>1399</v>
      </c>
      <c r="C106" s="94">
        <v>0</v>
      </c>
      <c r="D106" s="94">
        <v>0</v>
      </c>
      <c r="E106" s="94">
        <v>0</v>
      </c>
      <c r="F106" s="112">
        <v>0</v>
      </c>
      <c r="G106" s="103">
        <f t="shared" si="5"/>
        <v>0</v>
      </c>
      <c r="H106" s="25" t="s">
        <v>174</v>
      </c>
      <c r="I106" s="25" t="s">
        <v>161</v>
      </c>
      <c r="J106" s="25" t="s">
        <v>157</v>
      </c>
    </row>
    <row r="107" spans="1:15" ht="28.5" x14ac:dyDescent="0.45">
      <c r="A107" s="24" t="str">
        <f t="shared" si="3"/>
        <v>3g5c5d</v>
      </c>
      <c r="B107" s="102">
        <f t="shared" si="4"/>
        <v>1400</v>
      </c>
      <c r="C107" s="94">
        <v>0</v>
      </c>
      <c r="D107" s="94">
        <v>0</v>
      </c>
      <c r="E107" s="94">
        <v>0</v>
      </c>
      <c r="F107" s="112">
        <v>0</v>
      </c>
      <c r="G107" s="103">
        <f t="shared" si="5"/>
        <v>0</v>
      </c>
      <c r="H107" s="25" t="s">
        <v>174</v>
      </c>
      <c r="I107" s="25" t="s">
        <v>169</v>
      </c>
      <c r="J107" s="25" t="s">
        <v>162</v>
      </c>
    </row>
    <row r="108" spans="1:15" ht="28.5" x14ac:dyDescent="0.45">
      <c r="A108" s="24" t="str">
        <f t="shared" si="3"/>
        <v>3g5c5d5e</v>
      </c>
      <c r="B108" s="102">
        <f t="shared" si="4"/>
        <v>1401</v>
      </c>
      <c r="C108" s="94">
        <v>0</v>
      </c>
      <c r="D108" s="94">
        <v>0</v>
      </c>
      <c r="E108" s="94">
        <v>0</v>
      </c>
      <c r="F108" s="112">
        <v>0</v>
      </c>
      <c r="G108" s="103">
        <f t="shared" si="5"/>
        <v>0</v>
      </c>
      <c r="H108" s="25" t="s">
        <v>174</v>
      </c>
      <c r="I108" s="25" t="s">
        <v>169</v>
      </c>
      <c r="J108" s="25" t="s">
        <v>162</v>
      </c>
      <c r="K108" s="25" t="s">
        <v>148</v>
      </c>
    </row>
    <row r="109" spans="1:15" ht="28.5" x14ac:dyDescent="0.45">
      <c r="A109" s="24" t="str">
        <f t="shared" si="3"/>
        <v>3g5c5d5e5f</v>
      </c>
      <c r="B109" s="102">
        <f t="shared" si="4"/>
        <v>1402</v>
      </c>
      <c r="C109" s="94">
        <v>0</v>
      </c>
      <c r="D109" s="94">
        <v>0</v>
      </c>
      <c r="E109" s="94">
        <v>0</v>
      </c>
      <c r="F109" s="112">
        <v>0</v>
      </c>
      <c r="G109" s="103">
        <f t="shared" si="5"/>
        <v>0</v>
      </c>
      <c r="H109" s="25" t="s">
        <v>174</v>
      </c>
      <c r="I109" s="25" t="s">
        <v>169</v>
      </c>
      <c r="J109" s="25" t="s">
        <v>162</v>
      </c>
      <c r="K109" s="25" t="s">
        <v>148</v>
      </c>
      <c r="L109" s="25" t="s">
        <v>163</v>
      </c>
    </row>
    <row r="110" spans="1:15" ht="28.5" x14ac:dyDescent="0.45">
      <c r="A110" s="24" t="str">
        <f t="shared" si="3"/>
        <v>3g5c5d5e5f5g</v>
      </c>
      <c r="B110" s="102">
        <f t="shared" si="4"/>
        <v>1403</v>
      </c>
      <c r="C110" s="94">
        <v>0</v>
      </c>
      <c r="D110" s="94">
        <v>0</v>
      </c>
      <c r="E110" s="94">
        <v>0</v>
      </c>
      <c r="F110" s="112">
        <v>0</v>
      </c>
      <c r="G110" s="103">
        <f t="shared" si="5"/>
        <v>0</v>
      </c>
      <c r="H110" s="25" t="s">
        <v>174</v>
      </c>
      <c r="I110" s="25" t="s">
        <v>169</v>
      </c>
      <c r="J110" s="25" t="s">
        <v>162</v>
      </c>
      <c r="K110" s="25" t="s">
        <v>148</v>
      </c>
      <c r="L110" s="25" t="s">
        <v>163</v>
      </c>
      <c r="M110" s="25" t="s">
        <v>164</v>
      </c>
    </row>
    <row r="111" spans="1:15" ht="28.5" x14ac:dyDescent="0.45">
      <c r="A111" s="24" t="str">
        <f t="shared" si="3"/>
        <v>3g5c5d5e5f5g5h</v>
      </c>
      <c r="B111" s="102">
        <f t="shared" si="4"/>
        <v>1404</v>
      </c>
      <c r="C111" s="94">
        <v>0</v>
      </c>
      <c r="D111" s="94">
        <v>0</v>
      </c>
      <c r="E111" s="94">
        <v>0</v>
      </c>
      <c r="F111" s="112">
        <v>0</v>
      </c>
      <c r="G111" s="103">
        <f t="shared" si="5"/>
        <v>0</v>
      </c>
      <c r="H111" s="25" t="s">
        <v>174</v>
      </c>
      <c r="I111" s="25" t="s">
        <v>169</v>
      </c>
      <c r="J111" s="25" t="s">
        <v>162</v>
      </c>
      <c r="K111" s="25" t="s">
        <v>148</v>
      </c>
      <c r="L111" s="25" t="s">
        <v>163</v>
      </c>
      <c r="M111" s="25" t="s">
        <v>164</v>
      </c>
      <c r="N111" s="25" t="s">
        <v>165</v>
      </c>
    </row>
    <row r="112" spans="1:15" ht="28.5" x14ac:dyDescent="0.45">
      <c r="A112" s="24" t="str">
        <f t="shared" si="3"/>
        <v>3g5c5d5e5f5g5h5i</v>
      </c>
      <c r="B112" s="102">
        <f t="shared" si="4"/>
        <v>1405</v>
      </c>
      <c r="C112" s="94">
        <v>0</v>
      </c>
      <c r="D112" s="94">
        <v>0</v>
      </c>
      <c r="E112" s="94">
        <v>0</v>
      </c>
      <c r="F112" s="112">
        <v>0</v>
      </c>
      <c r="G112" s="103">
        <f t="shared" si="5"/>
        <v>0</v>
      </c>
      <c r="H112" s="25" t="s">
        <v>174</v>
      </c>
      <c r="I112" s="25" t="s">
        <v>169</v>
      </c>
      <c r="J112" s="25" t="s">
        <v>162</v>
      </c>
      <c r="K112" s="25" t="s">
        <v>148</v>
      </c>
      <c r="L112" s="25" t="s">
        <v>163</v>
      </c>
      <c r="M112" s="25" t="s">
        <v>164</v>
      </c>
      <c r="N112" s="25" t="s">
        <v>165</v>
      </c>
      <c r="O112" s="25" t="s">
        <v>166</v>
      </c>
    </row>
    <row r="113" spans="1:18" ht="28.5" x14ac:dyDescent="0.45">
      <c r="A113" s="24" t="str">
        <f t="shared" si="3"/>
        <v>3g5c5d5e5f5g5h5i5j</v>
      </c>
      <c r="B113" s="102">
        <f t="shared" si="4"/>
        <v>1406</v>
      </c>
      <c r="C113" s="94">
        <v>0</v>
      </c>
      <c r="D113" s="94">
        <v>0</v>
      </c>
      <c r="E113" s="94">
        <v>0</v>
      </c>
      <c r="F113" s="112">
        <v>0</v>
      </c>
      <c r="G113" s="103">
        <f t="shared" si="5"/>
        <v>0</v>
      </c>
      <c r="H113" s="25" t="s">
        <v>174</v>
      </c>
      <c r="I113" s="25" t="s">
        <v>169</v>
      </c>
      <c r="J113" s="25" t="s">
        <v>162</v>
      </c>
      <c r="K113" s="25" t="s">
        <v>148</v>
      </c>
      <c r="L113" s="25" t="s">
        <v>163</v>
      </c>
      <c r="M113" s="25" t="s">
        <v>164</v>
      </c>
      <c r="N113" s="25" t="s">
        <v>165</v>
      </c>
      <c r="O113" s="25" t="s">
        <v>166</v>
      </c>
      <c r="P113" s="25" t="s">
        <v>167</v>
      </c>
    </row>
    <row r="114" spans="1:18" ht="28.5" x14ac:dyDescent="0.45">
      <c r="A114" s="24" t="str">
        <f t="shared" si="3"/>
        <v>3g5c5d5e5f5g5h5i5j5k</v>
      </c>
      <c r="B114" s="102">
        <f t="shared" si="4"/>
        <v>1407</v>
      </c>
      <c r="C114" s="94">
        <v>0</v>
      </c>
      <c r="D114" s="94">
        <v>0</v>
      </c>
      <c r="E114" s="94">
        <v>0</v>
      </c>
      <c r="F114" s="112">
        <v>0</v>
      </c>
      <c r="G114" s="103">
        <f t="shared" si="5"/>
        <v>0</v>
      </c>
      <c r="H114" s="25" t="s">
        <v>174</v>
      </c>
      <c r="I114" s="25" t="s">
        <v>169</v>
      </c>
      <c r="J114" s="25" t="s">
        <v>162</v>
      </c>
      <c r="K114" s="25" t="s">
        <v>148</v>
      </c>
      <c r="L114" s="25" t="s">
        <v>163</v>
      </c>
      <c r="M114" s="25" t="s">
        <v>164</v>
      </c>
      <c r="N114" s="25" t="s">
        <v>165</v>
      </c>
      <c r="O114" s="25" t="s">
        <v>166</v>
      </c>
      <c r="P114" s="25" t="s">
        <v>167</v>
      </c>
      <c r="Q114" s="25" t="s">
        <v>168</v>
      </c>
    </row>
    <row r="115" spans="1:18" ht="28.5" x14ac:dyDescent="0.45">
      <c r="A115" s="24" t="str">
        <f t="shared" si="3"/>
        <v>3g5c5d5e5f5g5h5i5j5k5l</v>
      </c>
      <c r="B115" s="102">
        <f t="shared" si="4"/>
        <v>1408</v>
      </c>
      <c r="C115" s="94">
        <v>0</v>
      </c>
      <c r="D115" s="94">
        <v>0</v>
      </c>
      <c r="E115" s="94">
        <v>0</v>
      </c>
      <c r="F115" s="112">
        <v>0</v>
      </c>
      <c r="G115" s="103">
        <f t="shared" si="5"/>
        <v>0</v>
      </c>
      <c r="H115" s="25" t="s">
        <v>174</v>
      </c>
      <c r="I115" s="25" t="s">
        <v>169</v>
      </c>
      <c r="J115" s="25" t="s">
        <v>162</v>
      </c>
      <c r="K115" s="25" t="s">
        <v>148</v>
      </c>
      <c r="L115" s="25" t="s">
        <v>163</v>
      </c>
      <c r="M115" s="25" t="s">
        <v>164</v>
      </c>
      <c r="N115" s="25" t="s">
        <v>165</v>
      </c>
      <c r="O115" s="25" t="s">
        <v>166</v>
      </c>
      <c r="P115" s="25" t="s">
        <v>167</v>
      </c>
      <c r="Q115" s="25" t="s">
        <v>168</v>
      </c>
      <c r="R115" s="25" t="s">
        <v>157</v>
      </c>
    </row>
    <row r="116" spans="1:18" ht="28.5" x14ac:dyDescent="0.45">
      <c r="A116" s="24" t="str">
        <f t="shared" si="3"/>
        <v>3g5c5e</v>
      </c>
      <c r="B116" s="102">
        <f t="shared" si="4"/>
        <v>1409</v>
      </c>
      <c r="C116" s="94">
        <v>0</v>
      </c>
      <c r="D116" s="94">
        <v>0</v>
      </c>
      <c r="E116" s="94">
        <v>0</v>
      </c>
      <c r="F116" s="112">
        <v>0</v>
      </c>
      <c r="G116" s="103">
        <f t="shared" si="5"/>
        <v>0</v>
      </c>
      <c r="H116" s="25" t="s">
        <v>174</v>
      </c>
      <c r="I116" s="25" t="s">
        <v>169</v>
      </c>
      <c r="J116" s="25" t="s">
        <v>148</v>
      </c>
    </row>
    <row r="117" spans="1:18" ht="28.5" x14ac:dyDescent="0.45">
      <c r="A117" s="24" t="str">
        <f t="shared" si="3"/>
        <v>3g5c5e5f</v>
      </c>
      <c r="B117" s="102">
        <f t="shared" si="4"/>
        <v>1410</v>
      </c>
      <c r="C117" s="94">
        <v>0</v>
      </c>
      <c r="D117" s="94">
        <v>0</v>
      </c>
      <c r="E117" s="94">
        <v>0</v>
      </c>
      <c r="F117" s="112">
        <v>0</v>
      </c>
      <c r="G117" s="103">
        <f t="shared" si="5"/>
        <v>0</v>
      </c>
      <c r="H117" s="25" t="s">
        <v>174</v>
      </c>
      <c r="I117" s="25" t="s">
        <v>169</v>
      </c>
      <c r="J117" s="25" t="s">
        <v>148</v>
      </c>
      <c r="K117" s="25" t="s">
        <v>163</v>
      </c>
    </row>
    <row r="118" spans="1:18" ht="28.5" x14ac:dyDescent="0.45">
      <c r="A118" s="24" t="str">
        <f t="shared" si="3"/>
        <v>3g5c5e5f5g</v>
      </c>
      <c r="B118" s="102">
        <f t="shared" si="4"/>
        <v>1411</v>
      </c>
      <c r="C118" s="94">
        <v>0</v>
      </c>
      <c r="D118" s="94">
        <v>0</v>
      </c>
      <c r="E118" s="94">
        <v>0</v>
      </c>
      <c r="F118" s="112">
        <v>0</v>
      </c>
      <c r="G118" s="103">
        <f t="shared" si="5"/>
        <v>0</v>
      </c>
      <c r="H118" s="25" t="s">
        <v>174</v>
      </c>
      <c r="I118" s="25" t="s">
        <v>169</v>
      </c>
      <c r="J118" s="25" t="s">
        <v>148</v>
      </c>
      <c r="K118" s="25" t="s">
        <v>163</v>
      </c>
      <c r="L118" s="25" t="s">
        <v>164</v>
      </c>
    </row>
    <row r="119" spans="1:18" ht="28.5" x14ac:dyDescent="0.45">
      <c r="A119" s="24" t="str">
        <f t="shared" si="3"/>
        <v>3g5c5e5f5g5h</v>
      </c>
      <c r="B119" s="102">
        <f t="shared" si="4"/>
        <v>1412</v>
      </c>
      <c r="C119" s="94">
        <v>0</v>
      </c>
      <c r="D119" s="94">
        <v>0</v>
      </c>
      <c r="E119" s="94">
        <v>0</v>
      </c>
      <c r="F119" s="112">
        <v>0</v>
      </c>
      <c r="G119" s="103">
        <f t="shared" si="5"/>
        <v>0</v>
      </c>
      <c r="H119" s="25" t="s">
        <v>174</v>
      </c>
      <c r="I119" s="25" t="s">
        <v>169</v>
      </c>
      <c r="J119" s="25" t="s">
        <v>148</v>
      </c>
      <c r="K119" s="25" t="s">
        <v>163</v>
      </c>
      <c r="L119" s="25" t="s">
        <v>164</v>
      </c>
      <c r="M119" s="25" t="s">
        <v>165</v>
      </c>
    </row>
    <row r="120" spans="1:18" ht="28.5" x14ac:dyDescent="0.45">
      <c r="A120" s="24" t="str">
        <f t="shared" si="3"/>
        <v>3g5c5e5f5g5h5i</v>
      </c>
      <c r="B120" s="102">
        <f t="shared" si="4"/>
        <v>1413</v>
      </c>
      <c r="C120" s="94">
        <v>0</v>
      </c>
      <c r="D120" s="94">
        <v>0</v>
      </c>
      <c r="E120" s="94">
        <v>0</v>
      </c>
      <c r="F120" s="112">
        <v>0</v>
      </c>
      <c r="G120" s="103">
        <f t="shared" si="5"/>
        <v>0</v>
      </c>
      <c r="H120" s="25" t="s">
        <v>174</v>
      </c>
      <c r="I120" s="25" t="s">
        <v>169</v>
      </c>
      <c r="J120" s="25" t="s">
        <v>148</v>
      </c>
      <c r="K120" s="25" t="s">
        <v>163</v>
      </c>
      <c r="L120" s="25" t="s">
        <v>164</v>
      </c>
      <c r="M120" s="25" t="s">
        <v>165</v>
      </c>
      <c r="N120" s="25" t="s">
        <v>166</v>
      </c>
    </row>
    <row r="121" spans="1:18" ht="28.5" x14ac:dyDescent="0.45">
      <c r="A121" s="24" t="str">
        <f t="shared" si="3"/>
        <v>3g5c5e5f5g5h5i5j</v>
      </c>
      <c r="B121" s="102">
        <f t="shared" si="4"/>
        <v>1414</v>
      </c>
      <c r="C121" s="94">
        <v>0</v>
      </c>
      <c r="D121" s="94">
        <v>0</v>
      </c>
      <c r="E121" s="94">
        <v>0</v>
      </c>
      <c r="F121" s="112">
        <v>0</v>
      </c>
      <c r="G121" s="103">
        <f t="shared" si="5"/>
        <v>0</v>
      </c>
      <c r="H121" s="25" t="s">
        <v>174</v>
      </c>
      <c r="I121" s="25" t="s">
        <v>169</v>
      </c>
      <c r="J121" s="25" t="s">
        <v>148</v>
      </c>
      <c r="K121" s="25" t="s">
        <v>163</v>
      </c>
      <c r="L121" s="25" t="s">
        <v>164</v>
      </c>
      <c r="M121" s="25" t="s">
        <v>165</v>
      </c>
      <c r="N121" s="25" t="s">
        <v>166</v>
      </c>
      <c r="O121" s="25" t="s">
        <v>167</v>
      </c>
    </row>
    <row r="122" spans="1:18" ht="28.5" x14ac:dyDescent="0.45">
      <c r="A122" s="24" t="str">
        <f t="shared" si="3"/>
        <v>3g5c5e5f5g5h5i5j5k</v>
      </c>
      <c r="B122" s="102">
        <f t="shared" si="4"/>
        <v>1415</v>
      </c>
      <c r="C122" s="94">
        <v>0</v>
      </c>
      <c r="D122" s="94">
        <v>0</v>
      </c>
      <c r="E122" s="94">
        <v>0</v>
      </c>
      <c r="F122" s="112">
        <v>0</v>
      </c>
      <c r="G122" s="103">
        <f t="shared" si="5"/>
        <v>0</v>
      </c>
      <c r="H122" s="25" t="s">
        <v>174</v>
      </c>
      <c r="I122" s="25" t="s">
        <v>169</v>
      </c>
      <c r="J122" s="25" t="s">
        <v>148</v>
      </c>
      <c r="K122" s="25" t="s">
        <v>163</v>
      </c>
      <c r="L122" s="25" t="s">
        <v>164</v>
      </c>
      <c r="M122" s="25" t="s">
        <v>165</v>
      </c>
      <c r="N122" s="25" t="s">
        <v>166</v>
      </c>
      <c r="O122" s="25" t="s">
        <v>167</v>
      </c>
      <c r="P122" s="25" t="s">
        <v>168</v>
      </c>
    </row>
    <row r="123" spans="1:18" ht="28.5" x14ac:dyDescent="0.45">
      <c r="A123" s="24" t="str">
        <f t="shared" si="3"/>
        <v>3g5c5e5f5g5h5i5j5k5l</v>
      </c>
      <c r="B123" s="102">
        <f t="shared" si="4"/>
        <v>1416</v>
      </c>
      <c r="C123" s="94">
        <v>0</v>
      </c>
      <c r="D123" s="94">
        <v>0</v>
      </c>
      <c r="E123" s="94">
        <v>0</v>
      </c>
      <c r="F123" s="112">
        <v>0</v>
      </c>
      <c r="G123" s="103">
        <f t="shared" si="5"/>
        <v>0</v>
      </c>
      <c r="H123" s="25" t="s">
        <v>174</v>
      </c>
      <c r="I123" s="25" t="s">
        <v>169</v>
      </c>
      <c r="J123" s="25" t="s">
        <v>148</v>
      </c>
      <c r="K123" s="25" t="s">
        <v>163</v>
      </c>
      <c r="L123" s="25" t="s">
        <v>164</v>
      </c>
      <c r="M123" s="25" t="s">
        <v>165</v>
      </c>
      <c r="N123" s="25" t="s">
        <v>166</v>
      </c>
      <c r="O123" s="25" t="s">
        <v>167</v>
      </c>
      <c r="P123" s="25" t="s">
        <v>168</v>
      </c>
      <c r="Q123" s="25" t="s">
        <v>157</v>
      </c>
    </row>
    <row r="124" spans="1:18" ht="28.5" x14ac:dyDescent="0.45">
      <c r="A124" s="24" t="str">
        <f t="shared" si="3"/>
        <v>3g5c5f</v>
      </c>
      <c r="B124" s="102">
        <f t="shared" si="4"/>
        <v>1417</v>
      </c>
      <c r="C124" s="94">
        <v>0</v>
      </c>
      <c r="D124" s="94">
        <v>0</v>
      </c>
      <c r="E124" s="94">
        <v>0</v>
      </c>
      <c r="F124" s="112">
        <v>0</v>
      </c>
      <c r="G124" s="103">
        <f t="shared" si="5"/>
        <v>0</v>
      </c>
      <c r="H124" s="25" t="s">
        <v>174</v>
      </c>
      <c r="I124" s="25" t="s">
        <v>169</v>
      </c>
      <c r="J124" s="25" t="s">
        <v>163</v>
      </c>
    </row>
    <row r="125" spans="1:18" ht="28.5" x14ac:dyDescent="0.45">
      <c r="A125" s="24" t="str">
        <f t="shared" si="3"/>
        <v>3g5c5f5g</v>
      </c>
      <c r="B125" s="102">
        <f t="shared" si="4"/>
        <v>1418</v>
      </c>
      <c r="C125" s="94">
        <v>0</v>
      </c>
      <c r="D125" s="94">
        <v>0</v>
      </c>
      <c r="E125" s="94">
        <v>0</v>
      </c>
      <c r="F125" s="112">
        <v>0</v>
      </c>
      <c r="G125" s="103">
        <f t="shared" si="5"/>
        <v>0</v>
      </c>
      <c r="H125" s="25" t="s">
        <v>174</v>
      </c>
      <c r="I125" s="25" t="s">
        <v>169</v>
      </c>
      <c r="J125" s="25" t="s">
        <v>163</v>
      </c>
      <c r="K125" s="25" t="s">
        <v>164</v>
      </c>
    </row>
    <row r="126" spans="1:18" ht="28.5" x14ac:dyDescent="0.45">
      <c r="A126" s="24" t="str">
        <f t="shared" si="3"/>
        <v>3g5c5f5g5h</v>
      </c>
      <c r="B126" s="102">
        <f t="shared" si="4"/>
        <v>1419</v>
      </c>
      <c r="C126" s="94">
        <v>0</v>
      </c>
      <c r="D126" s="94">
        <v>0</v>
      </c>
      <c r="E126" s="94">
        <v>0</v>
      </c>
      <c r="F126" s="112">
        <v>0</v>
      </c>
      <c r="G126" s="103">
        <f t="shared" si="5"/>
        <v>0</v>
      </c>
      <c r="H126" s="25" t="s">
        <v>174</v>
      </c>
      <c r="I126" s="25" t="s">
        <v>169</v>
      </c>
      <c r="J126" s="25" t="s">
        <v>163</v>
      </c>
      <c r="K126" s="25" t="s">
        <v>164</v>
      </c>
      <c r="L126" s="25" t="s">
        <v>165</v>
      </c>
    </row>
    <row r="127" spans="1:18" ht="28.5" x14ac:dyDescent="0.45">
      <c r="A127" s="24" t="str">
        <f t="shared" si="3"/>
        <v>3g5c5f5g5h5i</v>
      </c>
      <c r="B127" s="102">
        <f t="shared" si="4"/>
        <v>1420</v>
      </c>
      <c r="C127" s="94">
        <v>0</v>
      </c>
      <c r="D127" s="94">
        <v>0</v>
      </c>
      <c r="E127" s="94">
        <v>0</v>
      </c>
      <c r="F127" s="112">
        <v>0</v>
      </c>
      <c r="G127" s="103">
        <f t="shared" si="5"/>
        <v>0</v>
      </c>
      <c r="H127" s="25" t="s">
        <v>174</v>
      </c>
      <c r="I127" s="25" t="s">
        <v>169</v>
      </c>
      <c r="J127" s="25" t="s">
        <v>163</v>
      </c>
      <c r="K127" s="25" t="s">
        <v>164</v>
      </c>
      <c r="L127" s="25" t="s">
        <v>165</v>
      </c>
      <c r="M127" s="25" t="s">
        <v>166</v>
      </c>
    </row>
    <row r="128" spans="1:18" ht="28.5" x14ac:dyDescent="0.45">
      <c r="A128" s="24" t="str">
        <f t="shared" si="3"/>
        <v>3g5c5f5g5h5i5j</v>
      </c>
      <c r="B128" s="102">
        <f t="shared" si="4"/>
        <v>1421</v>
      </c>
      <c r="C128" s="94">
        <v>0</v>
      </c>
      <c r="D128" s="94">
        <v>0</v>
      </c>
      <c r="E128" s="94">
        <v>0</v>
      </c>
      <c r="F128" s="112">
        <v>0</v>
      </c>
      <c r="G128" s="103">
        <f t="shared" si="5"/>
        <v>0</v>
      </c>
      <c r="H128" s="25" t="s">
        <v>174</v>
      </c>
      <c r="I128" s="25" t="s">
        <v>169</v>
      </c>
      <c r="J128" s="25" t="s">
        <v>163</v>
      </c>
      <c r="K128" s="25" t="s">
        <v>164</v>
      </c>
      <c r="L128" s="25" t="s">
        <v>165</v>
      </c>
      <c r="M128" s="25" t="s">
        <v>166</v>
      </c>
      <c r="N128" s="25" t="s">
        <v>167</v>
      </c>
    </row>
    <row r="129" spans="1:16" ht="28.5" x14ac:dyDescent="0.45">
      <c r="A129" s="24" t="str">
        <f t="shared" si="3"/>
        <v>3g5c5f5g5h5i5j5k</v>
      </c>
      <c r="B129" s="102">
        <f t="shared" si="4"/>
        <v>1422</v>
      </c>
      <c r="C129" s="94">
        <v>0</v>
      </c>
      <c r="D129" s="94">
        <v>0</v>
      </c>
      <c r="E129" s="94">
        <v>0</v>
      </c>
      <c r="F129" s="112">
        <v>0</v>
      </c>
      <c r="G129" s="103">
        <f t="shared" si="5"/>
        <v>0</v>
      </c>
      <c r="H129" s="25" t="s">
        <v>174</v>
      </c>
      <c r="I129" s="25" t="s">
        <v>169</v>
      </c>
      <c r="J129" s="25" t="s">
        <v>163</v>
      </c>
      <c r="K129" s="25" t="s">
        <v>164</v>
      </c>
      <c r="L129" s="25" t="s">
        <v>165</v>
      </c>
      <c r="M129" s="25" t="s">
        <v>166</v>
      </c>
      <c r="N129" s="25" t="s">
        <v>167</v>
      </c>
      <c r="O129" s="25" t="s">
        <v>168</v>
      </c>
    </row>
    <row r="130" spans="1:16" ht="28.5" x14ac:dyDescent="0.45">
      <c r="A130" s="24" t="str">
        <f t="shared" si="3"/>
        <v>3g5c5f5g5h5i5j5k5l</v>
      </c>
      <c r="B130" s="102">
        <f t="shared" si="4"/>
        <v>1423</v>
      </c>
      <c r="C130" s="94">
        <v>0</v>
      </c>
      <c r="D130" s="94">
        <v>0</v>
      </c>
      <c r="E130" s="94">
        <v>0</v>
      </c>
      <c r="F130" s="112">
        <v>0</v>
      </c>
      <c r="G130" s="103">
        <f t="shared" si="5"/>
        <v>0</v>
      </c>
      <c r="H130" s="25" t="s">
        <v>174</v>
      </c>
      <c r="I130" s="25" t="s">
        <v>169</v>
      </c>
      <c r="J130" s="25" t="s">
        <v>163</v>
      </c>
      <c r="K130" s="25" t="s">
        <v>164</v>
      </c>
      <c r="L130" s="25" t="s">
        <v>165</v>
      </c>
      <c r="M130" s="25" t="s">
        <v>166</v>
      </c>
      <c r="N130" s="25" t="s">
        <v>167</v>
      </c>
      <c r="O130" s="25" t="s">
        <v>168</v>
      </c>
      <c r="P130" s="25" t="s">
        <v>157</v>
      </c>
    </row>
    <row r="131" spans="1:16" ht="28.5" x14ac:dyDescent="0.45">
      <c r="A131" s="24" t="str">
        <f t="shared" ref="A131:A152" si="6">_xlfn.CONCAT(LEFT(H131,2),LEFT(I131,2),LEFT(J131,2),LEFT(K131,2),LEFT(L131,2),LEFT(M131,2),LEFT(N131,2),LEFT(O131,2),LEFT(P131,2),LEFT(Q131,2),LEFT(R131,2),LEFT(S131,2))</f>
        <v>3g5c5g</v>
      </c>
      <c r="B131" s="102">
        <f t="shared" si="4"/>
        <v>1424</v>
      </c>
      <c r="C131" s="94">
        <v>0</v>
      </c>
      <c r="D131" s="94">
        <v>0</v>
      </c>
      <c r="E131" s="94">
        <v>0</v>
      </c>
      <c r="F131" s="112">
        <v>0</v>
      </c>
      <c r="G131" s="103">
        <f t="shared" si="5"/>
        <v>0</v>
      </c>
      <c r="H131" s="25" t="s">
        <v>174</v>
      </c>
      <c r="I131" s="25" t="s">
        <v>169</v>
      </c>
      <c r="J131" s="25" t="s">
        <v>164</v>
      </c>
    </row>
    <row r="132" spans="1:16" ht="28.5" x14ac:dyDescent="0.45">
      <c r="A132" s="24" t="str">
        <f t="shared" si="6"/>
        <v>3g5c5g5h</v>
      </c>
      <c r="B132" s="102">
        <f t="shared" ref="B132:B152" si="7">B131+1</f>
        <v>1425</v>
      </c>
      <c r="C132" s="94">
        <v>0</v>
      </c>
      <c r="D132" s="94">
        <v>0</v>
      </c>
      <c r="E132" s="94">
        <v>0</v>
      </c>
      <c r="F132" s="112">
        <v>0</v>
      </c>
      <c r="G132" s="103">
        <f t="shared" ref="G132:G152" si="8">SUM(C132:F132)</f>
        <v>0</v>
      </c>
      <c r="H132" s="25" t="s">
        <v>174</v>
      </c>
      <c r="I132" s="25" t="s">
        <v>169</v>
      </c>
      <c r="J132" s="25" t="s">
        <v>164</v>
      </c>
      <c r="K132" s="25" t="s">
        <v>165</v>
      </c>
    </row>
    <row r="133" spans="1:16" ht="28.5" x14ac:dyDescent="0.45">
      <c r="A133" s="24" t="str">
        <f t="shared" si="6"/>
        <v>3g5c5g5h5i</v>
      </c>
      <c r="B133" s="102">
        <f t="shared" si="7"/>
        <v>1426</v>
      </c>
      <c r="C133" s="94">
        <v>0</v>
      </c>
      <c r="D133" s="94">
        <v>0</v>
      </c>
      <c r="E133" s="94">
        <v>0</v>
      </c>
      <c r="F133" s="112">
        <v>0</v>
      </c>
      <c r="G133" s="103">
        <f t="shared" si="8"/>
        <v>0</v>
      </c>
      <c r="H133" s="25" t="s">
        <v>174</v>
      </c>
      <c r="I133" s="25" t="s">
        <v>169</v>
      </c>
      <c r="J133" s="25" t="s">
        <v>164</v>
      </c>
      <c r="K133" s="25" t="s">
        <v>165</v>
      </c>
      <c r="L133" s="25" t="s">
        <v>166</v>
      </c>
    </row>
    <row r="134" spans="1:16" ht="28.5" x14ac:dyDescent="0.45">
      <c r="A134" s="24" t="str">
        <f t="shared" si="6"/>
        <v>3g5c5g5h5i5j</v>
      </c>
      <c r="B134" s="102">
        <f t="shared" si="7"/>
        <v>1427</v>
      </c>
      <c r="C134" s="94">
        <v>0</v>
      </c>
      <c r="D134" s="94">
        <v>0</v>
      </c>
      <c r="E134" s="94">
        <v>0</v>
      </c>
      <c r="F134" s="112">
        <v>0</v>
      </c>
      <c r="G134" s="103">
        <f t="shared" si="8"/>
        <v>0</v>
      </c>
      <c r="H134" s="25" t="s">
        <v>174</v>
      </c>
      <c r="I134" s="25" t="s">
        <v>169</v>
      </c>
      <c r="J134" s="25" t="s">
        <v>164</v>
      </c>
      <c r="K134" s="25" t="s">
        <v>165</v>
      </c>
      <c r="L134" s="25" t="s">
        <v>166</v>
      </c>
      <c r="M134" s="25" t="s">
        <v>167</v>
      </c>
    </row>
    <row r="135" spans="1:16" ht="28.5" x14ac:dyDescent="0.45">
      <c r="A135" s="24" t="str">
        <f t="shared" si="6"/>
        <v>3g5c5g5h5i5j5k</v>
      </c>
      <c r="B135" s="102">
        <f t="shared" si="7"/>
        <v>1428</v>
      </c>
      <c r="C135" s="94">
        <v>0</v>
      </c>
      <c r="D135" s="94">
        <v>0</v>
      </c>
      <c r="E135" s="94">
        <v>0</v>
      </c>
      <c r="F135" s="112">
        <v>0</v>
      </c>
      <c r="G135" s="103">
        <f t="shared" si="8"/>
        <v>0</v>
      </c>
      <c r="H135" s="25" t="s">
        <v>174</v>
      </c>
      <c r="I135" s="25" t="s">
        <v>169</v>
      </c>
      <c r="J135" s="25" t="s">
        <v>164</v>
      </c>
      <c r="K135" s="25" t="s">
        <v>165</v>
      </c>
      <c r="L135" s="25" t="s">
        <v>166</v>
      </c>
      <c r="M135" s="25" t="s">
        <v>167</v>
      </c>
      <c r="N135" s="25" t="s">
        <v>168</v>
      </c>
    </row>
    <row r="136" spans="1:16" ht="28.5" x14ac:dyDescent="0.45">
      <c r="A136" s="24" t="str">
        <f t="shared" si="6"/>
        <v>3g5c5g5h5i5j5k5l</v>
      </c>
      <c r="B136" s="102">
        <f t="shared" si="7"/>
        <v>1429</v>
      </c>
      <c r="C136" s="94">
        <v>0</v>
      </c>
      <c r="D136" s="94">
        <v>0</v>
      </c>
      <c r="E136" s="94">
        <v>0</v>
      </c>
      <c r="F136" s="112">
        <v>0</v>
      </c>
      <c r="G136" s="103">
        <f t="shared" si="8"/>
        <v>0</v>
      </c>
      <c r="H136" s="25" t="s">
        <v>174</v>
      </c>
      <c r="I136" s="25" t="s">
        <v>169</v>
      </c>
      <c r="J136" s="25" t="s">
        <v>164</v>
      </c>
      <c r="K136" s="25" t="s">
        <v>165</v>
      </c>
      <c r="L136" s="25" t="s">
        <v>166</v>
      </c>
      <c r="M136" s="25" t="s">
        <v>167</v>
      </c>
      <c r="N136" s="25" t="s">
        <v>168</v>
      </c>
      <c r="O136" s="25" t="s">
        <v>157</v>
      </c>
    </row>
    <row r="137" spans="1:16" ht="28.5" x14ac:dyDescent="0.45">
      <c r="A137" s="24" t="str">
        <f t="shared" si="6"/>
        <v>3g5c</v>
      </c>
      <c r="B137" s="102">
        <f t="shared" si="7"/>
        <v>1430</v>
      </c>
      <c r="C137" s="94">
        <v>0</v>
      </c>
      <c r="D137" s="94">
        <v>0</v>
      </c>
      <c r="E137" s="94">
        <v>0</v>
      </c>
      <c r="F137" s="112">
        <v>0</v>
      </c>
      <c r="G137" s="103">
        <f t="shared" si="8"/>
        <v>0</v>
      </c>
      <c r="H137" s="25" t="s">
        <v>174</v>
      </c>
      <c r="I137" s="25" t="s">
        <v>169</v>
      </c>
    </row>
    <row r="138" spans="1:16" ht="28.5" x14ac:dyDescent="0.45">
      <c r="A138" s="24" t="str">
        <f t="shared" si="6"/>
        <v>3g5c5h</v>
      </c>
      <c r="B138" s="102">
        <f t="shared" si="7"/>
        <v>1431</v>
      </c>
      <c r="C138" s="94">
        <v>0</v>
      </c>
      <c r="D138" s="94">
        <v>0</v>
      </c>
      <c r="E138" s="94">
        <v>0</v>
      </c>
      <c r="F138" s="112">
        <v>0</v>
      </c>
      <c r="G138" s="103">
        <f t="shared" si="8"/>
        <v>0</v>
      </c>
      <c r="H138" s="25" t="s">
        <v>174</v>
      </c>
      <c r="I138" s="25" t="s">
        <v>169</v>
      </c>
      <c r="J138" s="25" t="s">
        <v>165</v>
      </c>
    </row>
    <row r="139" spans="1:16" ht="28.5" x14ac:dyDescent="0.45">
      <c r="A139" s="24" t="str">
        <f t="shared" si="6"/>
        <v>3g5c5h5i</v>
      </c>
      <c r="B139" s="102">
        <f t="shared" si="7"/>
        <v>1432</v>
      </c>
      <c r="C139" s="94">
        <v>0</v>
      </c>
      <c r="D139" s="94">
        <v>0</v>
      </c>
      <c r="E139" s="94">
        <v>0</v>
      </c>
      <c r="F139" s="112">
        <v>0</v>
      </c>
      <c r="G139" s="103">
        <f t="shared" si="8"/>
        <v>0</v>
      </c>
      <c r="H139" s="25" t="s">
        <v>174</v>
      </c>
      <c r="I139" s="25" t="s">
        <v>169</v>
      </c>
      <c r="J139" s="25" t="s">
        <v>165</v>
      </c>
      <c r="K139" s="25" t="s">
        <v>166</v>
      </c>
    </row>
    <row r="140" spans="1:16" ht="28.5" x14ac:dyDescent="0.45">
      <c r="A140" s="24" t="str">
        <f t="shared" si="6"/>
        <v>3g5c5h5i5j</v>
      </c>
      <c r="B140" s="102">
        <f t="shared" si="7"/>
        <v>1433</v>
      </c>
      <c r="C140" s="94">
        <v>0</v>
      </c>
      <c r="D140" s="94">
        <v>0</v>
      </c>
      <c r="E140" s="94">
        <v>0</v>
      </c>
      <c r="F140" s="112">
        <v>0</v>
      </c>
      <c r="G140" s="103">
        <f t="shared" si="8"/>
        <v>0</v>
      </c>
      <c r="H140" s="25" t="s">
        <v>174</v>
      </c>
      <c r="I140" s="25" t="s">
        <v>169</v>
      </c>
      <c r="J140" s="25" t="s">
        <v>165</v>
      </c>
      <c r="K140" s="25" t="s">
        <v>166</v>
      </c>
      <c r="L140" s="25" t="s">
        <v>167</v>
      </c>
    </row>
    <row r="141" spans="1:16" ht="28.5" x14ac:dyDescent="0.45">
      <c r="A141" s="24" t="str">
        <f t="shared" si="6"/>
        <v>3g5c5h5i5j5k</v>
      </c>
      <c r="B141" s="102">
        <f t="shared" si="7"/>
        <v>1434</v>
      </c>
      <c r="C141" s="94">
        <v>0</v>
      </c>
      <c r="D141" s="94">
        <v>0</v>
      </c>
      <c r="E141" s="94">
        <v>0</v>
      </c>
      <c r="F141" s="112">
        <v>0</v>
      </c>
      <c r="G141" s="103">
        <f t="shared" si="8"/>
        <v>0</v>
      </c>
      <c r="H141" s="25" t="s">
        <v>174</v>
      </c>
      <c r="I141" s="25" t="s">
        <v>169</v>
      </c>
      <c r="J141" s="25" t="s">
        <v>165</v>
      </c>
      <c r="K141" s="25" t="s">
        <v>166</v>
      </c>
      <c r="L141" s="25" t="s">
        <v>167</v>
      </c>
      <c r="M141" s="25" t="s">
        <v>168</v>
      </c>
    </row>
    <row r="142" spans="1:16" ht="28.5" x14ac:dyDescent="0.45">
      <c r="A142" s="24" t="str">
        <f t="shared" si="6"/>
        <v>3g5c5h5i5j5k5l</v>
      </c>
      <c r="B142" s="102">
        <f t="shared" si="7"/>
        <v>1435</v>
      </c>
      <c r="C142" s="94">
        <v>0</v>
      </c>
      <c r="D142" s="94">
        <v>0</v>
      </c>
      <c r="E142" s="94">
        <v>0</v>
      </c>
      <c r="F142" s="112">
        <v>0</v>
      </c>
      <c r="G142" s="103">
        <f t="shared" si="8"/>
        <v>0</v>
      </c>
      <c r="H142" s="25" t="s">
        <v>174</v>
      </c>
      <c r="I142" s="25" t="s">
        <v>169</v>
      </c>
      <c r="J142" s="25" t="s">
        <v>165</v>
      </c>
      <c r="K142" s="25" t="s">
        <v>166</v>
      </c>
      <c r="L142" s="25" t="s">
        <v>167</v>
      </c>
      <c r="M142" s="25" t="s">
        <v>168</v>
      </c>
      <c r="N142" s="25" t="s">
        <v>157</v>
      </c>
    </row>
    <row r="143" spans="1:16" ht="28.5" x14ac:dyDescent="0.45">
      <c r="A143" s="24" t="str">
        <f t="shared" si="6"/>
        <v>3g5c5i</v>
      </c>
      <c r="B143" s="102">
        <f t="shared" si="7"/>
        <v>1436</v>
      </c>
      <c r="C143" s="94">
        <v>0</v>
      </c>
      <c r="D143" s="94">
        <v>0</v>
      </c>
      <c r="E143" s="94">
        <v>0</v>
      </c>
      <c r="F143" s="112">
        <v>0</v>
      </c>
      <c r="G143" s="103">
        <f t="shared" si="8"/>
        <v>0</v>
      </c>
      <c r="H143" s="25" t="s">
        <v>174</v>
      </c>
      <c r="I143" s="25" t="s">
        <v>169</v>
      </c>
      <c r="J143" s="25" t="s">
        <v>166</v>
      </c>
    </row>
    <row r="144" spans="1:16" ht="28.5" x14ac:dyDescent="0.45">
      <c r="A144" s="24" t="str">
        <f t="shared" si="6"/>
        <v>3g5c5i5j</v>
      </c>
      <c r="B144" s="102">
        <f t="shared" si="7"/>
        <v>1437</v>
      </c>
      <c r="C144" s="94">
        <v>0</v>
      </c>
      <c r="D144" s="94">
        <v>0</v>
      </c>
      <c r="E144" s="94">
        <v>0</v>
      </c>
      <c r="F144" s="112">
        <v>0</v>
      </c>
      <c r="G144" s="103">
        <f t="shared" si="8"/>
        <v>0</v>
      </c>
      <c r="H144" s="25" t="s">
        <v>174</v>
      </c>
      <c r="I144" s="25" t="s">
        <v>169</v>
      </c>
      <c r="J144" s="25" t="s">
        <v>166</v>
      </c>
      <c r="K144" s="25" t="s">
        <v>167</v>
      </c>
    </row>
    <row r="145" spans="1:13" ht="28.5" x14ac:dyDescent="0.45">
      <c r="A145" s="24" t="str">
        <f t="shared" si="6"/>
        <v>3g5c5i5j5k</v>
      </c>
      <c r="B145" s="102">
        <f t="shared" si="7"/>
        <v>1438</v>
      </c>
      <c r="C145" s="94">
        <v>0</v>
      </c>
      <c r="D145" s="94">
        <v>0</v>
      </c>
      <c r="E145" s="94">
        <v>0</v>
      </c>
      <c r="F145" s="112">
        <v>0</v>
      </c>
      <c r="G145" s="103">
        <f t="shared" si="8"/>
        <v>0</v>
      </c>
      <c r="H145" s="25" t="s">
        <v>174</v>
      </c>
      <c r="I145" s="25" t="s">
        <v>169</v>
      </c>
      <c r="J145" s="25" t="s">
        <v>166</v>
      </c>
      <c r="K145" s="25" t="s">
        <v>167</v>
      </c>
      <c r="L145" s="25" t="s">
        <v>168</v>
      </c>
    </row>
    <row r="146" spans="1:13" ht="28.5" x14ac:dyDescent="0.45">
      <c r="A146" s="24" t="str">
        <f t="shared" si="6"/>
        <v>3g5c5i5j5k5l</v>
      </c>
      <c r="B146" s="102">
        <f t="shared" si="7"/>
        <v>1439</v>
      </c>
      <c r="C146" s="94">
        <v>0</v>
      </c>
      <c r="D146" s="94">
        <v>0</v>
      </c>
      <c r="E146" s="94">
        <v>0</v>
      </c>
      <c r="F146" s="112">
        <v>0</v>
      </c>
      <c r="G146" s="103">
        <f t="shared" si="8"/>
        <v>0</v>
      </c>
      <c r="H146" s="25" t="s">
        <v>174</v>
      </c>
      <c r="I146" s="25" t="s">
        <v>169</v>
      </c>
      <c r="J146" s="25" t="s">
        <v>166</v>
      </c>
      <c r="K146" s="25" t="s">
        <v>167</v>
      </c>
      <c r="L146" s="25" t="s">
        <v>168</v>
      </c>
      <c r="M146" s="25" t="s">
        <v>157</v>
      </c>
    </row>
    <row r="147" spans="1:13" ht="28.5" x14ac:dyDescent="0.45">
      <c r="A147" s="24" t="str">
        <f t="shared" si="6"/>
        <v>3g5c5j</v>
      </c>
      <c r="B147" s="102">
        <f t="shared" si="7"/>
        <v>1440</v>
      </c>
      <c r="C147" s="94">
        <v>0</v>
      </c>
      <c r="D147" s="94">
        <v>0</v>
      </c>
      <c r="E147" s="94">
        <v>0</v>
      </c>
      <c r="F147" s="112">
        <v>0</v>
      </c>
      <c r="G147" s="103">
        <f t="shared" si="8"/>
        <v>0</v>
      </c>
      <c r="H147" s="25" t="s">
        <v>174</v>
      </c>
      <c r="I147" s="25" t="s">
        <v>169</v>
      </c>
      <c r="J147" s="25" t="s">
        <v>167</v>
      </c>
    </row>
    <row r="148" spans="1:13" ht="28.5" x14ac:dyDescent="0.45">
      <c r="A148" s="24" t="str">
        <f t="shared" si="6"/>
        <v>3g5c5j5k</v>
      </c>
      <c r="B148" s="102">
        <f t="shared" si="7"/>
        <v>1441</v>
      </c>
      <c r="C148" s="94">
        <v>0</v>
      </c>
      <c r="D148" s="94">
        <v>0</v>
      </c>
      <c r="E148" s="94">
        <v>0</v>
      </c>
      <c r="F148" s="112">
        <v>0</v>
      </c>
      <c r="G148" s="103">
        <f t="shared" si="8"/>
        <v>0</v>
      </c>
      <c r="H148" s="25" t="s">
        <v>174</v>
      </c>
      <c r="I148" s="25" t="s">
        <v>169</v>
      </c>
      <c r="J148" s="25" t="s">
        <v>167</v>
      </c>
      <c r="K148" s="25" t="s">
        <v>168</v>
      </c>
    </row>
    <row r="149" spans="1:13" ht="28.5" x14ac:dyDescent="0.45">
      <c r="A149" s="24" t="str">
        <f t="shared" si="6"/>
        <v>3g5c5j5k5l</v>
      </c>
      <c r="B149" s="102">
        <f t="shared" si="7"/>
        <v>1442</v>
      </c>
      <c r="C149" s="94">
        <v>0</v>
      </c>
      <c r="D149" s="94">
        <v>0</v>
      </c>
      <c r="E149" s="94">
        <v>0</v>
      </c>
      <c r="F149" s="112">
        <v>0</v>
      </c>
      <c r="G149" s="103">
        <f t="shared" si="8"/>
        <v>0</v>
      </c>
      <c r="H149" s="25" t="s">
        <v>174</v>
      </c>
      <c r="I149" s="25" t="s">
        <v>169</v>
      </c>
      <c r="J149" s="25" t="s">
        <v>167</v>
      </c>
      <c r="K149" s="25" t="s">
        <v>168</v>
      </c>
      <c r="L149" s="25" t="s">
        <v>157</v>
      </c>
    </row>
    <row r="150" spans="1:13" ht="28.5" x14ac:dyDescent="0.45">
      <c r="A150" s="24" t="str">
        <f t="shared" si="6"/>
        <v>3g5c5k</v>
      </c>
      <c r="B150" s="102">
        <f t="shared" si="7"/>
        <v>1443</v>
      </c>
      <c r="C150" s="94">
        <v>0</v>
      </c>
      <c r="D150" s="94">
        <v>0</v>
      </c>
      <c r="E150" s="94">
        <v>0</v>
      </c>
      <c r="F150" s="112">
        <v>0</v>
      </c>
      <c r="G150" s="103">
        <f t="shared" si="8"/>
        <v>0</v>
      </c>
      <c r="H150" s="25" t="s">
        <v>174</v>
      </c>
      <c r="I150" s="25" t="s">
        <v>169</v>
      </c>
      <c r="J150" s="25" t="s">
        <v>168</v>
      </c>
    </row>
    <row r="151" spans="1:13" ht="28.5" x14ac:dyDescent="0.45">
      <c r="A151" s="24" t="str">
        <f t="shared" si="6"/>
        <v>3g5c5k5l</v>
      </c>
      <c r="B151" s="102">
        <f t="shared" si="7"/>
        <v>1444</v>
      </c>
      <c r="C151" s="94">
        <v>0</v>
      </c>
      <c r="D151" s="94">
        <v>0</v>
      </c>
      <c r="E151" s="94">
        <v>0</v>
      </c>
      <c r="F151" s="112">
        <v>0</v>
      </c>
      <c r="G151" s="103">
        <f t="shared" si="8"/>
        <v>0</v>
      </c>
      <c r="H151" s="25" t="s">
        <v>174</v>
      </c>
      <c r="I151" s="25" t="s">
        <v>169</v>
      </c>
      <c r="J151" s="25" t="s">
        <v>168</v>
      </c>
      <c r="K151" s="25" t="s">
        <v>157</v>
      </c>
    </row>
    <row r="152" spans="1:13" ht="28.5" x14ac:dyDescent="0.45">
      <c r="A152" s="24" t="str">
        <f t="shared" si="6"/>
        <v>3g5c5l</v>
      </c>
      <c r="B152" s="102">
        <f t="shared" si="7"/>
        <v>1445</v>
      </c>
      <c r="C152" s="94">
        <v>0</v>
      </c>
      <c r="D152" s="94">
        <v>0</v>
      </c>
      <c r="E152" s="94">
        <v>0</v>
      </c>
      <c r="F152" s="112">
        <v>0</v>
      </c>
      <c r="G152" s="103">
        <f t="shared" si="8"/>
        <v>0</v>
      </c>
      <c r="H152" s="25" t="s">
        <v>174</v>
      </c>
      <c r="I152" s="25" t="s">
        <v>169</v>
      </c>
      <c r="J152" s="25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4654-8345-48AC-958F-FBF953641BB7}">
  <sheetPr codeName="Sheet2"/>
  <dimension ref="A1:M68"/>
  <sheetViews>
    <sheetView view="pageBreakPreview" zoomScaleNormal="85" zoomScaleSheetLayoutView="100" workbookViewId="0">
      <selection activeCell="B35" sqref="B35"/>
    </sheetView>
  </sheetViews>
  <sheetFormatPr defaultRowHeight="14.25" x14ac:dyDescent="0.45"/>
  <cols>
    <col min="2" max="2" width="67.3984375" customWidth="1"/>
    <col min="3" max="3" width="13.86328125" customWidth="1"/>
    <col min="4" max="4" width="15.3984375" customWidth="1"/>
    <col min="5" max="5" width="14" style="24" customWidth="1"/>
    <col min="6" max="6" width="21.86328125" customWidth="1"/>
    <col min="7" max="7" width="11.73046875" style="24" customWidth="1"/>
    <col min="8" max="8" width="12.73046875" customWidth="1"/>
    <col min="9" max="9" width="12.73046875" style="24" customWidth="1"/>
    <col min="11" max="11" width="12.59765625" style="24" bestFit="1" customWidth="1"/>
    <col min="13" max="13" width="19.265625" customWidth="1"/>
  </cols>
  <sheetData>
    <row r="1" spans="1:13" ht="18" x14ac:dyDescent="0.55000000000000004">
      <c r="B1" s="1" t="s">
        <v>0</v>
      </c>
      <c r="C1" t="s">
        <v>80</v>
      </c>
      <c r="D1" s="28" t="s">
        <v>71</v>
      </c>
      <c r="E1" s="28" t="s">
        <v>77</v>
      </c>
      <c r="F1" s="28" t="s">
        <v>72</v>
      </c>
      <c r="G1" s="28" t="s">
        <v>78</v>
      </c>
      <c r="H1" s="28" t="s">
        <v>73</v>
      </c>
      <c r="I1" s="28" t="s">
        <v>78</v>
      </c>
      <c r="J1" s="28" t="s">
        <v>74</v>
      </c>
      <c r="K1" s="28" t="s">
        <v>78</v>
      </c>
      <c r="L1" s="28" t="s">
        <v>75</v>
      </c>
      <c r="M1" s="28" t="s">
        <v>79</v>
      </c>
    </row>
    <row r="3" spans="1:13" x14ac:dyDescent="0.45">
      <c r="B3" s="2" t="s">
        <v>1</v>
      </c>
      <c r="C3" s="33">
        <v>40</v>
      </c>
      <c r="D3" s="23">
        <v>0.38</v>
      </c>
      <c r="E3" s="30">
        <v>0.14000000000000001</v>
      </c>
      <c r="F3" s="23">
        <v>0.05</v>
      </c>
      <c r="G3" s="30">
        <v>0.01</v>
      </c>
      <c r="H3" s="23">
        <v>0.49</v>
      </c>
      <c r="I3" s="30">
        <v>0.18</v>
      </c>
      <c r="J3" s="23">
        <v>0.08</v>
      </c>
      <c r="K3" s="30">
        <v>7.0000000000000007E-2</v>
      </c>
      <c r="L3" s="29">
        <f>SUM(D3:J3)</f>
        <v>1.33</v>
      </c>
      <c r="M3" s="29">
        <f>E3+G3+I3+K3</f>
        <v>0.4</v>
      </c>
    </row>
    <row r="4" spans="1:13" x14ac:dyDescent="0.45">
      <c r="B4" s="2" t="s">
        <v>2</v>
      </c>
      <c r="C4" s="33">
        <v>40</v>
      </c>
      <c r="D4" s="23">
        <v>0.39</v>
      </c>
      <c r="E4" s="30">
        <v>0.15</v>
      </c>
      <c r="F4" s="23">
        <v>0.06</v>
      </c>
      <c r="G4" s="30">
        <v>0.02</v>
      </c>
      <c r="H4" s="23">
        <v>0.43</v>
      </c>
      <c r="I4" s="30">
        <v>0.15</v>
      </c>
      <c r="J4" s="23">
        <v>0.12</v>
      </c>
      <c r="K4" s="30">
        <v>0.08</v>
      </c>
      <c r="L4" s="29">
        <f>SUM(D4:K4)</f>
        <v>1.4</v>
      </c>
      <c r="M4" s="29">
        <f t="shared" ref="M4:M6" si="0">E4+G4+I4+K4</f>
        <v>0.39999999999999997</v>
      </c>
    </row>
    <row r="5" spans="1:13" x14ac:dyDescent="0.45">
      <c r="B5" s="3" t="s">
        <v>3</v>
      </c>
      <c r="C5" s="33">
        <v>40</v>
      </c>
      <c r="D5" s="23">
        <v>0.39</v>
      </c>
      <c r="E5" s="30">
        <v>0.15</v>
      </c>
      <c r="F5" s="23">
        <v>7.0000000000000007E-2</v>
      </c>
      <c r="G5" s="30">
        <v>0.03</v>
      </c>
      <c r="H5" s="23">
        <v>0.41</v>
      </c>
      <c r="I5" s="30">
        <v>0.13</v>
      </c>
      <c r="J5" s="23">
        <v>0.13</v>
      </c>
      <c r="K5" s="30">
        <v>0.09</v>
      </c>
      <c r="L5" s="29">
        <f t="shared" ref="L5:L13" si="1">SUM(D5:J5)</f>
        <v>1.31</v>
      </c>
      <c r="M5" s="29">
        <f t="shared" si="0"/>
        <v>0.4</v>
      </c>
    </row>
    <row r="6" spans="1:13" x14ac:dyDescent="0.45">
      <c r="B6" s="3" t="s">
        <v>4</v>
      </c>
      <c r="C6" s="33">
        <v>40</v>
      </c>
      <c r="D6" s="23">
        <v>0.41</v>
      </c>
      <c r="E6" s="30">
        <v>0.15</v>
      </c>
      <c r="F6" s="23">
        <v>0.08</v>
      </c>
      <c r="G6" s="30">
        <v>0.04</v>
      </c>
      <c r="H6" s="23">
        <v>0.36</v>
      </c>
      <c r="I6" s="30">
        <v>0.11</v>
      </c>
      <c r="J6" s="23">
        <v>0.15</v>
      </c>
      <c r="K6" s="30">
        <v>0.1</v>
      </c>
      <c r="L6" s="29">
        <f t="shared" si="1"/>
        <v>1.3</v>
      </c>
      <c r="M6" s="29">
        <f t="shared" si="0"/>
        <v>0.4</v>
      </c>
    </row>
    <row r="7" spans="1:13" x14ac:dyDescent="0.45">
      <c r="B7" s="1" t="s">
        <v>5</v>
      </c>
      <c r="L7" s="29"/>
    </row>
    <row r="8" spans="1:13" ht="18" x14ac:dyDescent="0.55000000000000004">
      <c r="D8" s="27" t="s">
        <v>71</v>
      </c>
      <c r="E8" s="27"/>
      <c r="F8" s="27" t="s">
        <v>72</v>
      </c>
      <c r="G8" s="27"/>
      <c r="H8" s="27" t="s">
        <v>73</v>
      </c>
      <c r="I8" s="27"/>
      <c r="J8" s="27" t="s">
        <v>74</v>
      </c>
      <c r="K8" s="27"/>
      <c r="L8" s="29"/>
    </row>
    <row r="9" spans="1:13" ht="15.75" x14ac:dyDescent="0.5">
      <c r="A9" s="21">
        <v>1</v>
      </c>
      <c r="B9" s="22" t="s">
        <v>6</v>
      </c>
      <c r="C9" s="33" t="s">
        <v>81</v>
      </c>
      <c r="D9" s="23"/>
      <c r="E9" s="23"/>
      <c r="F9" s="23"/>
      <c r="G9" s="23"/>
      <c r="H9" s="23"/>
      <c r="I9" s="23"/>
      <c r="J9" s="23"/>
      <c r="K9" s="23"/>
      <c r="L9" s="29"/>
    </row>
    <row r="10" spans="1:13" x14ac:dyDescent="0.45">
      <c r="A10" s="5" t="s">
        <v>7</v>
      </c>
      <c r="B10" s="4" t="s">
        <v>8</v>
      </c>
      <c r="D10" s="23">
        <v>0.41</v>
      </c>
      <c r="E10" s="30">
        <v>0.1</v>
      </c>
      <c r="F10" s="23">
        <v>0.08</v>
      </c>
      <c r="G10" s="32">
        <v>0.01</v>
      </c>
      <c r="H10" s="23">
        <v>0.38</v>
      </c>
      <c r="I10" s="32">
        <v>7.0000000000000007E-2</v>
      </c>
      <c r="J10" s="23">
        <v>0.13</v>
      </c>
      <c r="K10" s="32">
        <v>0.02</v>
      </c>
      <c r="L10" s="29">
        <f>SUM(D10:K10)</f>
        <v>1.2000000000000002</v>
      </c>
      <c r="M10" s="23">
        <f>E10+G10+I10+K10</f>
        <v>0.19999999999999998</v>
      </c>
    </row>
    <row r="11" spans="1:13" x14ac:dyDescent="0.45">
      <c r="A11" s="5" t="s">
        <v>9</v>
      </c>
      <c r="B11" s="4" t="s">
        <v>10</v>
      </c>
      <c r="D11" s="23">
        <v>0.3</v>
      </c>
      <c r="E11" s="30">
        <v>0.08</v>
      </c>
      <c r="F11" s="23">
        <v>0.06</v>
      </c>
      <c r="G11" s="32">
        <v>8.0000000000000002E-3</v>
      </c>
      <c r="H11" s="23">
        <v>0.54</v>
      </c>
      <c r="I11" s="32">
        <v>9.5000000000000001E-2</v>
      </c>
      <c r="J11" s="23">
        <v>0.1</v>
      </c>
      <c r="K11" s="32">
        <v>1.4999999999999999E-2</v>
      </c>
      <c r="L11" s="29">
        <f>SUM(D11:K11)</f>
        <v>1.198</v>
      </c>
      <c r="M11" s="23">
        <f t="shared" ref="M11:M13" si="2">E11+G11+I11+K11</f>
        <v>0.19800000000000001</v>
      </c>
    </row>
    <row r="12" spans="1:13" x14ac:dyDescent="0.45">
      <c r="A12" s="5" t="s">
        <v>11</v>
      </c>
      <c r="B12" s="4" t="s">
        <v>12</v>
      </c>
      <c r="D12" s="23">
        <v>0.18</v>
      </c>
      <c r="E12" s="30">
        <v>6.2E-2</v>
      </c>
      <c r="F12" s="23">
        <v>0.05</v>
      </c>
      <c r="G12" s="32">
        <v>5.0000000000000001E-3</v>
      </c>
      <c r="H12" s="23">
        <v>0.7</v>
      </c>
      <c r="I12" s="32">
        <v>0.12</v>
      </c>
      <c r="J12" s="23">
        <v>7.0000000000000007E-2</v>
      </c>
      <c r="K12" s="32">
        <v>8.0000000000000002E-3</v>
      </c>
      <c r="L12" s="29">
        <f>SUM(D12:K12)</f>
        <v>1.1950000000000001</v>
      </c>
      <c r="M12" s="23">
        <f t="shared" si="2"/>
        <v>0.19500000000000001</v>
      </c>
    </row>
    <row r="13" spans="1:13" x14ac:dyDescent="0.45">
      <c r="A13" s="5" t="s">
        <v>13</v>
      </c>
      <c r="B13" s="4" t="s">
        <v>14</v>
      </c>
      <c r="D13" s="23">
        <v>0</v>
      </c>
      <c r="E13" s="30"/>
      <c r="F13" s="23">
        <v>0</v>
      </c>
      <c r="G13" s="32"/>
      <c r="H13" s="23">
        <v>0</v>
      </c>
      <c r="I13" s="32"/>
      <c r="J13" s="23">
        <v>0</v>
      </c>
      <c r="K13" s="32"/>
      <c r="L13" s="29">
        <f t="shared" si="1"/>
        <v>0</v>
      </c>
      <c r="M13" s="23">
        <f t="shared" si="2"/>
        <v>0</v>
      </c>
    </row>
    <row r="14" spans="1:13" x14ac:dyDescent="0.45">
      <c r="D14" s="23"/>
      <c r="E14" s="23"/>
      <c r="F14" s="23"/>
      <c r="G14" s="23"/>
      <c r="H14" s="23"/>
      <c r="I14" s="23"/>
      <c r="J14" s="23"/>
      <c r="K14" s="23"/>
      <c r="L14" s="29"/>
    </row>
    <row r="15" spans="1:13" ht="15.75" x14ac:dyDescent="0.5">
      <c r="A15" s="19">
        <v>2</v>
      </c>
      <c r="B15" s="20" t="s">
        <v>15</v>
      </c>
      <c r="C15" s="33" t="s">
        <v>82</v>
      </c>
      <c r="D15" s="23"/>
      <c r="E15" s="23"/>
      <c r="F15" s="23"/>
      <c r="G15" s="23"/>
      <c r="H15" s="23"/>
      <c r="I15" s="23"/>
      <c r="J15" s="23"/>
      <c r="K15" s="23"/>
      <c r="L15" s="29"/>
    </row>
    <row r="16" spans="1:13" x14ac:dyDescent="0.45">
      <c r="A16" s="8" t="s">
        <v>7</v>
      </c>
      <c r="B16" s="6" t="s">
        <v>16</v>
      </c>
      <c r="D16" s="23">
        <v>0.39</v>
      </c>
      <c r="E16" s="32">
        <v>3.5000000000000003E-2</v>
      </c>
      <c r="F16" s="23">
        <v>7.0000000000000007E-2</v>
      </c>
      <c r="G16" s="32">
        <v>1.2E-2</v>
      </c>
      <c r="H16" s="23">
        <v>0.41</v>
      </c>
      <c r="I16" s="32">
        <v>3.7999999999999999E-2</v>
      </c>
      <c r="J16" s="23">
        <v>0.13</v>
      </c>
      <c r="K16" s="32">
        <v>1.4999999999999999E-2</v>
      </c>
      <c r="L16" s="29">
        <f>SUM(D16:K16)</f>
        <v>1.0999999999999999</v>
      </c>
      <c r="M16" s="31">
        <f>E16+G16+I16+K16</f>
        <v>9.9999999999999992E-2</v>
      </c>
    </row>
    <row r="17" spans="1:13" x14ac:dyDescent="0.45">
      <c r="A17" s="8" t="s">
        <v>9</v>
      </c>
      <c r="B17" s="6" t="s">
        <v>17</v>
      </c>
      <c r="D17" s="23">
        <v>0.33</v>
      </c>
      <c r="E17" s="32">
        <v>3.2000000000000001E-2</v>
      </c>
      <c r="F17" s="23">
        <v>0.05</v>
      </c>
      <c r="G17" s="32">
        <v>1.2E-2</v>
      </c>
      <c r="H17" s="23">
        <v>0.5</v>
      </c>
      <c r="I17" s="32">
        <v>4.3999999999999997E-2</v>
      </c>
      <c r="J17" s="23">
        <v>0.12</v>
      </c>
      <c r="K17" s="32">
        <v>1.2E-2</v>
      </c>
      <c r="L17" s="29">
        <f>SUM(D17:K17)</f>
        <v>1.1000000000000001</v>
      </c>
      <c r="M17" s="31">
        <f t="shared" ref="M17:M18" si="3">E17+G17+I17+K17</f>
        <v>9.9999999999999992E-2</v>
      </c>
    </row>
    <row r="18" spans="1:13" ht="34.5" customHeight="1" x14ac:dyDescent="0.45">
      <c r="A18" s="8" t="s">
        <v>11</v>
      </c>
      <c r="B18" s="7" t="s">
        <v>18</v>
      </c>
      <c r="D18" s="23">
        <v>0.28000000000000003</v>
      </c>
      <c r="E18" s="32">
        <v>0.03</v>
      </c>
      <c r="F18" s="23">
        <v>0.05</v>
      </c>
      <c r="G18" s="32">
        <v>1.2E-2</v>
      </c>
      <c r="H18" s="23">
        <v>0.56999999999999995</v>
      </c>
      <c r="I18" s="32">
        <v>0.05</v>
      </c>
      <c r="J18" s="23">
        <v>0.1</v>
      </c>
      <c r="K18" s="32">
        <v>8.0000000000000002E-3</v>
      </c>
      <c r="L18" s="29">
        <f>SUM(D18:K18)</f>
        <v>1.1000000000000001</v>
      </c>
      <c r="M18" s="31">
        <f t="shared" si="3"/>
        <v>0.1</v>
      </c>
    </row>
    <row r="19" spans="1:13" x14ac:dyDescent="0.45">
      <c r="D19" s="23"/>
      <c r="E19" s="23"/>
      <c r="F19" s="23"/>
      <c r="G19" s="23"/>
      <c r="H19" s="23"/>
      <c r="I19" s="23"/>
      <c r="J19" s="23"/>
      <c r="K19" s="23"/>
      <c r="L19" s="29"/>
    </row>
    <row r="20" spans="1:13" ht="15.75" x14ac:dyDescent="0.5">
      <c r="A20" s="19">
        <v>3</v>
      </c>
      <c r="B20" s="20" t="s">
        <v>19</v>
      </c>
      <c r="C20" s="33" t="s">
        <v>83</v>
      </c>
      <c r="D20" s="23"/>
      <c r="E20" s="23"/>
      <c r="F20" s="23"/>
      <c r="G20" s="23"/>
      <c r="H20" s="23"/>
      <c r="I20" s="23"/>
      <c r="J20" s="23"/>
      <c r="K20" s="23"/>
      <c r="L20" s="29"/>
    </row>
    <row r="21" spans="1:13" x14ac:dyDescent="0.45">
      <c r="A21" s="10" t="s">
        <v>7</v>
      </c>
      <c r="B21" s="9" t="s">
        <v>20</v>
      </c>
      <c r="D21" s="23">
        <v>0.39</v>
      </c>
      <c r="E21" s="35">
        <f>((D21/L21)*5)/100</f>
        <v>1.9500000000000003E-2</v>
      </c>
      <c r="F21" s="23">
        <v>7.0000000000000007E-2</v>
      </c>
      <c r="G21" s="35">
        <f>((F21/L21)*5)/100</f>
        <v>3.5000000000000005E-3</v>
      </c>
      <c r="H21" s="23">
        <v>0.41</v>
      </c>
      <c r="I21" s="35">
        <f>((H21/L21)*5)/100</f>
        <v>2.0499999999999997E-2</v>
      </c>
      <c r="J21" s="23">
        <v>0.13</v>
      </c>
      <c r="K21" s="35">
        <f>((J21/L21)*5)/100</f>
        <v>6.5000000000000006E-3</v>
      </c>
      <c r="L21" s="29">
        <v>1</v>
      </c>
      <c r="M21" s="34">
        <f>E21+G21+I21+K21</f>
        <v>4.9999999999999996E-2</v>
      </c>
    </row>
    <row r="22" spans="1:13" x14ac:dyDescent="0.45">
      <c r="A22" s="10" t="s">
        <v>9</v>
      </c>
      <c r="B22" s="9" t="s">
        <v>21</v>
      </c>
      <c r="D22" s="23">
        <v>0.39</v>
      </c>
      <c r="E22" s="35">
        <f t="shared" ref="E22:E31" si="4">((D22/L22)*5)/100</f>
        <v>1.9500000000000003E-2</v>
      </c>
      <c r="F22" s="23">
        <v>7.0000000000000007E-2</v>
      </c>
      <c r="G22" s="35">
        <f t="shared" ref="G22:G31" si="5">((F22/L22)*5)/100</f>
        <v>3.5000000000000005E-3</v>
      </c>
      <c r="H22" s="23">
        <v>0.41</v>
      </c>
      <c r="I22" s="35">
        <f t="shared" ref="I22:I31" si="6">((H22/L22)*5)/100</f>
        <v>2.0499999999999997E-2</v>
      </c>
      <c r="J22" s="23">
        <v>0.13</v>
      </c>
      <c r="K22" s="35">
        <f t="shared" ref="K22:K31" si="7">((J22/L22)*5)/100</f>
        <v>6.5000000000000006E-3</v>
      </c>
      <c r="L22" s="29">
        <v>1</v>
      </c>
      <c r="M22" s="34">
        <f t="shared" ref="M22:M27" si="8">E22+G22+I22+K22</f>
        <v>4.9999999999999996E-2</v>
      </c>
    </row>
    <row r="23" spans="1:13" x14ac:dyDescent="0.45">
      <c r="A23" s="10" t="s">
        <v>11</v>
      </c>
      <c r="B23" s="9" t="s">
        <v>22</v>
      </c>
      <c r="D23" s="23">
        <v>0.38</v>
      </c>
      <c r="E23" s="35">
        <f t="shared" si="4"/>
        <v>1.9E-2</v>
      </c>
      <c r="F23" s="23">
        <v>0.06</v>
      </c>
      <c r="G23" s="35">
        <f t="shared" si="5"/>
        <v>3.0000000000000001E-3</v>
      </c>
      <c r="H23" s="23">
        <v>0.44</v>
      </c>
      <c r="I23" s="35">
        <f t="shared" si="6"/>
        <v>2.2000000000000002E-2</v>
      </c>
      <c r="J23" s="23">
        <v>0.12</v>
      </c>
      <c r="K23" s="35">
        <f t="shared" si="7"/>
        <v>6.0000000000000001E-3</v>
      </c>
      <c r="L23" s="29">
        <v>1</v>
      </c>
      <c r="M23" s="34">
        <f t="shared" si="8"/>
        <v>4.9999999999999996E-2</v>
      </c>
    </row>
    <row r="24" spans="1:13" x14ac:dyDescent="0.45">
      <c r="A24" s="10" t="s">
        <v>13</v>
      </c>
      <c r="B24" s="9" t="s">
        <v>23</v>
      </c>
      <c r="D24" s="23">
        <v>0.36</v>
      </c>
      <c r="E24" s="35">
        <f t="shared" si="4"/>
        <v>1.7999999999999999E-2</v>
      </c>
      <c r="F24" s="23">
        <v>0.06</v>
      </c>
      <c r="G24" s="35">
        <f t="shared" si="5"/>
        <v>3.0000000000000001E-3</v>
      </c>
      <c r="H24" s="23">
        <v>0.46</v>
      </c>
      <c r="I24" s="35">
        <f t="shared" si="6"/>
        <v>2.3000000000000003E-2</v>
      </c>
      <c r="J24" s="23">
        <v>0.12</v>
      </c>
      <c r="K24" s="35">
        <f t="shared" si="7"/>
        <v>6.0000000000000001E-3</v>
      </c>
      <c r="L24" s="29">
        <v>1</v>
      </c>
      <c r="M24" s="34">
        <f t="shared" si="8"/>
        <v>4.9999999999999996E-2</v>
      </c>
    </row>
    <row r="25" spans="1:13" x14ac:dyDescent="0.45">
      <c r="A25" s="10" t="s">
        <v>24</v>
      </c>
      <c r="B25" s="9" t="s">
        <v>25</v>
      </c>
      <c r="D25" s="23">
        <v>0.34</v>
      </c>
      <c r="E25" s="35">
        <f t="shared" si="4"/>
        <v>1.7000000000000001E-2</v>
      </c>
      <c r="F25" s="23">
        <v>0.05</v>
      </c>
      <c r="G25" s="35">
        <f t="shared" si="5"/>
        <v>2.5000000000000001E-3</v>
      </c>
      <c r="H25" s="23">
        <v>0.5</v>
      </c>
      <c r="I25" s="35">
        <f t="shared" si="6"/>
        <v>2.5000000000000001E-2</v>
      </c>
      <c r="J25" s="23">
        <v>0.11</v>
      </c>
      <c r="K25" s="35">
        <f t="shared" si="7"/>
        <v>5.5000000000000005E-3</v>
      </c>
      <c r="L25" s="29">
        <v>1</v>
      </c>
      <c r="M25" s="34">
        <f t="shared" si="8"/>
        <v>4.9999999999999996E-2</v>
      </c>
    </row>
    <row r="26" spans="1:13" x14ac:dyDescent="0.45">
      <c r="A26" s="10" t="s">
        <v>26</v>
      </c>
      <c r="B26" s="9" t="s">
        <v>27</v>
      </c>
      <c r="D26" s="23">
        <v>0.39</v>
      </c>
      <c r="E26" s="35">
        <f t="shared" si="4"/>
        <v>1.9500000000000003E-2</v>
      </c>
      <c r="F26" s="23">
        <v>7.0000000000000007E-2</v>
      </c>
      <c r="G26" s="35">
        <f t="shared" si="5"/>
        <v>3.5000000000000005E-3</v>
      </c>
      <c r="H26" s="23">
        <v>0.41</v>
      </c>
      <c r="I26" s="35">
        <f t="shared" si="6"/>
        <v>2.0499999999999997E-2</v>
      </c>
      <c r="J26" s="23">
        <v>0.13</v>
      </c>
      <c r="K26" s="35">
        <f t="shared" si="7"/>
        <v>6.5000000000000006E-3</v>
      </c>
      <c r="L26" s="29">
        <v>1</v>
      </c>
      <c r="M26" s="34">
        <f t="shared" si="8"/>
        <v>4.9999999999999996E-2</v>
      </c>
    </row>
    <row r="27" spans="1:13" x14ac:dyDescent="0.45">
      <c r="A27" s="10" t="s">
        <v>28</v>
      </c>
      <c r="B27" s="9" t="s">
        <v>29</v>
      </c>
      <c r="D27" s="23">
        <v>0.38</v>
      </c>
      <c r="E27" s="35">
        <f t="shared" si="4"/>
        <v>1.9E-2</v>
      </c>
      <c r="F27" s="23">
        <v>0.06</v>
      </c>
      <c r="G27" s="35">
        <f t="shared" si="5"/>
        <v>3.0000000000000001E-3</v>
      </c>
      <c r="H27" s="23">
        <v>0.44</v>
      </c>
      <c r="I27" s="35">
        <f t="shared" si="6"/>
        <v>2.2000000000000002E-2</v>
      </c>
      <c r="J27" s="23">
        <v>0.12</v>
      </c>
      <c r="K27" s="35">
        <f t="shared" si="7"/>
        <v>6.0000000000000001E-3</v>
      </c>
      <c r="L27" s="29">
        <v>1</v>
      </c>
      <c r="M27" s="34">
        <f t="shared" si="8"/>
        <v>4.9999999999999996E-2</v>
      </c>
    </row>
    <row r="28" spans="1:13" x14ac:dyDescent="0.45">
      <c r="D28" s="23"/>
      <c r="E28" s="35"/>
      <c r="F28" s="23"/>
      <c r="G28" s="35"/>
      <c r="H28" s="23"/>
      <c r="I28" s="35"/>
      <c r="J28" s="23"/>
      <c r="K28" s="35"/>
      <c r="L28" s="29"/>
    </row>
    <row r="29" spans="1:13" ht="15.75" x14ac:dyDescent="0.5">
      <c r="A29" s="19">
        <v>4</v>
      </c>
      <c r="B29" s="20" t="s">
        <v>30</v>
      </c>
      <c r="C29" t="s">
        <v>83</v>
      </c>
      <c r="D29" s="23"/>
      <c r="E29" s="35"/>
      <c r="F29" s="23"/>
      <c r="G29" s="35"/>
      <c r="H29" s="23"/>
      <c r="I29" s="35"/>
      <c r="J29" s="23"/>
      <c r="K29" s="35"/>
      <c r="L29" s="29"/>
    </row>
    <row r="30" spans="1:13" x14ac:dyDescent="0.45">
      <c r="A30" s="12" t="s">
        <v>7</v>
      </c>
      <c r="B30" s="11" t="s">
        <v>31</v>
      </c>
      <c r="D30" s="23">
        <v>0.15</v>
      </c>
      <c r="E30" s="35">
        <f t="shared" si="4"/>
        <v>7.4999999999999997E-3</v>
      </c>
      <c r="F30" s="23">
        <v>0.05</v>
      </c>
      <c r="G30" s="35">
        <f t="shared" si="5"/>
        <v>2.5000000000000001E-3</v>
      </c>
      <c r="H30" s="23">
        <v>0.6</v>
      </c>
      <c r="I30" s="35">
        <f t="shared" si="6"/>
        <v>0.03</v>
      </c>
      <c r="J30" s="23">
        <v>0.2</v>
      </c>
      <c r="K30" s="35">
        <f t="shared" si="7"/>
        <v>0.01</v>
      </c>
      <c r="L30" s="29">
        <v>1</v>
      </c>
      <c r="M30" t="s">
        <v>76</v>
      </c>
    </row>
    <row r="31" spans="1:13" x14ac:dyDescent="0.45">
      <c r="A31" s="12" t="s">
        <v>9</v>
      </c>
      <c r="B31" s="11" t="s">
        <v>32</v>
      </c>
      <c r="D31" s="23">
        <v>0.35</v>
      </c>
      <c r="E31" s="35">
        <f t="shared" si="4"/>
        <v>1.7500000000000002E-2</v>
      </c>
      <c r="F31" s="23">
        <v>7.0000000000000007E-2</v>
      </c>
      <c r="G31" s="35">
        <f t="shared" si="5"/>
        <v>3.5000000000000005E-3</v>
      </c>
      <c r="H31" s="23">
        <v>0.47</v>
      </c>
      <c r="I31" s="35">
        <f t="shared" si="6"/>
        <v>2.3499999999999997E-2</v>
      </c>
      <c r="J31" s="23">
        <v>0.11</v>
      </c>
      <c r="K31" s="35">
        <f t="shared" si="7"/>
        <v>5.5000000000000005E-3</v>
      </c>
      <c r="L31" s="29">
        <v>1</v>
      </c>
    </row>
    <row r="32" spans="1:13" x14ac:dyDescent="0.45">
      <c r="D32" s="23"/>
      <c r="E32" s="23"/>
      <c r="F32" s="23"/>
      <c r="G32" s="23"/>
      <c r="H32" s="23"/>
      <c r="I32" s="23"/>
      <c r="J32" s="23"/>
      <c r="K32" s="23"/>
      <c r="L32" s="29"/>
    </row>
    <row r="33" spans="1:12" ht="31.5" x14ac:dyDescent="0.5">
      <c r="A33" s="19">
        <v>5</v>
      </c>
      <c r="B33" s="20" t="s">
        <v>33</v>
      </c>
      <c r="C33" t="s">
        <v>84</v>
      </c>
      <c r="D33" s="23"/>
      <c r="E33" s="23"/>
      <c r="F33" s="23"/>
      <c r="G33" s="23"/>
      <c r="H33" s="23"/>
      <c r="I33" s="23"/>
      <c r="J33" s="23"/>
      <c r="K33" s="23"/>
      <c r="L33" s="29"/>
    </row>
    <row r="34" spans="1:12" x14ac:dyDescent="0.45">
      <c r="A34" s="13"/>
      <c r="B34" s="14" t="s">
        <v>34</v>
      </c>
      <c r="D34" s="23"/>
      <c r="E34" s="23"/>
      <c r="F34" s="23"/>
      <c r="G34" s="23"/>
      <c r="H34" s="23"/>
      <c r="I34" s="23"/>
      <c r="J34" s="23"/>
      <c r="K34" s="23"/>
      <c r="L34" s="29"/>
    </row>
    <row r="35" spans="1:12" x14ac:dyDescent="0.45">
      <c r="A35" s="16" t="s">
        <v>7</v>
      </c>
      <c r="B35" s="13" t="s">
        <v>35</v>
      </c>
      <c r="D35" s="23">
        <v>0.33</v>
      </c>
      <c r="E35" s="35">
        <f>(((D35/L35)*40)/100)/10</f>
        <v>1.32E-2</v>
      </c>
      <c r="F35" s="23">
        <v>0.06</v>
      </c>
      <c r="G35" s="35">
        <f>(((F35/L35)*40)/100)/10</f>
        <v>2.4000000000000002E-3</v>
      </c>
      <c r="H35" s="23">
        <f t="shared" ref="H35:H42" si="9">100%-F35-D35-J35</f>
        <v>0.48999999999999988</v>
      </c>
      <c r="I35" s="35">
        <f>(((H35/L35)*40)/100)/10</f>
        <v>1.9599999999999996E-2</v>
      </c>
      <c r="J35" s="23">
        <v>0.12</v>
      </c>
      <c r="K35" s="35">
        <f>(((J35/L35)*40)/100)/10</f>
        <v>4.8000000000000004E-3</v>
      </c>
      <c r="L35" s="29">
        <v>1</v>
      </c>
    </row>
    <row r="36" spans="1:12" x14ac:dyDescent="0.45">
      <c r="A36" s="16" t="s">
        <v>9</v>
      </c>
      <c r="B36" s="13" t="s">
        <v>36</v>
      </c>
      <c r="D36" s="23">
        <v>0.33</v>
      </c>
      <c r="E36" s="35">
        <f t="shared" ref="E36:E68" si="10">(((D36/L36)*40)/100)/10</f>
        <v>1.32E-2</v>
      </c>
      <c r="F36" s="23">
        <v>0.06</v>
      </c>
      <c r="G36" s="35">
        <f t="shared" ref="G36:G68" si="11">(((F36/L36)*40)/100)/10</f>
        <v>2.4000000000000002E-3</v>
      </c>
      <c r="H36" s="23">
        <f t="shared" si="9"/>
        <v>0.48999999999999988</v>
      </c>
      <c r="I36" s="35">
        <f t="shared" ref="I36:I68" si="12">(((H36/L36)*40)/100)/10</f>
        <v>1.9599999999999996E-2</v>
      </c>
      <c r="J36" s="23">
        <v>0.12</v>
      </c>
      <c r="K36" s="35">
        <f t="shared" ref="K36:K68" si="13">(((J36/L36)*40)/100)/10</f>
        <v>4.8000000000000004E-3</v>
      </c>
      <c r="L36" s="29">
        <v>1</v>
      </c>
    </row>
    <row r="37" spans="1:12" ht="28.5" x14ac:dyDescent="0.45">
      <c r="A37" s="16" t="s">
        <v>11</v>
      </c>
      <c r="B37" s="15" t="s">
        <v>37</v>
      </c>
      <c r="D37" s="23">
        <v>0.3</v>
      </c>
      <c r="E37" s="35">
        <f t="shared" si="10"/>
        <v>1.2E-2</v>
      </c>
      <c r="F37" s="23">
        <v>0.05</v>
      </c>
      <c r="G37" s="35">
        <f t="shared" si="11"/>
        <v>2E-3</v>
      </c>
      <c r="H37" s="23">
        <f t="shared" si="9"/>
        <v>0.53999999999999992</v>
      </c>
      <c r="I37" s="35">
        <f t="shared" si="12"/>
        <v>2.1599999999999998E-2</v>
      </c>
      <c r="J37" s="23">
        <v>0.11</v>
      </c>
      <c r="K37" s="35">
        <f t="shared" si="13"/>
        <v>4.4000000000000003E-3</v>
      </c>
      <c r="L37" s="29">
        <v>1</v>
      </c>
    </row>
    <row r="38" spans="1:12" x14ac:dyDescent="0.45">
      <c r="A38" s="16" t="s">
        <v>13</v>
      </c>
      <c r="B38" s="13" t="s">
        <v>38</v>
      </c>
      <c r="D38" s="23">
        <v>0.33</v>
      </c>
      <c r="E38" s="35">
        <f t="shared" si="10"/>
        <v>1.32E-2</v>
      </c>
      <c r="F38" s="23">
        <v>0.06</v>
      </c>
      <c r="G38" s="35">
        <f t="shared" si="11"/>
        <v>2.4000000000000002E-3</v>
      </c>
      <c r="H38" s="23">
        <f t="shared" si="9"/>
        <v>0.48999999999999988</v>
      </c>
      <c r="I38" s="35">
        <f t="shared" si="12"/>
        <v>1.9599999999999996E-2</v>
      </c>
      <c r="J38" s="23">
        <v>0.12</v>
      </c>
      <c r="K38" s="35">
        <f t="shared" si="13"/>
        <v>4.8000000000000004E-3</v>
      </c>
      <c r="L38" s="29">
        <v>1</v>
      </c>
    </row>
    <row r="39" spans="1:12" x14ac:dyDescent="0.45">
      <c r="A39" s="16"/>
      <c r="B39" s="14" t="s">
        <v>39</v>
      </c>
      <c r="D39" s="23"/>
      <c r="E39" s="35">
        <f t="shared" si="10"/>
        <v>0</v>
      </c>
      <c r="F39" s="23"/>
      <c r="G39" s="35">
        <f t="shared" si="11"/>
        <v>0</v>
      </c>
      <c r="H39" s="23"/>
      <c r="I39" s="35">
        <f t="shared" si="12"/>
        <v>0</v>
      </c>
      <c r="J39" s="23"/>
      <c r="K39" s="35">
        <f t="shared" si="13"/>
        <v>0</v>
      </c>
      <c r="L39" s="29">
        <v>1</v>
      </c>
    </row>
    <row r="40" spans="1:12" x14ac:dyDescent="0.45">
      <c r="A40" s="16" t="s">
        <v>24</v>
      </c>
      <c r="B40" s="13" t="s">
        <v>40</v>
      </c>
      <c r="D40" s="23">
        <v>0.38</v>
      </c>
      <c r="E40" s="35">
        <f t="shared" si="10"/>
        <v>1.52E-2</v>
      </c>
      <c r="F40" s="23">
        <v>7.0000000000000007E-2</v>
      </c>
      <c r="G40" s="35">
        <f t="shared" si="11"/>
        <v>2.8000000000000004E-3</v>
      </c>
      <c r="H40" s="23">
        <f t="shared" si="9"/>
        <v>0.40999999999999992</v>
      </c>
      <c r="I40" s="35">
        <f t="shared" si="12"/>
        <v>1.6399999999999998E-2</v>
      </c>
      <c r="J40" s="23">
        <v>0.14000000000000001</v>
      </c>
      <c r="K40" s="35">
        <f t="shared" si="13"/>
        <v>5.6000000000000008E-3</v>
      </c>
      <c r="L40" s="29">
        <v>1</v>
      </c>
    </row>
    <row r="41" spans="1:12" ht="28.5" x14ac:dyDescent="0.45">
      <c r="A41" s="16" t="s">
        <v>26</v>
      </c>
      <c r="B41" s="15" t="s">
        <v>41</v>
      </c>
      <c r="D41" s="23">
        <v>0.38</v>
      </c>
      <c r="E41" s="35">
        <f t="shared" si="10"/>
        <v>1.52E-2</v>
      </c>
      <c r="F41" s="23">
        <v>7.0000000000000007E-2</v>
      </c>
      <c r="G41" s="35">
        <f t="shared" si="11"/>
        <v>2.8000000000000004E-3</v>
      </c>
      <c r="H41" s="23">
        <f t="shared" si="9"/>
        <v>0.40999999999999992</v>
      </c>
      <c r="I41" s="35">
        <f t="shared" si="12"/>
        <v>1.6399999999999998E-2</v>
      </c>
      <c r="J41" s="23">
        <v>0.14000000000000001</v>
      </c>
      <c r="K41" s="35">
        <f t="shared" si="13"/>
        <v>5.6000000000000008E-3</v>
      </c>
      <c r="L41" s="29">
        <v>1</v>
      </c>
    </row>
    <row r="42" spans="1:12" x14ac:dyDescent="0.45">
      <c r="A42" s="16" t="s">
        <v>28</v>
      </c>
      <c r="B42" s="13" t="s">
        <v>42</v>
      </c>
      <c r="D42" s="23">
        <v>0.38</v>
      </c>
      <c r="E42" s="35">
        <f t="shared" si="10"/>
        <v>1.52E-2</v>
      </c>
      <c r="F42" s="23">
        <v>7.0000000000000007E-2</v>
      </c>
      <c r="G42" s="35">
        <f t="shared" si="11"/>
        <v>2.8000000000000004E-3</v>
      </c>
      <c r="H42" s="23">
        <f t="shared" si="9"/>
        <v>0.40999999999999992</v>
      </c>
      <c r="I42" s="35">
        <f t="shared" si="12"/>
        <v>1.6399999999999998E-2</v>
      </c>
      <c r="J42" s="23">
        <v>0.14000000000000001</v>
      </c>
      <c r="K42" s="35">
        <f t="shared" si="13"/>
        <v>5.6000000000000008E-3</v>
      </c>
      <c r="L42" s="29">
        <v>1</v>
      </c>
    </row>
    <row r="43" spans="1:12" x14ac:dyDescent="0.45">
      <c r="A43" s="16" t="s">
        <v>43</v>
      </c>
      <c r="B43" s="13" t="s">
        <v>44</v>
      </c>
      <c r="D43" s="23">
        <v>0.36</v>
      </c>
      <c r="E43" s="35">
        <f t="shared" si="10"/>
        <v>1.44E-2</v>
      </c>
      <c r="F43" s="23">
        <v>0.06</v>
      </c>
      <c r="G43" s="35">
        <f t="shared" si="11"/>
        <v>2.4000000000000002E-3</v>
      </c>
      <c r="H43" s="23">
        <f>100%-F43-D43-J43</f>
        <v>0.45999999999999996</v>
      </c>
      <c r="I43" s="35">
        <f t="shared" si="12"/>
        <v>1.84E-2</v>
      </c>
      <c r="J43" s="23">
        <v>0.12</v>
      </c>
      <c r="K43" s="35">
        <f t="shared" si="13"/>
        <v>4.8000000000000004E-3</v>
      </c>
      <c r="L43" s="29">
        <v>1</v>
      </c>
    </row>
    <row r="44" spans="1:12" x14ac:dyDescent="0.45">
      <c r="A44" s="16" t="s">
        <v>45</v>
      </c>
      <c r="B44" s="13" t="s">
        <v>46</v>
      </c>
      <c r="D44" s="23">
        <v>0.36</v>
      </c>
      <c r="E44" s="35">
        <f t="shared" si="10"/>
        <v>1.44E-2</v>
      </c>
      <c r="F44" s="23">
        <v>0.06</v>
      </c>
      <c r="G44" s="35">
        <f t="shared" si="11"/>
        <v>2.4000000000000002E-3</v>
      </c>
      <c r="H44" s="23">
        <f t="shared" ref="H44:H48" si="14">100%-F44-D44-J44</f>
        <v>0.45999999999999996</v>
      </c>
      <c r="I44" s="35">
        <f t="shared" si="12"/>
        <v>1.84E-2</v>
      </c>
      <c r="J44" s="23">
        <v>0.12</v>
      </c>
      <c r="K44" s="35">
        <f t="shared" si="13"/>
        <v>4.8000000000000004E-3</v>
      </c>
      <c r="L44" s="29">
        <v>1</v>
      </c>
    </row>
    <row r="45" spans="1:12" x14ac:dyDescent="0.45">
      <c r="A45" s="16" t="s">
        <v>47</v>
      </c>
      <c r="B45" s="13" t="s">
        <v>48</v>
      </c>
      <c r="D45" s="23">
        <v>0.32</v>
      </c>
      <c r="E45" s="35">
        <f t="shared" si="10"/>
        <v>1.2800000000000001E-2</v>
      </c>
      <c r="F45" s="23">
        <v>0.06</v>
      </c>
      <c r="G45" s="35">
        <f t="shared" si="11"/>
        <v>2.4000000000000002E-3</v>
      </c>
      <c r="H45" s="23">
        <f t="shared" si="14"/>
        <v>0.49999999999999989</v>
      </c>
      <c r="I45" s="35">
        <f t="shared" si="12"/>
        <v>1.9999999999999997E-2</v>
      </c>
      <c r="J45" s="23">
        <v>0.12</v>
      </c>
      <c r="K45" s="35">
        <f t="shared" si="13"/>
        <v>4.8000000000000004E-3</v>
      </c>
      <c r="L45" s="29">
        <v>1</v>
      </c>
    </row>
    <row r="46" spans="1:12" x14ac:dyDescent="0.45">
      <c r="A46" s="16" t="s">
        <v>49</v>
      </c>
      <c r="B46" s="13" t="s">
        <v>50</v>
      </c>
      <c r="D46" s="23">
        <v>0.32</v>
      </c>
      <c r="E46" s="35">
        <f t="shared" si="10"/>
        <v>1.2800000000000001E-2</v>
      </c>
      <c r="F46" s="23">
        <v>0.06</v>
      </c>
      <c r="G46" s="35">
        <f t="shared" si="11"/>
        <v>2.4000000000000002E-3</v>
      </c>
      <c r="H46" s="23">
        <f t="shared" si="14"/>
        <v>0.49999999999999989</v>
      </c>
      <c r="I46" s="35">
        <f t="shared" si="12"/>
        <v>1.9999999999999997E-2</v>
      </c>
      <c r="J46" s="23">
        <v>0.12</v>
      </c>
      <c r="K46" s="35">
        <f t="shared" si="13"/>
        <v>4.8000000000000004E-3</v>
      </c>
      <c r="L46" s="29">
        <v>1</v>
      </c>
    </row>
    <row r="47" spans="1:12" x14ac:dyDescent="0.45">
      <c r="A47" s="16" t="s">
        <v>51</v>
      </c>
      <c r="B47" s="13" t="s">
        <v>52</v>
      </c>
      <c r="D47" s="23">
        <v>0.38</v>
      </c>
      <c r="E47" s="35">
        <f t="shared" si="10"/>
        <v>1.52E-2</v>
      </c>
      <c r="F47" s="23">
        <v>7.0000000000000007E-2</v>
      </c>
      <c r="G47" s="35">
        <f t="shared" si="11"/>
        <v>2.8000000000000004E-3</v>
      </c>
      <c r="H47" s="23">
        <f t="shared" si="14"/>
        <v>0.40999999999999992</v>
      </c>
      <c r="I47" s="35">
        <f t="shared" si="12"/>
        <v>1.6399999999999998E-2</v>
      </c>
      <c r="J47" s="23">
        <v>0.14000000000000001</v>
      </c>
      <c r="K47" s="35">
        <f t="shared" si="13"/>
        <v>5.6000000000000008E-3</v>
      </c>
      <c r="L47" s="29">
        <v>1</v>
      </c>
    </row>
    <row r="48" spans="1:12" x14ac:dyDescent="0.45">
      <c r="A48" s="16" t="s">
        <v>53</v>
      </c>
      <c r="B48" s="13" t="s">
        <v>54</v>
      </c>
      <c r="D48" s="23">
        <v>0.38</v>
      </c>
      <c r="E48" s="35">
        <f t="shared" si="10"/>
        <v>1.52E-2</v>
      </c>
      <c r="F48" s="23">
        <v>7.0000000000000007E-2</v>
      </c>
      <c r="G48" s="35">
        <f t="shared" si="11"/>
        <v>2.8000000000000004E-3</v>
      </c>
      <c r="H48" s="23">
        <f t="shared" si="14"/>
        <v>0.40999999999999992</v>
      </c>
      <c r="I48" s="35">
        <f t="shared" si="12"/>
        <v>1.6399999999999998E-2</v>
      </c>
      <c r="J48" s="23">
        <v>0.14000000000000001</v>
      </c>
      <c r="K48" s="35">
        <f t="shared" si="13"/>
        <v>5.6000000000000008E-3</v>
      </c>
      <c r="L48" s="29">
        <v>1</v>
      </c>
    </row>
    <row r="49" spans="1:12" x14ac:dyDescent="0.45">
      <c r="D49" s="37"/>
      <c r="E49" s="36"/>
      <c r="F49" s="37"/>
      <c r="G49" s="36"/>
      <c r="H49" s="37"/>
      <c r="I49" s="36"/>
      <c r="J49" s="37"/>
      <c r="K49" s="36"/>
      <c r="L49" s="38"/>
    </row>
    <row r="50" spans="1:12" ht="31.5" x14ac:dyDescent="0.5">
      <c r="A50" s="19">
        <v>6</v>
      </c>
      <c r="B50" s="20" t="s">
        <v>55</v>
      </c>
      <c r="D50" s="37"/>
      <c r="E50" s="36"/>
      <c r="F50" s="37"/>
      <c r="G50" s="36"/>
      <c r="H50" s="37"/>
      <c r="I50" s="36"/>
      <c r="J50" s="37"/>
      <c r="K50" s="36"/>
      <c r="L50" s="38"/>
    </row>
    <row r="51" spans="1:12" x14ac:dyDescent="0.45">
      <c r="A51" s="18" t="s">
        <v>7</v>
      </c>
      <c r="B51" s="17" t="s">
        <v>56</v>
      </c>
      <c r="D51" s="23">
        <v>0.35</v>
      </c>
      <c r="E51" s="35">
        <f t="shared" si="10"/>
        <v>1.4000000000000002E-2</v>
      </c>
      <c r="F51" s="23">
        <v>0.06</v>
      </c>
      <c r="G51" s="35">
        <f t="shared" si="11"/>
        <v>2.4000000000000002E-3</v>
      </c>
      <c r="H51" s="23">
        <f t="shared" ref="H51" si="15">100%-F51-D51-J51</f>
        <v>0.47</v>
      </c>
      <c r="I51" s="35">
        <f t="shared" si="12"/>
        <v>1.8799999999999997E-2</v>
      </c>
      <c r="J51" s="23">
        <v>0.12</v>
      </c>
      <c r="K51" s="35">
        <f t="shared" si="13"/>
        <v>4.8000000000000004E-3</v>
      </c>
      <c r="L51" s="29">
        <v>1</v>
      </c>
    </row>
    <row r="52" spans="1:12" x14ac:dyDescent="0.45">
      <c r="A52" s="18" t="s">
        <v>9</v>
      </c>
      <c r="B52" s="17" t="s">
        <v>57</v>
      </c>
      <c r="D52" s="23">
        <v>0.35</v>
      </c>
      <c r="E52" s="35">
        <f t="shared" si="10"/>
        <v>1.4000000000000002E-2</v>
      </c>
      <c r="F52" s="23">
        <v>0.06</v>
      </c>
      <c r="G52" s="35">
        <f t="shared" si="11"/>
        <v>2.4000000000000002E-3</v>
      </c>
      <c r="H52" s="23">
        <f t="shared" ref="H52:H56" si="16">100%-F52-D52-J52</f>
        <v>0.47</v>
      </c>
      <c r="I52" s="35">
        <f t="shared" si="12"/>
        <v>1.8799999999999997E-2</v>
      </c>
      <c r="J52" s="23">
        <v>0.12</v>
      </c>
      <c r="K52" s="35">
        <f t="shared" si="13"/>
        <v>4.8000000000000004E-3</v>
      </c>
      <c r="L52" s="29">
        <v>1</v>
      </c>
    </row>
    <row r="53" spans="1:12" x14ac:dyDescent="0.45">
      <c r="A53" s="18" t="s">
        <v>11</v>
      </c>
      <c r="B53" s="17" t="s">
        <v>58</v>
      </c>
      <c r="D53" s="23">
        <v>0.33</v>
      </c>
      <c r="E53" s="35">
        <f t="shared" si="10"/>
        <v>1.32E-2</v>
      </c>
      <c r="F53" s="23">
        <v>0.06</v>
      </c>
      <c r="G53" s="35">
        <f t="shared" si="11"/>
        <v>2.4000000000000002E-3</v>
      </c>
      <c r="H53" s="23">
        <f t="shared" si="16"/>
        <v>0.48999999999999988</v>
      </c>
      <c r="I53" s="35">
        <f t="shared" si="12"/>
        <v>1.9599999999999996E-2</v>
      </c>
      <c r="J53" s="23">
        <v>0.12</v>
      </c>
      <c r="K53" s="35">
        <f t="shared" si="13"/>
        <v>4.8000000000000004E-3</v>
      </c>
      <c r="L53" s="29">
        <v>1</v>
      </c>
    </row>
    <row r="54" spans="1:12" x14ac:dyDescent="0.45">
      <c r="A54" s="18" t="s">
        <v>13</v>
      </c>
      <c r="B54" s="17" t="s">
        <v>59</v>
      </c>
      <c r="D54" s="23">
        <v>0.33</v>
      </c>
      <c r="E54" s="35">
        <f t="shared" si="10"/>
        <v>1.32E-2</v>
      </c>
      <c r="F54" s="23">
        <v>0.05</v>
      </c>
      <c r="G54" s="35">
        <f t="shared" si="11"/>
        <v>2E-3</v>
      </c>
      <c r="H54" s="23">
        <f t="shared" si="16"/>
        <v>0.51999999999999991</v>
      </c>
      <c r="I54" s="35">
        <f t="shared" si="12"/>
        <v>2.0799999999999996E-2</v>
      </c>
      <c r="J54" s="23">
        <v>0.1</v>
      </c>
      <c r="K54" s="35">
        <f t="shared" si="13"/>
        <v>4.0000000000000001E-3</v>
      </c>
      <c r="L54" s="29">
        <v>1</v>
      </c>
    </row>
    <row r="55" spans="1:12" x14ac:dyDescent="0.45">
      <c r="A55" s="18" t="s">
        <v>24</v>
      </c>
      <c r="B55" s="17" t="s">
        <v>60</v>
      </c>
      <c r="D55" s="23">
        <v>0.35</v>
      </c>
      <c r="E55" s="35">
        <f t="shared" si="10"/>
        <v>1.4000000000000002E-2</v>
      </c>
      <c r="F55" s="23">
        <v>0.06</v>
      </c>
      <c r="G55" s="35">
        <f t="shared" si="11"/>
        <v>2.4000000000000002E-3</v>
      </c>
      <c r="H55" s="23">
        <f t="shared" si="16"/>
        <v>0.47</v>
      </c>
      <c r="I55" s="35">
        <f t="shared" si="12"/>
        <v>1.8799999999999997E-2</v>
      </c>
      <c r="J55" s="23">
        <v>0.12</v>
      </c>
      <c r="K55" s="35">
        <f t="shared" si="13"/>
        <v>4.8000000000000004E-3</v>
      </c>
      <c r="L55" s="29">
        <v>1</v>
      </c>
    </row>
    <row r="56" spans="1:12" x14ac:dyDescent="0.45">
      <c r="A56" s="18" t="s">
        <v>53</v>
      </c>
      <c r="B56" s="17" t="s">
        <v>54</v>
      </c>
      <c r="D56" s="23">
        <v>0.35</v>
      </c>
      <c r="E56" s="35">
        <f t="shared" si="10"/>
        <v>1.4000000000000002E-2</v>
      </c>
      <c r="F56" s="23">
        <v>0.06</v>
      </c>
      <c r="G56" s="35">
        <f t="shared" si="11"/>
        <v>2.4000000000000002E-3</v>
      </c>
      <c r="H56" s="23">
        <f t="shared" si="16"/>
        <v>0.47</v>
      </c>
      <c r="I56" s="35">
        <f t="shared" si="12"/>
        <v>1.8799999999999997E-2</v>
      </c>
      <c r="J56" s="23">
        <v>0.12</v>
      </c>
      <c r="K56" s="35">
        <f t="shared" si="13"/>
        <v>4.8000000000000004E-3</v>
      </c>
      <c r="L56" s="29">
        <v>1</v>
      </c>
    </row>
    <row r="57" spans="1:12" x14ac:dyDescent="0.45">
      <c r="D57" s="37"/>
      <c r="E57" s="36"/>
      <c r="F57" s="37"/>
      <c r="G57" s="36"/>
      <c r="H57" s="37"/>
      <c r="I57" s="36"/>
      <c r="J57" s="37"/>
      <c r="K57" s="36"/>
      <c r="L57" s="38"/>
    </row>
    <row r="58" spans="1:12" ht="31.5" x14ac:dyDescent="0.5">
      <c r="A58" s="19">
        <v>7</v>
      </c>
      <c r="B58" s="20" t="s">
        <v>61</v>
      </c>
      <c r="D58" s="37"/>
      <c r="E58" s="36"/>
      <c r="F58" s="37"/>
      <c r="G58" s="36"/>
      <c r="H58" s="37"/>
      <c r="I58" s="36"/>
      <c r="J58" s="37"/>
      <c r="K58" s="36"/>
      <c r="L58" s="38"/>
    </row>
    <row r="59" spans="1:12" ht="28.5" x14ac:dyDescent="0.45">
      <c r="A59" s="26" t="s">
        <v>7</v>
      </c>
      <c r="B59" s="25" t="s">
        <v>62</v>
      </c>
      <c r="D59" s="23">
        <v>0.28000000000000003</v>
      </c>
      <c r="E59" s="35">
        <f t="shared" si="10"/>
        <v>1.1200000000000002E-2</v>
      </c>
      <c r="F59" s="23">
        <v>0.05</v>
      </c>
      <c r="G59" s="35">
        <f t="shared" si="11"/>
        <v>2E-3</v>
      </c>
      <c r="H59" s="23">
        <f t="shared" ref="H59:H68" si="17">100%-F59-D59-J59</f>
        <v>0.51999999999999991</v>
      </c>
      <c r="I59" s="35">
        <f t="shared" si="12"/>
        <v>2.0799999999999996E-2</v>
      </c>
      <c r="J59" s="23">
        <v>0.15</v>
      </c>
      <c r="K59" s="35">
        <f t="shared" si="13"/>
        <v>6.0000000000000001E-3</v>
      </c>
      <c r="L59" s="29">
        <v>1</v>
      </c>
    </row>
    <row r="60" spans="1:12" ht="28.5" x14ac:dyDescent="0.45">
      <c r="A60" s="26" t="s">
        <v>9</v>
      </c>
      <c r="B60" s="25" t="s">
        <v>63</v>
      </c>
      <c r="D60" s="23">
        <v>0.35</v>
      </c>
      <c r="E60" s="35">
        <f t="shared" si="10"/>
        <v>1.4000000000000002E-2</v>
      </c>
      <c r="F60" s="23">
        <v>0.06</v>
      </c>
      <c r="G60" s="35">
        <f t="shared" si="11"/>
        <v>2.4000000000000002E-3</v>
      </c>
      <c r="H60" s="23">
        <f t="shared" si="17"/>
        <v>0.43999999999999995</v>
      </c>
      <c r="I60" s="35">
        <f t="shared" si="12"/>
        <v>1.7599999999999998E-2</v>
      </c>
      <c r="J60" s="23">
        <v>0.15</v>
      </c>
      <c r="K60" s="35">
        <f t="shared" si="13"/>
        <v>6.0000000000000001E-3</v>
      </c>
      <c r="L60" s="29">
        <v>1</v>
      </c>
    </row>
    <row r="61" spans="1:12" x14ac:dyDescent="0.45">
      <c r="A61" s="26" t="s">
        <v>11</v>
      </c>
      <c r="B61" s="24" t="s">
        <v>64</v>
      </c>
      <c r="D61" s="23">
        <v>0.34</v>
      </c>
      <c r="E61" s="35">
        <f t="shared" si="10"/>
        <v>1.3600000000000001E-2</v>
      </c>
      <c r="F61" s="23">
        <v>0.06</v>
      </c>
      <c r="G61" s="35">
        <f t="shared" si="11"/>
        <v>2.4000000000000002E-3</v>
      </c>
      <c r="H61" s="23">
        <f t="shared" si="17"/>
        <v>0.47999999999999987</v>
      </c>
      <c r="I61" s="35">
        <f t="shared" si="12"/>
        <v>1.9199999999999995E-2</v>
      </c>
      <c r="J61" s="23">
        <v>0.12</v>
      </c>
      <c r="K61" s="35">
        <f t="shared" si="13"/>
        <v>4.8000000000000004E-3</v>
      </c>
      <c r="L61" s="29">
        <v>1</v>
      </c>
    </row>
    <row r="62" spans="1:12" x14ac:dyDescent="0.45">
      <c r="A62" s="26" t="s">
        <v>13</v>
      </c>
      <c r="B62" s="24" t="s">
        <v>65</v>
      </c>
      <c r="D62" s="23">
        <v>0.33</v>
      </c>
      <c r="E62" s="35">
        <f t="shared" si="10"/>
        <v>1.32E-2</v>
      </c>
      <c r="F62" s="23">
        <v>0.06</v>
      </c>
      <c r="G62" s="35">
        <f t="shared" si="11"/>
        <v>2.4000000000000002E-3</v>
      </c>
      <c r="H62" s="23">
        <f t="shared" si="17"/>
        <v>0.48999999999999988</v>
      </c>
      <c r="I62" s="35">
        <f t="shared" si="12"/>
        <v>1.9599999999999996E-2</v>
      </c>
      <c r="J62" s="23">
        <v>0.12</v>
      </c>
      <c r="K62" s="35">
        <f t="shared" si="13"/>
        <v>4.8000000000000004E-3</v>
      </c>
      <c r="L62" s="29">
        <v>1</v>
      </c>
    </row>
    <row r="63" spans="1:12" x14ac:dyDescent="0.45">
      <c r="A63" s="26" t="s">
        <v>24</v>
      </c>
      <c r="B63" s="24" t="s">
        <v>66</v>
      </c>
      <c r="D63" s="23">
        <v>0.33</v>
      </c>
      <c r="E63" s="35">
        <f t="shared" si="10"/>
        <v>1.32E-2</v>
      </c>
      <c r="F63" s="23">
        <v>0.06</v>
      </c>
      <c r="G63" s="35">
        <f t="shared" si="11"/>
        <v>2.4000000000000002E-3</v>
      </c>
      <c r="H63" s="23">
        <f t="shared" si="17"/>
        <v>0.48999999999999988</v>
      </c>
      <c r="I63" s="35">
        <f t="shared" si="12"/>
        <v>1.9599999999999996E-2</v>
      </c>
      <c r="J63" s="23">
        <v>0.12</v>
      </c>
      <c r="K63" s="35">
        <f t="shared" si="13"/>
        <v>4.8000000000000004E-3</v>
      </c>
      <c r="L63" s="29">
        <v>1</v>
      </c>
    </row>
    <row r="64" spans="1:12" x14ac:dyDescent="0.45">
      <c r="A64" s="26" t="s">
        <v>26</v>
      </c>
      <c r="B64" s="24" t="s">
        <v>67</v>
      </c>
      <c r="D64" s="23">
        <v>0.32</v>
      </c>
      <c r="E64" s="35">
        <f t="shared" si="10"/>
        <v>1.2800000000000001E-2</v>
      </c>
      <c r="F64" s="23">
        <v>0.05</v>
      </c>
      <c r="G64" s="35">
        <f t="shared" si="11"/>
        <v>2E-3</v>
      </c>
      <c r="H64" s="23">
        <f t="shared" si="17"/>
        <v>0.5099999999999999</v>
      </c>
      <c r="I64" s="35">
        <f t="shared" si="12"/>
        <v>2.0399999999999995E-2</v>
      </c>
      <c r="J64" s="23">
        <v>0.12</v>
      </c>
      <c r="K64" s="35">
        <f t="shared" si="13"/>
        <v>4.8000000000000004E-3</v>
      </c>
      <c r="L64" s="29">
        <v>1</v>
      </c>
    </row>
    <row r="65" spans="1:12" x14ac:dyDescent="0.45">
      <c r="A65" s="26" t="s">
        <v>28</v>
      </c>
      <c r="B65" s="24" t="s">
        <v>68</v>
      </c>
      <c r="D65" s="23">
        <v>0.28999999999999998</v>
      </c>
      <c r="E65" s="35">
        <f t="shared" si="10"/>
        <v>1.1599999999999999E-2</v>
      </c>
      <c r="F65" s="23">
        <v>0.05</v>
      </c>
      <c r="G65" s="35">
        <f t="shared" si="11"/>
        <v>2E-3</v>
      </c>
      <c r="H65" s="23">
        <f t="shared" si="17"/>
        <v>0.51999999999999991</v>
      </c>
      <c r="I65" s="35">
        <f t="shared" si="12"/>
        <v>2.0799999999999996E-2</v>
      </c>
      <c r="J65" s="23">
        <v>0.14000000000000001</v>
      </c>
      <c r="K65" s="35">
        <f t="shared" si="13"/>
        <v>5.6000000000000008E-3</v>
      </c>
      <c r="L65" s="29">
        <v>1</v>
      </c>
    </row>
    <row r="66" spans="1:12" x14ac:dyDescent="0.45">
      <c r="A66" s="26" t="s">
        <v>43</v>
      </c>
      <c r="B66" s="24" t="s">
        <v>69</v>
      </c>
      <c r="D66" s="23">
        <v>0.27</v>
      </c>
      <c r="E66" s="35">
        <f t="shared" si="10"/>
        <v>1.0800000000000001E-2</v>
      </c>
      <c r="F66" s="23">
        <v>0.05</v>
      </c>
      <c r="G66" s="35">
        <f t="shared" si="11"/>
        <v>2E-3</v>
      </c>
      <c r="H66" s="23">
        <f t="shared" si="17"/>
        <v>0.55999999999999994</v>
      </c>
      <c r="I66" s="35">
        <f t="shared" si="12"/>
        <v>2.2399999999999996E-2</v>
      </c>
      <c r="J66" s="23">
        <v>0.12</v>
      </c>
      <c r="K66" s="35">
        <f t="shared" si="13"/>
        <v>4.8000000000000004E-3</v>
      </c>
      <c r="L66" s="29">
        <v>1</v>
      </c>
    </row>
    <row r="67" spans="1:12" x14ac:dyDescent="0.45">
      <c r="A67" s="26" t="s">
        <v>45</v>
      </c>
      <c r="B67" s="24" t="s">
        <v>70</v>
      </c>
      <c r="D67" s="23">
        <v>0.33</v>
      </c>
      <c r="E67" s="35">
        <f t="shared" si="10"/>
        <v>1.32E-2</v>
      </c>
      <c r="F67" s="23">
        <v>0.06</v>
      </c>
      <c r="G67" s="35">
        <f t="shared" si="11"/>
        <v>2.4000000000000002E-3</v>
      </c>
      <c r="H67" s="23">
        <f t="shared" si="17"/>
        <v>0.48999999999999988</v>
      </c>
      <c r="I67" s="35">
        <f t="shared" si="12"/>
        <v>1.9599999999999996E-2</v>
      </c>
      <c r="J67" s="23">
        <v>0.12</v>
      </c>
      <c r="K67" s="35">
        <f t="shared" si="13"/>
        <v>4.8000000000000004E-3</v>
      </c>
      <c r="L67" s="29">
        <v>1</v>
      </c>
    </row>
    <row r="68" spans="1:12" x14ac:dyDescent="0.45">
      <c r="A68" s="26" t="s">
        <v>53</v>
      </c>
      <c r="B68" s="24" t="s">
        <v>54</v>
      </c>
      <c r="D68" s="23">
        <v>0.35</v>
      </c>
      <c r="E68" s="35">
        <f t="shared" si="10"/>
        <v>1.4000000000000002E-2</v>
      </c>
      <c r="F68" s="23">
        <v>0.06</v>
      </c>
      <c r="G68" s="35">
        <f t="shared" si="11"/>
        <v>2.4000000000000002E-3</v>
      </c>
      <c r="H68" s="23">
        <f t="shared" si="17"/>
        <v>0.47</v>
      </c>
      <c r="I68" s="35">
        <f t="shared" si="12"/>
        <v>1.8799999999999997E-2</v>
      </c>
      <c r="J68" s="23">
        <v>0.12</v>
      </c>
      <c r="K68" s="35">
        <f t="shared" si="13"/>
        <v>4.8000000000000004E-3</v>
      </c>
      <c r="L68" s="29">
        <v>1</v>
      </c>
    </row>
  </sheetData>
  <pageMargins left="0.7" right="0.7" top="0.75" bottom="0.75" header="0.3" footer="0.3"/>
  <pageSetup paperSize="8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PMV Scenarios Cat 1</vt:lpstr>
      <vt:lpstr>PMV Scenarios Cat 2</vt:lpstr>
      <vt:lpstr>PMV Scenarios Cat 3 a</vt:lpstr>
      <vt:lpstr>PMV Scenarios Cat 3 b</vt:lpstr>
      <vt:lpstr>PMV Scenarios Cat 3 c</vt:lpstr>
      <vt:lpstr>PMV Scenarios Cat 3 d</vt:lpstr>
      <vt:lpstr>PMV Scenarios Cat 3 f</vt:lpstr>
      <vt:lpstr>PMV Scenarios Cat 3 g</vt:lpstr>
      <vt:lpstr>Percentages</vt:lpstr>
      <vt:lpstr>Sheet1</vt:lpstr>
      <vt:lpstr>Matrix with Selections</vt:lpstr>
      <vt:lpstr>N3N263</vt:lpstr>
      <vt:lpstr>Percentages!Print_Area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Dimov</dc:creator>
  <cp:lastModifiedBy>Dimitar Dimov</cp:lastModifiedBy>
  <cp:lastPrinted>2018-11-09T10:47:01Z</cp:lastPrinted>
  <dcterms:created xsi:type="dcterms:W3CDTF">2018-07-24T12:32:54Z</dcterms:created>
  <dcterms:modified xsi:type="dcterms:W3CDTF">2018-12-06T17:26:08Z</dcterms:modified>
</cp:coreProperties>
</file>