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09415006b0aa57/Documents/SSW 513/"/>
    </mc:Choice>
  </mc:AlternateContent>
  <xr:revisionPtr revIDLastSave="0" documentId="8_{C9043D98-CBF7-4A9D-A11C-D421AB848247}" xr6:coauthVersionLast="47" xr6:coauthVersionMax="47" xr10:uidLastSave="{00000000-0000-0000-0000-000000000000}"/>
  <bookViews>
    <workbookView xWindow="-108" yWindow="-108" windowWidth="23256" windowHeight="13896"/>
  </bookViews>
  <sheets>
    <sheet name="CART" sheetId="2" r:id="rId1"/>
  </sheets>
  <calcPr calcId="0"/>
</workbook>
</file>

<file path=xl/calcChain.xml><?xml version="1.0" encoding="utf-8"?>
<calcChain xmlns="http://schemas.openxmlformats.org/spreadsheetml/2006/main">
  <c r="S40" i="2" l="1"/>
  <c r="R40" i="2"/>
  <c r="Q40" i="2"/>
  <c r="P40" i="2"/>
  <c r="O40" i="2"/>
  <c r="N40" i="2"/>
  <c r="M40" i="2"/>
  <c r="L40" i="2"/>
  <c r="J40" i="2"/>
  <c r="S39" i="2"/>
  <c r="R39" i="2"/>
  <c r="Q39" i="2"/>
  <c r="P39" i="2"/>
  <c r="O39" i="2"/>
  <c r="N39" i="2"/>
  <c r="M39" i="2"/>
  <c r="L39" i="2"/>
  <c r="J39" i="2"/>
  <c r="S38" i="2"/>
  <c r="R38" i="2"/>
  <c r="Q38" i="2"/>
  <c r="P38" i="2"/>
  <c r="O38" i="2"/>
  <c r="N38" i="2"/>
  <c r="U38" i="2" s="1"/>
  <c r="M38" i="2"/>
  <c r="L38" i="2"/>
  <c r="J38" i="2"/>
  <c r="U40" i="2"/>
  <c r="K40" i="2"/>
  <c r="T40" i="2" s="1"/>
  <c r="V40" i="2" s="1"/>
  <c r="U39" i="2"/>
  <c r="K39" i="2"/>
  <c r="T39" i="2" s="1"/>
  <c r="S32" i="2"/>
  <c r="R32" i="2"/>
  <c r="Q32" i="2"/>
  <c r="P32" i="2"/>
  <c r="O32" i="2"/>
  <c r="N32" i="2"/>
  <c r="M32" i="2"/>
  <c r="L32" i="2"/>
  <c r="U32" i="2" s="1"/>
  <c r="J32" i="2"/>
  <c r="U31" i="2"/>
  <c r="T31" i="2"/>
  <c r="V31" i="2" s="1"/>
  <c r="S31" i="2"/>
  <c r="R31" i="2"/>
  <c r="Q31" i="2"/>
  <c r="P31" i="2"/>
  <c r="O31" i="2"/>
  <c r="N31" i="2"/>
  <c r="M31" i="2"/>
  <c r="L31" i="2"/>
  <c r="K31" i="2"/>
  <c r="S30" i="2"/>
  <c r="R30" i="2"/>
  <c r="Q30" i="2"/>
  <c r="P30" i="2"/>
  <c r="U30" i="2" s="1"/>
  <c r="O30" i="2"/>
  <c r="N30" i="2"/>
  <c r="M30" i="2"/>
  <c r="L30" i="2"/>
  <c r="J30" i="2"/>
  <c r="K30" i="2" s="1"/>
  <c r="T30" i="2" s="1"/>
  <c r="V30" i="2" s="1"/>
  <c r="S24" i="2"/>
  <c r="R24" i="2"/>
  <c r="Q24" i="2"/>
  <c r="P24" i="2"/>
  <c r="O24" i="2"/>
  <c r="N24" i="2"/>
  <c r="M24" i="2"/>
  <c r="L24" i="2"/>
  <c r="J24" i="2"/>
  <c r="S23" i="2"/>
  <c r="R23" i="2"/>
  <c r="Q23" i="2"/>
  <c r="P23" i="2"/>
  <c r="O23" i="2"/>
  <c r="N23" i="2"/>
  <c r="M23" i="2"/>
  <c r="L23" i="2"/>
  <c r="T22" i="2"/>
  <c r="S22" i="2"/>
  <c r="R22" i="2"/>
  <c r="Q22" i="2"/>
  <c r="P22" i="2"/>
  <c r="O22" i="2"/>
  <c r="N22" i="2"/>
  <c r="M22" i="2"/>
  <c r="L22" i="2"/>
  <c r="J22" i="2"/>
  <c r="U24" i="2"/>
  <c r="K24" i="2"/>
  <c r="T24" i="2" s="1"/>
  <c r="V24" i="2" s="1"/>
  <c r="U23" i="2"/>
  <c r="K23" i="2"/>
  <c r="T23" i="2" s="1"/>
  <c r="U22" i="2"/>
  <c r="K22" i="2"/>
  <c r="V22" i="2" s="1"/>
  <c r="S16" i="2"/>
  <c r="R16" i="2"/>
  <c r="Q16" i="2"/>
  <c r="P16" i="2"/>
  <c r="O16" i="2"/>
  <c r="N16" i="2"/>
  <c r="M16" i="2"/>
  <c r="L16" i="2"/>
  <c r="T15" i="2"/>
  <c r="S15" i="2"/>
  <c r="R15" i="2"/>
  <c r="Q15" i="2"/>
  <c r="P15" i="2"/>
  <c r="K16" i="2"/>
  <c r="T16" i="2" s="1"/>
  <c r="K15" i="2"/>
  <c r="O15" i="2"/>
  <c r="N15" i="2"/>
  <c r="M15" i="2"/>
  <c r="L15" i="2"/>
  <c r="J15" i="2"/>
  <c r="U16" i="2"/>
  <c r="U15" i="2"/>
  <c r="V7" i="2"/>
  <c r="V8" i="2"/>
  <c r="V9" i="2"/>
  <c r="S9" i="2"/>
  <c r="R9" i="2"/>
  <c r="Q9" i="2"/>
  <c r="P9" i="2"/>
  <c r="S8" i="2"/>
  <c r="R8" i="2"/>
  <c r="Q8" i="2"/>
  <c r="Q7" i="2"/>
  <c r="P8" i="2"/>
  <c r="O9" i="2"/>
  <c r="N9" i="2"/>
  <c r="M9" i="2"/>
  <c r="L9" i="2"/>
  <c r="O8" i="2"/>
  <c r="N8" i="2"/>
  <c r="M8" i="2"/>
  <c r="L8" i="2"/>
  <c r="J9" i="2"/>
  <c r="J8" i="2"/>
  <c r="J7" i="2"/>
  <c r="U7" i="2"/>
  <c r="U8" i="2"/>
  <c r="U9" i="2"/>
  <c r="S7" i="2"/>
  <c r="R7" i="2"/>
  <c r="P7" i="2"/>
  <c r="O7" i="2"/>
  <c r="N7" i="2"/>
  <c r="M7" i="2"/>
  <c r="L7" i="2"/>
  <c r="V39" i="2" l="1"/>
  <c r="K38" i="2"/>
  <c r="T38" i="2" s="1"/>
  <c r="V38" i="2" s="1"/>
  <c r="K32" i="2"/>
  <c r="T32" i="2" s="1"/>
  <c r="V32" i="2" s="1"/>
  <c r="V23" i="2"/>
  <c r="V16" i="2"/>
  <c r="V15" i="2"/>
  <c r="U6" i="2" l="1"/>
  <c r="K9" i="2"/>
  <c r="T9" i="2" s="1"/>
  <c r="K8" i="2"/>
  <c r="T8" i="2" s="1"/>
  <c r="K7" i="2"/>
  <c r="T7" i="2" s="1"/>
  <c r="K6" i="2"/>
  <c r="T6" i="2" s="1"/>
  <c r="V6" i="2" l="1"/>
</calcChain>
</file>

<file path=xl/sharedStrings.xml><?xml version="1.0" encoding="utf-8"?>
<sst xmlns="http://schemas.openxmlformats.org/spreadsheetml/2006/main" count="173" uniqueCount="55">
  <si>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</si>
  <si>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</si>
  <si>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</si>
  <si>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</si>
  <si>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</si>
  <si>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</si>
  <si>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</si>
  <si>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</si>
  <si>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</si>
  <si>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</si>
  <si>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Discretizing Salary and Age</t>
  </si>
  <si>
    <t>&lt;=50</t>
  </si>
  <si>
    <t>&lt;=30</t>
  </si>
  <si>
    <t>&lt;=40</t>
  </si>
  <si>
    <t>Salary Level</t>
  </si>
  <si>
    <t>Less than $35,000 Level 1</t>
  </si>
  <si>
    <t>$35,000 to l less than $45,000 Level 2</t>
  </si>
  <si>
    <t>$45,000 to less than $55,000 Level 3</t>
  </si>
  <si>
    <t>Above $55,000 Level 4</t>
  </si>
  <si>
    <t>p(j/tl)</t>
  </si>
  <si>
    <t>p(j/tr)</t>
  </si>
  <si>
    <t>Split</t>
  </si>
  <si>
    <t>PL</t>
  </si>
  <si>
    <t>PR</t>
  </si>
  <si>
    <t>2Pl * PR</t>
  </si>
  <si>
    <t>q(s/t)</t>
  </si>
  <si>
    <t>Over all</t>
  </si>
  <si>
    <t>2Pl * PR * q(s/t)</t>
  </si>
  <si>
    <t>Occupation - Service</t>
  </si>
  <si>
    <t>Occupation -Management</t>
  </si>
  <si>
    <t>Occupation - Sales</t>
  </si>
  <si>
    <t>Occupation - Staff</t>
  </si>
  <si>
    <t>Level 1</t>
  </si>
  <si>
    <t>Level 2</t>
  </si>
  <si>
    <t>Given Dataset</t>
  </si>
  <si>
    <t>Level 3</t>
  </si>
  <si>
    <t>Level 4</t>
  </si>
  <si>
    <t>3/11</t>
  </si>
  <si>
    <t>0/3</t>
  </si>
  <si>
    <t>2/8</t>
  </si>
  <si>
    <t>2*3/11*8/11</t>
  </si>
  <si>
    <t>0/4</t>
  </si>
  <si>
    <t>Gender - Female</t>
  </si>
  <si>
    <t>Gender - Male</t>
  </si>
  <si>
    <t>0/5</t>
  </si>
  <si>
    <t>2/6</t>
  </si>
  <si>
    <t>0/6</t>
  </si>
  <si>
    <t>Age&lt;=30</t>
  </si>
  <si>
    <t>31&lt;=Age&lt;=40</t>
  </si>
  <si>
    <t>41&lt;=Age&lt;=50</t>
  </si>
  <si>
    <t>Service or Management</t>
  </si>
  <si>
    <t>Service or Sales</t>
  </si>
  <si>
    <t>Service or Staff</t>
  </si>
  <si>
    <t>2/4</t>
  </si>
  <si>
    <t>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</si>
</sst>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6" fontId="0" fillId="0" borderId="0" xfId="0" applyNumberFormat="1"/>
    <xf numFmtId="0" fontId="18" fillId="0" borderId="0" xfId="0" applyFont="1" applyAlignment="1">
      <alignment horizontal="center"/>
    </xf>
    <xf numFmtId="0" fontId="18" fillId="33" borderId="0" xfId="0" applyFont="1" applyFill="1"/>
    <xf numFmtId="0" fontId="0" fillId="34" borderId="10" xfId="0" applyFill="1" applyBorder="1"/>
    <xf numFmtId="0" fontId="0" fillId="34" borderId="10" xfId="0" quotePrefix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0" xfId="0" applyFont="1" applyAlignment="1">
      <alignment horizontal="center"/>
    </xf>
    <xf numFmtId="0" fontId="20" fillId="34" borderId="10" xfId="0" applyFont="1" applyFill="1" applyBorder="1" applyAlignment="1">
      <alignment horizontal="center"/>
    </xf>
    <xf numFmtId="49" fontId="0" fillId="0" borderId="10" xfId="0" quotePrefix="1" applyNumberFormat="1" applyBorder="1" applyAlignment="1">
      <alignment horizontal="center"/>
    </xf>
    <xf numFmtId="0" fontId="0" fillId="0" borderId="10" xfId="0" quotePrefix="1" applyNumberForma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3" fontId="0" fillId="0" borderId="10" xfId="0" quotePrefix="1" applyNumberFormat="1" applyBorder="1" applyAlignment="1">
      <alignment horizontal="center"/>
    </xf>
    <xf numFmtId="164" fontId="0" fillId="0" borderId="10" xfId="0" applyNumberForma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Border="1"/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13" totalsRowShown="0">
  <autoFilter ref="A2:D13"/>
  <tableColumns count="4">
    <tableColumn id="1" name="Occupation"/>
    <tableColumn id="2" name="Gender"/>
    <tableColumn id="3" name="Age"/>
    <tableColumn id="4" name="Salar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F13" totalsRowShown="0">
  <autoFilter ref="E2:F13"/>
  <tableColumns count="2">
    <tableColumn id="1" name="Salary Level"/>
    <tableColumn id="2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E22" sqref="E22"/>
    </sheetView>
  </sheetViews>
  <sheetFormatPr defaultRowHeight="14.4" x14ac:dyDescent="0.3"/>
  <cols>
    <col min="1" max="1" width="14.21875" customWidth="1"/>
    <col min="2" max="2" width="12.109375" customWidth="1"/>
    <col min="3" max="3" width="12.77734375" customWidth="1"/>
    <col min="4" max="4" width="13" customWidth="1"/>
    <col min="5" max="5" width="10.88671875" customWidth="1"/>
    <col min="9" max="9" width="22.77734375" customWidth="1"/>
    <col min="10" max="10" width="9.5546875" bestFit="1" customWidth="1"/>
    <col min="11" max="11" width="11" bestFit="1" customWidth="1"/>
    <col min="20" max="20" width="12.88671875" customWidth="1"/>
    <col min="21" max="21" width="15.109375" customWidth="1"/>
    <col min="22" max="22" width="15.21875" customWidth="1"/>
  </cols>
  <sheetData>
    <row r="1" spans="1:22" ht="18" x14ac:dyDescent="0.35">
      <c r="A1" s="11" t="s">
        <v>34</v>
      </c>
      <c r="B1" s="11"/>
      <c r="C1" s="11"/>
      <c r="D1" s="11"/>
      <c r="E1" s="2" t="s">
        <v>10</v>
      </c>
      <c r="F1" s="2"/>
      <c r="G1" s="2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2</v>
      </c>
    </row>
    <row r="3" spans="1:22" x14ac:dyDescent="0.3">
      <c r="A3" t="s">
        <v>4</v>
      </c>
      <c r="B3" t="s">
        <v>5</v>
      </c>
      <c r="C3">
        <v>45</v>
      </c>
      <c r="D3" s="1">
        <v>48000</v>
      </c>
      <c r="E3">
        <v>3</v>
      </c>
      <c r="F3" t="s">
        <v>11</v>
      </c>
      <c r="I3" s="4"/>
      <c r="J3" s="4"/>
      <c r="K3" s="4"/>
      <c r="L3" s="5" t="s">
        <v>19</v>
      </c>
      <c r="M3" s="5"/>
      <c r="N3" s="5"/>
      <c r="O3" s="5"/>
      <c r="P3" s="6" t="s">
        <v>20</v>
      </c>
      <c r="Q3" s="6"/>
      <c r="R3" s="6"/>
      <c r="S3" s="6"/>
      <c r="T3" s="4"/>
      <c r="U3" s="4"/>
      <c r="V3" s="4"/>
    </row>
    <row r="4" spans="1:22" x14ac:dyDescent="0.3">
      <c r="A4" t="s">
        <v>4</v>
      </c>
      <c r="B4" t="s">
        <v>6</v>
      </c>
      <c r="C4">
        <v>25</v>
      </c>
      <c r="D4" s="1">
        <v>25000</v>
      </c>
      <c r="E4">
        <v>1</v>
      </c>
      <c r="F4" t="s">
        <v>12</v>
      </c>
      <c r="I4" s="7" t="s">
        <v>21</v>
      </c>
      <c r="J4" s="12" t="s">
        <v>22</v>
      </c>
      <c r="K4" s="7" t="s">
        <v>23</v>
      </c>
      <c r="L4" s="12" t="s">
        <v>32</v>
      </c>
      <c r="M4" s="12" t="s">
        <v>33</v>
      </c>
      <c r="N4" s="12" t="s">
        <v>35</v>
      </c>
      <c r="O4" s="7" t="s">
        <v>36</v>
      </c>
      <c r="P4" s="12" t="s">
        <v>32</v>
      </c>
      <c r="Q4" s="12" t="s">
        <v>33</v>
      </c>
      <c r="R4" s="12" t="s">
        <v>35</v>
      </c>
      <c r="S4" s="7" t="s">
        <v>36</v>
      </c>
      <c r="T4" s="7" t="s">
        <v>24</v>
      </c>
      <c r="U4" s="7" t="s">
        <v>25</v>
      </c>
      <c r="V4" s="7" t="s">
        <v>26</v>
      </c>
    </row>
    <row r="5" spans="1:22" x14ac:dyDescent="0.3">
      <c r="A5" t="s">
        <v>4</v>
      </c>
      <c r="B5" t="s">
        <v>6</v>
      </c>
      <c r="C5">
        <v>33</v>
      </c>
      <c r="D5" s="1">
        <v>35000</v>
      </c>
      <c r="E5">
        <v>2</v>
      </c>
      <c r="F5" t="s">
        <v>13</v>
      </c>
      <c r="I5" s="10" t="s">
        <v>28</v>
      </c>
      <c r="J5" s="16" t="s">
        <v>37</v>
      </c>
      <c r="K5" s="16">
        <v>0.72727272727272729</v>
      </c>
      <c r="L5" s="16">
        <v>0.33333333333333331</v>
      </c>
      <c r="M5" s="16">
        <v>0.33333333333333331</v>
      </c>
      <c r="N5" s="16">
        <v>0.33333333333333331</v>
      </c>
      <c r="O5" s="16" t="s">
        <v>38</v>
      </c>
      <c r="P5" s="16">
        <v>0.125</v>
      </c>
      <c r="Q5" s="13" t="s">
        <v>39</v>
      </c>
      <c r="R5" s="16">
        <v>0.375</v>
      </c>
      <c r="S5" s="13" t="s">
        <v>39</v>
      </c>
      <c r="T5" s="16" t="s">
        <v>40</v>
      </c>
      <c r="U5" s="14"/>
      <c r="V5" s="15" t="s">
        <v>27</v>
      </c>
    </row>
    <row r="6" spans="1:22" x14ac:dyDescent="0.3">
      <c r="A6" t="s">
        <v>7</v>
      </c>
      <c r="B6" t="s">
        <v>6</v>
      </c>
      <c r="C6">
        <v>25</v>
      </c>
      <c r="D6" s="1">
        <v>45000</v>
      </c>
      <c r="E6">
        <v>3</v>
      </c>
      <c r="F6" t="s">
        <v>12</v>
      </c>
      <c r="I6" s="8"/>
      <c r="J6" s="9">
        <v>0.2727</v>
      </c>
      <c r="K6" s="9">
        <f>1-J6</f>
        <v>0.72730000000000006</v>
      </c>
      <c r="L6" s="9">
        <v>0.33300000000000002</v>
      </c>
      <c r="M6" s="9">
        <v>0.33300000000000002</v>
      </c>
      <c r="N6" s="9">
        <v>0.33300000000000002</v>
      </c>
      <c r="O6" s="9">
        <v>0</v>
      </c>
      <c r="P6" s="9">
        <v>0.125</v>
      </c>
      <c r="Q6" s="9">
        <v>0.25</v>
      </c>
      <c r="R6" s="9">
        <v>0.375</v>
      </c>
      <c r="S6" s="9">
        <v>0.25</v>
      </c>
      <c r="T6" s="9">
        <f>2*J6*K6</f>
        <v>0.39666942000000005</v>
      </c>
      <c r="U6" s="9">
        <f>ABS(L6-P6)+ABS(M6-Q6)+ABS(N6-R6)+ABS(O6-S6)</f>
        <v>0.58299999999999996</v>
      </c>
      <c r="V6" s="9">
        <f>T6*U6</f>
        <v>0.23125827186</v>
      </c>
    </row>
    <row r="7" spans="1:22" x14ac:dyDescent="0.3">
      <c r="A7" t="s">
        <v>7</v>
      </c>
      <c r="B7" t="s">
        <v>5</v>
      </c>
      <c r="C7">
        <v>35</v>
      </c>
      <c r="D7" s="1">
        <v>65000</v>
      </c>
      <c r="E7">
        <v>4</v>
      </c>
      <c r="F7" t="s">
        <v>13</v>
      </c>
      <c r="I7" s="10" t="s">
        <v>29</v>
      </c>
      <c r="J7" s="9">
        <f>4/11</f>
        <v>0.36363636363636365</v>
      </c>
      <c r="K7" s="9">
        <f>1-J7</f>
        <v>0.63636363636363635</v>
      </c>
      <c r="L7" s="9">
        <f>0/4</f>
        <v>0</v>
      </c>
      <c r="M7" s="9">
        <f>0/4</f>
        <v>0</v>
      </c>
      <c r="N7" s="9">
        <f>2/4</f>
        <v>0.5</v>
      </c>
      <c r="O7" s="9">
        <f>2/4</f>
        <v>0.5</v>
      </c>
      <c r="P7" s="9">
        <f>2/7</f>
        <v>0.2857142857142857</v>
      </c>
      <c r="Q7" s="9">
        <f>3/7</f>
        <v>0.42857142857142855</v>
      </c>
      <c r="R7" s="9">
        <f>2/7</f>
        <v>0.2857142857142857</v>
      </c>
      <c r="S7" s="9">
        <f>0/7</f>
        <v>0</v>
      </c>
      <c r="T7" s="9">
        <f t="shared" ref="T7:T9" si="0">2*J7*K7</f>
        <v>0.46280991735537191</v>
      </c>
      <c r="U7" s="9">
        <f t="shared" ref="U7:U9" si="1">ABS(L7-P7)+ABS(M7-Q7)+ABS(N7-R7)+ABS(O7-S7)</f>
        <v>1.4285714285714284</v>
      </c>
      <c r="V7" s="9">
        <f t="shared" ref="V7:V9" si="2">T7*U7</f>
        <v>0.66115702479338834</v>
      </c>
    </row>
    <row r="8" spans="1:22" x14ac:dyDescent="0.3">
      <c r="A8" t="s">
        <v>7</v>
      </c>
      <c r="B8" t="s">
        <v>6</v>
      </c>
      <c r="C8">
        <v>26</v>
      </c>
      <c r="D8" s="1">
        <v>45000</v>
      </c>
      <c r="E8">
        <v>3</v>
      </c>
      <c r="F8" t="s">
        <v>12</v>
      </c>
      <c r="I8" s="10" t="s">
        <v>30</v>
      </c>
      <c r="J8" s="9">
        <f>2/11</f>
        <v>0.18181818181818182</v>
      </c>
      <c r="K8" s="9">
        <f>1-J8</f>
        <v>0.81818181818181812</v>
      </c>
      <c r="L8" s="9">
        <f>0/2</f>
        <v>0</v>
      </c>
      <c r="M8" s="9">
        <f>1/2</f>
        <v>0.5</v>
      </c>
      <c r="N8" s="9">
        <f>1/2</f>
        <v>0.5</v>
      </c>
      <c r="O8" s="9">
        <f>0/2</f>
        <v>0</v>
      </c>
      <c r="P8" s="9">
        <f>2/9</f>
        <v>0.22222222222222221</v>
      </c>
      <c r="Q8" s="9">
        <f>2/9</f>
        <v>0.22222222222222221</v>
      </c>
      <c r="R8" s="9">
        <f>3/9</f>
        <v>0.33333333333333331</v>
      </c>
      <c r="S8" s="9">
        <f>2/9</f>
        <v>0.22222222222222221</v>
      </c>
      <c r="T8" s="9">
        <f t="shared" si="0"/>
        <v>0.2975206611570248</v>
      </c>
      <c r="U8" s="9">
        <f t="shared" si="1"/>
        <v>0.88888888888888895</v>
      </c>
      <c r="V8" s="9">
        <f t="shared" si="2"/>
        <v>0.26446280991735538</v>
      </c>
    </row>
    <row r="9" spans="1:22" x14ac:dyDescent="0.3">
      <c r="A9" t="s">
        <v>7</v>
      </c>
      <c r="B9" t="s">
        <v>5</v>
      </c>
      <c r="C9">
        <v>45</v>
      </c>
      <c r="D9" s="1">
        <v>70000</v>
      </c>
      <c r="E9">
        <v>4</v>
      </c>
      <c r="F9" t="s">
        <v>11</v>
      </c>
      <c r="I9" s="22" t="s">
        <v>31</v>
      </c>
      <c r="J9" s="9">
        <f>2/11</f>
        <v>0.18181818181818182</v>
      </c>
      <c r="K9" s="9">
        <f>1-J9</f>
        <v>0.81818181818181812</v>
      </c>
      <c r="L9" s="9">
        <f>1/2</f>
        <v>0.5</v>
      </c>
      <c r="M9" s="9">
        <f>1/2</f>
        <v>0.5</v>
      </c>
      <c r="N9" s="9">
        <f>0/2</f>
        <v>0</v>
      </c>
      <c r="O9" s="9">
        <f>0/2</f>
        <v>0</v>
      </c>
      <c r="P9" s="17">
        <f>1/9</f>
        <v>0.1111111111111111</v>
      </c>
      <c r="Q9" s="17">
        <f>2/9</f>
        <v>0.22222222222222221</v>
      </c>
      <c r="R9" s="17">
        <f>4/9</f>
        <v>0.44444444444444442</v>
      </c>
      <c r="S9" s="17">
        <f>2/9</f>
        <v>0.22222222222222221</v>
      </c>
      <c r="T9" s="9">
        <f t="shared" si="0"/>
        <v>0.2975206611570248</v>
      </c>
      <c r="U9" s="9">
        <f t="shared" si="1"/>
        <v>1.3333333333333335</v>
      </c>
      <c r="V9" s="9">
        <f t="shared" si="2"/>
        <v>0.39669421487603312</v>
      </c>
    </row>
    <row r="10" spans="1:22" x14ac:dyDescent="0.3">
      <c r="A10" t="s">
        <v>8</v>
      </c>
      <c r="B10" t="s">
        <v>5</v>
      </c>
      <c r="C10">
        <v>40</v>
      </c>
      <c r="D10" s="1">
        <v>50000</v>
      </c>
      <c r="E10">
        <v>3</v>
      </c>
      <c r="F10" t="s">
        <v>13</v>
      </c>
    </row>
    <row r="11" spans="1:22" x14ac:dyDescent="0.3">
      <c r="A11" t="s">
        <v>8</v>
      </c>
      <c r="B11" t="s">
        <v>6</v>
      </c>
      <c r="C11">
        <v>30</v>
      </c>
      <c r="D11" s="1">
        <v>40000</v>
      </c>
      <c r="E11">
        <v>2</v>
      </c>
      <c r="F11" t="s">
        <v>13</v>
      </c>
    </row>
    <row r="12" spans="1:22" x14ac:dyDescent="0.3">
      <c r="A12" t="s">
        <v>9</v>
      </c>
      <c r="B12" t="s">
        <v>5</v>
      </c>
      <c r="C12">
        <v>50</v>
      </c>
      <c r="D12" s="1">
        <v>40000</v>
      </c>
      <c r="E12">
        <v>2</v>
      </c>
      <c r="F12" t="s">
        <v>11</v>
      </c>
      <c r="I12" s="4"/>
      <c r="J12" s="4"/>
      <c r="K12" s="4"/>
      <c r="L12" s="5" t="s">
        <v>19</v>
      </c>
      <c r="M12" s="5"/>
      <c r="N12" s="5"/>
      <c r="O12" s="5"/>
      <c r="P12" s="6" t="s">
        <v>20</v>
      </c>
      <c r="Q12" s="6"/>
      <c r="R12" s="6"/>
      <c r="S12" s="6"/>
      <c r="T12" s="4"/>
      <c r="U12" s="4"/>
      <c r="V12" s="4"/>
    </row>
    <row r="13" spans="1:22" x14ac:dyDescent="0.3">
      <c r="A13" t="s">
        <v>9</v>
      </c>
      <c r="B13" t="s">
        <v>6</v>
      </c>
      <c r="C13">
        <v>25</v>
      </c>
      <c r="D13" s="1">
        <v>25000</v>
      </c>
      <c r="E13">
        <v>1</v>
      </c>
      <c r="F13" t="s">
        <v>12</v>
      </c>
      <c r="I13" s="7" t="s">
        <v>21</v>
      </c>
      <c r="J13" s="12" t="s">
        <v>22</v>
      </c>
      <c r="K13" s="7" t="s">
        <v>23</v>
      </c>
      <c r="L13" s="12" t="s">
        <v>32</v>
      </c>
      <c r="M13" s="12" t="s">
        <v>33</v>
      </c>
      <c r="N13" s="12" t="s">
        <v>35</v>
      </c>
      <c r="O13" s="7" t="s">
        <v>36</v>
      </c>
      <c r="P13" s="12" t="s">
        <v>32</v>
      </c>
      <c r="Q13" s="12" t="s">
        <v>33</v>
      </c>
      <c r="R13" s="12" t="s">
        <v>35</v>
      </c>
      <c r="S13" s="7" t="s">
        <v>36</v>
      </c>
      <c r="T13" s="7" t="s">
        <v>24</v>
      </c>
      <c r="U13" s="7" t="s">
        <v>25</v>
      </c>
      <c r="V13" s="7" t="s">
        <v>26</v>
      </c>
    </row>
    <row r="14" spans="1:22" x14ac:dyDescent="0.3">
      <c r="I14" s="10" t="s">
        <v>42</v>
      </c>
      <c r="J14" s="16">
        <v>0.45454545454545453</v>
      </c>
      <c r="K14" s="16">
        <v>0.54545454545454541</v>
      </c>
      <c r="L14" s="16" t="s">
        <v>44</v>
      </c>
      <c r="M14" s="16">
        <v>0.2</v>
      </c>
      <c r="N14" s="16">
        <v>0.4</v>
      </c>
      <c r="O14" s="16">
        <v>0.4</v>
      </c>
      <c r="P14" s="13" t="s">
        <v>45</v>
      </c>
      <c r="Q14" s="13" t="s">
        <v>45</v>
      </c>
      <c r="R14" s="13" t="s">
        <v>45</v>
      </c>
      <c r="S14" s="13" t="s">
        <v>46</v>
      </c>
      <c r="T14" s="16" t="s">
        <v>40</v>
      </c>
      <c r="U14" s="14"/>
      <c r="V14" s="15" t="s">
        <v>27</v>
      </c>
    </row>
    <row r="15" spans="1:22" x14ac:dyDescent="0.3">
      <c r="A15" s="3" t="s">
        <v>14</v>
      </c>
      <c r="I15" s="8"/>
      <c r="J15" s="9">
        <f>5/11</f>
        <v>0.45454545454545453</v>
      </c>
      <c r="K15" s="9">
        <f>1-J15</f>
        <v>0.54545454545454541</v>
      </c>
      <c r="L15" s="9">
        <f>0/5</f>
        <v>0</v>
      </c>
      <c r="M15" s="9">
        <f>1/5</f>
        <v>0.2</v>
      </c>
      <c r="N15" s="9">
        <f>2/5</f>
        <v>0.4</v>
      </c>
      <c r="O15" s="9">
        <f>2/5</f>
        <v>0.4</v>
      </c>
      <c r="P15" s="9">
        <f>2/6</f>
        <v>0.33333333333333331</v>
      </c>
      <c r="Q15" s="9">
        <f>2/6</f>
        <v>0.33333333333333331</v>
      </c>
      <c r="R15" s="9">
        <f>2/6</f>
        <v>0.33333333333333331</v>
      </c>
      <c r="S15" s="9">
        <f>0/6</f>
        <v>0</v>
      </c>
      <c r="T15" s="9">
        <f>2*J15*K15</f>
        <v>0.49586776859504128</v>
      </c>
      <c r="U15" s="9">
        <f>ABS(L15-P15)+ABS(M15-Q15)+ABS(N15-R15)+ABS(O15-S15)</f>
        <v>0.93333333333333335</v>
      </c>
      <c r="V15" s="9">
        <f>T15*U15</f>
        <v>0.46280991735537186</v>
      </c>
    </row>
    <row r="16" spans="1:22" x14ac:dyDescent="0.3">
      <c r="A16" t="s">
        <v>15</v>
      </c>
      <c r="I16" s="10" t="s">
        <v>43</v>
      </c>
      <c r="J16" s="9">
        <v>0.54500000000000004</v>
      </c>
      <c r="K16" s="9">
        <f>1-J16</f>
        <v>0.45499999999999996</v>
      </c>
      <c r="L16" s="9">
        <f>2/6</f>
        <v>0.33333333333333331</v>
      </c>
      <c r="M16" s="9">
        <f>2/6</f>
        <v>0.33333333333333331</v>
      </c>
      <c r="N16" s="9">
        <f>2/6</f>
        <v>0.33333333333333331</v>
      </c>
      <c r="O16" s="9">
        <f>0/6</f>
        <v>0</v>
      </c>
      <c r="P16" s="9">
        <f>0/5</f>
        <v>0</v>
      </c>
      <c r="Q16" s="9">
        <f>1/5</f>
        <v>0.2</v>
      </c>
      <c r="R16" s="9">
        <f>2/5</f>
        <v>0.4</v>
      </c>
      <c r="S16" s="9">
        <f>2/5</f>
        <v>0.4</v>
      </c>
      <c r="T16" s="9">
        <f t="shared" ref="T16:T18" si="3">2*J16*K16</f>
        <v>0.49595</v>
      </c>
      <c r="U16" s="9">
        <f t="shared" ref="U16:U18" si="4">ABS(L16-P16)+ABS(M16-Q16)+ABS(N16-R16)+ABS(O16-S16)</f>
        <v>0.93333333333333335</v>
      </c>
      <c r="V16" s="9">
        <f t="shared" ref="V16:V18" si="5">T16*U16</f>
        <v>0.46288666666666667</v>
      </c>
    </row>
    <row r="17" spans="1:22" x14ac:dyDescent="0.3">
      <c r="A17" s="1" t="s">
        <v>16</v>
      </c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3">
      <c r="A18" t="s">
        <v>17</v>
      </c>
      <c r="I18" s="20"/>
      <c r="J18" s="19"/>
      <c r="K18" s="19"/>
      <c r="L18" s="19"/>
      <c r="M18" s="19"/>
      <c r="N18" s="19"/>
      <c r="O18" s="19"/>
      <c r="P18" s="21"/>
      <c r="Q18" s="21"/>
      <c r="R18" s="21"/>
      <c r="S18" s="21"/>
      <c r="T18" s="19"/>
      <c r="U18" s="19"/>
      <c r="V18" s="19"/>
    </row>
    <row r="19" spans="1:22" x14ac:dyDescent="0.3">
      <c r="A19" t="s">
        <v>18</v>
      </c>
      <c r="I19" s="4"/>
      <c r="J19" s="4"/>
      <c r="K19" s="4"/>
      <c r="L19" s="5" t="s">
        <v>19</v>
      </c>
      <c r="M19" s="5"/>
      <c r="N19" s="5"/>
      <c r="O19" s="5"/>
      <c r="P19" s="6" t="s">
        <v>20</v>
      </c>
      <c r="Q19" s="6"/>
      <c r="R19" s="6"/>
      <c r="S19" s="6"/>
      <c r="T19" s="4"/>
      <c r="U19" s="4"/>
      <c r="V19" s="4"/>
    </row>
    <row r="20" spans="1:22" x14ac:dyDescent="0.3">
      <c r="I20" s="7" t="s">
        <v>21</v>
      </c>
      <c r="J20" s="12" t="s">
        <v>22</v>
      </c>
      <c r="K20" s="7" t="s">
        <v>23</v>
      </c>
      <c r="L20" s="12" t="s">
        <v>32</v>
      </c>
      <c r="M20" s="12" t="s">
        <v>33</v>
      </c>
      <c r="N20" s="12" t="s">
        <v>35</v>
      </c>
      <c r="O20" s="7" t="s">
        <v>36</v>
      </c>
      <c r="P20" s="12" t="s">
        <v>32</v>
      </c>
      <c r="Q20" s="12" t="s">
        <v>33</v>
      </c>
      <c r="R20" s="12" t="s">
        <v>35</v>
      </c>
      <c r="S20" s="7" t="s">
        <v>36</v>
      </c>
      <c r="T20" s="7" t="s">
        <v>24</v>
      </c>
      <c r="U20" s="7" t="s">
        <v>25</v>
      </c>
      <c r="V20" s="7" t="s">
        <v>26</v>
      </c>
    </row>
    <row r="21" spans="1:22" x14ac:dyDescent="0.3">
      <c r="I21" s="10" t="s">
        <v>47</v>
      </c>
      <c r="J21" s="16">
        <v>0.45454545454545453</v>
      </c>
      <c r="K21" s="16">
        <v>0.54545454545454541</v>
      </c>
      <c r="L21" s="16">
        <v>0.4</v>
      </c>
      <c r="M21" s="16">
        <v>0.2</v>
      </c>
      <c r="N21" s="16">
        <v>0.4</v>
      </c>
      <c r="O21" s="16" t="s">
        <v>44</v>
      </c>
      <c r="P21" s="16" t="s">
        <v>46</v>
      </c>
      <c r="Q21" s="13" t="s">
        <v>45</v>
      </c>
      <c r="R21" s="13" t="s">
        <v>45</v>
      </c>
      <c r="S21" s="13" t="s">
        <v>45</v>
      </c>
      <c r="T21" s="16" t="s">
        <v>40</v>
      </c>
      <c r="U21" s="14"/>
      <c r="V21" s="15" t="s">
        <v>27</v>
      </c>
    </row>
    <row r="22" spans="1:22" x14ac:dyDescent="0.3">
      <c r="I22" s="8"/>
      <c r="J22" s="9">
        <f>5/11</f>
        <v>0.45454545454545453</v>
      </c>
      <c r="K22" s="9">
        <f>1-J22</f>
        <v>0.54545454545454541</v>
      </c>
      <c r="L22" s="9">
        <f>2/5</f>
        <v>0.4</v>
      </c>
      <c r="M22" s="9">
        <f>1/5</f>
        <v>0.2</v>
      </c>
      <c r="N22" s="9">
        <f>2/5</f>
        <v>0.4</v>
      </c>
      <c r="O22" s="9">
        <f>0/5</f>
        <v>0</v>
      </c>
      <c r="P22" s="9">
        <f>0/6</f>
        <v>0</v>
      </c>
      <c r="Q22" s="9">
        <f>2/6</f>
        <v>0.33333333333333331</v>
      </c>
      <c r="R22" s="9">
        <f>2/6</f>
        <v>0.33333333333333331</v>
      </c>
      <c r="S22" s="9">
        <f>2/6</f>
        <v>0.33333333333333331</v>
      </c>
      <c r="T22" s="9">
        <f>2*J22*K22</f>
        <v>0.49586776859504128</v>
      </c>
      <c r="U22" s="9">
        <f>ABS(L22-P22)+ABS(M22-Q22)+ABS(N22-R22)+ABS(O22-S22)</f>
        <v>0.93333333333333335</v>
      </c>
      <c r="V22" s="9">
        <f>T22*U22</f>
        <v>0.46280991735537186</v>
      </c>
    </row>
    <row r="23" spans="1:22" x14ac:dyDescent="0.3">
      <c r="I23" s="10" t="s">
        <v>48</v>
      </c>
      <c r="J23" s="9">
        <v>0.27272727272727271</v>
      </c>
      <c r="K23" s="9">
        <f>1-J23</f>
        <v>0.72727272727272729</v>
      </c>
      <c r="L23" s="9">
        <f>0/3</f>
        <v>0</v>
      </c>
      <c r="M23" s="9">
        <f>1/3</f>
        <v>0.33333333333333331</v>
      </c>
      <c r="N23" s="9">
        <f>1/3</f>
        <v>0.33333333333333331</v>
      </c>
      <c r="O23" s="9">
        <f>1/3</f>
        <v>0.33333333333333331</v>
      </c>
      <c r="P23" s="9">
        <f>2/8</f>
        <v>0.25</v>
      </c>
      <c r="Q23" s="9">
        <f>2/8</f>
        <v>0.25</v>
      </c>
      <c r="R23" s="9">
        <f>3/8</f>
        <v>0.375</v>
      </c>
      <c r="S23" s="9">
        <f>1/8</f>
        <v>0.125</v>
      </c>
      <c r="T23" s="9">
        <f t="shared" ref="T23:T25" si="6">2*J23*K23</f>
        <v>0.39669421487603301</v>
      </c>
      <c r="U23" s="9">
        <f t="shared" ref="U23:U25" si="7">ABS(L23-P23)+ABS(M23-Q23)+ABS(N23-R23)+ABS(O23-S23)</f>
        <v>0.58333333333333326</v>
      </c>
      <c r="V23" s="9">
        <f t="shared" ref="V23:V25" si="8">T23*U23</f>
        <v>0.2314049586776859</v>
      </c>
    </row>
    <row r="24" spans="1:22" x14ac:dyDescent="0.3">
      <c r="I24" s="10" t="s">
        <v>49</v>
      </c>
      <c r="J24" s="9">
        <f>3/11</f>
        <v>0.27272727272727271</v>
      </c>
      <c r="K24" s="9">
        <f>1-J24</f>
        <v>0.72727272727272729</v>
      </c>
      <c r="L24" s="9">
        <f>0/3</f>
        <v>0</v>
      </c>
      <c r="M24" s="9">
        <f>1/3</f>
        <v>0.33333333333333331</v>
      </c>
      <c r="N24" s="9">
        <f>1/3</f>
        <v>0.33333333333333331</v>
      </c>
      <c r="O24" s="9">
        <f>1/3</f>
        <v>0.33333333333333331</v>
      </c>
      <c r="P24" s="9">
        <f>2/8</f>
        <v>0.25</v>
      </c>
      <c r="Q24" s="9">
        <f>2/8</f>
        <v>0.25</v>
      </c>
      <c r="R24" s="9">
        <f>3/8</f>
        <v>0.375</v>
      </c>
      <c r="S24" s="9">
        <f>1/8</f>
        <v>0.125</v>
      </c>
      <c r="T24" s="9">
        <f t="shared" si="6"/>
        <v>0.39669421487603301</v>
      </c>
      <c r="U24" s="9">
        <f t="shared" si="7"/>
        <v>0.58333333333333326</v>
      </c>
      <c r="V24" s="9">
        <f t="shared" si="8"/>
        <v>0.2314049586776859</v>
      </c>
    </row>
    <row r="25" spans="1:22" x14ac:dyDescent="0.3">
      <c r="I25" s="20"/>
      <c r="J25" s="19"/>
      <c r="K25" s="19"/>
      <c r="L25" s="19"/>
      <c r="M25" s="19"/>
      <c r="N25" s="19"/>
      <c r="O25" s="19"/>
      <c r="P25" s="21"/>
      <c r="Q25" s="21"/>
      <c r="R25" s="21"/>
      <c r="S25" s="21"/>
      <c r="T25" s="19"/>
      <c r="U25" s="19"/>
      <c r="V25" s="19"/>
    </row>
    <row r="27" spans="1:22" x14ac:dyDescent="0.3">
      <c r="I27" s="4"/>
      <c r="J27" s="4"/>
      <c r="K27" s="4"/>
      <c r="L27" s="5" t="s">
        <v>19</v>
      </c>
      <c r="M27" s="5"/>
      <c r="N27" s="5"/>
      <c r="O27" s="5"/>
      <c r="P27" s="6" t="s">
        <v>20</v>
      </c>
      <c r="Q27" s="6"/>
      <c r="R27" s="6"/>
      <c r="S27" s="6"/>
      <c r="T27" s="4"/>
      <c r="U27" s="4"/>
      <c r="V27" s="4"/>
    </row>
    <row r="28" spans="1:22" x14ac:dyDescent="0.3">
      <c r="I28" s="7" t="s">
        <v>21</v>
      </c>
      <c r="J28" s="12" t="s">
        <v>22</v>
      </c>
      <c r="K28" s="7" t="s">
        <v>23</v>
      </c>
      <c r="L28" s="12" t="s">
        <v>32</v>
      </c>
      <c r="M28" s="12" t="s">
        <v>33</v>
      </c>
      <c r="N28" s="12" t="s">
        <v>35</v>
      </c>
      <c r="O28" s="7" t="s">
        <v>36</v>
      </c>
      <c r="P28" s="12" t="s">
        <v>32</v>
      </c>
      <c r="Q28" s="12" t="s">
        <v>33</v>
      </c>
      <c r="R28" s="12" t="s">
        <v>35</v>
      </c>
      <c r="S28" s="7" t="s">
        <v>36</v>
      </c>
      <c r="T28" s="7" t="s">
        <v>24</v>
      </c>
      <c r="U28" s="7" t="s">
        <v>25</v>
      </c>
      <c r="V28" s="7" t="s">
        <v>26</v>
      </c>
    </row>
    <row r="29" spans="1:22" x14ac:dyDescent="0.3">
      <c r="I29" s="10" t="s">
        <v>47</v>
      </c>
      <c r="J29" s="16">
        <v>0.45454545454545453</v>
      </c>
      <c r="K29" s="16">
        <v>0.54545454545454541</v>
      </c>
      <c r="L29" s="16">
        <v>0.4</v>
      </c>
      <c r="M29" s="16">
        <v>0.2</v>
      </c>
      <c r="N29" s="16">
        <v>0.4</v>
      </c>
      <c r="O29" s="16" t="s">
        <v>44</v>
      </c>
      <c r="P29" s="16" t="s">
        <v>46</v>
      </c>
      <c r="Q29" s="13" t="s">
        <v>45</v>
      </c>
      <c r="R29" s="13" t="s">
        <v>45</v>
      </c>
      <c r="S29" s="13" t="s">
        <v>45</v>
      </c>
      <c r="T29" s="16" t="s">
        <v>40</v>
      </c>
      <c r="U29" s="14"/>
      <c r="V29" s="15" t="s">
        <v>27</v>
      </c>
    </row>
    <row r="30" spans="1:22" x14ac:dyDescent="0.3">
      <c r="I30" s="8"/>
      <c r="J30" s="9">
        <f>5/11</f>
        <v>0.45454545454545453</v>
      </c>
      <c r="K30" s="9">
        <f>1-J30</f>
        <v>0.54545454545454541</v>
      </c>
      <c r="L30" s="9">
        <f>2/5</f>
        <v>0.4</v>
      </c>
      <c r="M30" s="9">
        <f>1/5</f>
        <v>0.2</v>
      </c>
      <c r="N30" s="9">
        <f>2/5</f>
        <v>0.4</v>
      </c>
      <c r="O30" s="9">
        <f>0/5</f>
        <v>0</v>
      </c>
      <c r="P30" s="9">
        <f>0/6</f>
        <v>0</v>
      </c>
      <c r="Q30" s="9">
        <f>2/6</f>
        <v>0.33333333333333331</v>
      </c>
      <c r="R30" s="9">
        <f>2/6</f>
        <v>0.33333333333333331</v>
      </c>
      <c r="S30" s="9">
        <f>2/6</f>
        <v>0.33333333333333331</v>
      </c>
      <c r="T30" s="9">
        <f>2*J30*K30</f>
        <v>0.49586776859504128</v>
      </c>
      <c r="U30" s="9">
        <f>ABS(L30-P30)+ABS(M30-Q30)+ABS(N30-R30)+ABS(O30-S30)</f>
        <v>0.93333333333333335</v>
      </c>
      <c r="V30" s="9">
        <f>T30*U30</f>
        <v>0.46280991735537186</v>
      </c>
    </row>
    <row r="31" spans="1:22" x14ac:dyDescent="0.3">
      <c r="I31" s="10" t="s">
        <v>48</v>
      </c>
      <c r="J31" s="9">
        <v>0.27272727272727271</v>
      </c>
      <c r="K31" s="9">
        <f>1-J31</f>
        <v>0.72727272727272729</v>
      </c>
      <c r="L31" s="9">
        <f>0/3</f>
        <v>0</v>
      </c>
      <c r="M31" s="9">
        <f>1/3</f>
        <v>0.33333333333333331</v>
      </c>
      <c r="N31" s="9">
        <f>1/3</f>
        <v>0.33333333333333331</v>
      </c>
      <c r="O31" s="9">
        <f>1/3</f>
        <v>0.33333333333333331</v>
      </c>
      <c r="P31" s="9">
        <f>2/8</f>
        <v>0.25</v>
      </c>
      <c r="Q31" s="9">
        <f>2/8</f>
        <v>0.25</v>
      </c>
      <c r="R31" s="9">
        <f>3/8</f>
        <v>0.375</v>
      </c>
      <c r="S31" s="9">
        <f>1/8</f>
        <v>0.125</v>
      </c>
      <c r="T31" s="9">
        <f t="shared" ref="T31:T32" si="9">2*J31*K31</f>
        <v>0.39669421487603301</v>
      </c>
      <c r="U31" s="9">
        <f t="shared" ref="U31:U32" si="10">ABS(L31-P31)+ABS(M31-Q31)+ABS(N31-R31)+ABS(O31-S31)</f>
        <v>0.58333333333333326</v>
      </c>
      <c r="V31" s="9">
        <f t="shared" ref="V31:V32" si="11">T31*U31</f>
        <v>0.2314049586776859</v>
      </c>
    </row>
    <row r="32" spans="1:22" x14ac:dyDescent="0.3">
      <c r="I32" s="10" t="s">
        <v>49</v>
      </c>
      <c r="J32" s="9">
        <f>3/11</f>
        <v>0.27272727272727271</v>
      </c>
      <c r="K32" s="9">
        <f>1-J32</f>
        <v>0.72727272727272729</v>
      </c>
      <c r="L32" s="9">
        <f>0/3</f>
        <v>0</v>
      </c>
      <c r="M32" s="9">
        <f>1/3</f>
        <v>0.33333333333333331</v>
      </c>
      <c r="N32" s="9">
        <f>1/3</f>
        <v>0.33333333333333331</v>
      </c>
      <c r="O32" s="9">
        <f>1/3</f>
        <v>0.33333333333333331</v>
      </c>
      <c r="P32" s="9">
        <f>2/8</f>
        <v>0.25</v>
      </c>
      <c r="Q32" s="9">
        <f>2/8</f>
        <v>0.25</v>
      </c>
      <c r="R32" s="9">
        <f>3/8</f>
        <v>0.375</v>
      </c>
      <c r="S32" s="9">
        <f>1/8</f>
        <v>0.125</v>
      </c>
      <c r="T32" s="9">
        <f t="shared" si="9"/>
        <v>0.39669421487603301</v>
      </c>
      <c r="U32" s="9">
        <f t="shared" si="10"/>
        <v>0.58333333333333326</v>
      </c>
      <c r="V32" s="9">
        <f t="shared" si="11"/>
        <v>0.2314049586776859</v>
      </c>
    </row>
    <row r="35" spans="9:22" x14ac:dyDescent="0.3">
      <c r="I35" s="4"/>
      <c r="J35" s="4"/>
      <c r="K35" s="4"/>
      <c r="L35" s="5" t="s">
        <v>19</v>
      </c>
      <c r="M35" s="5"/>
      <c r="N35" s="5"/>
      <c r="O35" s="5"/>
      <c r="P35" s="6" t="s">
        <v>20</v>
      </c>
      <c r="Q35" s="6"/>
      <c r="R35" s="6"/>
      <c r="S35" s="6"/>
      <c r="T35" s="4"/>
      <c r="U35" s="4"/>
      <c r="V35" s="4"/>
    </row>
    <row r="36" spans="9:22" x14ac:dyDescent="0.3">
      <c r="I36" s="7" t="s">
        <v>21</v>
      </c>
      <c r="J36" s="12" t="s">
        <v>22</v>
      </c>
      <c r="K36" s="7" t="s">
        <v>23</v>
      </c>
      <c r="L36" s="12" t="s">
        <v>32</v>
      </c>
      <c r="M36" s="12" t="s">
        <v>33</v>
      </c>
      <c r="N36" s="12" t="s">
        <v>35</v>
      </c>
      <c r="O36" s="7" t="s">
        <v>36</v>
      </c>
      <c r="P36" s="12" t="s">
        <v>32</v>
      </c>
      <c r="Q36" s="12" t="s">
        <v>33</v>
      </c>
      <c r="R36" s="12" t="s">
        <v>35</v>
      </c>
      <c r="S36" s="7" t="s">
        <v>36</v>
      </c>
      <c r="T36" s="7" t="s">
        <v>24</v>
      </c>
      <c r="U36" s="7" t="s">
        <v>25</v>
      </c>
      <c r="V36" s="7" t="s">
        <v>26</v>
      </c>
    </row>
    <row r="37" spans="9:22" x14ac:dyDescent="0.3">
      <c r="I37" s="10" t="s">
        <v>50</v>
      </c>
      <c r="J37" s="16">
        <v>0.63636363636363635</v>
      </c>
      <c r="K37" s="16">
        <v>0.36363636363636365</v>
      </c>
      <c r="L37" s="16">
        <v>0.14285714285714285</v>
      </c>
      <c r="M37" s="16">
        <v>0.14285714285714285</v>
      </c>
      <c r="N37" s="16">
        <v>0.42857142857142855</v>
      </c>
      <c r="O37" s="16">
        <v>0.2857142857142857</v>
      </c>
      <c r="P37" s="16">
        <v>0.25</v>
      </c>
      <c r="Q37" s="13" t="s">
        <v>53</v>
      </c>
      <c r="R37" s="13" t="s">
        <v>54</v>
      </c>
      <c r="S37" s="13" t="s">
        <v>41</v>
      </c>
      <c r="T37" s="16" t="s">
        <v>40</v>
      </c>
      <c r="U37" s="14"/>
      <c r="V37" s="15" t="s">
        <v>27</v>
      </c>
    </row>
    <row r="38" spans="9:22" x14ac:dyDescent="0.3">
      <c r="I38" s="8"/>
      <c r="J38" s="9">
        <f>7/11</f>
        <v>0.63636363636363635</v>
      </c>
      <c r="K38" s="9">
        <f>1-J38</f>
        <v>0.36363636363636365</v>
      </c>
      <c r="L38" s="9">
        <f>1/7</f>
        <v>0.14285714285714285</v>
      </c>
      <c r="M38" s="9">
        <f>1/7</f>
        <v>0.14285714285714285</v>
      </c>
      <c r="N38" s="9">
        <f>3/7</f>
        <v>0.42857142857142855</v>
      </c>
      <c r="O38" s="9">
        <f>2/7</f>
        <v>0.2857142857142857</v>
      </c>
      <c r="P38" s="9">
        <f>1/4</f>
        <v>0.25</v>
      </c>
      <c r="Q38" s="9">
        <f>2/4</f>
        <v>0.5</v>
      </c>
      <c r="R38" s="9">
        <f>1/4</f>
        <v>0.25</v>
      </c>
      <c r="S38" s="9">
        <f>0/4</f>
        <v>0</v>
      </c>
      <c r="T38" s="9">
        <f>2*J38*K38</f>
        <v>0.46280991735537191</v>
      </c>
      <c r="U38" s="9">
        <f>ABS(L38-P38)+ABS(M38-Q38)+ABS(N38-R38)+ABS(O38-S38)</f>
        <v>0.92857142857142849</v>
      </c>
      <c r="V38" s="9">
        <f>T38*U38</f>
        <v>0.42975206611570244</v>
      </c>
    </row>
    <row r="39" spans="9:22" x14ac:dyDescent="0.3">
      <c r="I39" s="10" t="s">
        <v>51</v>
      </c>
      <c r="J39" s="9">
        <f>5/11</f>
        <v>0.45454545454545453</v>
      </c>
      <c r="K39" s="9">
        <f>1-J39</f>
        <v>0.54545454545454541</v>
      </c>
      <c r="L39" s="9">
        <f>1/5</f>
        <v>0.2</v>
      </c>
      <c r="M39" s="9">
        <f>2/5</f>
        <v>0.4</v>
      </c>
      <c r="N39" s="9">
        <f>2/5</f>
        <v>0.4</v>
      </c>
      <c r="O39" s="9">
        <f>0/5</f>
        <v>0</v>
      </c>
      <c r="P39" s="9">
        <f>1/6</f>
        <v>0.16666666666666666</v>
      </c>
      <c r="Q39" s="9">
        <f>1/6</f>
        <v>0.16666666666666666</v>
      </c>
      <c r="R39" s="9">
        <f>2/6</f>
        <v>0.33333333333333331</v>
      </c>
      <c r="S39" s="9">
        <f>2/6</f>
        <v>0.33333333333333331</v>
      </c>
      <c r="T39" s="9">
        <f t="shared" ref="T39:T40" si="12">2*J39*K39</f>
        <v>0.49586776859504128</v>
      </c>
      <c r="U39" s="9">
        <f t="shared" ref="U39:U40" si="13">ABS(L39-P39)+ABS(M39-Q39)+ABS(N39-R39)+ABS(O39-S39)</f>
        <v>0.66666666666666674</v>
      </c>
      <c r="V39" s="9">
        <f t="shared" ref="V39:V40" si="14">T39*U39</f>
        <v>0.33057851239669422</v>
      </c>
    </row>
    <row r="40" spans="9:22" x14ac:dyDescent="0.3">
      <c r="I40" s="10" t="s">
        <v>52</v>
      </c>
      <c r="J40" s="9">
        <f>5/11</f>
        <v>0.45454545454545453</v>
      </c>
      <c r="K40" s="9">
        <f>1-J40</f>
        <v>0.54545454545454541</v>
      </c>
      <c r="L40" s="9">
        <f>2/5</f>
        <v>0.4</v>
      </c>
      <c r="M40" s="9">
        <f>2/5</f>
        <v>0.4</v>
      </c>
      <c r="N40" s="9">
        <f>1/5</f>
        <v>0.2</v>
      </c>
      <c r="O40" s="9">
        <f>0/5</f>
        <v>0</v>
      </c>
      <c r="P40" s="9">
        <f>0/6</f>
        <v>0</v>
      </c>
      <c r="Q40" s="9">
        <f>1/6</f>
        <v>0.16666666666666666</v>
      </c>
      <c r="R40" s="9">
        <f>3/6</f>
        <v>0.5</v>
      </c>
      <c r="S40" s="9">
        <f>2/6</f>
        <v>0.33333333333333331</v>
      </c>
      <c r="T40" s="9">
        <f t="shared" si="12"/>
        <v>0.49586776859504128</v>
      </c>
      <c r="U40" s="9">
        <f t="shared" si="13"/>
        <v>1.2666666666666666</v>
      </c>
      <c r="V40" s="9">
        <f t="shared" si="14"/>
        <v>0.62809917355371891</v>
      </c>
    </row>
  </sheetData>
  <mergeCells count="12">
    <mergeCell ref="L19:O19"/>
    <mergeCell ref="P19:S19"/>
    <mergeCell ref="L27:O27"/>
    <mergeCell ref="P27:S27"/>
    <mergeCell ref="L35:O35"/>
    <mergeCell ref="P35:S35"/>
    <mergeCell ref="A1:D1"/>
    <mergeCell ref="E1:G1"/>
    <mergeCell ref="L3:O3"/>
    <mergeCell ref="P3:S3"/>
    <mergeCell ref="L12:O12"/>
    <mergeCell ref="P12:S1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Krinal Akbari</cp:lastModifiedBy>
  <dcterms:created xsi:type="dcterms:W3CDTF">2024-04-03T02:08:53Z</dcterms:created>
  <dcterms:modified xsi:type="dcterms:W3CDTF">2024-04-03T02:08:53Z</dcterms:modified>
</cp:coreProperties>
</file>