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y Drive\Environ Drive\PROJECTS 2018-19\BOQ\"/>
    </mc:Choice>
  </mc:AlternateContent>
  <bookViews>
    <workbookView xWindow="0" yWindow="630" windowWidth="15345" windowHeight="465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D7" i="2"/>
  <c r="D8" i="2"/>
  <c r="D9" i="2"/>
  <c r="D10" i="2"/>
  <c r="D6" i="2"/>
  <c r="K33" i="1" l="1"/>
  <c r="L33" i="1" s="1"/>
  <c r="C7" i="2"/>
  <c r="C10" i="2"/>
  <c r="C9" i="2"/>
  <c r="A9" i="2"/>
  <c r="A10" i="2"/>
  <c r="C8" i="2"/>
  <c r="C6" i="2"/>
  <c r="D2" i="2"/>
  <c r="C2" i="2"/>
  <c r="M30" i="1"/>
  <c r="F6" i="2" s="1"/>
  <c r="G6" i="2" s="1"/>
  <c r="H6" i="2" s="1"/>
  <c r="K2" i="1"/>
  <c r="L16" i="1"/>
  <c r="L19" i="1"/>
  <c r="L20" i="1"/>
  <c r="L27" i="1"/>
  <c r="O27" i="1" s="1"/>
  <c r="L29" i="1"/>
  <c r="K3" i="1"/>
  <c r="K4" i="1"/>
  <c r="K5" i="1"/>
  <c r="K6" i="1"/>
  <c r="K8" i="1"/>
  <c r="K9" i="1"/>
  <c r="K10" i="1"/>
  <c r="K11" i="1"/>
  <c r="K12" i="1"/>
  <c r="K13" i="1"/>
  <c r="K14" i="1"/>
  <c r="K15" i="1"/>
  <c r="K16" i="1"/>
  <c r="K17" i="1"/>
  <c r="L17" i="1" s="1"/>
  <c r="K18" i="1"/>
  <c r="L18" i="1" s="1"/>
  <c r="K19" i="1"/>
  <c r="K20" i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O26" i="1" s="1"/>
  <c r="K27" i="1"/>
  <c r="K28" i="1"/>
  <c r="L28" i="1" s="1"/>
  <c r="O28" i="1" s="1"/>
  <c r="K29" i="1"/>
  <c r="K31" i="1"/>
  <c r="L31" i="1" s="1"/>
  <c r="K32" i="1" l="1"/>
  <c r="L32" i="1" s="1"/>
  <c r="I7" i="1"/>
  <c r="D30" i="1"/>
  <c r="D32" i="1" s="1"/>
  <c r="I30" i="1" l="1"/>
  <c r="K7" i="1"/>
  <c r="L12" i="1"/>
  <c r="O12" i="1" s="1"/>
  <c r="H30" i="1" l="1"/>
  <c r="K30" i="1"/>
  <c r="L30" i="1" s="1"/>
  <c r="O30" i="1" s="1"/>
  <c r="L15" i="1"/>
  <c r="O15" i="1" s="1"/>
  <c r="O16" i="1" l="1"/>
  <c r="O17" i="1"/>
  <c r="O18" i="1"/>
  <c r="O19" i="1"/>
  <c r="O20" i="1"/>
  <c r="O22" i="1"/>
  <c r="O24" i="1"/>
  <c r="O25" i="1"/>
  <c r="L14" i="1"/>
  <c r="O14" i="1" s="1"/>
  <c r="L13" i="1"/>
  <c r="O13" i="1" s="1"/>
  <c r="L11" i="1" l="1"/>
  <c r="O11" i="1" s="1"/>
  <c r="L6" i="1" l="1"/>
  <c r="L7" i="1"/>
  <c r="O7" i="1" s="1"/>
  <c r="L8" i="1"/>
  <c r="O8" i="1" s="1"/>
  <c r="L9" i="1"/>
  <c r="O9" i="1" s="1"/>
  <c r="L10" i="1"/>
  <c r="O10" i="1" s="1"/>
  <c r="L2" i="1"/>
  <c r="O2" i="1" s="1"/>
  <c r="L3" i="1"/>
  <c r="O3" i="1" s="1"/>
  <c r="L4" i="1"/>
  <c r="O4" i="1" s="1"/>
  <c r="O6" i="1" l="1"/>
  <c r="L5" i="1"/>
  <c r="O5" i="1" s="1"/>
</calcChain>
</file>

<file path=xl/sharedStrings.xml><?xml version="1.0" encoding="utf-8"?>
<sst xmlns="http://schemas.openxmlformats.org/spreadsheetml/2006/main" count="74" uniqueCount="56">
  <si>
    <t>Equipments</t>
  </si>
  <si>
    <t>Actual Cost</t>
  </si>
  <si>
    <t>Expected cost</t>
  </si>
  <si>
    <t>Actual date of receving</t>
  </si>
  <si>
    <t>Sr. NO</t>
  </si>
  <si>
    <t>Raw Effluent Transfer Pump</t>
  </si>
  <si>
    <t>Quantity</t>
  </si>
  <si>
    <t>Air blower for aeration tank</t>
  </si>
  <si>
    <t>Filter Feed Pump</t>
  </si>
  <si>
    <t>Filter Press</t>
  </si>
  <si>
    <t>Pressure Sand Filter</t>
  </si>
  <si>
    <t>Activated Carbon Filter</t>
  </si>
  <si>
    <t>Control Panel</t>
  </si>
  <si>
    <t xml:space="preserve">Cabeling </t>
  </si>
  <si>
    <t>Valves for MS Piping</t>
  </si>
  <si>
    <t>Online pH meter</t>
  </si>
  <si>
    <t>Rotameter,pressure gauge</t>
  </si>
  <si>
    <t>Water meter</t>
  </si>
  <si>
    <t>Travelling and other expense</t>
  </si>
  <si>
    <t>Party Name</t>
  </si>
  <si>
    <t>Expected delivery date</t>
  </si>
  <si>
    <t>Purchase order date</t>
  </si>
  <si>
    <t>Installment 2</t>
  </si>
  <si>
    <t>Tax</t>
  </si>
  <si>
    <t>Tax amount</t>
  </si>
  <si>
    <t>Total Amount</t>
  </si>
  <si>
    <t>Advance</t>
  </si>
  <si>
    <t>Remarks</t>
  </si>
  <si>
    <t>Filter Press Feed Pump</t>
  </si>
  <si>
    <t>ABB Motor 2 hp for Filterpress</t>
  </si>
  <si>
    <t xml:space="preserve">ABB Motor 25 hp 1440 RPM Foot mounted for Blower </t>
  </si>
  <si>
    <t>Transportation</t>
  </si>
  <si>
    <t>Primary Clarifier Sludge Pump</t>
  </si>
  <si>
    <t>Secondary Clarifier Sludge Pump</t>
  </si>
  <si>
    <t>Clarifier</t>
  </si>
  <si>
    <t>Agitator with Gearbox and motor for dosing system</t>
  </si>
  <si>
    <t>Agitator withGearbox and motor for Neutralization/ Flocculation tank</t>
  </si>
  <si>
    <t>Diffuser with assembly</t>
  </si>
  <si>
    <t>MS Piping</t>
  </si>
  <si>
    <t>UPVC Piping</t>
  </si>
  <si>
    <t>Erection Charges</t>
  </si>
  <si>
    <t>1 Lot</t>
  </si>
  <si>
    <t>Before Delivary</t>
  </si>
  <si>
    <t>ashirvad enginnering</t>
  </si>
  <si>
    <t>yet to relese</t>
  </si>
  <si>
    <t>yet to release</t>
  </si>
  <si>
    <t xml:space="preserve">                                  -</t>
  </si>
  <si>
    <t>ATP</t>
  </si>
  <si>
    <t>shree rang enterprice</t>
  </si>
  <si>
    <t xml:space="preserve">                     12-07-2109</t>
  </si>
  <si>
    <t>MEE</t>
  </si>
  <si>
    <t xml:space="preserve">RO </t>
  </si>
  <si>
    <t>Total Project Cost</t>
  </si>
  <si>
    <t>Tax Amount</t>
  </si>
  <si>
    <t>Total Amount Received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</si>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</sst>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2" borderId="0" xfId="0" applyFont="1" applyFill="1"/>
    <xf numFmtId="0" fontId="0" fillId="2" borderId="0" xfId="0" applyFill="1"/>
    <xf numFmtId="14" fontId="0" fillId="0" borderId="0" xfId="0" applyNumberFormat="1"/>
    <xf numFmtId="3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zoomScaleNormal="100" workbookViewId="0">
      <selection activeCell="A10" sqref="A10"/>
    </sheetView>
  </sheetViews>
  <sheetFormatPr defaultRowHeight="15" x14ac:dyDescent="0.25"/>
  <cols>
    <col min="1" max="1" width="7.140625" bestFit="1" customWidth="1"/>
    <col min="2" max="2" width="52.5703125" bestFit="1" customWidth="1"/>
    <col min="3" max="3" width="9.42578125" bestFit="1" customWidth="1"/>
    <col min="4" max="4" width="8.85546875" customWidth="1"/>
    <col min="5" max="5" width="23" bestFit="1" customWidth="1"/>
    <col min="6" max="6" width="19" bestFit="1" customWidth="1"/>
    <col min="7" max="8" width="21.7109375" bestFit="1" customWidth="1"/>
    <col min="9" max="9" width="11.140625" customWidth="1"/>
    <col min="10" max="10" width="10.7109375" bestFit="1" customWidth="1"/>
    <col min="11" max="11" width="11.5703125" customWidth="1"/>
    <col min="12" max="12" width="12.28515625" customWidth="1"/>
    <col min="13" max="13" width="11.5703125" customWidth="1"/>
    <col min="14" max="14" width="28.85546875" bestFit="1" customWidth="1"/>
    <col min="15" max="15" width="13.140625" bestFit="1" customWidth="1"/>
    <col min="16" max="16" width="28.42578125" bestFit="1" customWidth="1"/>
  </cols>
  <sheetData>
    <row r="1" spans="1:16" x14ac:dyDescent="0.25">
      <c r="A1" t="s">
        <v>4</v>
      </c>
      <c r="B1" t="s">
        <v>0</v>
      </c>
      <c r="C1" t="s">
        <v>6</v>
      </c>
      <c r="D1" t="s">
        <v>2</v>
      </c>
      <c r="E1" t="s">
        <v>19</v>
      </c>
      <c r="F1" t="s">
        <v>21</v>
      </c>
      <c r="G1" t="s">
        <v>20</v>
      </c>
      <c r="H1" t="s">
        <v>3</v>
      </c>
      <c r="I1" t="s">
        <v>1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22</v>
      </c>
      <c r="P1" t="s">
        <v>27</v>
      </c>
    </row>
    <row r="2" spans="1:16" ht="15" customHeight="1" x14ac:dyDescent="0.25">
      <c r="A2">
        <v>1</v>
      </c>
      <c r="B2" s="4" t="s">
        <v>5</v>
      </c>
      <c r="C2">
        <v>2</v>
      </c>
      <c r="D2">
        <v>40000</v>
      </c>
      <c r="E2" t="s">
        <v>42</v>
      </c>
      <c r="F2" s="5">
        <v>43637</v>
      </c>
      <c r="G2" s="5">
        <v>43670</v>
      </c>
      <c r="I2">
        <v>27400</v>
      </c>
      <c r="J2">
        <v>0.12</v>
      </c>
      <c r="K2">
        <f>I2*J2</f>
        <v>3288</v>
      </c>
      <c r="L2">
        <f>I2+K2</f>
        <v>30688</v>
      </c>
      <c r="M2">
        <v>0</v>
      </c>
      <c r="O2">
        <f>L2-M2</f>
        <v>30688</v>
      </c>
    </row>
    <row r="3" spans="1:16" x14ac:dyDescent="0.25">
      <c r="A3">
        <v>2</v>
      </c>
      <c r="B3" s="4" t="s">
        <v>32</v>
      </c>
      <c r="C3">
        <v>2</v>
      </c>
      <c r="D3">
        <v>40000</v>
      </c>
      <c r="E3" t="s">
        <v>42</v>
      </c>
      <c r="F3" s="5">
        <v>43637</v>
      </c>
      <c r="G3" s="5">
        <v>43670</v>
      </c>
      <c r="I3">
        <v>27400</v>
      </c>
      <c r="J3">
        <v>0.12</v>
      </c>
      <c r="K3">
        <f>I3*J3</f>
        <v>3288</v>
      </c>
      <c r="L3">
        <f>I3+K3</f>
        <v>30688</v>
      </c>
      <c r="M3">
        <v>0</v>
      </c>
      <c r="O3">
        <f t="shared" ref="O3:O5" si="0">L3-M3</f>
        <v>30688</v>
      </c>
    </row>
    <row r="4" spans="1:16" x14ac:dyDescent="0.25">
      <c r="A4">
        <v>3</v>
      </c>
      <c r="B4" s="4" t="s">
        <v>33</v>
      </c>
      <c r="C4">
        <v>2</v>
      </c>
      <c r="D4">
        <v>40000</v>
      </c>
      <c r="E4" t="s">
        <v>42</v>
      </c>
      <c r="F4" s="5">
        <v>43637</v>
      </c>
      <c r="G4" s="5">
        <v>43670</v>
      </c>
      <c r="I4">
        <v>27400</v>
      </c>
      <c r="J4">
        <v>0.12</v>
      </c>
      <c r="K4">
        <f>I4*J4</f>
        <v>3288</v>
      </c>
      <c r="L4">
        <f>I4+K4</f>
        <v>30688</v>
      </c>
      <c r="M4">
        <v>0</v>
      </c>
      <c r="O4">
        <f t="shared" si="0"/>
        <v>30688</v>
      </c>
    </row>
    <row r="5" spans="1:16" x14ac:dyDescent="0.25">
      <c r="A5">
        <v>4</v>
      </c>
      <c r="B5" s="4" t="s">
        <v>7</v>
      </c>
      <c r="C5">
        <v>3</v>
      </c>
      <c r="D5">
        <v>330000</v>
      </c>
      <c r="E5" t="s">
        <v>42</v>
      </c>
      <c r="F5" s="5">
        <v>43642</v>
      </c>
      <c r="G5" s="5">
        <v>43677</v>
      </c>
      <c r="I5" s="6">
        <v>324000</v>
      </c>
      <c r="J5">
        <v>0.18</v>
      </c>
      <c r="K5">
        <f>I5*J5</f>
        <v>58320</v>
      </c>
      <c r="L5">
        <f>I5+K5</f>
        <v>382320</v>
      </c>
      <c r="M5">
        <v>0</v>
      </c>
      <c r="O5">
        <f t="shared" si="0"/>
        <v>382320</v>
      </c>
    </row>
    <row r="6" spans="1:16" x14ac:dyDescent="0.25">
      <c r="A6">
        <v>5</v>
      </c>
      <c r="B6" s="4" t="s">
        <v>8</v>
      </c>
      <c r="C6">
        <v>2</v>
      </c>
      <c r="D6">
        <v>30000</v>
      </c>
      <c r="E6" t="s">
        <v>42</v>
      </c>
      <c r="F6" s="5">
        <v>43637</v>
      </c>
      <c r="G6" s="5">
        <v>43670</v>
      </c>
      <c r="I6">
        <v>23208</v>
      </c>
      <c r="J6">
        <v>0.12</v>
      </c>
      <c r="K6">
        <f>I6*J6</f>
        <v>2784.96</v>
      </c>
      <c r="L6">
        <f>I6+K6</f>
        <v>25992.959999999999</v>
      </c>
      <c r="M6">
        <v>0</v>
      </c>
      <c r="O6">
        <f t="shared" ref="O6:O27" si="1">L6-M6</f>
        <v>25992.959999999999</v>
      </c>
    </row>
    <row r="7" spans="1:16" x14ac:dyDescent="0.25">
      <c r="A7">
        <v>6</v>
      </c>
      <c r="B7" t="s">
        <v>35</v>
      </c>
      <c r="C7">
        <v>3</v>
      </c>
      <c r="D7">
        <v>90000</v>
      </c>
      <c r="E7" t="s">
        <v>43</v>
      </c>
      <c r="F7" t="s">
        <v>44</v>
      </c>
      <c r="I7" s="4">
        <f>58000+54500</f>
        <v>112500</v>
      </c>
      <c r="J7">
        <v>0.18</v>
      </c>
      <c r="K7">
        <f>I7*J7</f>
        <v>20250</v>
      </c>
      <c r="L7">
        <f>I7+K7</f>
        <v>132750</v>
      </c>
      <c r="M7">
        <v>0</v>
      </c>
      <c r="O7">
        <f t="shared" si="1"/>
        <v>132750</v>
      </c>
    </row>
    <row r="8" spans="1:16" ht="30" x14ac:dyDescent="0.25">
      <c r="A8">
        <v>7</v>
      </c>
      <c r="B8" s="1" t="s">
        <v>36</v>
      </c>
      <c r="C8">
        <v>2</v>
      </c>
      <c r="D8">
        <v>80000</v>
      </c>
      <c r="E8" t="s">
        <v>43</v>
      </c>
      <c r="F8" t="s">
        <v>45</v>
      </c>
      <c r="I8" s="4">
        <v>97500</v>
      </c>
      <c r="J8">
        <v>0.18</v>
      </c>
      <c r="K8">
        <f>I8*J8</f>
        <v>17550</v>
      </c>
      <c r="L8">
        <f>I8+K8</f>
        <v>115050</v>
      </c>
      <c r="M8">
        <v>0</v>
      </c>
      <c r="O8">
        <f t="shared" si="1"/>
        <v>115050</v>
      </c>
    </row>
    <row r="9" spans="1:16" x14ac:dyDescent="0.25">
      <c r="A9">
        <v>8</v>
      </c>
      <c r="B9" s="4" t="s">
        <v>28</v>
      </c>
      <c r="C9">
        <v>2</v>
      </c>
      <c r="D9">
        <v>80000</v>
      </c>
      <c r="E9" t="s">
        <v>42</v>
      </c>
      <c r="F9" s="5">
        <v>43637</v>
      </c>
      <c r="G9" s="5">
        <v>43670</v>
      </c>
      <c r="I9">
        <v>75650</v>
      </c>
      <c r="J9">
        <v>0.12</v>
      </c>
      <c r="K9">
        <f>I9*J9</f>
        <v>9078</v>
      </c>
      <c r="L9">
        <f>I9+K9</f>
        <v>84728</v>
      </c>
      <c r="M9">
        <v>0</v>
      </c>
      <c r="O9">
        <f t="shared" si="1"/>
        <v>84728</v>
      </c>
    </row>
    <row r="10" spans="1:16" x14ac:dyDescent="0.25">
      <c r="A10">
        <v>9</v>
      </c>
      <c r="B10" s="4" t="s">
        <v>9</v>
      </c>
      <c r="C10">
        <v>1</v>
      </c>
      <c r="D10">
        <v>400000</v>
      </c>
      <c r="E10" t="s">
        <v>42</v>
      </c>
      <c r="F10" s="5">
        <v>43640</v>
      </c>
      <c r="G10" s="5">
        <v>43675</v>
      </c>
      <c r="I10">
        <v>380000</v>
      </c>
      <c r="J10">
        <v>0.18</v>
      </c>
      <c r="K10">
        <f>I10*J10</f>
        <v>68400</v>
      </c>
      <c r="L10">
        <f>I10+K10</f>
        <v>448400</v>
      </c>
      <c r="M10">
        <v>0</v>
      </c>
      <c r="O10">
        <f t="shared" si="1"/>
        <v>448400</v>
      </c>
    </row>
    <row r="11" spans="1:16" x14ac:dyDescent="0.25">
      <c r="A11">
        <v>10</v>
      </c>
      <c r="B11" s="4" t="s">
        <v>37</v>
      </c>
      <c r="C11">
        <v>90</v>
      </c>
      <c r="D11">
        <v>270000</v>
      </c>
      <c r="E11" t="s">
        <v>42</v>
      </c>
      <c r="F11" s="5">
        <v>43642</v>
      </c>
      <c r="G11" s="5">
        <v>43649</v>
      </c>
      <c r="I11">
        <v>108000</v>
      </c>
      <c r="J11">
        <v>0.18</v>
      </c>
      <c r="K11">
        <f>I11*J11</f>
        <v>19440</v>
      </c>
      <c r="L11">
        <f>I11+K11</f>
        <v>127440</v>
      </c>
      <c r="M11">
        <v>0</v>
      </c>
      <c r="O11">
        <f t="shared" si="1"/>
        <v>127440</v>
      </c>
    </row>
    <row r="12" spans="1:16" x14ac:dyDescent="0.25">
      <c r="A12">
        <v>11</v>
      </c>
      <c r="B12" t="s">
        <v>34</v>
      </c>
      <c r="C12">
        <v>2</v>
      </c>
      <c r="D12">
        <v>600000</v>
      </c>
      <c r="E12" t="s">
        <v>43</v>
      </c>
      <c r="F12" t="s">
        <v>49</v>
      </c>
      <c r="G12" t="s">
        <v>46</v>
      </c>
      <c r="I12">
        <v>420000</v>
      </c>
      <c r="J12">
        <v>0.18</v>
      </c>
      <c r="K12">
        <f>I12*J12</f>
        <v>75600</v>
      </c>
      <c r="L12">
        <f>I12+K12</f>
        <v>495600</v>
      </c>
      <c r="M12">
        <v>105000</v>
      </c>
      <c r="O12">
        <f t="shared" si="1"/>
        <v>390600</v>
      </c>
    </row>
    <row r="13" spans="1:16" x14ac:dyDescent="0.25">
      <c r="A13">
        <v>12</v>
      </c>
      <c r="B13" s="4" t="s">
        <v>10</v>
      </c>
      <c r="C13">
        <v>1</v>
      </c>
      <c r="I13">
        <v>75000</v>
      </c>
      <c r="J13">
        <v>0.18</v>
      </c>
      <c r="K13">
        <f>I13*J13</f>
        <v>13500</v>
      </c>
      <c r="L13">
        <f>I13+K13</f>
        <v>88500</v>
      </c>
      <c r="M13">
        <v>0</v>
      </c>
      <c r="O13">
        <f>L13-M13</f>
        <v>88500</v>
      </c>
    </row>
    <row r="14" spans="1:16" x14ac:dyDescent="0.25">
      <c r="A14">
        <v>13</v>
      </c>
      <c r="B14" s="4" t="s">
        <v>11</v>
      </c>
      <c r="C14">
        <v>1</v>
      </c>
      <c r="I14">
        <v>93000</v>
      </c>
      <c r="J14">
        <v>0.18</v>
      </c>
      <c r="K14">
        <f>I14*J14</f>
        <v>16740</v>
      </c>
      <c r="L14">
        <f>I14+K14</f>
        <v>109740</v>
      </c>
      <c r="M14">
        <v>0</v>
      </c>
      <c r="O14">
        <f t="shared" si="1"/>
        <v>109740</v>
      </c>
    </row>
    <row r="15" spans="1:16" x14ac:dyDescent="0.25">
      <c r="A15">
        <v>14</v>
      </c>
      <c r="B15" t="s">
        <v>12</v>
      </c>
      <c r="C15">
        <v>1</v>
      </c>
      <c r="D15">
        <v>125000</v>
      </c>
      <c r="E15" t="s">
        <v>47</v>
      </c>
      <c r="F15" t="s">
        <v>44</v>
      </c>
      <c r="I15" s="4">
        <v>135000</v>
      </c>
      <c r="J15">
        <v>0.18</v>
      </c>
      <c r="K15">
        <f>I15*J15</f>
        <v>24300</v>
      </c>
      <c r="L15">
        <f>I15+K15</f>
        <v>159300</v>
      </c>
      <c r="M15">
        <v>0</v>
      </c>
      <c r="O15">
        <f>L15-M15</f>
        <v>159300</v>
      </c>
    </row>
    <row r="16" spans="1:16" x14ac:dyDescent="0.25">
      <c r="A16">
        <v>15</v>
      </c>
      <c r="B16" t="s">
        <v>38</v>
      </c>
      <c r="C16" s="2" t="s">
        <v>41</v>
      </c>
      <c r="D16">
        <v>130000</v>
      </c>
      <c r="I16">
        <v>0</v>
      </c>
      <c r="J16">
        <v>0.18</v>
      </c>
      <c r="K16">
        <f>I16*J16</f>
        <v>0</v>
      </c>
      <c r="L16">
        <f>I16+K16</f>
        <v>0</v>
      </c>
      <c r="M16">
        <v>0</v>
      </c>
      <c r="O16">
        <f t="shared" si="1"/>
        <v>0</v>
      </c>
    </row>
    <row r="17" spans="1:15" x14ac:dyDescent="0.25">
      <c r="A17">
        <v>16</v>
      </c>
      <c r="B17" t="s">
        <v>13</v>
      </c>
      <c r="C17" s="2" t="s">
        <v>41</v>
      </c>
      <c r="D17">
        <v>70000</v>
      </c>
      <c r="I17">
        <v>0</v>
      </c>
      <c r="J17">
        <v>0.18</v>
      </c>
      <c r="K17">
        <f>I17*J17</f>
        <v>0</v>
      </c>
      <c r="L17">
        <f>I17+K17</f>
        <v>0</v>
      </c>
      <c r="M17">
        <v>0</v>
      </c>
      <c r="O17">
        <f t="shared" si="1"/>
        <v>0</v>
      </c>
    </row>
    <row r="18" spans="1:15" x14ac:dyDescent="0.25">
      <c r="A18">
        <v>17</v>
      </c>
      <c r="B18" t="s">
        <v>31</v>
      </c>
      <c r="C18" s="2"/>
      <c r="D18">
        <v>50000</v>
      </c>
      <c r="I18">
        <v>0</v>
      </c>
      <c r="J18">
        <v>0.18</v>
      </c>
      <c r="K18">
        <f>I18*J18</f>
        <v>0</v>
      </c>
      <c r="L18">
        <f>I18+K18</f>
        <v>0</v>
      </c>
      <c r="M18">
        <v>0</v>
      </c>
      <c r="O18">
        <f t="shared" si="1"/>
        <v>0</v>
      </c>
    </row>
    <row r="19" spans="1:15" x14ac:dyDescent="0.25">
      <c r="A19">
        <v>18</v>
      </c>
      <c r="B19" t="s">
        <v>14</v>
      </c>
      <c r="C19" s="2" t="s">
        <v>41</v>
      </c>
      <c r="D19">
        <v>30000</v>
      </c>
      <c r="I19">
        <v>0</v>
      </c>
      <c r="J19">
        <v>0.18</v>
      </c>
      <c r="K19">
        <f>I19*J19</f>
        <v>0</v>
      </c>
      <c r="L19">
        <f>I19+K19</f>
        <v>0</v>
      </c>
      <c r="M19">
        <v>0</v>
      </c>
      <c r="O19">
        <f t="shared" si="1"/>
        <v>0</v>
      </c>
    </row>
    <row r="20" spans="1:15" x14ac:dyDescent="0.25">
      <c r="A20">
        <v>19</v>
      </c>
      <c r="B20" t="s">
        <v>15</v>
      </c>
      <c r="C20" s="2">
        <v>1</v>
      </c>
      <c r="D20">
        <v>10000</v>
      </c>
      <c r="I20">
        <v>0</v>
      </c>
      <c r="J20">
        <v>0.18</v>
      </c>
      <c r="K20">
        <f>I20*J20</f>
        <v>0</v>
      </c>
      <c r="L20">
        <f>I20+K20</f>
        <v>0</v>
      </c>
      <c r="M20">
        <v>0</v>
      </c>
      <c r="O20">
        <f t="shared" si="1"/>
        <v>0</v>
      </c>
    </row>
    <row r="21" spans="1:15" x14ac:dyDescent="0.25">
      <c r="A21">
        <v>20</v>
      </c>
      <c r="B21" t="s">
        <v>39</v>
      </c>
      <c r="C21" s="2" t="s">
        <v>41</v>
      </c>
      <c r="D21">
        <v>50000</v>
      </c>
      <c r="I21" s="9">
        <v>600000</v>
      </c>
      <c r="K21">
        <f>I21*J21</f>
        <v>0</v>
      </c>
      <c r="L21">
        <f>I21+K21</f>
        <v>600000</v>
      </c>
    </row>
    <row r="22" spans="1:15" x14ac:dyDescent="0.25">
      <c r="A22">
        <v>21</v>
      </c>
      <c r="B22" t="s">
        <v>18</v>
      </c>
      <c r="C22" s="2"/>
      <c r="D22">
        <v>50000</v>
      </c>
      <c r="I22" s="9"/>
      <c r="J22">
        <v>0.18</v>
      </c>
      <c r="K22">
        <f>I22*J22</f>
        <v>0</v>
      </c>
      <c r="L22">
        <f>I22+K22</f>
        <v>0</v>
      </c>
      <c r="M22">
        <v>0</v>
      </c>
      <c r="O22">
        <f t="shared" si="1"/>
        <v>0</v>
      </c>
    </row>
    <row r="23" spans="1:15" x14ac:dyDescent="0.25">
      <c r="A23">
        <v>22</v>
      </c>
      <c r="B23" t="s">
        <v>40</v>
      </c>
      <c r="C23" s="2"/>
      <c r="D23">
        <v>150000</v>
      </c>
      <c r="I23" s="9"/>
      <c r="K23">
        <f>I23*J23</f>
        <v>0</v>
      </c>
      <c r="L23">
        <f>I23+K23</f>
        <v>0</v>
      </c>
    </row>
    <row r="24" spans="1:15" x14ac:dyDescent="0.25">
      <c r="A24">
        <v>23</v>
      </c>
      <c r="B24" t="s">
        <v>16</v>
      </c>
      <c r="C24" s="2" t="s">
        <v>41</v>
      </c>
      <c r="D24">
        <v>5000</v>
      </c>
      <c r="I24" s="9"/>
      <c r="J24">
        <v>0.18</v>
      </c>
      <c r="K24">
        <f>I24*J24</f>
        <v>0</v>
      </c>
      <c r="L24">
        <f>I24+K24</f>
        <v>0</v>
      </c>
      <c r="M24">
        <v>0</v>
      </c>
      <c r="O24">
        <f t="shared" si="1"/>
        <v>0</v>
      </c>
    </row>
    <row r="25" spans="1:15" x14ac:dyDescent="0.25">
      <c r="A25">
        <v>24</v>
      </c>
      <c r="B25" t="s">
        <v>17</v>
      </c>
      <c r="C25" s="2">
        <v>1</v>
      </c>
      <c r="D25">
        <v>5000</v>
      </c>
      <c r="I25" s="9"/>
      <c r="J25">
        <v>0.18</v>
      </c>
      <c r="K25">
        <f>I25*J25</f>
        <v>0</v>
      </c>
      <c r="L25">
        <f>I25+K25</f>
        <v>0</v>
      </c>
      <c r="M25">
        <v>0</v>
      </c>
      <c r="O25">
        <f t="shared" si="1"/>
        <v>0</v>
      </c>
    </row>
    <row r="26" spans="1:15" x14ac:dyDescent="0.25">
      <c r="A26">
        <v>25</v>
      </c>
      <c r="B26" t="s">
        <v>29</v>
      </c>
      <c r="C26" s="2">
        <v>1</v>
      </c>
      <c r="D26">
        <v>8000</v>
      </c>
      <c r="E26" t="s">
        <v>48</v>
      </c>
      <c r="F26" s="5">
        <v>43642</v>
      </c>
      <c r="G26" s="5">
        <v>43677</v>
      </c>
      <c r="H26" s="7"/>
      <c r="I26" s="8">
        <v>7462</v>
      </c>
      <c r="J26" s="8">
        <v>0.18</v>
      </c>
      <c r="K26">
        <f>I26*J26</f>
        <v>1343.1599999999999</v>
      </c>
      <c r="L26">
        <f>I26+K26</f>
        <v>8805.16</v>
      </c>
      <c r="O26">
        <f t="shared" si="1"/>
        <v>8805.16</v>
      </c>
    </row>
    <row r="27" spans="1:15" x14ac:dyDescent="0.25">
      <c r="A27">
        <v>26</v>
      </c>
      <c r="B27" t="s">
        <v>30</v>
      </c>
      <c r="C27" s="2">
        <v>3</v>
      </c>
      <c r="D27">
        <v>150000</v>
      </c>
      <c r="E27" t="s">
        <v>48</v>
      </c>
      <c r="F27" s="5">
        <v>43642</v>
      </c>
      <c r="G27" s="5">
        <v>43677</v>
      </c>
      <c r="I27" s="8">
        <v>149808</v>
      </c>
      <c r="J27" s="8">
        <v>0.18</v>
      </c>
      <c r="K27">
        <f>I27*J27</f>
        <v>26965.439999999999</v>
      </c>
      <c r="L27">
        <f>I27+K27</f>
        <v>176773.44</v>
      </c>
      <c r="M27">
        <v>0</v>
      </c>
      <c r="O27">
        <f t="shared" si="1"/>
        <v>176773.44</v>
      </c>
    </row>
    <row r="28" spans="1:15" x14ac:dyDescent="0.25">
      <c r="A28">
        <v>27</v>
      </c>
      <c r="B28" t="s">
        <v>50</v>
      </c>
      <c r="C28" s="2"/>
      <c r="D28">
        <v>6200000</v>
      </c>
      <c r="F28" s="5"/>
      <c r="G28" s="5"/>
      <c r="I28" s="8">
        <v>6215000</v>
      </c>
      <c r="J28" s="8">
        <v>0.18</v>
      </c>
      <c r="K28">
        <f>I28*J28</f>
        <v>1118700</v>
      </c>
      <c r="L28">
        <f>I28+K28</f>
        <v>7333700</v>
      </c>
      <c r="M28">
        <v>1900000</v>
      </c>
      <c r="O28">
        <f>L28-M28</f>
        <v>5433700</v>
      </c>
    </row>
    <row r="29" spans="1:15" x14ac:dyDescent="0.25">
      <c r="A29">
        <v>28</v>
      </c>
      <c r="B29" t="s">
        <v>51</v>
      </c>
      <c r="C29" s="2"/>
      <c r="D29">
        <v>4200000</v>
      </c>
      <c r="F29" s="5"/>
      <c r="G29" s="5"/>
      <c r="H29" t="s">
        <v>55</v>
      </c>
      <c r="I29" s="8">
        <v>3600000</v>
      </c>
      <c r="J29" s="8">
        <v>0.18</v>
      </c>
      <c r="K29">
        <f>I29*J29</f>
        <v>648000</v>
      </c>
      <c r="L29">
        <f>I29+K29</f>
        <v>4248000</v>
      </c>
      <c r="M29">
        <v>500000</v>
      </c>
    </row>
    <row r="30" spans="1:15" x14ac:dyDescent="0.25">
      <c r="D30" s="3">
        <f>SUM(D2:D29)</f>
        <v>13233000</v>
      </c>
      <c r="H30">
        <f>I31-I30</f>
        <v>2001672</v>
      </c>
      <c r="I30" s="4">
        <f>SUM(I2:I29)</f>
        <v>12498328</v>
      </c>
      <c r="J30" s="8">
        <v>0.18</v>
      </c>
      <c r="K30">
        <f>I30*J30</f>
        <v>2249699.04</v>
      </c>
      <c r="L30">
        <f>I30+K30</f>
        <v>14748027.039999999</v>
      </c>
      <c r="M30">
        <f>SUM(M2:M29)</f>
        <v>2505000</v>
      </c>
      <c r="O30">
        <f>L30-M30</f>
        <v>12243027.039999999</v>
      </c>
    </row>
    <row r="31" spans="1:15" x14ac:dyDescent="0.25">
      <c r="D31">
        <v>14500000</v>
      </c>
      <c r="I31">
        <v>14500000</v>
      </c>
      <c r="K31">
        <f>I31*J31</f>
        <v>0</v>
      </c>
      <c r="L31">
        <f>I31+K31</f>
        <v>14500000</v>
      </c>
      <c r="M31">
        <v>0</v>
      </c>
    </row>
    <row r="32" spans="1:15" x14ac:dyDescent="0.25">
      <c r="D32">
        <f>D31-D30</f>
        <v>1267000</v>
      </c>
      <c r="K32">
        <f>I32*J32</f>
        <v>0</v>
      </c>
      <c r="L32">
        <f>I32+K32</f>
        <v>0</v>
      </c>
      <c r="M32">
        <v>0</v>
      </c>
    </row>
    <row r="33" spans="11:13" x14ac:dyDescent="0.25">
      <c r="K33">
        <f>I33*J33</f>
        <v>0</v>
      </c>
      <c r="L33">
        <f>I33+K33</f>
        <v>0</v>
      </c>
      <c r="M33">
        <v>0</v>
      </c>
    </row>
    <row r="34" spans="11:13" x14ac:dyDescent="0.25">
      <c r="M34">
        <v>0</v>
      </c>
    </row>
    <row r="35" spans="11:13" x14ac:dyDescent="0.25">
      <c r="M35">
        <v>0</v>
      </c>
    </row>
  </sheetData>
  <mergeCells count="1">
    <mergeCell ref="I21:I25"/>
  </mergeCells>
  <pageMargins left="0.7" right="0.7" top="0.75" bottom="0.75" header="0.3" footer="0.3"/>
  <pageSetup paperSize="9" scale="83" orientation="portrait" r:id="rId1"/>
  <colBreaks count="1" manualBreakCount="1">
    <brk id="6" max="2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G18" sqref="G18"/>
    </sheetView>
  </sheetViews>
  <sheetFormatPr defaultRowHeight="15" x14ac:dyDescent="0.25"/>
  <cols>
    <col min="1" max="1" width="22.5703125" customWidth="1"/>
    <col min="3" max="3" width="14.85546875" customWidth="1"/>
    <col min="4" max="4" width="14.28515625" customWidth="1"/>
  </cols>
  <sheetData>
    <row r="1" spans="1:8" x14ac:dyDescent="0.25">
      <c r="A1" t="s">
        <v>52</v>
      </c>
      <c r="B1" t="s">
        <v>23</v>
      </c>
      <c r="C1" t="s">
        <v>53</v>
      </c>
      <c r="D1" t="s">
        <v>25</v>
      </c>
    </row>
    <row r="2" spans="1:8" x14ac:dyDescent="0.25">
      <c r="A2">
        <v>14500000</v>
      </c>
      <c r="B2">
        <v>18</v>
      </c>
      <c r="C2">
        <f>A2*B2%</f>
        <v>2610000</v>
      </c>
      <c r="D2">
        <f>A2+C2</f>
        <v>17110000</v>
      </c>
    </row>
    <row r="5" spans="1:8" x14ac:dyDescent="0.25">
      <c r="A5" t="s">
        <v>54</v>
      </c>
    </row>
    <row r="6" spans="1:8" x14ac:dyDescent="0.25">
      <c r="A6">
        <v>500000</v>
      </c>
      <c r="B6">
        <v>10</v>
      </c>
      <c r="C6">
        <f>A6-A6*10%</f>
        <v>450000</v>
      </c>
      <c r="D6">
        <f>A6-C6</f>
        <v>50000</v>
      </c>
      <c r="E6">
        <f>C6+C7</f>
        <v>3060000</v>
      </c>
      <c r="F6">
        <f>Sheet1!M30</f>
        <v>2505000</v>
      </c>
      <c r="G6">
        <f>E6-F6</f>
        <v>555000</v>
      </c>
      <c r="H6">
        <f>G6/100000</f>
        <v>5.55</v>
      </c>
    </row>
    <row r="7" spans="1:8" x14ac:dyDescent="0.25">
      <c r="A7">
        <v>2900000</v>
      </c>
      <c r="B7">
        <v>10</v>
      </c>
      <c r="C7">
        <f>A7-A7*10%</f>
        <v>2610000</v>
      </c>
      <c r="D7">
        <f t="shared" ref="D7:D10" si="0">A7-C7</f>
        <v>290000</v>
      </c>
    </row>
    <row r="8" spans="1:8" x14ac:dyDescent="0.25">
      <c r="A8">
        <v>7000000</v>
      </c>
      <c r="B8">
        <v>10</v>
      </c>
      <c r="C8">
        <f t="shared" ref="C8:C10" si="1">A8-A8*10%</f>
        <v>6300000</v>
      </c>
      <c r="D8">
        <f t="shared" si="0"/>
        <v>700000</v>
      </c>
    </row>
    <row r="9" spans="1:8" x14ac:dyDescent="0.25">
      <c r="A9">
        <f>A10-(A6+A7+A8)</f>
        <v>4100000</v>
      </c>
      <c r="B9">
        <v>10</v>
      </c>
      <c r="C9">
        <f t="shared" si="1"/>
        <v>3690000</v>
      </c>
      <c r="D9">
        <f t="shared" si="0"/>
        <v>410000</v>
      </c>
    </row>
    <row r="10" spans="1:8" x14ac:dyDescent="0.25">
      <c r="A10">
        <f>A2</f>
        <v>14500000</v>
      </c>
      <c r="B10">
        <v>10</v>
      </c>
      <c r="C10">
        <f t="shared" si="1"/>
        <v>13050000</v>
      </c>
      <c r="D10">
        <f t="shared" si="0"/>
        <v>1450000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cp:lastPrinted>2018-11-24T06:49:22Z</cp:lastPrinted>
  <dcterms:created xsi:type="dcterms:W3CDTF">2018-11-14T10:08:06Z</dcterms:created>
  <dcterms:modified xsi:type="dcterms:W3CDTF">2019-08-11T06:13:05Z</dcterms:modified>
</cp:coreProperties>
</file>