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RJ_PRJ\Final Livrable\"/>
    </mc:Choice>
  </mc:AlternateContent>
  <bookViews>
    <workbookView xWindow="0" yWindow="0" windowWidth="20490" windowHeight="7530" tabRatio="880" firstSheet="3" activeTab="9"/>
  </bookViews>
  <sheets>
    <sheet name="Equipe de réalisation " sheetId="2" r:id="rId1"/>
    <sheet name="Prestataires" sheetId="5" r:id="rId2"/>
    <sheet name="Support logistique " sheetId="7" r:id="rId3"/>
    <sheet name="Coût de ressource humaines " sheetId="4" r:id="rId4"/>
    <sheet name="Coût de planification " sheetId="3" r:id="rId5"/>
    <sheet name="Coût matériel " sheetId="6" r:id="rId6"/>
    <sheet name="Formation " sheetId="9" r:id="rId7"/>
    <sheet name="Maintenance " sheetId="10" r:id="rId8"/>
    <sheet name="Alea de risque " sheetId="11" r:id="rId9"/>
    <sheet name="Coût total de projet " sheetId="12" r:id="rId10"/>
  </sheets>
  <definedNames>
    <definedName name="_Toc482709704">Prestataires!$A$1</definedName>
    <definedName name="_Toc482709705">'Support logistique '!$A$2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C12" i="12"/>
  <c r="F12" i="12"/>
  <c r="D8" i="11"/>
  <c r="G10" i="11"/>
  <c r="D10" i="11" s="1"/>
  <c r="D9" i="11"/>
  <c r="D6" i="11"/>
  <c r="D5" i="11"/>
  <c r="C9" i="10"/>
  <c r="C8" i="10"/>
  <c r="D11" i="9"/>
  <c r="D7" i="9"/>
  <c r="D6" i="9"/>
  <c r="D5" i="9"/>
  <c r="D4" i="9"/>
  <c r="B11" i="6"/>
  <c r="F9" i="6"/>
  <c r="F8" i="6"/>
  <c r="F7" i="6"/>
  <c r="F6" i="6"/>
  <c r="G9" i="6"/>
  <c r="G8" i="6"/>
  <c r="G7" i="6"/>
  <c r="G6" i="6"/>
  <c r="E9" i="6"/>
  <c r="E8" i="6"/>
  <c r="E7" i="6"/>
  <c r="L6" i="6"/>
  <c r="L5" i="6"/>
  <c r="L4" i="6"/>
  <c r="C5" i="7"/>
  <c r="C4" i="7"/>
  <c r="B9" i="5"/>
  <c r="B11" i="11" l="1"/>
  <c r="B13" i="12"/>
  <c r="B14" i="12" s="1"/>
  <c r="D14" i="12" s="1"/>
  <c r="B15" i="12" s="1"/>
  <c r="G19" i="4"/>
</calcChain>
</file>

<file path=xl/sharedStrings.xml><?xml version="1.0" encoding="utf-8"?>
<sst xmlns="http://schemas.openxmlformats.org/spreadsheetml/2006/main" count="164" uniqueCount="130">
  <si>
    <t>Secrétariat</t>
  </si>
  <si>
    <t>Montre de localisation</t>
  </si>
  <si>
    <t>BALAMANE Asma</t>
  </si>
  <si>
    <t>CHIKH AISSA Mahfoud</t>
  </si>
  <si>
    <t>TAKLIT Zina</t>
  </si>
  <si>
    <t>YEBDA Sadia</t>
  </si>
  <si>
    <t>IHADADENE Thinhinane</t>
  </si>
  <si>
    <t>OUKEHENNICHE Abdelkrim</t>
  </si>
  <si>
    <t>Coût total de l’équipe de projet</t>
  </si>
  <si>
    <t>Membre</t>
  </si>
  <si>
    <t>Total sur le projet DA</t>
  </si>
  <si>
    <t>Equipe de réalisation </t>
  </si>
  <si>
    <t>Nom de la tâche</t>
  </si>
  <si>
    <t>Expression de besoins</t>
  </si>
  <si>
    <t>Analyse de besoin</t>
  </si>
  <si>
    <t>Conception</t>
  </si>
  <si>
    <t>Réalisation</t>
  </si>
  <si>
    <t>Tests</t>
  </si>
  <si>
    <t>Déploiement</t>
  </si>
  <si>
    <t>Clôture du projet</t>
  </si>
  <si>
    <t>Coût (DA)</t>
  </si>
  <si>
    <t>Projet CareMe</t>
  </si>
  <si>
    <t>4 295 250,04</t>
  </si>
  <si>
    <t xml:space="preserve">   </t>
  </si>
  <si>
    <t xml:space="preserve"> Ressources humaines </t>
  </si>
  <si>
    <t>Prestataire</t>
  </si>
  <si>
    <t>Analyste</t>
  </si>
  <si>
    <t>Architecte</t>
  </si>
  <si>
    <t>Testeur</t>
  </si>
  <si>
    <t>Expert sécurité</t>
  </si>
  <si>
    <t>Conseillé juridique</t>
  </si>
  <si>
    <t>Coût total de prestataire</t>
  </si>
  <si>
    <t xml:space="preserve"> 1.Coût de rélisation </t>
  </si>
  <si>
    <t>2.Coût de prestataire</t>
  </si>
  <si>
    <t>Coût total de ressources humaines (DA)</t>
  </si>
  <si>
    <t>Coût DA</t>
  </si>
  <si>
    <t xml:space="preserve">       Coût de ressources humaines </t>
  </si>
  <si>
    <t xml:space="preserve">            COUT DE PLANIFICATION DE PROJET</t>
  </si>
  <si>
    <t xml:space="preserve">Tableau de planification de ressource </t>
  </si>
  <si>
    <t>Service</t>
  </si>
  <si>
    <t>Coût unitaire (DA)</t>
  </si>
  <si>
    <t> </t>
  </si>
  <si>
    <t>Type</t>
  </si>
  <si>
    <t>Coût total (DA)</t>
  </si>
  <si>
    <t>Frais de restauration</t>
  </si>
  <si>
    <t>Frais d’hébergement</t>
  </si>
  <si>
    <t>Frais de transport</t>
  </si>
  <si>
    <t>Frais de formation</t>
  </si>
  <si>
    <t>Salles</t>
  </si>
  <si>
    <t>Frais divers (ancre, papier)</t>
  </si>
  <si>
    <t>Video montage et tournage</t>
  </si>
  <si>
    <t>Tache</t>
  </si>
  <si>
    <t>Période de couverture</t>
  </si>
  <si>
    <t>Intervention de maintenance</t>
  </si>
  <si>
    <t>Oui</t>
  </si>
  <si>
    <t>Gratuit</t>
  </si>
  <si>
    <t>Non</t>
  </si>
  <si>
    <t>Traitement d’une panne du matériel</t>
  </si>
  <si>
    <t>Dépend du matériel et de la panne en question</t>
  </si>
  <si>
    <t xml:space="preserve">Bureau d’assistance de maintenance à distance (2 ans) </t>
  </si>
  <si>
    <t>OUI</t>
  </si>
  <si>
    <t>Equipement</t>
  </si>
  <si>
    <t>Fournit par</t>
  </si>
  <si>
    <t>Prix unitaire (DA)</t>
  </si>
  <si>
    <t>Quantité</t>
  </si>
  <si>
    <t>Coût total HT (DA)</t>
  </si>
  <si>
    <t>Coût Total TTC DA</t>
  </si>
  <si>
    <t>(TVA=17% inclue)</t>
  </si>
  <si>
    <t>IHealth SMART</t>
  </si>
  <si>
    <t>Tensiomètre connecté</t>
  </si>
  <si>
    <t>Archos</t>
  </si>
  <si>
    <t>Pèse personne connecté</t>
  </si>
  <si>
    <t>IHealth Scale</t>
  </si>
  <si>
    <t>Cout Total du matériel</t>
  </si>
  <si>
    <t>Risque</t>
  </si>
  <si>
    <t>Evolution des salaires</t>
  </si>
  <si>
    <t>Fluctuation des prix du matériel</t>
  </si>
  <si>
    <t>Faille dans la sécurité</t>
  </si>
  <si>
    <t>Formule</t>
  </si>
  <si>
    <t>Salaire* évolution * probabilité d’évolution</t>
  </si>
  <si>
    <t>Le prix matériel * fluctuation * probabilité</t>
  </si>
  <si>
    <t>Accidents divers (lors du transport du matériel…)</t>
  </si>
  <si>
    <t>Cout Matériel*probabilité* quantité</t>
  </si>
  <si>
    <t>Taxe sur valeur ajoutée sur prestation de service (TVA)</t>
  </si>
  <si>
    <t>Paye * TVA</t>
  </si>
  <si>
    <t>Dépense</t>
  </si>
  <si>
    <t>Equipe de réalisation</t>
  </si>
  <si>
    <t>Prestataires</t>
  </si>
  <si>
    <t>Support logistique</t>
  </si>
  <si>
    <t xml:space="preserve">Matériel </t>
  </si>
  <si>
    <t>Formation</t>
  </si>
  <si>
    <t>Maintenance</t>
  </si>
  <si>
    <t>Cout divers</t>
  </si>
  <si>
    <t>Couverture de risque d’alea</t>
  </si>
  <si>
    <t>Conduite de changement</t>
  </si>
  <si>
    <t>Total avec la marge bénéficiaire</t>
  </si>
  <si>
    <r>
      <t>1.1.</t>
    </r>
    <r>
      <rPr>
        <b/>
        <sz val="7"/>
        <color rgb="FF2B2B2B"/>
        <rFont val="Times New Roman"/>
        <family val="1"/>
      </rPr>
      <t xml:space="preserve">     </t>
    </r>
    <r>
      <rPr>
        <b/>
        <sz val="12"/>
        <color rgb="FF2B2B2B"/>
        <rFont val="Verdana"/>
        <family val="2"/>
      </rPr>
      <t>Prestataires :</t>
    </r>
  </si>
  <si>
    <t>Heures</t>
  </si>
  <si>
    <t>Coût</t>
  </si>
  <si>
    <t>Total sur le projet (DA)</t>
  </si>
  <si>
    <t>329      heures</t>
  </si>
  <si>
    <t>800,00 DA/heure</t>
  </si>
  <si>
    <t>354,95 heures</t>
  </si>
  <si>
    <t>354,95 heurs</t>
  </si>
  <si>
    <t>151,2     heurs</t>
  </si>
  <si>
    <t>6h</t>
  </si>
  <si>
    <t>13000 DA</t>
  </si>
  <si>
    <r>
      <t>1.1.</t>
    </r>
    <r>
      <rPr>
        <b/>
        <sz val="7"/>
        <color rgb="FF2B2B2B"/>
        <rFont val="Times New Roman"/>
        <family val="1"/>
      </rPr>
      <t xml:space="preserve">     </t>
    </r>
    <r>
      <rPr>
        <b/>
        <sz val="12"/>
        <color rgb="FF2B2B2B"/>
        <rFont val="Verdana"/>
        <family val="2"/>
      </rPr>
      <t>Support logistique : (Frai DIVERS)</t>
    </r>
  </si>
  <si>
    <t>17 000,00 DA/mois</t>
  </si>
  <si>
    <t>Frais de missions</t>
  </si>
  <si>
    <t>5000DA/mission</t>
  </si>
  <si>
    <t>Coût total de support logistique</t>
  </si>
  <si>
    <t>Durée (mois/jours)</t>
  </si>
  <si>
    <t xml:space="preserve">Cout </t>
  </si>
  <si>
    <t>Glucomètres connecté</t>
  </si>
  <si>
    <t>(SmartWatch)</t>
  </si>
  <si>
    <t xml:space="preserve">TVA </t>
  </si>
  <si>
    <t>Wonlex</t>
  </si>
  <si>
    <t xml:space="preserve">Cout de TVA </t>
  </si>
  <si>
    <t xml:space="preserve">3j*5formateur *4région </t>
  </si>
  <si>
    <t xml:space="preserve">formule </t>
  </si>
  <si>
    <t xml:space="preserve">Calcule </t>
  </si>
  <si>
    <t>/</t>
  </si>
  <si>
    <t>Coût total de maintenance(DA)</t>
  </si>
  <si>
    <t>Cout total du risque</t>
  </si>
  <si>
    <t xml:space="preserve">Probabilité </t>
  </si>
  <si>
    <t xml:space="preserve">Autre </t>
  </si>
  <si>
    <t>Total de la solution sans la marge bénéficiaire</t>
  </si>
  <si>
    <t>Coût calculé</t>
  </si>
  <si>
    <t>Coût total de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</si>
</sst>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b/>
      <sz val="10"/>
      <color theme="1"/>
      <name val="Georgia"/>
      <family val="1"/>
    </font>
    <font>
      <b/>
      <sz val="10"/>
      <name val="Georgia"/>
      <family val="1"/>
    </font>
    <font>
      <sz val="16"/>
      <color theme="1"/>
      <name val="Georgia"/>
      <family val="1"/>
    </font>
    <font>
      <sz val="14"/>
      <color rgb="FF00B0F0"/>
      <name val="Verdana"/>
      <family val="2"/>
    </font>
    <font>
      <sz val="14"/>
      <color theme="1"/>
      <name val="Calibri"/>
      <family val="2"/>
      <scheme val="minor"/>
    </font>
    <font>
      <sz val="14"/>
      <color theme="1"/>
      <name val="Georgia"/>
      <family val="1"/>
    </font>
    <font>
      <sz val="10"/>
      <color rgb="FF363636"/>
      <name val="Georgia"/>
      <family val="1"/>
    </font>
    <font>
      <b/>
      <sz val="11"/>
      <color rgb="FF000000"/>
      <name val="Georgia"/>
      <family val="1"/>
    </font>
    <font>
      <b/>
      <i/>
      <sz val="11"/>
      <color rgb="FF000000"/>
      <name val="Georgia"/>
      <family val="1"/>
    </font>
    <font>
      <b/>
      <sz val="16"/>
      <color rgb="FF000000"/>
      <name val="Georgia"/>
      <family val="1"/>
    </font>
    <font>
      <sz val="14"/>
      <name val="Verdana "/>
    </font>
    <font>
      <sz val="12"/>
      <color theme="1"/>
      <name val="Verdana"/>
      <family val="2"/>
    </font>
    <font>
      <b/>
      <sz val="12"/>
      <color rgb="FFFFFFFF"/>
      <name val="Georgia"/>
      <family val="1"/>
    </font>
    <font>
      <sz val="12"/>
      <color theme="1" tint="0.14999847407452621"/>
      <name val="Verdana"/>
      <family val="2"/>
    </font>
    <font>
      <sz val="12"/>
      <color theme="1"/>
      <name val="Georgia"/>
      <family val="1"/>
    </font>
    <font>
      <sz val="10"/>
      <color theme="1"/>
      <name val="Georgia"/>
      <family val="1"/>
    </font>
    <font>
      <sz val="10"/>
      <name val="Georgia"/>
      <family val="1"/>
    </font>
    <font>
      <b/>
      <sz val="10"/>
      <color rgb="FFFFFFFF"/>
      <name val="Georgia"/>
      <family val="1"/>
    </font>
    <font>
      <sz val="11"/>
      <name val="Calibri"/>
      <family val="2"/>
      <scheme val="minor"/>
    </font>
    <font>
      <b/>
      <sz val="12"/>
      <color theme="1"/>
      <name val="Georgia"/>
      <family val="1"/>
    </font>
    <font>
      <b/>
      <sz val="7"/>
      <color rgb="FF2B2B2B"/>
      <name val="Times New Roman"/>
      <family val="1"/>
    </font>
    <font>
      <b/>
      <sz val="12"/>
      <color rgb="FF2B2B2B"/>
      <name val="Verdana"/>
      <family val="2"/>
    </font>
    <font>
      <b/>
      <sz val="12"/>
      <color rgb="FFFFFFFF"/>
      <name val="Georgia"/>
      <family val="1"/>
    </font>
    <font>
      <sz val="11"/>
      <color theme="1"/>
      <name val="Calibri"/>
      <family val="2"/>
      <scheme val="minor"/>
    </font>
    <font>
      <b/>
      <sz val="10"/>
      <color theme="1"/>
      <name val="Georgia"/>
      <family val="1"/>
    </font>
    <font>
      <sz val="10"/>
      <color theme="1"/>
      <name val="Georgia"/>
      <family val="1"/>
    </font>
    <font>
      <sz val="18"/>
      <color rgb="FF0070C0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D9EAFF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E59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74FF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rgb="FF9CC2E5"/>
      </left>
      <right style="thin">
        <color rgb="FF9CC2E5"/>
      </right>
      <top style="thin">
        <color rgb="FF9CC2E5"/>
      </top>
      <bottom/>
      <diagonal/>
    </border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5B9BD5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9CC2E5"/>
      </left>
      <right style="thin">
        <color rgb="FFFFFFFF"/>
      </right>
      <top style="thin">
        <color rgb="FF9CC2E5"/>
      </top>
      <bottom style="thin">
        <color rgb="FF5B9BD5"/>
      </bottom>
      <diagonal/>
    </border>
    <border>
      <left/>
      <right style="thin">
        <color rgb="FFFFFFFF"/>
      </right>
      <top style="thin">
        <color rgb="FF9CC2E5"/>
      </top>
      <bottom style="thin">
        <color rgb="FF5B9BD5"/>
      </bottom>
      <diagonal/>
    </border>
    <border>
      <left style="thin">
        <color rgb="FFFFFFFF"/>
      </left>
      <right style="thin">
        <color rgb="FFFFFFFF"/>
      </right>
      <top style="thin">
        <color rgb="FF9CC2E5"/>
      </top>
      <bottom style="thin">
        <color rgb="FF5B9BD5"/>
      </bottom>
      <diagonal/>
    </border>
    <border>
      <left style="thin">
        <color rgb="FF9CC2E5"/>
      </left>
      <right style="thin">
        <color rgb="FF9CC2E5"/>
      </right>
      <top/>
      <bottom style="thin">
        <color rgb="FF9CC2E5"/>
      </bottom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FFFFFF"/>
      </left>
      <right style="thin">
        <color rgb="FF9CC2E5"/>
      </right>
      <top style="thin">
        <color rgb="FF9CC2E5"/>
      </top>
      <bottom style="thin">
        <color rgb="FF5B9BD5"/>
      </bottom>
      <diagonal/>
    </border>
    <border>
      <left style="thin">
        <color rgb="FF9CC2E5"/>
      </left>
      <right/>
      <top style="thin">
        <color rgb="FF9CC2E5"/>
      </top>
      <bottom style="thin">
        <color rgb="FF5B9BD5"/>
      </bottom>
      <diagonal/>
    </border>
    <border>
      <left/>
      <right/>
      <top style="thin">
        <color rgb="FF9CC2E5"/>
      </top>
      <bottom style="thin">
        <color rgb="FF5B9BD5"/>
      </bottom>
      <diagonal/>
    </border>
    <border>
      <left/>
      <right style="thin">
        <color rgb="FF9CC2E5"/>
      </right>
      <top style="thin">
        <color rgb="FF9CC2E5"/>
      </top>
      <bottom style="thin">
        <color rgb="FF5B9BD5"/>
      </bottom>
      <diagonal/>
    </border>
    <border>
      <left style="thin">
        <color rgb="FF9CC2E5"/>
      </left>
      <right style="thin">
        <color rgb="FFFFFFFF"/>
      </right>
      <top style="thin">
        <color rgb="FF9CC2E5"/>
      </top>
      <bottom/>
      <diagonal/>
    </border>
    <border>
      <left/>
      <right style="thin">
        <color rgb="FFFFFFFF"/>
      </right>
      <top style="thin">
        <color rgb="FF9CC2E5"/>
      </top>
      <bottom/>
      <diagonal/>
    </border>
    <border>
      <left style="thin">
        <color rgb="FFFFFFFF"/>
      </left>
      <right style="thin">
        <color rgb="FFFFFFFF"/>
      </right>
      <top style="thin">
        <color rgb="FF9CC2E5"/>
      </top>
      <bottom/>
      <diagonal/>
    </border>
    <border>
      <left style="thin">
        <color rgb="FFFFFFFF"/>
      </left>
      <right style="thin">
        <color rgb="FF9CC2E5"/>
      </right>
      <top style="thin">
        <color rgb="FF9CC2E5"/>
      </top>
      <bottom/>
      <diagonal/>
    </border>
    <border>
      <left style="thin">
        <color rgb="FF9CC2E5"/>
      </left>
      <right style="thin">
        <color rgb="FFFFFFFF"/>
      </right>
      <top/>
      <bottom style="thin">
        <color rgb="FF5B9BD5"/>
      </bottom>
      <diagonal/>
    </border>
    <border>
      <left/>
      <right style="thin">
        <color rgb="FFFFFFFF"/>
      </right>
      <top/>
      <bottom style="thin">
        <color rgb="FF5B9BD5"/>
      </bottom>
      <diagonal/>
    </border>
    <border>
      <left style="thin">
        <color rgb="FFFFFFFF"/>
      </left>
      <right style="thin">
        <color rgb="FFFFFFFF"/>
      </right>
      <top/>
      <bottom style="thin">
        <color rgb="FF5B9BD5"/>
      </bottom>
      <diagonal/>
    </border>
    <border>
      <left style="thin">
        <color rgb="FFFFFFFF"/>
      </left>
      <right style="thin">
        <color rgb="FF9CC2E5"/>
      </right>
      <top/>
      <bottom style="thin">
        <color rgb="FF5B9BD5"/>
      </bottom>
      <diagonal/>
    </border>
    <border>
      <left style="thin">
        <color rgb="FF9CC2E5"/>
      </left>
      <right style="thin">
        <color indexed="64"/>
      </right>
      <top style="thin">
        <color rgb="FF9CC2E5"/>
      </top>
      <bottom style="thin">
        <color rgb="FF9CC2E5"/>
      </bottom>
      <diagonal/>
    </border>
    <border>
      <left style="thin">
        <color indexed="64"/>
      </left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FFFFFF"/>
      </left>
      <right/>
      <top/>
      <bottom/>
      <diagonal/>
    </border>
    <border>
      <left style="thin">
        <color rgb="FF9CC2E5"/>
      </left>
      <right style="thin">
        <color rgb="FF9CC2E5"/>
      </right>
      <top/>
      <bottom/>
      <diagonal/>
    </border>
    <border>
      <left style="thin">
        <color rgb="FF9CC2E5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7" fillId="3" borderId="4" xfId="0" applyFont="1" applyFill="1" applyBorder="1" applyAlignment="1">
      <alignment wrapText="1"/>
    </xf>
    <xf numFmtId="0" fontId="8" fillId="4" borderId="4" xfId="0" applyFont="1" applyFill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8" fillId="6" borderId="4" xfId="0" applyFont="1" applyFill="1" applyBorder="1" applyAlignment="1">
      <alignment wrapText="1"/>
    </xf>
    <xf numFmtId="0" fontId="8" fillId="7" borderId="4" xfId="0" applyFont="1" applyFill="1" applyBorder="1" applyAlignment="1">
      <alignment wrapText="1"/>
    </xf>
    <xf numFmtId="0" fontId="8" fillId="8" borderId="4" xfId="0" applyFont="1" applyFill="1" applyBorder="1" applyAlignment="1">
      <alignment wrapText="1"/>
    </xf>
    <xf numFmtId="0" fontId="9" fillId="9" borderId="4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/>
    <xf numFmtId="0" fontId="12" fillId="0" borderId="0" xfId="0" applyFont="1"/>
    <xf numFmtId="0" fontId="13" fillId="10" borderId="3" xfId="0" applyFont="1" applyFill="1" applyBorder="1" applyAlignment="1">
      <alignment wrapText="1"/>
    </xf>
    <xf numFmtId="0" fontId="6" fillId="11" borderId="0" xfId="0" applyFont="1" applyFill="1"/>
    <xf numFmtId="3" fontId="6" fillId="11" borderId="0" xfId="0" applyNumberFormat="1" applyFont="1" applyFill="1"/>
    <xf numFmtId="0" fontId="14" fillId="0" borderId="0" xfId="0" applyFont="1"/>
    <xf numFmtId="0" fontId="15" fillId="0" borderId="0" xfId="0" applyFont="1"/>
    <xf numFmtId="0" fontId="6" fillId="11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3" fillId="11" borderId="0" xfId="0" applyFont="1" applyFill="1"/>
    <xf numFmtId="0" fontId="10" fillId="11" borderId="4" xfId="0" applyFont="1" applyFill="1" applyBorder="1" applyAlignment="1">
      <alignment wrapText="1"/>
    </xf>
    <xf numFmtId="3" fontId="6" fillId="11" borderId="0" xfId="0" applyNumberFormat="1" applyFont="1" applyFill="1" applyAlignment="1">
      <alignment wrapText="1"/>
    </xf>
    <xf numFmtId="0" fontId="0" fillId="2" borderId="8" xfId="0" applyFill="1" applyBorder="1" applyAlignment="1">
      <alignment wrapText="1"/>
    </xf>
    <xf numFmtId="0" fontId="13" fillId="10" borderId="5" xfId="0" applyFont="1" applyFill="1" applyBorder="1" applyAlignment="1">
      <alignment wrapText="1"/>
    </xf>
    <xf numFmtId="0" fontId="13" fillId="10" borderId="7" xfId="0" applyFont="1" applyFill="1" applyBorder="1" applyAlignment="1">
      <alignment wrapText="1"/>
    </xf>
    <xf numFmtId="0" fontId="13" fillId="10" borderId="12" xfId="0" applyFont="1" applyFill="1" applyBorder="1" applyAlignment="1">
      <alignment wrapText="1"/>
    </xf>
    <xf numFmtId="0" fontId="16" fillId="2" borderId="2" xfId="0" applyFont="1" applyFill="1" applyBorder="1" applyAlignment="1">
      <alignment wrapText="1"/>
    </xf>
    <xf numFmtId="3" fontId="16" fillId="2" borderId="2" xfId="0" applyNumberFormat="1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9" fillId="0" borderId="0" xfId="0" applyFont="1"/>
    <xf numFmtId="0" fontId="13" fillId="10" borderId="6" xfId="0" applyFont="1" applyFill="1" applyBorder="1" applyAlignment="1">
      <alignment wrapText="1"/>
    </xf>
    <xf numFmtId="0" fontId="13" fillId="10" borderId="16" xfId="0" applyFont="1" applyFill="1" applyBorder="1" applyAlignment="1">
      <alignment wrapText="1"/>
    </xf>
    <xf numFmtId="0" fontId="13" fillId="10" borderId="17" xfId="0" applyFont="1" applyFill="1" applyBorder="1" applyAlignment="1">
      <alignment wrapText="1"/>
    </xf>
    <xf numFmtId="0" fontId="13" fillId="10" borderId="18" xfId="0" applyFont="1" applyFill="1" applyBorder="1" applyAlignment="1">
      <alignment wrapText="1"/>
    </xf>
    <xf numFmtId="0" fontId="13" fillId="10" borderId="19" xfId="0" applyFont="1" applyFill="1" applyBorder="1" applyAlignment="1">
      <alignment wrapText="1"/>
    </xf>
    <xf numFmtId="0" fontId="0" fillId="10" borderId="20" xfId="0" applyFill="1" applyBorder="1" applyAlignment="1">
      <alignment wrapText="1"/>
    </xf>
    <xf numFmtId="0" fontId="0" fillId="10" borderId="21" xfId="0" applyFill="1" applyBorder="1" applyAlignment="1">
      <alignment wrapText="1"/>
    </xf>
    <xf numFmtId="0" fontId="0" fillId="10" borderId="22" xfId="0" applyFill="1" applyBorder="1" applyAlignment="1">
      <alignment wrapText="1"/>
    </xf>
    <xf numFmtId="0" fontId="13" fillId="10" borderId="23" xfId="0" applyFont="1" applyFill="1" applyBorder="1" applyAlignment="1">
      <alignment wrapText="1"/>
    </xf>
    <xf numFmtId="4" fontId="16" fillId="2" borderId="2" xfId="0" applyNumberFormat="1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6" fillId="2" borderId="8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10" borderId="15" xfId="0" applyFont="1" applyFill="1" applyBorder="1" applyAlignment="1">
      <alignment wrapText="1"/>
    </xf>
    <xf numFmtId="4" fontId="0" fillId="0" borderId="0" xfId="0" applyNumberFormat="1"/>
    <xf numFmtId="0" fontId="22" fillId="0" borderId="0" xfId="0" applyFont="1" applyAlignment="1">
      <alignment wrapText="1"/>
    </xf>
    <xf numFmtId="0" fontId="18" fillId="10" borderId="7" xfId="0" applyFont="1" applyFill="1" applyBorder="1" applyAlignment="1">
      <alignment wrapText="1"/>
    </xf>
    <xf numFmtId="0" fontId="16" fillId="2" borderId="24" xfId="0" applyFont="1" applyFill="1" applyBorder="1" applyAlignment="1">
      <alignment wrapText="1"/>
    </xf>
    <xf numFmtId="0" fontId="16" fillId="2" borderId="25" xfId="0" applyFont="1" applyFill="1" applyBorder="1" applyAlignment="1">
      <alignment wrapText="1"/>
    </xf>
    <xf numFmtId="4" fontId="16" fillId="2" borderId="1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13" fillId="10" borderId="26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7" fillId="2" borderId="2" xfId="0" applyFont="1" applyFill="1" applyBorder="1" applyAlignment="1">
      <alignment wrapText="1"/>
    </xf>
    <xf numFmtId="3" fontId="17" fillId="2" borderId="2" xfId="0" applyNumberFormat="1" applyFont="1" applyFill="1" applyBorder="1" applyAlignment="1">
      <alignment wrapText="1"/>
    </xf>
    <xf numFmtId="0" fontId="20" fillId="2" borderId="2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3" fillId="10" borderId="0" xfId="0" applyFont="1" applyFill="1" applyBorder="1" applyAlignment="1">
      <alignment wrapText="1"/>
    </xf>
    <xf numFmtId="0" fontId="23" fillId="10" borderId="5" xfId="0" applyFont="1" applyFill="1" applyBorder="1" applyAlignment="1">
      <alignment wrapText="1"/>
    </xf>
    <xf numFmtId="0" fontId="23" fillId="10" borderId="15" xfId="0" applyFont="1" applyFill="1" applyBorder="1" applyAlignment="1">
      <alignment wrapText="1"/>
    </xf>
    <xf numFmtId="0" fontId="24" fillId="0" borderId="0" xfId="0" applyFont="1"/>
    <xf numFmtId="0" fontId="25" fillId="2" borderId="2" xfId="0" applyFont="1" applyFill="1" applyBorder="1" applyAlignment="1">
      <alignment wrapText="1"/>
    </xf>
    <xf numFmtId="4" fontId="26" fillId="2" borderId="2" xfId="0" applyNumberFormat="1" applyFont="1" applyFill="1" applyBorder="1" applyAlignment="1">
      <alignment wrapText="1"/>
    </xf>
    <xf numFmtId="3" fontId="26" fillId="2" borderId="2" xfId="0" applyNumberFormat="1" applyFont="1" applyFill="1" applyBorder="1" applyAlignment="1">
      <alignment wrapText="1"/>
    </xf>
    <xf numFmtId="0" fontId="26" fillId="2" borderId="2" xfId="0" applyFont="1" applyFill="1" applyBorder="1" applyAlignment="1">
      <alignment wrapText="1"/>
    </xf>
    <xf numFmtId="4" fontId="24" fillId="0" borderId="0" xfId="0" applyNumberFormat="1" applyFont="1"/>
    <xf numFmtId="4" fontId="27" fillId="2" borderId="2" xfId="0" applyNumberFormat="1" applyFont="1" applyFill="1" applyBorder="1" applyAlignment="1">
      <alignment wrapText="1"/>
    </xf>
    <xf numFmtId="0" fontId="25" fillId="2" borderId="2" xfId="0" applyFont="1" applyFill="1" applyBorder="1" applyAlignment="1">
      <alignment vertical="center" wrapText="1"/>
    </xf>
    <xf numFmtId="0" fontId="2" fillId="2" borderId="28" xfId="0" applyFont="1" applyFill="1" applyBorder="1" applyAlignment="1">
      <alignment wrapText="1"/>
    </xf>
    <xf numFmtId="3" fontId="5" fillId="11" borderId="0" xfId="0" applyNumberFormat="1" applyFont="1" applyFill="1"/>
    <xf numFmtId="0" fontId="16" fillId="2" borderId="9" xfId="0" applyFont="1" applyFill="1" applyBorder="1" applyAlignment="1">
      <alignment wrapText="1"/>
    </xf>
    <xf numFmtId="0" fontId="16" fillId="2" borderId="10" xfId="0" applyFont="1" applyFill="1" applyBorder="1" applyAlignment="1">
      <alignment wrapText="1"/>
    </xf>
    <xf numFmtId="0" fontId="16" fillId="2" borderId="11" xfId="0" applyFont="1" applyFill="1" applyBorder="1" applyAlignment="1">
      <alignment wrapText="1"/>
    </xf>
    <xf numFmtId="3" fontId="16" fillId="2" borderId="9" xfId="0" applyNumberFormat="1" applyFont="1" applyFill="1" applyBorder="1" applyAlignment="1">
      <alignment wrapText="1"/>
    </xf>
    <xf numFmtId="4" fontId="16" fillId="2" borderId="9" xfId="0" applyNumberFormat="1" applyFont="1" applyFill="1" applyBorder="1" applyAlignment="1">
      <alignment wrapText="1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orgia"/>
        <family val="1"/>
        <scheme val="none"/>
      </font>
      <fill>
        <patternFill patternType="solid">
          <fgColor indexed="64"/>
          <bgColor rgb="FFD9EA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9CC2E5"/>
        </left>
        <right style="thin">
          <color rgb="FF9CC2E5"/>
        </right>
        <top style="thin">
          <color rgb="FF9CC2E5"/>
        </top>
        <bottom style="thin">
          <color rgb="FF9CC2E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orgia"/>
        <family val="1"/>
        <scheme val="none"/>
      </font>
      <fill>
        <patternFill patternType="solid">
          <fgColor indexed="64"/>
          <bgColor rgb="FFD9EA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9CC2E5"/>
        </left>
        <right style="thin">
          <color rgb="FF9CC2E5"/>
        </right>
        <top style="thin">
          <color rgb="FF9CC2E5"/>
        </top>
        <bottom style="thin">
          <color rgb="FF9CC2E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orgia"/>
        <family val="1"/>
        <scheme val="none"/>
      </font>
      <fill>
        <patternFill patternType="solid">
          <fgColor indexed="64"/>
          <bgColor rgb="FFD9EA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orgia"/>
        <family val="1"/>
        <scheme val="none"/>
      </font>
      <fill>
        <patternFill patternType="solid">
          <fgColor indexed="64"/>
          <bgColor rgb="FFD9EA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9CC2E5"/>
        </left>
        <right style="thin">
          <color rgb="FF9CC2E5"/>
        </right>
        <top style="thin">
          <color rgb="FF9CC2E5"/>
        </top>
        <bottom style="thin">
          <color rgb="FF9CC2E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orgia"/>
        <family val="1"/>
        <scheme val="none"/>
      </font>
      <fill>
        <patternFill patternType="solid">
          <fgColor indexed="64"/>
          <bgColor rgb="FFD9EA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9CC2E5"/>
        </left>
        <right style="thin">
          <color rgb="FF9CC2E5"/>
        </right>
        <top style="thin">
          <color rgb="FF9CC2E5"/>
        </top>
        <bottom style="thin">
          <color rgb="FF9CC2E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orgia"/>
        <family val="1"/>
        <scheme val="none"/>
      </font>
      <fill>
        <patternFill patternType="solid">
          <fgColor indexed="64"/>
          <bgColor rgb="FFD9EAFF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d'équipe de réalisation sur le projet DA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'Equipe de réalisation '!$C$4</c:f>
              <c:strCache>
                <c:ptCount val="1"/>
                <c:pt idx="0">
                  <c:v>Coût 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'Equipe de réalisation '!$B$5:$B$10</c:f>
              <c:strCache>
                <c:ptCount val="6"/>
                <c:pt idx="0">
                  <c:v>TAKLIT Zina</c:v>
                </c:pt>
                <c:pt idx="1">
                  <c:v>IHADADENE Thinhinane</c:v>
                </c:pt>
                <c:pt idx="2">
                  <c:v>BALAMANE Asma</c:v>
                </c:pt>
                <c:pt idx="3">
                  <c:v>CHIKH AISSA Mahfoud</c:v>
                </c:pt>
                <c:pt idx="4">
                  <c:v>OUKEHENNICHE Abdelkrim</c:v>
                </c:pt>
                <c:pt idx="5">
                  <c:v>YEBDA Sadia</c:v>
                </c:pt>
              </c:strCache>
            </c:strRef>
          </c:cat>
          <c:val>
            <c:numRef>
              <c:f>'Equipe de réalisation '!$C$5:$C$10</c:f>
              <c:numCache>
                <c:formatCode>General</c:formatCode>
                <c:ptCount val="6"/>
                <c:pt idx="0">
                  <c:v>874750</c:v>
                </c:pt>
                <c:pt idx="1">
                  <c:v>823600</c:v>
                </c:pt>
                <c:pt idx="2">
                  <c:v>850200</c:v>
                </c:pt>
                <c:pt idx="3">
                  <c:v>809600</c:v>
                </c:pt>
                <c:pt idx="4">
                  <c:v>866675.04</c:v>
                </c:pt>
                <c:pt idx="5">
                  <c:v>704250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1BA-92B2-4530AAC8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10827216"/>
        <c:axId val="309981280"/>
      </c:barChart>
      <c:catAx>
        <c:axId val="310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981280"/>
        <c:crosses val="autoZero"/>
        <c:auto val="1"/>
        <c:lblAlgn val="ctr"/>
        <c:lblOffset val="100"/>
        <c:noMultiLvlLbl val="0"/>
      </c:catAx>
      <c:valAx>
        <c:axId val="3099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8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 de ressource humaines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EA-464F-B07A-D60AAAEA9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EA-464F-B07A-D60AAAEA97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('Coût de ressource humaines '!$B$10,'Coût de ressource humaines '!$B$19)</c:f>
              <c:strCache>
                <c:ptCount val="2"/>
                <c:pt idx="0">
                  <c:v>Coût total de l’équipe de projet</c:v>
                </c:pt>
                <c:pt idx="1">
                  <c:v>Coût total de prestataire</c:v>
                </c:pt>
              </c:strCache>
            </c:strRef>
          </c:cat>
          <c:val>
            <c:numRef>
              <c:f>('Coût de ressource humaines '!$C$10,'Coût de ressource humaines '!$C$19)</c:f>
              <c:numCache>
                <c:formatCode>#,##0</c:formatCode>
                <c:ptCount val="2"/>
                <c:pt idx="0" formatCode="General">
                  <c:v>4295250.04</c:v>
                </c:pt>
                <c:pt idx="1">
                  <c:v>786120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5-4535-AC4F-9B750349ECC7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Coût de planification</a:t>
            </a:r>
            <a:r>
              <a:rPr lang="en-US" baseline="0">
                <a:solidFill>
                  <a:srgbClr val="00B0F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</a:t>
            </a:r>
            <a:endParaRPr lang="en-US">
              <a:solidFill>
                <a:srgbClr val="00B0F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'Coût de planification '!$C$5</c:f>
              <c:strCache>
                <c:ptCount val="1"/>
                <c:pt idx="0">
                  <c:v>Coût (DA)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'Coût de planification '!$B$6:$B$12</c:f>
              <c:strCache>
                <c:ptCount val="7"/>
                <c:pt idx="0">
                  <c:v>Expression de besoins</c:v>
                </c:pt>
                <c:pt idx="1">
                  <c:v>Analyse de besoin</c:v>
                </c:pt>
                <c:pt idx="2">
                  <c:v>Conception</c:v>
                </c:pt>
                <c:pt idx="3">
                  <c:v>Réalisation</c:v>
                </c:pt>
                <c:pt idx="4">
                  <c:v>Tests</c:v>
                </c:pt>
                <c:pt idx="5">
                  <c:v>Déploiement</c:v>
                </c:pt>
                <c:pt idx="6">
                  <c:v>Clôture du projet</c:v>
                </c:pt>
              </c:strCache>
            </c:strRef>
          </c:cat>
          <c:val>
            <c:numRef>
              <c:f>'Coût de planification '!$C$6:$C$12</c:f>
              <c:numCache>
                <c:formatCode>General</c:formatCode>
                <c:ptCount val="7"/>
                <c:pt idx="0">
                  <c:v>356185.72</c:v>
                </c:pt>
                <c:pt idx="1">
                  <c:v>440200</c:v>
                </c:pt>
                <c:pt idx="2">
                  <c:v>1621220.64</c:v>
                </c:pt>
                <c:pt idx="3">
                  <c:v>1834580</c:v>
                </c:pt>
                <c:pt idx="4">
                  <c:v>609680</c:v>
                </c:pt>
                <c:pt idx="5">
                  <c:v>1023400</c:v>
                </c:pt>
                <c:pt idx="6">
                  <c:v>166928.57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3-4DF7-84B6-E639E7BFC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06680832"/>
        <c:axId val="330943200"/>
      </c:barChart>
      <c:catAx>
        <c:axId val="3066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943200"/>
        <c:crosses val="autoZero"/>
        <c:auto val="1"/>
        <c:lblAlgn val="ctr"/>
        <c:lblOffset val="100"/>
        <c:noMultiLvlLbl val="0"/>
      </c:catAx>
      <c:valAx>
        <c:axId val="3309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6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</a:t>
            </a:r>
            <a:r>
              <a:rPr lang="fr-FR" baseline="0"/>
              <a:t> </a:t>
            </a:r>
            <a:r>
              <a:rPr lang="fr-FR"/>
              <a:t>de Matériels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'Coût matériel '!$F$4:$F$5</c:f>
              <c:strCache>
                <c:ptCount val="2"/>
                <c:pt idx="0">
                  <c:v>Coût Total TTC DA</c:v>
                </c:pt>
                <c:pt idx="1">
                  <c:v>(TVA=17% inclue)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D9-469B-B04D-1107464BC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D9-469B-B04D-1107464BC7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D9-469B-B04D-1107464BC7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D9-469B-B04D-1107464BC7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'Coût matériel '!$A$6:$A$9</c:f>
              <c:strCache>
                <c:ptCount val="4"/>
                <c:pt idx="0">
                  <c:v>Glucomètres connecté</c:v>
                </c:pt>
                <c:pt idx="1">
                  <c:v>Tensiomètre connecté</c:v>
                </c:pt>
                <c:pt idx="2">
                  <c:v>Pèse personne connecté</c:v>
                </c:pt>
                <c:pt idx="3">
                  <c:v>Montre de localisation</c:v>
                </c:pt>
              </c:strCache>
            </c:strRef>
          </c:cat>
          <c:val>
            <c:numRef>
              <c:f>'Coût matériel '!$F$6:$F$9</c:f>
              <c:numCache>
                <c:formatCode>#,##0</c:formatCode>
                <c:ptCount val="4"/>
                <c:pt idx="0">
                  <c:v>13453672050</c:v>
                </c:pt>
                <c:pt idx="1">
                  <c:v>3847470120</c:v>
                </c:pt>
                <c:pt idx="2">
                  <c:v>3903232320</c:v>
                </c:pt>
                <c:pt idx="3" formatCode="#,##0.00">
                  <c:v>559960502.4000001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8ED-9514-BB8C7FBCC1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Coût de</a:t>
            </a:r>
            <a:r>
              <a:rPr lang="en-US" baseline="0"/>
              <a:t> formation</a:t>
            </a:r>
            <a:r>
              <a:rPr lang="en-US"/>
              <a:t>(DA)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'Formation '!$D$3</c:f>
              <c:strCache>
                <c:ptCount val="1"/>
                <c:pt idx="0">
                  <c:v>Coût total (DA)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9D-47F1-B3EB-3D76E44F25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9D-47F1-B3EB-3D76E44F25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9D-47F1-B3EB-3D76E44F25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9D-47F1-B3EB-3D76E44F25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9D-47F1-B3EB-3D76E44F25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9D-47F1-B3EB-3D76E44F25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9D-47F1-B3EB-3D76E44F25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'Formation '!$A$4:$A$10</c:f>
              <c:strCache>
                <c:ptCount val="7"/>
                <c:pt idx="0">
                  <c:v>Frais de restauration</c:v>
                </c:pt>
                <c:pt idx="1">
                  <c:v>Frais d’hébergement</c:v>
                </c:pt>
                <c:pt idx="2">
                  <c:v>Frais de transport</c:v>
                </c:pt>
                <c:pt idx="3">
                  <c:v>Frais de formation</c:v>
                </c:pt>
                <c:pt idx="4">
                  <c:v>Salles</c:v>
                </c:pt>
                <c:pt idx="5">
                  <c:v>Frais divers (ancre, papier)</c:v>
                </c:pt>
                <c:pt idx="6">
                  <c:v>Video montage et tournage</c:v>
                </c:pt>
              </c:strCache>
            </c:strRef>
          </c:cat>
          <c:val>
            <c:numRef>
              <c:f>'Formation '!$D$4:$D$10</c:f>
              <c:numCache>
                <c:formatCode>#,##0</c:formatCode>
                <c:ptCount val="7"/>
                <c:pt idx="0">
                  <c:v>120000</c:v>
                </c:pt>
                <c:pt idx="1">
                  <c:v>300000</c:v>
                </c:pt>
                <c:pt idx="2">
                  <c:v>44000</c:v>
                </c:pt>
                <c:pt idx="3">
                  <c:v>150000</c:v>
                </c:pt>
                <c:pt idx="4" formatCode="General">
                  <c:v>0</c:v>
                </c:pt>
                <c:pt idx="5">
                  <c:v>30000</c:v>
                </c:pt>
                <c:pt idx="6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4-43EC-9256-F6586679A8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Coûts de maintenance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'Maintenance '!$C$3:$C$4</c:f>
              <c:strCache>
                <c:ptCount val="2"/>
                <c:pt idx="0">
                  <c:v>Coût total (DA)</c:v>
                </c:pt>
                <c:pt idx="1">
                  <c:v>Gratuit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CB-4C01-BCF9-BA3703179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CB-4C01-BCF9-BA3703179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CB-4C01-BCF9-BA37031791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CB-4C01-BCF9-BA37031791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'Maintenance '!$A$5:$A$8</c:f>
              <c:strCache>
                <c:ptCount val="4"/>
                <c:pt idx="0">
                  <c:v>Intervention de maintenance</c:v>
                </c:pt>
                <c:pt idx="1">
                  <c:v>Traitement d’une panne du matériel</c:v>
                </c:pt>
                <c:pt idx="2">
                  <c:v>Traitement d’une panne du matériel</c:v>
                </c:pt>
                <c:pt idx="3">
                  <c:v>Bureau d’assistance de maintenance à distance (2 ans) </c:v>
                </c:pt>
              </c:strCache>
            </c:strRef>
          </c:cat>
          <c:val>
            <c:numRef>
              <c:f>'Maintenance '!$C$5:$C$8</c:f>
              <c:numCache>
                <c:formatCode>General</c:formatCode>
                <c:ptCount val="4"/>
                <c:pt idx="0">
                  <c:v>4340000</c:v>
                </c:pt>
                <c:pt idx="1">
                  <c:v>0</c:v>
                </c:pt>
                <c:pt idx="2">
                  <c:v>0</c:v>
                </c:pt>
                <c:pt idx="3" formatCode="#,##0">
                  <c:v>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8-496C-B8BB-B0F9A6B8FE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Coûts de risques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'Alea de risque '!$D$4</c:f>
              <c:strCache>
                <c:ptCount val="1"/>
                <c:pt idx="0">
                  <c:v>Coût calculé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5-41B1-B0C6-DB60224C2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5-41B1-B0C6-DB60224C2F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5-41B1-B0C6-DB60224C2F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45-41B1-B0C6-DB60224C2F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45-41B1-B0C6-DB60224C2F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45-41B1-B0C6-DB60224C2F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'Alea de risque '!$A$5:$A$10</c:f>
              <c:strCache>
                <c:ptCount val="6"/>
                <c:pt idx="0">
                  <c:v>Evolution des salaires</c:v>
                </c:pt>
                <c:pt idx="1">
                  <c:v>Fluctuation des prix du matériel</c:v>
                </c:pt>
                <c:pt idx="3">
                  <c:v>Faille dans la sécurité</c:v>
                </c:pt>
                <c:pt idx="4">
                  <c:v>Accidents divers (lors du transport du matériel…)</c:v>
                </c:pt>
                <c:pt idx="5">
                  <c:v>Taxe sur valeur ajoutée sur prestation de service (TVA)</c:v>
                </c:pt>
              </c:strCache>
            </c:strRef>
          </c:cat>
          <c:val>
            <c:numRef>
              <c:f>'Alea de risque '!$D$5:$D$10</c:f>
              <c:numCache>
                <c:formatCode>#,##0.00</c:formatCode>
                <c:ptCount val="6"/>
                <c:pt idx="0">
                  <c:v>9723.57</c:v>
                </c:pt>
                <c:pt idx="1">
                  <c:v>63613314.054000005</c:v>
                </c:pt>
                <c:pt idx="3">
                  <c:v>25000</c:v>
                </c:pt>
                <c:pt idx="4">
                  <c:v>212044.38018000001</c:v>
                </c:pt>
                <c:pt idx="5">
                  <c:v>11376576.9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6-41C5-AE08-2E03FCCE28A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Coût de projet</a:t>
            </a:r>
            <a:r>
              <a:rPr lang="fr-FR" baseline="0"/>
              <a:t>  CareMe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'Coût total de projet '!$B$3</c:f>
              <c:strCache>
                <c:ptCount val="1"/>
                <c:pt idx="0">
                  <c:v>Coût (DA)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F3-4FF3-AEB6-16F3B803FF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F3-4FF3-AEB6-16F3B803FF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F3-4FF3-AEB6-16F3B803FF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F3-4FF3-AEB6-16F3B803FF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F3-4FF3-AEB6-16F3B803FF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F3-4FF3-AEB6-16F3B803FF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F3-4FF3-AEB6-16F3B803FF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F3-4FF3-AEB6-16F3B803FF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F3-4FF3-AEB6-16F3B803FF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F3-4FF3-AEB6-16F3B803FFDD}"/>
              </c:ext>
            </c:extLst>
          </c:dPt>
          <c:cat>
            <c:strRef>
              <c:f>'Coût total de projet '!$A$4:$A$13</c:f>
              <c:strCache>
                <c:ptCount val="10"/>
                <c:pt idx="0">
                  <c:v>Equipe de réalisation</c:v>
                </c:pt>
                <c:pt idx="1">
                  <c:v>Prestataires</c:v>
                </c:pt>
                <c:pt idx="2">
                  <c:v>Support logistique</c:v>
                </c:pt>
                <c:pt idx="3">
                  <c:v>Matériel </c:v>
                </c:pt>
                <c:pt idx="4">
                  <c:v>Déploiement</c:v>
                </c:pt>
                <c:pt idx="5">
                  <c:v>Formation</c:v>
                </c:pt>
                <c:pt idx="6">
                  <c:v>Maintenance</c:v>
                </c:pt>
                <c:pt idx="7">
                  <c:v>Cout divers</c:v>
                </c:pt>
                <c:pt idx="8">
                  <c:v>Couverture de risque d’alea</c:v>
                </c:pt>
                <c:pt idx="9">
                  <c:v>Conduite de changement</c:v>
                </c:pt>
              </c:strCache>
            </c:strRef>
          </c:cat>
          <c:val>
            <c:numRef>
              <c:f>'Coût total de projet '!$B$4:$B$13</c:f>
              <c:numCache>
                <c:formatCode>#,##0</c:formatCode>
                <c:ptCount val="10"/>
                <c:pt idx="0" formatCode="#,##0.00">
                  <c:v>4295250.04</c:v>
                </c:pt>
                <c:pt idx="1">
                  <c:v>786120</c:v>
                </c:pt>
                <c:pt idx="2">
                  <c:v>558000</c:v>
                </c:pt>
                <c:pt idx="3" formatCode="General">
                  <c:v>21764334992</c:v>
                </c:pt>
                <c:pt idx="4">
                  <c:v>2970000</c:v>
                </c:pt>
                <c:pt idx="5">
                  <c:v>672000</c:v>
                </c:pt>
                <c:pt idx="6">
                  <c:v>5204000</c:v>
                </c:pt>
                <c:pt idx="7">
                  <c:v>800000</c:v>
                </c:pt>
                <c:pt idx="8" formatCode="General">
                  <c:v>75236658.900000006</c:v>
                </c:pt>
                <c:pt idx="9">
                  <c:v>1092742851.0470002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6-4B99-A4F0-EC3C735A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Coût sans et avec</a:t>
            </a:r>
            <a:r>
              <a:rPr lang="en-US" baseline="0"/>
              <a:t> la marge bénificière </a:t>
            </a:r>
            <a:r>
              <a:rPr lang="en-US"/>
              <a:t> (DA)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'Coût total de projet '!$B$3</c:f>
              <c:strCache>
                <c:ptCount val="1"/>
                <c:pt idx="0">
                  <c:v>Coût (DA)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'Coût total de projet '!$A$14:$A$15</c:f>
              <c:strCache>
                <c:ptCount val="2"/>
                <c:pt idx="0">
                  <c:v>Total de la solution sans la marge bénéficiaire</c:v>
                </c:pt>
                <c:pt idx="1">
                  <c:v>Total avec la marge bénéficiaire</c:v>
                </c:pt>
              </c:strCache>
            </c:strRef>
          </c:cat>
          <c:val>
            <c:numRef>
              <c:f>'Coût total de projet '!$B$14:$B$15</c:f>
              <c:numCache>
                <c:formatCode>#,##0.00</c:formatCode>
                <c:ptCount val="2"/>
                <c:pt idx="0">
                  <c:v>22947599871.987003</c:v>
                </c:pt>
                <c:pt idx="1">
                  <c:v>28684499839.983753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F-4D14-980F-BAC77B5F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36768287"/>
        <c:axId val="1633988671"/>
      </c:barChart>
      <c:catAx>
        <c:axId val="163676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988671"/>
        <c:crosses val="autoZero"/>
        <c:auto val="1"/>
        <c:lblAlgn val="ctr"/>
        <c:lblOffset val="100"/>
        <c:noMultiLvlLbl val="0"/>
      </c:catAx>
      <c:valAx>
        <c:axId val="16339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76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0</xdr:rowOff>
    </xdr:from>
    <xdr:to>
      <xdr:col>13</xdr:col>
      <xdr:colOff>104775</xdr:colOff>
      <xdr:row>17</xdr:row>
      <xdr:rowOff>66675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A9B0A6E-CBFF-4DF7-832C-6AAFEB75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47625</xdr:rowOff>
    </xdr:from>
    <xdr:to>
      <xdr:col>7</xdr:col>
      <xdr:colOff>85725</xdr:colOff>
      <xdr:row>16</xdr:row>
      <xdr:rowOff>85725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3A19B6B-9B67-44C3-ACBA-E4D0A7D57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590551</xdr:colOff>
      <xdr:row>2</xdr:row>
      <xdr:rowOff>114300</xdr:rowOff>
    </xdr:from>
    <xdr:to>
      <xdr:col>15</xdr:col>
      <xdr:colOff>219075</xdr:colOff>
      <xdr:row>18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DDBE671-3A98-4D03-8C5A-C05BCBF5C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3</xdr:row>
      <xdr:rowOff>142875</xdr:rowOff>
    </xdr:from>
    <xdr:to>
      <xdr:col>13</xdr:col>
      <xdr:colOff>533399</xdr:colOff>
      <xdr:row>12</xdr:row>
      <xdr:rowOff>57150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5C9D831-F66C-447C-B940-55C8F9C67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114300</xdr:rowOff>
    </xdr:from>
    <xdr:to>
      <xdr:col>11</xdr:col>
      <xdr:colOff>495300</xdr:colOff>
      <xdr:row>14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E6B05B-36DE-4E49-9E84-2D24AF57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95250</xdr:rowOff>
    </xdr:from>
    <xdr:to>
      <xdr:col>11</xdr:col>
      <xdr:colOff>495300</xdr:colOff>
      <xdr:row>8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7F86D29-F791-433B-B9D6-BDC9E7543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123825</xdr:rowOff>
    </xdr:from>
    <xdr:to>
      <xdr:col>11</xdr:col>
      <xdr:colOff>704850</xdr:colOff>
      <xdr:row>10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5916B2-3EFB-491E-A6F4-6A7547054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180975</xdr:rowOff>
    </xdr:from>
    <xdr:to>
      <xdr:col>7</xdr:col>
      <xdr:colOff>542925</xdr:colOff>
      <xdr:row>14</xdr:row>
      <xdr:rowOff>133350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5C2AC12-BABB-4B96-B192-CD17E6101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</xdr:row>
      <xdr:rowOff>180975</xdr:rowOff>
    </xdr:from>
    <xdr:to>
      <xdr:col>12</xdr:col>
      <xdr:colOff>390525</xdr:colOff>
      <xdr:row>14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8A46CBE-89D3-4661-9DEB-7345CF541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B4:C10" totalsRowShown="0" dataDxfId="5">
  <autoFilter ref="B4:C10"/>
  <tableColumns count="2">
    <tableColumn id="1" name="Membre" dataDxfId="4"/>
    <tableColumn id="2" name="Coût DA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28" displayName="Tableau28" ref="B3:C9" totalsRowShown="0" dataDxfId="2">
  <autoFilter ref="B3:C9"/>
  <tableColumns count="2">
    <tableColumn id="1" name="Membre" dataDxfId="1"/>
    <tableColumn id="2" name="Total sur le projet 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baseColWidth="10" defaultRowHeight="15"/>
  <cols>
    <col min="1" max="1" width="3.5703125" customWidth="1"/>
    <col min="2" max="2" width="40.28515625" customWidth="1"/>
    <col min="3" max="3" width="22.28515625" customWidth="1"/>
  </cols>
  <sheetData>
    <row r="1" spans="1:6" ht="18">
      <c r="A1" s="15"/>
      <c r="F1" s="16" t="s">
        <v>24</v>
      </c>
    </row>
    <row r="2" spans="1:6" ht="13.5" customHeight="1">
      <c r="B2" s="17" t="s">
        <v>11</v>
      </c>
    </row>
    <row r="4" spans="1:6">
      <c r="B4" t="s">
        <v>9</v>
      </c>
      <c r="C4" t="s">
        <v>35</v>
      </c>
    </row>
    <row r="5" spans="1:6">
      <c r="B5" s="4" t="s">
        <v>4</v>
      </c>
      <c r="C5" s="5">
        <v>874750</v>
      </c>
    </row>
    <row r="6" spans="1:6">
      <c r="B6" s="2" t="s">
        <v>6</v>
      </c>
      <c r="C6" s="3">
        <v>823600</v>
      </c>
    </row>
    <row r="7" spans="1:6">
      <c r="B7" s="3" t="s">
        <v>2</v>
      </c>
      <c r="C7" s="3">
        <v>850200</v>
      </c>
    </row>
    <row r="8" spans="1:6">
      <c r="B8" s="3" t="s">
        <v>3</v>
      </c>
      <c r="C8" s="3">
        <v>809600</v>
      </c>
    </row>
    <row r="9" spans="1:6">
      <c r="B9" s="3" t="s">
        <v>7</v>
      </c>
      <c r="C9" s="3">
        <v>866675.04</v>
      </c>
    </row>
    <row r="10" spans="1:6">
      <c r="B10" s="2" t="s">
        <v>5</v>
      </c>
      <c r="C10" s="3">
        <v>704250</v>
      </c>
    </row>
    <row r="11" spans="1:6" ht="25.5" customHeight="1">
      <c r="B11" s="23" t="s">
        <v>8</v>
      </c>
      <c r="C11" s="24" t="s">
        <v>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F17" sqref="F17"/>
    </sheetView>
  </sheetViews>
  <sheetFormatPr baseColWidth="10" defaultRowHeight="15"/>
  <cols>
    <col min="1" max="1" width="29.42578125" style="69" customWidth="1"/>
    <col min="2" max="2" width="30.5703125" style="69" bestFit="1" customWidth="1"/>
    <col min="3" max="3" width="15.85546875" style="69" bestFit="1" customWidth="1"/>
    <col min="4" max="16384" width="11.42578125" style="69"/>
  </cols>
  <sheetData>
    <row r="3" spans="1:6" ht="15.75">
      <c r="A3" s="67" t="s">
        <v>85</v>
      </c>
      <c r="B3" s="68" t="s">
        <v>20</v>
      </c>
    </row>
    <row r="4" spans="1:6">
      <c r="A4" s="70" t="s">
        <v>86</v>
      </c>
      <c r="B4" s="71">
        <v>4295250.04</v>
      </c>
    </row>
    <row r="5" spans="1:6">
      <c r="A5" s="70" t="s">
        <v>87</v>
      </c>
      <c r="B5" s="72">
        <v>786120</v>
      </c>
    </row>
    <row r="6" spans="1:6">
      <c r="A6" s="70" t="s">
        <v>88</v>
      </c>
      <c r="B6" s="72">
        <v>558000</v>
      </c>
    </row>
    <row r="7" spans="1:6">
      <c r="A7" s="70" t="s">
        <v>89</v>
      </c>
      <c r="B7" s="73">
        <v>21764334992</v>
      </c>
    </row>
    <row r="8" spans="1:6">
      <c r="A8" s="70" t="s">
        <v>18</v>
      </c>
      <c r="B8" s="72">
        <v>2970000</v>
      </c>
    </row>
    <row r="9" spans="1:6">
      <c r="A9" s="70" t="s">
        <v>90</v>
      </c>
      <c r="B9" s="72">
        <v>672000</v>
      </c>
    </row>
    <row r="10" spans="1:6">
      <c r="A10" s="70" t="s">
        <v>91</v>
      </c>
      <c r="B10" s="72">
        <v>5204000</v>
      </c>
    </row>
    <row r="11" spans="1:6">
      <c r="A11" s="70" t="s">
        <v>92</v>
      </c>
      <c r="B11" s="72">
        <v>800000</v>
      </c>
    </row>
    <row r="12" spans="1:6" ht="26.25">
      <c r="A12" s="70" t="s">
        <v>93</v>
      </c>
      <c r="B12" s="73">
        <v>75236658.900000006</v>
      </c>
      <c r="C12" s="74">
        <f>SUM(B4:B12)</f>
        <v>21854857020.940002</v>
      </c>
      <c r="F12" s="74">
        <f>SUM(B4:B12)</f>
        <v>21854857020.940002</v>
      </c>
    </row>
    <row r="13" spans="1:6">
      <c r="A13" s="70" t="s">
        <v>94</v>
      </c>
      <c r="B13" s="72">
        <f>C12*C13</f>
        <v>1092742851.0470002</v>
      </c>
      <c r="C13" s="69">
        <v>0.05</v>
      </c>
    </row>
    <row r="14" spans="1:6" ht="27.75">
      <c r="A14" s="70" t="s">
        <v>127</v>
      </c>
      <c r="B14" s="75">
        <f>C12+B13</f>
        <v>22947599871.987003</v>
      </c>
      <c r="C14" s="69">
        <v>0.25</v>
      </c>
      <c r="D14" s="69">
        <f>B14*C14</f>
        <v>5736899967.9967508</v>
      </c>
    </row>
    <row r="15" spans="1:6" ht="25.5">
      <c r="A15" s="76" t="s">
        <v>95</v>
      </c>
      <c r="B15" s="75">
        <f>B14+D14</f>
        <v>28684499839.983753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1" sqref="D11"/>
    </sheetView>
  </sheetViews>
  <sheetFormatPr baseColWidth="10" defaultRowHeight="15"/>
  <cols>
    <col min="1" max="1" width="26.42578125" bestFit="1" customWidth="1"/>
    <col min="2" max="2" width="14" bestFit="1" customWidth="1"/>
    <col min="3" max="3" width="17.5703125" bestFit="1" customWidth="1"/>
    <col min="4" max="4" width="29.28515625" bestFit="1" customWidth="1"/>
  </cols>
  <sheetData>
    <row r="1" spans="1:4" ht="15.75">
      <c r="A1" s="51" t="s">
        <v>96</v>
      </c>
    </row>
    <row r="3" spans="1:4" ht="15.75">
      <c r="A3" s="29" t="s">
        <v>25</v>
      </c>
      <c r="B3" s="30" t="s">
        <v>97</v>
      </c>
      <c r="C3" s="52" t="s">
        <v>98</v>
      </c>
      <c r="D3" s="31" t="s">
        <v>99</v>
      </c>
    </row>
    <row r="4" spans="1:4">
      <c r="A4" s="3" t="s">
        <v>26</v>
      </c>
      <c r="B4" s="32" t="s">
        <v>100</v>
      </c>
      <c r="C4" s="32" t="s">
        <v>101</v>
      </c>
      <c r="D4" s="32">
        <v>263200</v>
      </c>
    </row>
    <row r="5" spans="1:4">
      <c r="A5" s="3" t="s">
        <v>27</v>
      </c>
      <c r="B5" s="32" t="s">
        <v>102</v>
      </c>
      <c r="C5" s="32" t="s">
        <v>101</v>
      </c>
      <c r="D5" s="32">
        <v>283960</v>
      </c>
    </row>
    <row r="6" spans="1:4">
      <c r="A6" s="3" t="s">
        <v>28</v>
      </c>
      <c r="B6" s="32" t="s">
        <v>103</v>
      </c>
      <c r="C6" s="32" t="s">
        <v>101</v>
      </c>
      <c r="D6" s="32">
        <v>120960</v>
      </c>
    </row>
    <row r="7" spans="1:4">
      <c r="A7" s="3" t="s">
        <v>29</v>
      </c>
      <c r="B7" s="32" t="s">
        <v>104</v>
      </c>
      <c r="C7" s="32" t="s">
        <v>41</v>
      </c>
      <c r="D7" s="32">
        <v>105000</v>
      </c>
    </row>
    <row r="8" spans="1:4">
      <c r="A8" s="3" t="s">
        <v>30</v>
      </c>
      <c r="B8" s="32" t="s">
        <v>105</v>
      </c>
      <c r="C8" s="32" t="s">
        <v>106</v>
      </c>
      <c r="D8" s="32">
        <v>13000</v>
      </c>
    </row>
    <row r="9" spans="1:4">
      <c r="A9" s="3" t="s">
        <v>31</v>
      </c>
      <c r="B9" s="79">
        <f>SUM(D4:D8)</f>
        <v>786120</v>
      </c>
      <c r="C9" s="80"/>
      <c r="D9" s="81"/>
    </row>
  </sheetData>
  <mergeCells count="1">
    <mergeCell ref="B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D13" sqref="D13"/>
    </sheetView>
  </sheetViews>
  <sheetFormatPr baseColWidth="10" defaultRowHeight="15"/>
  <cols>
    <col min="1" max="1" width="45.7109375" bestFit="1" customWidth="1"/>
    <col min="2" max="2" width="19.5703125" bestFit="1" customWidth="1"/>
    <col min="3" max="3" width="29.28515625" bestFit="1" customWidth="1"/>
  </cols>
  <sheetData>
    <row r="2" spans="1:5" ht="30.75">
      <c r="A2" s="51" t="s">
        <v>107</v>
      </c>
    </row>
    <row r="3" spans="1:5" ht="15.75">
      <c r="A3" s="29" t="s">
        <v>39</v>
      </c>
      <c r="B3" s="52" t="s">
        <v>98</v>
      </c>
      <c r="C3" s="31" t="s">
        <v>99</v>
      </c>
      <c r="D3" t="s">
        <v>113</v>
      </c>
      <c r="E3" t="s">
        <v>112</v>
      </c>
    </row>
    <row r="4" spans="1:5">
      <c r="A4" s="3" t="s">
        <v>0</v>
      </c>
      <c r="B4" s="53" t="s">
        <v>108</v>
      </c>
      <c r="C4" s="54">
        <f>D4*E4</f>
        <v>408000</v>
      </c>
      <c r="D4" s="50">
        <v>17000</v>
      </c>
      <c r="E4">
        <v>24</v>
      </c>
    </row>
    <row r="5" spans="1:5">
      <c r="A5" s="3" t="s">
        <v>109</v>
      </c>
      <c r="B5" s="53" t="s">
        <v>110</v>
      </c>
      <c r="C5" s="54">
        <f>D5*E5</f>
        <v>150000</v>
      </c>
      <c r="D5">
        <v>5000</v>
      </c>
      <c r="E5">
        <v>30</v>
      </c>
    </row>
    <row r="6" spans="1:5">
      <c r="A6" s="3" t="s">
        <v>111</v>
      </c>
      <c r="B6" s="79">
        <v>558000</v>
      </c>
      <c r="C6" s="81"/>
    </row>
  </sheetData>
  <mergeCells count="1"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B21" sqref="B21"/>
    </sheetView>
  </sheetViews>
  <sheetFormatPr baseColWidth="10" defaultRowHeight="15"/>
  <cols>
    <col min="1" max="1" width="8.140625" customWidth="1"/>
    <col min="2" max="2" width="38.85546875" customWidth="1"/>
    <col min="3" max="3" width="28.42578125" customWidth="1"/>
    <col min="4" max="4" width="4.5703125" customWidth="1"/>
    <col min="5" max="5" width="4.85546875" customWidth="1"/>
    <col min="6" max="6" width="50" customWidth="1"/>
    <col min="7" max="7" width="21.7109375" customWidth="1"/>
  </cols>
  <sheetData>
    <row r="1" spans="2:6" ht="18">
      <c r="F1" s="16" t="s">
        <v>36</v>
      </c>
    </row>
    <row r="2" spans="2:6" ht="15.75">
      <c r="B2" s="21" t="s">
        <v>32</v>
      </c>
    </row>
    <row r="3" spans="2:6">
      <c r="B3" t="s">
        <v>9</v>
      </c>
      <c r="C3" t="s">
        <v>10</v>
      </c>
    </row>
    <row r="4" spans="2:6">
      <c r="B4" s="4" t="s">
        <v>4</v>
      </c>
      <c r="C4" s="5">
        <v>874750</v>
      </c>
    </row>
    <row r="5" spans="2:6" ht="18.75" customHeight="1">
      <c r="B5" s="2" t="s">
        <v>6</v>
      </c>
      <c r="C5" s="3">
        <v>823600</v>
      </c>
    </row>
    <row r="6" spans="2:6">
      <c r="B6" s="3" t="s">
        <v>2</v>
      </c>
      <c r="C6" s="3">
        <v>850200</v>
      </c>
    </row>
    <row r="7" spans="2:6" ht="17.25" customHeight="1">
      <c r="B7" s="3" t="s">
        <v>3</v>
      </c>
      <c r="C7" s="3">
        <v>809600</v>
      </c>
    </row>
    <row r="8" spans="2:6" ht="19.5" customHeight="1">
      <c r="B8" s="3" t="s">
        <v>7</v>
      </c>
      <c r="C8" s="3">
        <v>866675.04</v>
      </c>
    </row>
    <row r="9" spans="2:6">
      <c r="B9" s="2" t="s">
        <v>5</v>
      </c>
      <c r="C9" s="3">
        <v>704250</v>
      </c>
    </row>
    <row r="10" spans="2:6" ht="18.75" customHeight="1">
      <c r="B10" s="23" t="s">
        <v>8</v>
      </c>
      <c r="C10" s="24">
        <v>4295250.04</v>
      </c>
    </row>
    <row r="12" spans="2:6" ht="15.75">
      <c r="B12" s="22" t="s">
        <v>33</v>
      </c>
    </row>
    <row r="13" spans="2:6" ht="23.25" customHeight="1">
      <c r="B13" s="18" t="s">
        <v>25</v>
      </c>
      <c r="C13" s="18" t="s">
        <v>10</v>
      </c>
    </row>
    <row r="14" spans="2:6">
      <c r="B14" s="3" t="s">
        <v>26</v>
      </c>
      <c r="C14" s="3">
        <v>263200</v>
      </c>
    </row>
    <row r="15" spans="2:6">
      <c r="B15" s="3" t="s">
        <v>27</v>
      </c>
      <c r="C15" s="3">
        <v>283960</v>
      </c>
    </row>
    <row r="16" spans="2:6">
      <c r="B16" s="3" t="s">
        <v>28</v>
      </c>
      <c r="C16" s="3">
        <v>120960</v>
      </c>
    </row>
    <row r="17" spans="2:7">
      <c r="B17" s="3" t="s">
        <v>29</v>
      </c>
      <c r="C17" s="3">
        <v>105000</v>
      </c>
    </row>
    <row r="18" spans="2:7">
      <c r="B18" s="3" t="s">
        <v>30</v>
      </c>
      <c r="C18" s="3">
        <v>13000</v>
      </c>
    </row>
    <row r="19" spans="2:7" s="7" customFormat="1" ht="18" customHeight="1">
      <c r="B19" s="23" t="s">
        <v>31</v>
      </c>
      <c r="C19" s="27">
        <v>786120</v>
      </c>
      <c r="F19" s="19" t="s">
        <v>34</v>
      </c>
      <c r="G19" s="20">
        <f>C10+C19</f>
        <v>5081370.04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3" workbookViewId="0">
      <selection activeCell="C13" sqref="B13:C13"/>
    </sheetView>
  </sheetViews>
  <sheetFormatPr baseColWidth="10" defaultRowHeight="15"/>
  <cols>
    <col min="1" max="1" width="3.28515625" customWidth="1"/>
    <col min="2" max="2" width="22.7109375" customWidth="1"/>
    <col min="3" max="3" width="18.140625" customWidth="1"/>
  </cols>
  <sheetData>
    <row r="2" spans="1:6" ht="18">
      <c r="A2" s="6" t="s">
        <v>23</v>
      </c>
      <c r="F2" s="16" t="s">
        <v>37</v>
      </c>
    </row>
    <row r="3" spans="1:6" ht="15.75">
      <c r="B3" s="17" t="s">
        <v>38</v>
      </c>
    </row>
    <row r="5" spans="1:6">
      <c r="B5" s="8" t="s">
        <v>12</v>
      </c>
      <c r="C5" s="8" t="s">
        <v>20</v>
      </c>
      <c r="D5" s="8"/>
    </row>
    <row r="6" spans="1:6" ht="29.25">
      <c r="B6" s="9" t="s">
        <v>13</v>
      </c>
      <c r="C6" s="9">
        <v>356185.72</v>
      </c>
      <c r="D6" s="8"/>
    </row>
    <row r="7" spans="1:6">
      <c r="B7" s="10" t="s">
        <v>14</v>
      </c>
      <c r="C7" s="10">
        <v>440200</v>
      </c>
      <c r="D7" s="8"/>
    </row>
    <row r="8" spans="1:6">
      <c r="B8" s="11" t="s">
        <v>15</v>
      </c>
      <c r="C8" s="11">
        <v>1621220.64</v>
      </c>
      <c r="D8" s="8"/>
    </row>
    <row r="9" spans="1:6">
      <c r="B9" s="12" t="s">
        <v>16</v>
      </c>
      <c r="C9" s="12">
        <v>1834580</v>
      </c>
      <c r="D9" s="8"/>
    </row>
    <row r="10" spans="1:6">
      <c r="B10" s="12" t="s">
        <v>17</v>
      </c>
      <c r="C10" s="12">
        <v>609680</v>
      </c>
      <c r="D10" s="8"/>
    </row>
    <row r="11" spans="1:6">
      <c r="B11" s="13" t="s">
        <v>18</v>
      </c>
      <c r="C11" s="13">
        <v>1023400</v>
      </c>
      <c r="D11" s="8"/>
    </row>
    <row r="12" spans="1:6">
      <c r="B12" s="14" t="s">
        <v>19</v>
      </c>
      <c r="C12" s="14">
        <v>166928.57</v>
      </c>
      <c r="D12" s="8"/>
    </row>
    <row r="13" spans="1:6" ht="20.25">
      <c r="B13" s="25" t="s">
        <v>21</v>
      </c>
      <c r="C13" s="26">
        <v>6052194.5599999996</v>
      </c>
      <c r="D13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1"/>
  <sheetViews>
    <sheetView workbookViewId="0">
      <selection activeCell="H12" sqref="H12"/>
    </sheetView>
  </sheetViews>
  <sheetFormatPr baseColWidth="10" defaultRowHeight="15"/>
  <cols>
    <col min="1" max="1" width="16.85546875" customWidth="1"/>
    <col min="2" max="2" width="15.140625" bestFit="1" customWidth="1"/>
    <col min="3" max="3" width="14.85546875" customWidth="1"/>
    <col min="4" max="4" width="18.85546875" customWidth="1"/>
    <col min="5" max="5" width="14.7109375" customWidth="1"/>
    <col min="6" max="6" width="16.28515625" customWidth="1"/>
  </cols>
  <sheetData>
    <row r="4" spans="1:12" ht="45.75">
      <c r="A4" s="37" t="s">
        <v>61</v>
      </c>
      <c r="B4" s="38" t="s">
        <v>62</v>
      </c>
      <c r="C4" s="39" t="s">
        <v>63</v>
      </c>
      <c r="D4" s="39" t="s">
        <v>64</v>
      </c>
      <c r="E4" s="39" t="s">
        <v>65</v>
      </c>
      <c r="F4" s="40" t="s">
        <v>66</v>
      </c>
      <c r="G4" s="59" t="s">
        <v>118</v>
      </c>
      <c r="H4" s="59" t="s">
        <v>116</v>
      </c>
      <c r="J4">
        <v>0.7</v>
      </c>
      <c r="K4">
        <v>5000000</v>
      </c>
      <c r="L4">
        <f>J4*K4</f>
        <v>3500000</v>
      </c>
    </row>
    <row r="5" spans="1:12" ht="30.75">
      <c r="A5" s="41"/>
      <c r="B5" s="42"/>
      <c r="C5" s="43"/>
      <c r="D5" s="43"/>
      <c r="E5" s="43"/>
      <c r="F5" s="44" t="s">
        <v>67</v>
      </c>
      <c r="J5">
        <v>0.4</v>
      </c>
      <c r="K5">
        <v>1000000</v>
      </c>
      <c r="L5">
        <f>J5*K5</f>
        <v>400000</v>
      </c>
    </row>
    <row r="6" spans="1:12" ht="25.5">
      <c r="A6" s="56" t="s">
        <v>114</v>
      </c>
      <c r="B6" s="32" t="s">
        <v>68</v>
      </c>
      <c r="C6" s="32">
        <v>3285.39</v>
      </c>
      <c r="D6" s="32">
        <v>3500000</v>
      </c>
      <c r="E6" s="32">
        <f>C6*D6</f>
        <v>11498865000</v>
      </c>
      <c r="F6" s="33">
        <f>E6+G6</f>
        <v>13453672050</v>
      </c>
      <c r="G6">
        <f>E6*H6</f>
        <v>1954807050.0000002</v>
      </c>
      <c r="H6">
        <v>0.17</v>
      </c>
      <c r="J6">
        <v>0.4</v>
      </c>
      <c r="K6">
        <v>100000</v>
      </c>
      <c r="L6">
        <f>J6*K6</f>
        <v>40000</v>
      </c>
    </row>
    <row r="7" spans="1:12" ht="25.5">
      <c r="A7" s="56" t="s">
        <v>69</v>
      </c>
      <c r="B7" s="32" t="s">
        <v>70</v>
      </c>
      <c r="C7" s="32">
        <v>8221.09</v>
      </c>
      <c r="D7" s="32">
        <v>400000</v>
      </c>
      <c r="E7" s="33">
        <f>C7*D7</f>
        <v>3288436000</v>
      </c>
      <c r="F7" s="33">
        <f>E7+G7</f>
        <v>3847470120</v>
      </c>
      <c r="G7">
        <f>E7*H6</f>
        <v>559034120</v>
      </c>
    </row>
    <row r="8" spans="1:12" ht="25.5">
      <c r="A8" s="56" t="s">
        <v>71</v>
      </c>
      <c r="B8" s="32" t="s">
        <v>72</v>
      </c>
      <c r="C8" s="32">
        <v>8340.24</v>
      </c>
      <c r="D8" s="32">
        <v>400000</v>
      </c>
      <c r="E8" s="33">
        <f>C8*D8</f>
        <v>3336096000</v>
      </c>
      <c r="F8" s="33">
        <f>E8+G8</f>
        <v>3903232320</v>
      </c>
      <c r="G8">
        <f>E8*H6</f>
        <v>567136320</v>
      </c>
    </row>
    <row r="9" spans="1:12" ht="25.5">
      <c r="A9" s="57" t="s">
        <v>1</v>
      </c>
      <c r="B9" s="46" t="s">
        <v>117</v>
      </c>
      <c r="C9" s="46">
        <v>11964.968000000001</v>
      </c>
      <c r="D9" s="46">
        <v>40000</v>
      </c>
      <c r="E9" s="46">
        <f>C9*D9</f>
        <v>478598720.00000006</v>
      </c>
      <c r="F9" s="55">
        <f>E9+G9</f>
        <v>559960502.4000001</v>
      </c>
      <c r="G9">
        <f>E9*H6</f>
        <v>81361782.400000021</v>
      </c>
    </row>
    <row r="10" spans="1:12">
      <c r="A10" s="58"/>
      <c r="B10" s="47" t="s">
        <v>115</v>
      </c>
      <c r="C10" s="28"/>
      <c r="D10" s="28"/>
      <c r="E10" s="28"/>
      <c r="F10" s="28"/>
    </row>
    <row r="11" spans="1:12" ht="25.5">
      <c r="A11" s="56" t="s">
        <v>73</v>
      </c>
      <c r="B11" s="82">
        <f>SUM(F6:F9)</f>
        <v>21764334992.400002</v>
      </c>
      <c r="C11" s="80"/>
      <c r="D11" s="80"/>
      <c r="E11" s="80"/>
      <c r="F11" s="81"/>
    </row>
  </sheetData>
  <mergeCells count="1">
    <mergeCell ref="B11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E14" sqref="E14"/>
    </sheetView>
  </sheetViews>
  <sheetFormatPr baseColWidth="10" defaultRowHeight="15"/>
  <cols>
    <col min="1" max="1" width="29.5703125" bestFit="1" customWidth="1"/>
    <col min="2" max="2" width="23.85546875" bestFit="1" customWidth="1"/>
    <col min="3" max="3" width="19.7109375" bestFit="1" customWidth="1"/>
  </cols>
  <sheetData>
    <row r="2" spans="1:5">
      <c r="D2" t="s">
        <v>120</v>
      </c>
      <c r="E2" t="s">
        <v>119</v>
      </c>
    </row>
    <row r="3" spans="1:5" ht="45.75">
      <c r="A3" s="29" t="s">
        <v>42</v>
      </c>
      <c r="B3" s="30" t="s">
        <v>40</v>
      </c>
      <c r="C3" t="s">
        <v>121</v>
      </c>
      <c r="D3" s="31" t="s">
        <v>43</v>
      </c>
    </row>
    <row r="4" spans="1:5">
      <c r="A4" s="3" t="s">
        <v>44</v>
      </c>
      <c r="B4" s="32">
        <v>2000</v>
      </c>
      <c r="C4">
        <v>60</v>
      </c>
      <c r="D4" s="33">
        <f>B4*C4</f>
        <v>120000</v>
      </c>
    </row>
    <row r="5" spans="1:5">
      <c r="A5" s="3" t="s">
        <v>45</v>
      </c>
      <c r="B5" s="32">
        <v>5000</v>
      </c>
      <c r="C5">
        <v>60</v>
      </c>
      <c r="D5" s="33">
        <f>B5*C5</f>
        <v>300000</v>
      </c>
    </row>
    <row r="6" spans="1:5">
      <c r="A6" s="3" t="s">
        <v>46</v>
      </c>
      <c r="B6" s="32">
        <v>2200</v>
      </c>
      <c r="C6">
        <v>20</v>
      </c>
      <c r="D6" s="33">
        <f>B6*C6</f>
        <v>44000</v>
      </c>
    </row>
    <row r="7" spans="1:5">
      <c r="A7" s="3" t="s">
        <v>47</v>
      </c>
      <c r="B7" s="32">
        <v>2500</v>
      </c>
      <c r="C7">
        <v>60</v>
      </c>
      <c r="D7" s="33">
        <f>B7*C7</f>
        <v>150000</v>
      </c>
    </row>
    <row r="8" spans="1:5">
      <c r="A8" s="34" t="s">
        <v>48</v>
      </c>
      <c r="B8" s="48" t="s">
        <v>55</v>
      </c>
      <c r="C8" s="35"/>
      <c r="D8" s="60" t="s">
        <v>55</v>
      </c>
    </row>
    <row r="9" spans="1:5">
      <c r="A9" s="61" t="s">
        <v>49</v>
      </c>
      <c r="B9" s="62" t="s">
        <v>122</v>
      </c>
      <c r="C9" s="35"/>
      <c r="D9" s="63">
        <v>30000</v>
      </c>
    </row>
    <row r="10" spans="1:5">
      <c r="A10" s="61" t="s">
        <v>50</v>
      </c>
      <c r="B10" s="62" t="s">
        <v>41</v>
      </c>
      <c r="C10" s="35"/>
      <c r="D10" s="63">
        <v>28000</v>
      </c>
    </row>
    <row r="11" spans="1:5" ht="18.75">
      <c r="A11" s="77" t="s">
        <v>129</v>
      </c>
      <c r="D11" s="78">
        <f>SUM(D4:D7,D9:D10)</f>
        <v>672000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E10" sqref="E10"/>
    </sheetView>
  </sheetViews>
  <sheetFormatPr baseColWidth="10" defaultRowHeight="15"/>
  <cols>
    <col min="1" max="1" width="28.42578125" customWidth="1"/>
    <col min="2" max="2" width="10.5703125" customWidth="1"/>
    <col min="3" max="3" width="42.7109375" bestFit="1" customWidth="1"/>
  </cols>
  <sheetData>
    <row r="3" spans="1:5" ht="60.75">
      <c r="A3" s="29" t="s">
        <v>51</v>
      </c>
      <c r="B3" s="36" t="s">
        <v>52</v>
      </c>
      <c r="C3" s="31" t="s">
        <v>43</v>
      </c>
    </row>
    <row r="4" spans="1:5" ht="30">
      <c r="A4" s="64" t="s">
        <v>53</v>
      </c>
      <c r="B4" s="32" t="s">
        <v>54</v>
      </c>
      <c r="C4" s="32" t="s">
        <v>55</v>
      </c>
    </row>
    <row r="5" spans="1:5" ht="30">
      <c r="A5" s="64" t="s">
        <v>53</v>
      </c>
      <c r="B5" s="32" t="s">
        <v>56</v>
      </c>
      <c r="C5" s="32">
        <v>4340000</v>
      </c>
    </row>
    <row r="6" spans="1:5" ht="25.5">
      <c r="A6" s="56" t="s">
        <v>57</v>
      </c>
      <c r="B6" s="32" t="s">
        <v>54</v>
      </c>
      <c r="C6" s="32" t="s">
        <v>55</v>
      </c>
    </row>
    <row r="7" spans="1:5" ht="25.5">
      <c r="A7" s="56" t="s">
        <v>57</v>
      </c>
      <c r="B7" s="32" t="s">
        <v>56</v>
      </c>
      <c r="C7" s="32" t="s">
        <v>58</v>
      </c>
    </row>
    <row r="8" spans="1:5" ht="38.25">
      <c r="A8" s="56" t="s">
        <v>59</v>
      </c>
      <c r="B8" s="32" t="s">
        <v>60</v>
      </c>
      <c r="C8" s="33">
        <f>D8*E8</f>
        <v>864000</v>
      </c>
      <c r="D8">
        <v>36000</v>
      </c>
      <c r="E8">
        <v>24</v>
      </c>
    </row>
    <row r="9" spans="1:5" ht="30">
      <c r="A9" s="64" t="s">
        <v>123</v>
      </c>
      <c r="B9" s="32" t="s">
        <v>41</v>
      </c>
      <c r="C9" s="33">
        <f>C5+C8</f>
        <v>5204000</v>
      </c>
    </row>
    <row r="10" spans="1:5">
      <c r="A10" s="65"/>
      <c r="C1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1"/>
  <sheetViews>
    <sheetView workbookViewId="0">
      <selection activeCell="E15" sqref="E15"/>
    </sheetView>
  </sheetViews>
  <sheetFormatPr baseColWidth="10" defaultRowHeight="15"/>
  <cols>
    <col min="1" max="1" width="24.42578125" customWidth="1"/>
    <col min="2" max="2" width="28.140625" customWidth="1"/>
    <col min="3" max="3" width="27" bestFit="1" customWidth="1"/>
    <col min="4" max="4" width="16" bestFit="1" customWidth="1"/>
  </cols>
  <sheetData>
    <row r="4" spans="1:7" ht="30.75">
      <c r="A4" s="29" t="s">
        <v>74</v>
      </c>
      <c r="B4" s="36" t="s">
        <v>78</v>
      </c>
      <c r="C4" s="36" t="s">
        <v>98</v>
      </c>
      <c r="D4" s="49" t="s">
        <v>128</v>
      </c>
      <c r="E4" s="66" t="s">
        <v>125</v>
      </c>
      <c r="F4" s="66" t="s">
        <v>126</v>
      </c>
    </row>
    <row r="5" spans="1:7" ht="26.25">
      <c r="A5" s="56" t="s">
        <v>75</v>
      </c>
      <c r="B5" s="32" t="s">
        <v>79</v>
      </c>
      <c r="C5" s="32">
        <v>9723570</v>
      </c>
      <c r="D5" s="45">
        <f>C5*E5*F5</f>
        <v>9723.57</v>
      </c>
      <c r="E5">
        <v>0.02</v>
      </c>
      <c r="F5">
        <v>0.05</v>
      </c>
    </row>
    <row r="6" spans="1:7" ht="26.25">
      <c r="A6" s="57" t="s">
        <v>76</v>
      </c>
      <c r="B6" s="46" t="s">
        <v>80</v>
      </c>
      <c r="C6" s="46">
        <v>21204438018</v>
      </c>
      <c r="D6" s="45">
        <f>C6*E6*F6</f>
        <v>63613314.054000005</v>
      </c>
      <c r="E6">
        <v>0.1</v>
      </c>
      <c r="F6">
        <v>0.03</v>
      </c>
    </row>
    <row r="7" spans="1:7">
      <c r="A7" s="58"/>
      <c r="B7" s="28"/>
      <c r="C7" s="47"/>
      <c r="D7" s="45"/>
    </row>
    <row r="8" spans="1:7">
      <c r="A8" s="56" t="s">
        <v>77</v>
      </c>
      <c r="B8" s="32" t="s">
        <v>41</v>
      </c>
      <c r="C8" s="33">
        <v>500000</v>
      </c>
      <c r="D8" s="45">
        <f>C8*E8</f>
        <v>25000</v>
      </c>
      <c r="E8">
        <v>0.05</v>
      </c>
    </row>
    <row r="9" spans="1:7" ht="38.25">
      <c r="A9" s="56" t="s">
        <v>81</v>
      </c>
      <c r="B9" s="32" t="s">
        <v>82</v>
      </c>
      <c r="C9" s="32">
        <v>21204438018</v>
      </c>
      <c r="D9" s="45">
        <f t="shared" ref="D9" si="0">C9*E9*F9</f>
        <v>212044.38018000001</v>
      </c>
      <c r="E9">
        <v>0.01</v>
      </c>
      <c r="F9">
        <v>1E-3</v>
      </c>
    </row>
    <row r="10" spans="1:7" ht="38.25">
      <c r="A10" s="56" t="s">
        <v>83</v>
      </c>
      <c r="B10" s="32" t="s">
        <v>84</v>
      </c>
      <c r="C10" s="32">
        <v>9723570</v>
      </c>
      <c r="D10" s="45">
        <f>C10+G10</f>
        <v>11376576.9</v>
      </c>
      <c r="F10">
        <v>0.17</v>
      </c>
      <c r="G10">
        <f>C10*F10</f>
        <v>1653006.9000000001</v>
      </c>
    </row>
    <row r="11" spans="1:7">
      <c r="A11" s="56" t="s">
        <v>124</v>
      </c>
      <c r="B11" s="83">
        <f>SUM(D5:D10)</f>
        <v>75236658.904180005</v>
      </c>
      <c r="C11" s="80"/>
      <c r="D11" s="81"/>
    </row>
  </sheetData>
  <mergeCells count="1">
    <mergeCell ref="B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12" baseType="lpstr">
      <vt:lpstr>Equipe de réalisation </vt:lpstr>
      <vt:lpstr>Prestataires</vt:lpstr>
      <vt:lpstr>Support logistique </vt:lpstr>
      <vt:lpstr>Coût de ressource humaines </vt:lpstr>
      <vt:lpstr>Coût de planification </vt:lpstr>
      <vt:lpstr>Coût matériel </vt:lpstr>
      <vt:lpstr>Formation </vt:lpstr>
      <vt:lpstr>Maintenance </vt:lpstr>
      <vt:lpstr>Alea de risque </vt:lpstr>
      <vt:lpstr>Coût total de projet </vt:lpstr>
      <vt:lpstr>_Toc482709704</vt:lpstr>
      <vt:lpstr>_Toc482709705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LE</cp:lastModifiedBy>
  <dcterms:created xsi:type="dcterms:W3CDTF">2017-05-13T05:11:33Z</dcterms:created>
  <dcterms:modified xsi:type="dcterms:W3CDTF">2017-05-25T16:59:34Z</dcterms:modified>
</cp:coreProperties>
</file>