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J:\FADS\2010\2018-2019\FINAL FILES\Vegetables\PSB Reviewed\Vegetable Files (September 2020)\"/>
    </mc:Choice>
  </mc:AlternateContent>
  <xr:revisionPtr revIDLastSave="0" documentId="13_ncr:1_{17EAA06F-7660-4549-9143-868C66DBACCB}" xr6:coauthVersionLast="45" xr6:coauthVersionMax="45" xr10:uidLastSave="{00000000-0000-0000-0000-000000000000}"/>
  <bookViews>
    <workbookView xWindow="-108" yWindow="-108" windowWidth="23256" windowHeight="13176" tabRatio="813" xr2:uid="{00000000-000D-0000-FFFF-FFFF00000000}"/>
  </bookViews>
  <sheets>
    <sheet name="TableOfContents" sheetId="43" r:id="rId1"/>
    <sheet name="FarmPcc" sheetId="24" r:id="rId2"/>
    <sheet name="Total" sheetId="40" r:id="rId3"/>
    <sheet name="Asparagus" sheetId="25" r:id="rId4"/>
    <sheet name="LimaBeans" sheetId="26" r:id="rId5"/>
    <sheet name="SnapBeans" sheetId="27" r:id="rId6"/>
    <sheet name="Sauerkraut" sheetId="29" r:id="rId7"/>
    <sheet name="Carrots" sheetId="30" r:id="rId8"/>
    <sheet name="Corn" sheetId="31" r:id="rId9"/>
    <sheet name="Cucumbers" sheetId="32" r:id="rId10"/>
    <sheet name="Mushrooms" sheetId="45" r:id="rId11"/>
    <sheet name="Peas" sheetId="33" r:id="rId12"/>
    <sheet name="ChilePeppers" sheetId="34" r:id="rId13"/>
    <sheet name="Potatoes" sheetId="44" r:id="rId14"/>
    <sheet name="Spinach" sheetId="35" r:id="rId15"/>
    <sheet name="Tomatoes" sheetId="2" r:id="rId16"/>
  </sheets>
  <externalReferences>
    <externalReference r:id="rId17"/>
  </externalReferences>
  <definedNames>
    <definedName name="_xlnm.Print_Area" localSheetId="1">FarmPcc!$A$1:$O$63</definedName>
    <definedName name="_xlnm.Print_Titles" localSheetId="1">FarmPcc!$A:$A,FarmPcc!$1:$5</definedName>
    <definedName name="Z_54C66FF3_B451_11D2_8C41_400002400070_.wvu.PrintArea" localSheetId="1" hidden="1">FarmPcc!$A$6:$O$56</definedName>
    <definedName name="Z_54C66FF3_B451_11D2_8C41_400002400070_.wvu.PrintTitles" localSheetId="1" hidden="1">FarmPcc!$1:$5</definedName>
    <definedName name="Z_54CA0371_B6B1_11D2_8C42_400002400070_.wvu.PrintArea" localSheetId="1" hidden="1">FarmPcc!$A$6:$O$56</definedName>
    <definedName name="Z_54CA0371_B6B1_11D2_8C42_400002400070_.wvu.PrintTitles" localSheetId="1" hidden="1">FarmPcc!$1:$5</definedName>
    <definedName name="Z_9CE49E61_B9D9_11D2_8C46_400002400070_.wvu.PrintArea" localSheetId="1" hidden="1">FarmPcc!$A$6:$O$56</definedName>
    <definedName name="Z_9CE49E61_B9D9_11D2_8C46_400002400070_.wvu.PrintTitles" localSheetId="1" hidden="1">FarmPcc!$1:$5</definedName>
    <definedName name="Z_9CE49E62_B9D9_11D2_8C46_400002400070_.wvu.PrintArea" localSheetId="1" hidden="1">FarmPcc!$A$6:$O$56</definedName>
    <definedName name="Z_9CE49E62_B9D9_11D2_8C46_400002400070_.wvu.PrintTitles" localSheetId="1" hidden="1">FarmPcc!$1:$5</definedName>
    <definedName name="Z_BD4FAC51_B78D_11D2_8C45_400002400070_.wvu.PrintArea" localSheetId="1" hidden="1">FarmPcc!$A$6:$O$56</definedName>
    <definedName name="Z_BD4FAC51_B78D_11D2_8C45_400002400070_.wvu.PrintTitles" localSheetId="1" hidden="1">FarmPcc!$1:$5</definedName>
    <definedName name="Z_E91DC9F9_B471_11D2_8C41_400002400070_.wvu.PrintArea" localSheetId="1" hidden="1">FarmPcc!$A$6:$O$56</definedName>
    <definedName name="Z_E91DC9F9_B471_11D2_8C41_400002400070_.wvu.PrintTitles" localSheetId="1" hidden="1">FarmPcc!$1:$5</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7" i="2" l="1"/>
  <c r="I57" i="2" s="1"/>
  <c r="B57" i="2"/>
  <c r="F57" i="35"/>
  <c r="I57" i="35" s="1"/>
  <c r="B57" i="35"/>
  <c r="F57" i="44"/>
  <c r="I57" i="44" s="1"/>
  <c r="B57" i="44"/>
  <c r="F57" i="34"/>
  <c r="I57" i="34" s="1"/>
  <c r="B57" i="34"/>
  <c r="F57" i="33"/>
  <c r="I57" i="33" s="1"/>
  <c r="B57" i="33"/>
  <c r="F56" i="45"/>
  <c r="I56" i="45" s="1"/>
  <c r="B56" i="45"/>
  <c r="F57" i="32"/>
  <c r="I57" i="32" s="1"/>
  <c r="B57" i="32"/>
  <c r="F57" i="31"/>
  <c r="I57" i="31" s="1"/>
  <c r="B57" i="31"/>
  <c r="F57" i="30"/>
  <c r="I57" i="30" s="1"/>
  <c r="B57" i="30"/>
  <c r="F57" i="29"/>
  <c r="I57" i="29" s="1"/>
  <c r="B57" i="29"/>
  <c r="F57" i="27"/>
  <c r="I57" i="27" s="1"/>
  <c r="B57" i="27"/>
  <c r="F57" i="26"/>
  <c r="I57" i="26" s="1"/>
  <c r="B57" i="26"/>
  <c r="F57" i="25"/>
  <c r="I57" i="25" s="1"/>
  <c r="B57" i="25"/>
  <c r="J57" i="33" l="1"/>
  <c r="H55" i="24" s="1"/>
  <c r="J57" i="2"/>
  <c r="M55" i="24" s="1"/>
  <c r="J57" i="25"/>
  <c r="J57" i="27"/>
  <c r="J57" i="32"/>
  <c r="J57" i="34"/>
  <c r="J57" i="29"/>
  <c r="J57" i="44"/>
  <c r="J57" i="31"/>
  <c r="J57" i="35"/>
  <c r="J57" i="30"/>
  <c r="J56" i="45"/>
  <c r="J57" i="26"/>
  <c r="F56" i="2"/>
  <c r="I56" i="2" s="1"/>
  <c r="B56" i="2"/>
  <c r="F56" i="35"/>
  <c r="I56" i="35" s="1"/>
  <c r="B56" i="35"/>
  <c r="F56" i="44"/>
  <c r="I56" i="44" s="1"/>
  <c r="B56" i="44"/>
  <c r="F56" i="34"/>
  <c r="I56" i="34" s="1"/>
  <c r="B56" i="34"/>
  <c r="F56" i="33"/>
  <c r="I56" i="33" s="1"/>
  <c r="B56" i="33"/>
  <c r="F55" i="45"/>
  <c r="I55" i="45" s="1"/>
  <c r="B55" i="45"/>
  <c r="F56" i="32"/>
  <c r="I56" i="32" s="1"/>
  <c r="B56" i="32"/>
  <c r="F56" i="31"/>
  <c r="I56" i="31" s="1"/>
  <c r="B56" i="31"/>
  <c r="F56" i="30"/>
  <c r="I56" i="30" s="1"/>
  <c r="B56" i="30"/>
  <c r="F56" i="29"/>
  <c r="I56" i="29" s="1"/>
  <c r="B56" i="29"/>
  <c r="F56" i="27"/>
  <c r="B56" i="27"/>
  <c r="F56" i="26"/>
  <c r="I56" i="26" s="1"/>
  <c r="B56" i="26"/>
  <c r="F56" i="25"/>
  <c r="I56" i="25" s="1"/>
  <c r="B56" i="25"/>
  <c r="B55" i="24" l="1"/>
  <c r="I56" i="27"/>
  <c r="L55" i="24"/>
  <c r="K55" i="24"/>
  <c r="G55" i="24"/>
  <c r="D55" i="24"/>
  <c r="I54" i="24"/>
  <c r="C55" i="24"/>
  <c r="E55" i="24"/>
  <c r="J55" i="24"/>
  <c r="F55" i="24"/>
  <c r="J56" i="25"/>
  <c r="J56" i="32"/>
  <c r="J56" i="30"/>
  <c r="J56" i="35"/>
  <c r="L54" i="24" s="1"/>
  <c r="J56" i="33"/>
  <c r="J56" i="2"/>
  <c r="J56" i="29"/>
  <c r="J55" i="45"/>
  <c r="J56" i="31"/>
  <c r="J56" i="44"/>
  <c r="J56" i="34"/>
  <c r="J56" i="26"/>
  <c r="F54" i="45"/>
  <c r="I54" i="45" s="1"/>
  <c r="J56" i="27" l="1"/>
  <c r="C54" i="24" s="1"/>
  <c r="M54" i="24"/>
  <c r="D54" i="24"/>
  <c r="J54" i="24"/>
  <c r="E54" i="24"/>
  <c r="K54" i="24"/>
  <c r="F54" i="24"/>
  <c r="I53" i="24"/>
  <c r="H54" i="24"/>
  <c r="G54" i="24"/>
  <c r="O55" i="24"/>
  <c r="B54" i="24"/>
  <c r="F54" i="2"/>
  <c r="I54" i="2" s="1"/>
  <c r="F55" i="2"/>
  <c r="I55" i="2" s="1"/>
  <c r="B54" i="2"/>
  <c r="B55" i="2"/>
  <c r="F54" i="35"/>
  <c r="I54" i="35" s="1"/>
  <c r="F55" i="35"/>
  <c r="I55" i="35" s="1"/>
  <c r="B54" i="35"/>
  <c r="B55" i="35"/>
  <c r="F54" i="44"/>
  <c r="I54" i="44" s="1"/>
  <c r="F55" i="44"/>
  <c r="I55" i="44" s="1"/>
  <c r="B54" i="44"/>
  <c r="B55" i="44"/>
  <c r="F54" i="34"/>
  <c r="I54" i="34" s="1"/>
  <c r="F55" i="34"/>
  <c r="I55" i="34" s="1"/>
  <c r="B54" i="34"/>
  <c r="B55" i="34"/>
  <c r="F54" i="33"/>
  <c r="I54" i="33" s="1"/>
  <c r="F55" i="33"/>
  <c r="I55" i="33" s="1"/>
  <c r="B54" i="33"/>
  <c r="B55" i="33"/>
  <c r="B54" i="45"/>
  <c r="J54" i="45" s="1"/>
  <c r="F54" i="32"/>
  <c r="I54" i="32" s="1"/>
  <c r="F55" i="32"/>
  <c r="I55" i="32" s="1"/>
  <c r="B54" i="32"/>
  <c r="B55" i="32"/>
  <c r="F54" i="31"/>
  <c r="I54" i="31" s="1"/>
  <c r="F55" i="31"/>
  <c r="I55" i="31" s="1"/>
  <c r="B54" i="31"/>
  <c r="B55" i="31"/>
  <c r="F54" i="30"/>
  <c r="I54" i="30" s="1"/>
  <c r="F55" i="30"/>
  <c r="I55" i="30" s="1"/>
  <c r="B54" i="30"/>
  <c r="B55" i="30"/>
  <c r="F54" i="29"/>
  <c r="I54" i="29" s="1"/>
  <c r="F55" i="29"/>
  <c r="I55" i="29" s="1"/>
  <c r="B54" i="29"/>
  <c r="B55" i="29"/>
  <c r="F54" i="27"/>
  <c r="I54" i="27" s="1"/>
  <c r="F55" i="27"/>
  <c r="I55" i="27" s="1"/>
  <c r="B54" i="27"/>
  <c r="B55" i="27"/>
  <c r="F54" i="26"/>
  <c r="I54" i="26" s="1"/>
  <c r="F55" i="26"/>
  <c r="I55" i="26" s="1"/>
  <c r="B54" i="26"/>
  <c r="B55" i="26"/>
  <c r="F54" i="25"/>
  <c r="F55" i="25"/>
  <c r="B54" i="25"/>
  <c r="B55" i="25"/>
  <c r="O54" i="24" l="1"/>
  <c r="I52" i="24"/>
  <c r="I55" i="25"/>
  <c r="J55" i="2"/>
  <c r="J55" i="27"/>
  <c r="I54" i="25"/>
  <c r="J54" i="27"/>
  <c r="J54" i="44"/>
  <c r="J54" i="30"/>
  <c r="J54" i="34"/>
  <c r="J54" i="29"/>
  <c r="J55" i="33"/>
  <c r="J55" i="35"/>
  <c r="L53" i="24" s="1"/>
  <c r="J54" i="26"/>
  <c r="J55" i="32"/>
  <c r="J55" i="31"/>
  <c r="J55" i="29"/>
  <c r="J55" i="34"/>
  <c r="J55" i="26"/>
  <c r="J54" i="2"/>
  <c r="J54" i="32"/>
  <c r="J54" i="33"/>
  <c r="J54" i="35"/>
  <c r="L52" i="24" s="1"/>
  <c r="J54" i="31"/>
  <c r="J55" i="30"/>
  <c r="J55" i="44"/>
  <c r="J55" i="25" l="1"/>
  <c r="D52" i="24"/>
  <c r="J53" i="24"/>
  <c r="M53" i="24"/>
  <c r="E53" i="24"/>
  <c r="M52" i="24"/>
  <c r="K53" i="24"/>
  <c r="J52" i="24"/>
  <c r="F52" i="24"/>
  <c r="D53" i="24"/>
  <c r="E52" i="24"/>
  <c r="K52" i="24"/>
  <c r="F53" i="24"/>
  <c r="H53" i="24"/>
  <c r="H52" i="24"/>
  <c r="G52" i="24"/>
  <c r="G53" i="24"/>
  <c r="C53" i="24"/>
  <c r="C52" i="24"/>
  <c r="J54" i="25"/>
  <c r="F53" i="2"/>
  <c r="I53" i="2" s="1"/>
  <c r="F53" i="35"/>
  <c r="I53" i="35" s="1"/>
  <c r="F53" i="44"/>
  <c r="I53" i="44" s="1"/>
  <c r="F53" i="34"/>
  <c r="I53" i="34" s="1"/>
  <c r="F53" i="33"/>
  <c r="I53" i="33" s="1"/>
  <c r="F53" i="45"/>
  <c r="I53" i="45" s="1"/>
  <c r="F52" i="32"/>
  <c r="F53" i="32"/>
  <c r="I53" i="32" s="1"/>
  <c r="F53" i="31"/>
  <c r="I53" i="31" s="1"/>
  <c r="F53" i="30"/>
  <c r="I53" i="30" s="1"/>
  <c r="F53" i="29"/>
  <c r="I53" i="29" s="1"/>
  <c r="F53" i="27"/>
  <c r="I53" i="27" s="1"/>
  <c r="F53" i="26"/>
  <c r="I53" i="26" s="1"/>
  <c r="F53" i="25"/>
  <c r="B53" i="24" l="1"/>
  <c r="O53" i="24" s="1"/>
  <c r="B52" i="24"/>
  <c r="O52" i="24" s="1"/>
  <c r="I53" i="25"/>
  <c r="B53" i="2"/>
  <c r="J53" i="2" s="1"/>
  <c r="B53" i="35"/>
  <c r="J53" i="35" s="1"/>
  <c r="L51" i="24" s="1"/>
  <c r="B53" i="44"/>
  <c r="J53" i="44" s="1"/>
  <c r="B53" i="34"/>
  <c r="J53" i="34" s="1"/>
  <c r="B53" i="33"/>
  <c r="J53" i="33" s="1"/>
  <c r="B53" i="45"/>
  <c r="J53" i="45" s="1"/>
  <c r="B53" i="32"/>
  <c r="J53" i="32" s="1"/>
  <c r="B53" i="31"/>
  <c r="J53" i="31" s="1"/>
  <c r="B53" i="30"/>
  <c r="J53" i="30" s="1"/>
  <c r="B53" i="29"/>
  <c r="J53" i="29" s="1"/>
  <c r="B53" i="27"/>
  <c r="J53" i="27" s="1"/>
  <c r="B53" i="26"/>
  <c r="J53" i="26" s="1"/>
  <c r="B53" i="25"/>
  <c r="K51" i="24" l="1"/>
  <c r="J51" i="24"/>
  <c r="E51" i="24"/>
  <c r="F51" i="24"/>
  <c r="D51" i="24"/>
  <c r="M51" i="24"/>
  <c r="I51" i="24"/>
  <c r="H51" i="24"/>
  <c r="G51" i="24"/>
  <c r="C51" i="24"/>
  <c r="J53" i="25"/>
  <c r="F52" i="2"/>
  <c r="I52" i="2" s="1"/>
  <c r="B52" i="2"/>
  <c r="F52" i="35"/>
  <c r="I52" i="35" s="1"/>
  <c r="B52" i="35"/>
  <c r="F52" i="44"/>
  <c r="I52" i="44" s="1"/>
  <c r="B52" i="44"/>
  <c r="F52" i="34"/>
  <c r="I52" i="34" s="1"/>
  <c r="B52" i="34"/>
  <c r="F52" i="33"/>
  <c r="I52" i="33" s="1"/>
  <c r="B52" i="33"/>
  <c r="F52" i="45"/>
  <c r="I52" i="45" s="1"/>
  <c r="B52" i="45"/>
  <c r="I52" i="32"/>
  <c r="B52" i="32"/>
  <c r="F52" i="31"/>
  <c r="I52" i="31" s="1"/>
  <c r="B52" i="31"/>
  <c r="F52" i="30"/>
  <c r="I52" i="30" s="1"/>
  <c r="B52" i="30"/>
  <c r="F52" i="29"/>
  <c r="I52" i="29" s="1"/>
  <c r="B52" i="29"/>
  <c r="F52" i="27"/>
  <c r="I52" i="27" s="1"/>
  <c r="F52" i="26"/>
  <c r="I52" i="26" s="1"/>
  <c r="B52" i="27"/>
  <c r="B52" i="26"/>
  <c r="F52" i="25"/>
  <c r="I52" i="25" s="1"/>
  <c r="B52" i="25"/>
  <c r="F51" i="26"/>
  <c r="I51" i="26" s="1"/>
  <c r="B51" i="26"/>
  <c r="F51" i="44"/>
  <c r="I51" i="44" s="1"/>
  <c r="B51" i="44"/>
  <c r="F51" i="35"/>
  <c r="I51" i="35" s="1"/>
  <c r="B51" i="35"/>
  <c r="F51" i="2"/>
  <c r="I51" i="2" s="1"/>
  <c r="B51" i="2"/>
  <c r="F51" i="31"/>
  <c r="I51" i="31" s="1"/>
  <c r="B51" i="31"/>
  <c r="F51" i="27"/>
  <c r="I51" i="27" s="1"/>
  <c r="B51" i="27"/>
  <c r="F51" i="34"/>
  <c r="I51" i="34" s="1"/>
  <c r="B51" i="34"/>
  <c r="F51" i="33"/>
  <c r="I51" i="33" s="1"/>
  <c r="B51" i="33"/>
  <c r="F51" i="45"/>
  <c r="I51" i="45" s="1"/>
  <c r="B51" i="45"/>
  <c r="F51" i="32"/>
  <c r="I51" i="32" s="1"/>
  <c r="B51" i="32"/>
  <c r="F51" i="30"/>
  <c r="I51" i="30" s="1"/>
  <c r="B51" i="30"/>
  <c r="F51" i="29"/>
  <c r="I51" i="29" s="1"/>
  <c r="B51" i="29"/>
  <c r="F51" i="25"/>
  <c r="I51" i="25" s="1"/>
  <c r="B51" i="25"/>
  <c r="F50" i="45"/>
  <c r="I50" i="45" s="1"/>
  <c r="F50" i="44"/>
  <c r="I50" i="44" s="1"/>
  <c r="F50" i="35"/>
  <c r="I50" i="35" s="1"/>
  <c r="B50" i="26"/>
  <c r="F50" i="26"/>
  <c r="I50" i="26" s="1"/>
  <c r="F50" i="25"/>
  <c r="B50" i="25"/>
  <c r="F50" i="2"/>
  <c r="I50" i="2" s="1"/>
  <c r="F50" i="31"/>
  <c r="I50" i="31" s="1"/>
  <c r="B50" i="2"/>
  <c r="B50" i="35"/>
  <c r="B50" i="44"/>
  <c r="F50" i="27"/>
  <c r="I50" i="27" s="1"/>
  <c r="F50" i="34"/>
  <c r="I50" i="34" s="1"/>
  <c r="B50" i="34"/>
  <c r="F50" i="33"/>
  <c r="I50" i="33" s="1"/>
  <c r="B50" i="33"/>
  <c r="B50" i="45"/>
  <c r="F50" i="32"/>
  <c r="I50" i="32" s="1"/>
  <c r="B50" i="32"/>
  <c r="B50" i="31"/>
  <c r="F50" i="30"/>
  <c r="I50" i="30" s="1"/>
  <c r="B50" i="30"/>
  <c r="F50" i="29"/>
  <c r="I50" i="29" s="1"/>
  <c r="B50" i="29"/>
  <c r="B50" i="27"/>
  <c r="B49" i="44"/>
  <c r="F49" i="44"/>
  <c r="I49" i="44" s="1"/>
  <c r="B49" i="35"/>
  <c r="F49" i="35"/>
  <c r="I49" i="35" s="1"/>
  <c r="B49" i="26"/>
  <c r="F49" i="26"/>
  <c r="I49" i="26" s="1"/>
  <c r="B49" i="25"/>
  <c r="F49" i="25"/>
  <c r="B49" i="34"/>
  <c r="F49" i="34"/>
  <c r="I49" i="34" s="1"/>
  <c r="B49" i="29"/>
  <c r="F49" i="29"/>
  <c r="I49" i="29" s="1"/>
  <c r="B49" i="30"/>
  <c r="F49" i="30"/>
  <c r="I49" i="30" s="1"/>
  <c r="B49" i="32"/>
  <c r="F49" i="32"/>
  <c r="I49" i="32" s="1"/>
  <c r="B34" i="45"/>
  <c r="B35" i="45"/>
  <c r="B36" i="45"/>
  <c r="B37" i="45"/>
  <c r="B38" i="45"/>
  <c r="B39" i="45"/>
  <c r="B40" i="45"/>
  <c r="B41" i="45"/>
  <c r="B42" i="45"/>
  <c r="B43" i="45"/>
  <c r="B44" i="45"/>
  <c r="B45" i="45"/>
  <c r="B46" i="45"/>
  <c r="B47" i="45"/>
  <c r="B48" i="45"/>
  <c r="B49" i="45"/>
  <c r="B9" i="45"/>
  <c r="B10" i="45"/>
  <c r="B11" i="45"/>
  <c r="B12" i="45"/>
  <c r="B13" i="45"/>
  <c r="B14" i="45"/>
  <c r="B15" i="45"/>
  <c r="B16" i="45"/>
  <c r="B17" i="45"/>
  <c r="B18" i="45"/>
  <c r="B19" i="45"/>
  <c r="B20" i="45"/>
  <c r="B21" i="45"/>
  <c r="B22" i="45"/>
  <c r="B23" i="45"/>
  <c r="B24" i="45"/>
  <c r="B25" i="45"/>
  <c r="B26" i="45"/>
  <c r="B27" i="45"/>
  <c r="B28" i="45"/>
  <c r="B29" i="45"/>
  <c r="B30" i="45"/>
  <c r="B31" i="45"/>
  <c r="B32" i="45"/>
  <c r="B33" i="45"/>
  <c r="B8" i="45"/>
  <c r="F49" i="45"/>
  <c r="I49" i="45" s="1"/>
  <c r="B49" i="33"/>
  <c r="F49" i="33"/>
  <c r="I49" i="33" s="1"/>
  <c r="B49" i="27"/>
  <c r="F49" i="27"/>
  <c r="I49" i="27" s="1"/>
  <c r="B49" i="31"/>
  <c r="F49" i="31"/>
  <c r="I49" i="31" s="1"/>
  <c r="B49" i="2"/>
  <c r="F49" i="2"/>
  <c r="I49" i="2" s="1"/>
  <c r="B48" i="25"/>
  <c r="F48" i="25"/>
  <c r="I48" i="25" s="1"/>
  <c r="B48" i="26"/>
  <c r="F48" i="26"/>
  <c r="I48" i="26" s="1"/>
  <c r="B48" i="27"/>
  <c r="F48" i="27"/>
  <c r="I48" i="27" s="1"/>
  <c r="B48" i="29"/>
  <c r="F48" i="29"/>
  <c r="I48" i="29" s="1"/>
  <c r="B48" i="30"/>
  <c r="F48" i="30"/>
  <c r="I48" i="30" s="1"/>
  <c r="B48" i="31"/>
  <c r="F48" i="31"/>
  <c r="I48" i="31" s="1"/>
  <c r="B48" i="32"/>
  <c r="F48" i="32"/>
  <c r="I48" i="32" s="1"/>
  <c r="F48" i="45"/>
  <c r="I48" i="45" s="1"/>
  <c r="B48" i="33"/>
  <c r="F48" i="33"/>
  <c r="I48" i="33" s="1"/>
  <c r="B48" i="34"/>
  <c r="F48" i="34"/>
  <c r="I48" i="34" s="1"/>
  <c r="B48" i="44"/>
  <c r="F48" i="44"/>
  <c r="I48" i="44" s="1"/>
  <c r="B48" i="35"/>
  <c r="F48" i="35"/>
  <c r="I48" i="35" s="1"/>
  <c r="B48" i="2"/>
  <c r="F48" i="2"/>
  <c r="I48" i="2" s="1"/>
  <c r="B47" i="25"/>
  <c r="F47" i="25"/>
  <c r="I47" i="25" s="1"/>
  <c r="B47" i="26"/>
  <c r="F47" i="26"/>
  <c r="I47" i="26" s="1"/>
  <c r="B47" i="27"/>
  <c r="F47" i="27"/>
  <c r="I47" i="27" s="1"/>
  <c r="B47" i="29"/>
  <c r="F47" i="29"/>
  <c r="B47" i="30"/>
  <c r="F47" i="30"/>
  <c r="I47" i="30" s="1"/>
  <c r="B47" i="31"/>
  <c r="F47" i="31"/>
  <c r="I47" i="31" s="1"/>
  <c r="B47" i="32"/>
  <c r="F47" i="32"/>
  <c r="I47" i="32" s="1"/>
  <c r="F47" i="45"/>
  <c r="I47" i="45" s="1"/>
  <c r="B47" i="33"/>
  <c r="F47" i="33"/>
  <c r="I47" i="33" s="1"/>
  <c r="B47" i="34"/>
  <c r="F47" i="34"/>
  <c r="I47" i="34" s="1"/>
  <c r="B47" i="44"/>
  <c r="F47" i="44"/>
  <c r="I47" i="44" s="1"/>
  <c r="B47" i="35"/>
  <c r="F47" i="35"/>
  <c r="I47" i="35" s="1"/>
  <c r="B47" i="2"/>
  <c r="F47" i="2"/>
  <c r="I47" i="2" s="1"/>
  <c r="B46" i="26"/>
  <c r="F46" i="26"/>
  <c r="I46" i="26" s="1"/>
  <c r="B46" i="27"/>
  <c r="F46" i="27"/>
  <c r="I46" i="27" s="1"/>
  <c r="B46" i="29"/>
  <c r="F46" i="29"/>
  <c r="I46" i="29" s="1"/>
  <c r="B46" i="30"/>
  <c r="F46" i="30"/>
  <c r="I46" i="30" s="1"/>
  <c r="B46" i="31"/>
  <c r="F46" i="31"/>
  <c r="I46" i="31" s="1"/>
  <c r="B46" i="32"/>
  <c r="F46" i="32"/>
  <c r="I46" i="32" s="1"/>
  <c r="F46" i="45"/>
  <c r="I46" i="45" s="1"/>
  <c r="B46" i="33"/>
  <c r="F46" i="33"/>
  <c r="I46" i="33" s="1"/>
  <c r="B46" i="34"/>
  <c r="F46" i="34"/>
  <c r="I46" i="34" s="1"/>
  <c r="B46" i="44"/>
  <c r="F46" i="44"/>
  <c r="I46" i="44" s="1"/>
  <c r="B46" i="35"/>
  <c r="F46" i="35"/>
  <c r="I46" i="35" s="1"/>
  <c r="B46" i="2"/>
  <c r="F46" i="2"/>
  <c r="I46" i="2" s="1"/>
  <c r="B46" i="25"/>
  <c r="F46" i="25"/>
  <c r="B45" i="25"/>
  <c r="F45" i="25"/>
  <c r="F45" i="27"/>
  <c r="I45" i="27" s="1"/>
  <c r="B45" i="27"/>
  <c r="B45" i="29"/>
  <c r="F45" i="29"/>
  <c r="I45" i="29" s="1"/>
  <c r="B45" i="30"/>
  <c r="F45" i="30"/>
  <c r="I45" i="30" s="1"/>
  <c r="F45" i="31"/>
  <c r="I45" i="31" s="1"/>
  <c r="B45" i="31"/>
  <c r="F45" i="32"/>
  <c r="I45" i="32" s="1"/>
  <c r="B45" i="32"/>
  <c r="F45" i="33"/>
  <c r="I45" i="33" s="1"/>
  <c r="B45" i="33"/>
  <c r="F45" i="45"/>
  <c r="I45" i="45" s="1"/>
  <c r="B45" i="34"/>
  <c r="F45" i="34"/>
  <c r="I45" i="34" s="1"/>
  <c r="B45" i="44"/>
  <c r="F45" i="44"/>
  <c r="I45" i="44" s="1"/>
  <c r="B45" i="35"/>
  <c r="F45" i="35"/>
  <c r="I45" i="35" s="1"/>
  <c r="F45" i="2"/>
  <c r="I45" i="2" s="1"/>
  <c r="B45" i="2"/>
  <c r="B45" i="26"/>
  <c r="F45" i="26"/>
  <c r="I45" i="26" s="1"/>
  <c r="B9" i="26"/>
  <c r="F9" i="26"/>
  <c r="I9" i="26" s="1"/>
  <c r="B10" i="26"/>
  <c r="F10" i="26"/>
  <c r="I10" i="26" s="1"/>
  <c r="B11" i="26"/>
  <c r="F11" i="26"/>
  <c r="I11" i="26" s="1"/>
  <c r="B12" i="26"/>
  <c r="F12" i="26"/>
  <c r="I12" i="26" s="1"/>
  <c r="B13" i="26"/>
  <c r="F13" i="26"/>
  <c r="I13" i="26" s="1"/>
  <c r="B14" i="26"/>
  <c r="F14" i="26"/>
  <c r="I14" i="26" s="1"/>
  <c r="B15" i="26"/>
  <c r="F15" i="26"/>
  <c r="I15" i="26" s="1"/>
  <c r="B16" i="26"/>
  <c r="F16" i="26"/>
  <c r="I16" i="26" s="1"/>
  <c r="B17" i="26"/>
  <c r="F17" i="26"/>
  <c r="I17" i="26" s="1"/>
  <c r="B18" i="26"/>
  <c r="F18" i="26"/>
  <c r="I18" i="26" s="1"/>
  <c r="B19" i="26"/>
  <c r="F19" i="26"/>
  <c r="I19" i="26" s="1"/>
  <c r="B20" i="26"/>
  <c r="F20" i="26"/>
  <c r="I20" i="26" s="1"/>
  <c r="B21" i="26"/>
  <c r="F21" i="26"/>
  <c r="I21" i="26" s="1"/>
  <c r="B22" i="26"/>
  <c r="F22" i="26"/>
  <c r="I22" i="26" s="1"/>
  <c r="B23" i="26"/>
  <c r="F23" i="26"/>
  <c r="I23" i="26" s="1"/>
  <c r="B24" i="26"/>
  <c r="F24" i="26"/>
  <c r="I24" i="26" s="1"/>
  <c r="B25" i="26"/>
  <c r="F25" i="26"/>
  <c r="I25" i="26" s="1"/>
  <c r="B26" i="26"/>
  <c r="F26" i="26"/>
  <c r="I26" i="26" s="1"/>
  <c r="B27" i="26"/>
  <c r="F27" i="26"/>
  <c r="I27" i="26" s="1"/>
  <c r="B28" i="26"/>
  <c r="F28" i="26"/>
  <c r="I28" i="26" s="1"/>
  <c r="B29" i="26"/>
  <c r="F29" i="26"/>
  <c r="I29" i="26" s="1"/>
  <c r="B30" i="26"/>
  <c r="F30" i="26"/>
  <c r="I30" i="26" s="1"/>
  <c r="B31" i="26"/>
  <c r="F31" i="26"/>
  <c r="I31" i="26" s="1"/>
  <c r="B32" i="26"/>
  <c r="F32" i="26"/>
  <c r="B33" i="26"/>
  <c r="F33" i="26"/>
  <c r="I33" i="26" s="1"/>
  <c r="B34" i="26"/>
  <c r="F34" i="26"/>
  <c r="I34" i="26" s="1"/>
  <c r="B35" i="26"/>
  <c r="F35" i="26"/>
  <c r="I35" i="26" s="1"/>
  <c r="B36" i="26"/>
  <c r="F36" i="26"/>
  <c r="I36" i="26" s="1"/>
  <c r="B37" i="26"/>
  <c r="F37" i="26"/>
  <c r="I37" i="26" s="1"/>
  <c r="B38" i="26"/>
  <c r="F38" i="26"/>
  <c r="I38" i="26" s="1"/>
  <c r="B39" i="26"/>
  <c r="F39" i="26"/>
  <c r="I39" i="26" s="1"/>
  <c r="B40" i="26"/>
  <c r="F40" i="26"/>
  <c r="I40" i="26" s="1"/>
  <c r="B41" i="26"/>
  <c r="F41" i="26"/>
  <c r="I41" i="26" s="1"/>
  <c r="B42" i="26"/>
  <c r="F42" i="26"/>
  <c r="I42" i="26" s="1"/>
  <c r="B43" i="26"/>
  <c r="F43" i="26"/>
  <c r="I43" i="26" s="1"/>
  <c r="B44" i="26"/>
  <c r="F44" i="26"/>
  <c r="I44" i="26" s="1"/>
  <c r="B8" i="26"/>
  <c r="F8" i="26"/>
  <c r="I8" i="26" s="1"/>
  <c r="B43" i="35"/>
  <c r="F43" i="35"/>
  <c r="I43" i="35" s="1"/>
  <c r="B44" i="35"/>
  <c r="F44" i="35"/>
  <c r="I44" i="35" s="1"/>
  <c r="B44" i="30"/>
  <c r="F44" i="30"/>
  <c r="I44" i="30" s="1"/>
  <c r="B44" i="44"/>
  <c r="F44" i="44"/>
  <c r="I44" i="44" s="1"/>
  <c r="B44" i="31"/>
  <c r="F44" i="31"/>
  <c r="I44" i="31" s="1"/>
  <c r="B44" i="33"/>
  <c r="F44" i="33"/>
  <c r="I44" i="33" s="1"/>
  <c r="B44" i="25"/>
  <c r="F44" i="25"/>
  <c r="I44" i="25" s="1"/>
  <c r="B44" i="27"/>
  <c r="F44" i="27"/>
  <c r="I44" i="27" s="1"/>
  <c r="B44" i="29"/>
  <c r="F44" i="29"/>
  <c r="B44" i="32"/>
  <c r="F44" i="32"/>
  <c r="I44" i="32" s="1"/>
  <c r="F44" i="45"/>
  <c r="I44" i="45" s="1"/>
  <c r="B44" i="34"/>
  <c r="F44" i="34"/>
  <c r="I44" i="34" s="1"/>
  <c r="B44" i="2"/>
  <c r="F44" i="2"/>
  <c r="I44" i="2" s="1"/>
  <c r="B43" i="44"/>
  <c r="F43" i="44"/>
  <c r="I43" i="44" s="1"/>
  <c r="B43" i="31"/>
  <c r="F43" i="31"/>
  <c r="I43" i="31" s="1"/>
  <c r="B43" i="33"/>
  <c r="F43" i="33"/>
  <c r="I43" i="33" s="1"/>
  <c r="B43" i="25"/>
  <c r="F43" i="25"/>
  <c r="I43" i="25" s="1"/>
  <c r="B43" i="27"/>
  <c r="F43" i="27"/>
  <c r="I43" i="27" s="1"/>
  <c r="B43" i="29"/>
  <c r="F43" i="29"/>
  <c r="I43" i="29" s="1"/>
  <c r="B43" i="30"/>
  <c r="F43" i="30"/>
  <c r="I43" i="30" s="1"/>
  <c r="B43" i="32"/>
  <c r="F43" i="32"/>
  <c r="I43" i="32" s="1"/>
  <c r="F43" i="45"/>
  <c r="I43" i="45" s="1"/>
  <c r="B43" i="34"/>
  <c r="F43" i="34"/>
  <c r="I43" i="34" s="1"/>
  <c r="B43" i="2"/>
  <c r="F43" i="2"/>
  <c r="I43" i="2" s="1"/>
  <c r="B8" i="25"/>
  <c r="F8" i="25"/>
  <c r="I8" i="25" s="1"/>
  <c r="B8" i="27"/>
  <c r="F8" i="27"/>
  <c r="I8" i="27" s="1"/>
  <c r="B8" i="29"/>
  <c r="F8" i="29"/>
  <c r="I8" i="29" s="1"/>
  <c r="B8" i="30"/>
  <c r="F8" i="30"/>
  <c r="I8" i="30" s="1"/>
  <c r="B8" i="31"/>
  <c r="F8" i="31"/>
  <c r="I8" i="31" s="1"/>
  <c r="B8" i="32"/>
  <c r="F8" i="32"/>
  <c r="I8" i="32" s="1"/>
  <c r="F8" i="45"/>
  <c r="I8" i="45" s="1"/>
  <c r="B8" i="33"/>
  <c r="F8" i="33"/>
  <c r="I8" i="33" s="1"/>
  <c r="B8" i="44"/>
  <c r="F8" i="44"/>
  <c r="I8" i="44" s="1"/>
  <c r="B8" i="35"/>
  <c r="F8" i="35"/>
  <c r="I8" i="35" s="1"/>
  <c r="B8" i="2"/>
  <c r="F8" i="2"/>
  <c r="I8" i="2" s="1"/>
  <c r="B9" i="27"/>
  <c r="F9" i="27"/>
  <c r="I9" i="27" s="1"/>
  <c r="B10" i="27"/>
  <c r="F10" i="27"/>
  <c r="I10" i="27" s="1"/>
  <c r="B11" i="27"/>
  <c r="F11" i="27"/>
  <c r="I11" i="27" s="1"/>
  <c r="B12" i="27"/>
  <c r="F12" i="27"/>
  <c r="I12" i="27" s="1"/>
  <c r="B13" i="27"/>
  <c r="F13" i="27"/>
  <c r="I13" i="27" s="1"/>
  <c r="B14" i="27"/>
  <c r="F14" i="27"/>
  <c r="I14" i="27" s="1"/>
  <c r="B15" i="27"/>
  <c r="F15" i="27"/>
  <c r="I15" i="27" s="1"/>
  <c r="B16" i="27"/>
  <c r="F16" i="27"/>
  <c r="I16" i="27" s="1"/>
  <c r="B17" i="27"/>
  <c r="F17" i="27"/>
  <c r="I17" i="27" s="1"/>
  <c r="B18" i="27"/>
  <c r="F18" i="27"/>
  <c r="I18" i="27" s="1"/>
  <c r="B19" i="27"/>
  <c r="F19" i="27"/>
  <c r="I19" i="27" s="1"/>
  <c r="B20" i="27"/>
  <c r="F20" i="27"/>
  <c r="I20" i="27" s="1"/>
  <c r="B21" i="27"/>
  <c r="F21" i="27"/>
  <c r="I21" i="27" s="1"/>
  <c r="B22" i="27"/>
  <c r="F22" i="27"/>
  <c r="I22" i="27" s="1"/>
  <c r="B23" i="27"/>
  <c r="F23" i="27"/>
  <c r="I23" i="27" s="1"/>
  <c r="B24" i="27"/>
  <c r="F24" i="27"/>
  <c r="I24" i="27" s="1"/>
  <c r="B25" i="27"/>
  <c r="F25" i="27"/>
  <c r="B26" i="27"/>
  <c r="F26" i="27"/>
  <c r="I26" i="27" s="1"/>
  <c r="B27" i="27"/>
  <c r="F27" i="27"/>
  <c r="I27" i="27" s="1"/>
  <c r="B28" i="27"/>
  <c r="F28" i="27"/>
  <c r="I28" i="27" s="1"/>
  <c r="B29" i="27"/>
  <c r="F29" i="27"/>
  <c r="I29" i="27" s="1"/>
  <c r="B30" i="27"/>
  <c r="F30" i="27"/>
  <c r="I30" i="27" s="1"/>
  <c r="B31" i="27"/>
  <c r="F31" i="27"/>
  <c r="I31" i="27" s="1"/>
  <c r="B32" i="27"/>
  <c r="F32" i="27"/>
  <c r="I32" i="27" s="1"/>
  <c r="B33" i="27"/>
  <c r="F33" i="27"/>
  <c r="I33" i="27" s="1"/>
  <c r="B34" i="27"/>
  <c r="F34" i="27"/>
  <c r="I34" i="27" s="1"/>
  <c r="B35" i="27"/>
  <c r="F35" i="27"/>
  <c r="I35" i="27" s="1"/>
  <c r="B36" i="27"/>
  <c r="F36" i="27"/>
  <c r="I36" i="27" s="1"/>
  <c r="B37" i="27"/>
  <c r="F37" i="27"/>
  <c r="I37" i="27" s="1"/>
  <c r="B38" i="27"/>
  <c r="F38" i="27"/>
  <c r="I38" i="27" s="1"/>
  <c r="B39" i="27"/>
  <c r="F39" i="27"/>
  <c r="I39" i="27" s="1"/>
  <c r="B40" i="27"/>
  <c r="F40" i="27"/>
  <c r="I40" i="27" s="1"/>
  <c r="B41" i="27"/>
  <c r="F41" i="27"/>
  <c r="I41" i="27" s="1"/>
  <c r="B42" i="27"/>
  <c r="F42" i="27"/>
  <c r="I42" i="27" s="1"/>
  <c r="B18" i="34"/>
  <c r="F18" i="34"/>
  <c r="I18" i="34" s="1"/>
  <c r="B19" i="34"/>
  <c r="F19" i="34"/>
  <c r="I19" i="34" s="1"/>
  <c r="B20" i="34"/>
  <c r="F20" i="34"/>
  <c r="I20" i="34" s="1"/>
  <c r="B21" i="34"/>
  <c r="F21" i="34"/>
  <c r="I21" i="34" s="1"/>
  <c r="B22" i="34"/>
  <c r="F22" i="34"/>
  <c r="I22" i="34" s="1"/>
  <c r="B23" i="34"/>
  <c r="F23" i="34"/>
  <c r="I23" i="34" s="1"/>
  <c r="B24" i="34"/>
  <c r="F24" i="34"/>
  <c r="I24" i="34" s="1"/>
  <c r="B25" i="34"/>
  <c r="F25" i="34"/>
  <c r="I25" i="34" s="1"/>
  <c r="B26" i="34"/>
  <c r="F26" i="34"/>
  <c r="I26" i="34" s="1"/>
  <c r="B27" i="34"/>
  <c r="F27" i="34"/>
  <c r="I27" i="34" s="1"/>
  <c r="B28" i="34"/>
  <c r="F28" i="34"/>
  <c r="I28" i="34" s="1"/>
  <c r="B29" i="34"/>
  <c r="F29" i="34"/>
  <c r="I29" i="34" s="1"/>
  <c r="B30" i="34"/>
  <c r="F30" i="34"/>
  <c r="I30" i="34" s="1"/>
  <c r="B31" i="34"/>
  <c r="F31" i="34"/>
  <c r="I31" i="34" s="1"/>
  <c r="B32" i="34"/>
  <c r="F32" i="34"/>
  <c r="I32" i="34" s="1"/>
  <c r="B33" i="34"/>
  <c r="F33" i="34"/>
  <c r="I33" i="34" s="1"/>
  <c r="B34" i="34"/>
  <c r="F34" i="34"/>
  <c r="I34" i="34" s="1"/>
  <c r="B35" i="34"/>
  <c r="F35" i="34"/>
  <c r="I35" i="34" s="1"/>
  <c r="B36" i="34"/>
  <c r="F36" i="34"/>
  <c r="I36" i="34" s="1"/>
  <c r="B37" i="34"/>
  <c r="F37" i="34"/>
  <c r="I37" i="34" s="1"/>
  <c r="B38" i="34"/>
  <c r="F38" i="34"/>
  <c r="I38" i="34" s="1"/>
  <c r="B39" i="34"/>
  <c r="F39" i="34"/>
  <c r="I39" i="34" s="1"/>
  <c r="B40" i="34"/>
  <c r="F40" i="34"/>
  <c r="I40" i="34" s="1"/>
  <c r="B41" i="34"/>
  <c r="F41" i="34"/>
  <c r="I41" i="34" s="1"/>
  <c r="B42" i="34"/>
  <c r="F42" i="34"/>
  <c r="I42" i="34" s="1"/>
  <c r="B9" i="33"/>
  <c r="F9" i="33"/>
  <c r="I9" i="33" s="1"/>
  <c r="B10" i="33"/>
  <c r="F10" i="33"/>
  <c r="I10" i="33" s="1"/>
  <c r="B11" i="33"/>
  <c r="F11" i="33"/>
  <c r="I11" i="33" s="1"/>
  <c r="B12" i="33"/>
  <c r="F12" i="33"/>
  <c r="I12" i="33" s="1"/>
  <c r="B13" i="33"/>
  <c r="F13" i="33"/>
  <c r="I13" i="33" s="1"/>
  <c r="B14" i="33"/>
  <c r="F14" i="33"/>
  <c r="I14" i="33" s="1"/>
  <c r="B15" i="33"/>
  <c r="F15" i="33"/>
  <c r="I15" i="33" s="1"/>
  <c r="B16" i="33"/>
  <c r="F16" i="33"/>
  <c r="I16" i="33" s="1"/>
  <c r="B17" i="33"/>
  <c r="F17" i="33"/>
  <c r="I17" i="33" s="1"/>
  <c r="B18" i="33"/>
  <c r="F18" i="33"/>
  <c r="I18" i="33" s="1"/>
  <c r="B19" i="33"/>
  <c r="F19" i="33"/>
  <c r="I19" i="33" s="1"/>
  <c r="B20" i="33"/>
  <c r="F20" i="33"/>
  <c r="I20" i="33" s="1"/>
  <c r="B21" i="33"/>
  <c r="F21" i="33"/>
  <c r="I21" i="33" s="1"/>
  <c r="B22" i="33"/>
  <c r="F22" i="33"/>
  <c r="I22" i="33" s="1"/>
  <c r="B23" i="33"/>
  <c r="F23" i="33"/>
  <c r="I23" i="33" s="1"/>
  <c r="B24" i="33"/>
  <c r="F24" i="33"/>
  <c r="I24" i="33" s="1"/>
  <c r="B25" i="33"/>
  <c r="F25" i="33"/>
  <c r="I25" i="33" s="1"/>
  <c r="B26" i="33"/>
  <c r="F26" i="33"/>
  <c r="I26" i="33" s="1"/>
  <c r="B27" i="33"/>
  <c r="F27" i="33"/>
  <c r="I27" i="33" s="1"/>
  <c r="B28" i="33"/>
  <c r="F28" i="33"/>
  <c r="I28" i="33" s="1"/>
  <c r="B29" i="33"/>
  <c r="F29" i="33"/>
  <c r="I29" i="33" s="1"/>
  <c r="B30" i="33"/>
  <c r="F30" i="33"/>
  <c r="I30" i="33" s="1"/>
  <c r="B31" i="33"/>
  <c r="F31" i="33"/>
  <c r="I31" i="33" s="1"/>
  <c r="B32" i="33"/>
  <c r="F32" i="33"/>
  <c r="I32" i="33" s="1"/>
  <c r="B33" i="33"/>
  <c r="F33" i="33"/>
  <c r="I33" i="33" s="1"/>
  <c r="B34" i="33"/>
  <c r="F34" i="33"/>
  <c r="I34" i="33" s="1"/>
  <c r="B35" i="33"/>
  <c r="F35" i="33"/>
  <c r="I35" i="33" s="1"/>
  <c r="B36" i="33"/>
  <c r="F36" i="33"/>
  <c r="I36" i="33" s="1"/>
  <c r="B37" i="33"/>
  <c r="F37" i="33"/>
  <c r="I37" i="33" s="1"/>
  <c r="B38" i="33"/>
  <c r="F38" i="33"/>
  <c r="I38" i="33" s="1"/>
  <c r="B39" i="33"/>
  <c r="F39" i="33"/>
  <c r="I39" i="33" s="1"/>
  <c r="B40" i="33"/>
  <c r="F40" i="33"/>
  <c r="I40" i="33" s="1"/>
  <c r="B41" i="33"/>
  <c r="F41" i="33"/>
  <c r="I41" i="33" s="1"/>
  <c r="B42" i="33"/>
  <c r="F42" i="33"/>
  <c r="I42" i="33" s="1"/>
  <c r="F9" i="45"/>
  <c r="I9" i="45" s="1"/>
  <c r="F10" i="45"/>
  <c r="I10" i="45" s="1"/>
  <c r="F11" i="45"/>
  <c r="I11" i="45" s="1"/>
  <c r="F12" i="45"/>
  <c r="I12" i="45" s="1"/>
  <c r="F13" i="45"/>
  <c r="I13" i="45" s="1"/>
  <c r="F14" i="45"/>
  <c r="I14" i="45" s="1"/>
  <c r="F15" i="45"/>
  <c r="I15" i="45" s="1"/>
  <c r="F16" i="45"/>
  <c r="I16" i="45" s="1"/>
  <c r="F17" i="45"/>
  <c r="I17" i="45" s="1"/>
  <c r="F18" i="45"/>
  <c r="I18" i="45" s="1"/>
  <c r="F19" i="45"/>
  <c r="I19" i="45"/>
  <c r="F20" i="45"/>
  <c r="I20" i="45" s="1"/>
  <c r="F21" i="45"/>
  <c r="I21" i="45" s="1"/>
  <c r="F22" i="45"/>
  <c r="I22" i="45" s="1"/>
  <c r="F23" i="45"/>
  <c r="I23" i="45" s="1"/>
  <c r="F24" i="45"/>
  <c r="I24" i="45" s="1"/>
  <c r="F25" i="45"/>
  <c r="I25" i="45" s="1"/>
  <c r="F26" i="45"/>
  <c r="I26" i="45" s="1"/>
  <c r="F27" i="45"/>
  <c r="I27" i="45" s="1"/>
  <c r="F28" i="45"/>
  <c r="I28" i="45" s="1"/>
  <c r="F29" i="45"/>
  <c r="I29" i="45" s="1"/>
  <c r="F30" i="45"/>
  <c r="I30" i="45" s="1"/>
  <c r="F31" i="45"/>
  <c r="I31" i="45" s="1"/>
  <c r="F32" i="45"/>
  <c r="I32" i="45" s="1"/>
  <c r="F33" i="45"/>
  <c r="I33" i="45" s="1"/>
  <c r="F34" i="45"/>
  <c r="I34" i="45" s="1"/>
  <c r="F35" i="45"/>
  <c r="I35" i="45" s="1"/>
  <c r="F36" i="45"/>
  <c r="I36" i="45" s="1"/>
  <c r="F37" i="45"/>
  <c r="I37" i="45" s="1"/>
  <c r="F38" i="45"/>
  <c r="I38" i="45" s="1"/>
  <c r="F39" i="45"/>
  <c r="I39" i="45" s="1"/>
  <c r="F40" i="45"/>
  <c r="I40" i="45" s="1"/>
  <c r="F41" i="45"/>
  <c r="I41" i="45" s="1"/>
  <c r="F42" i="45"/>
  <c r="I42" i="45" s="1"/>
  <c r="B9" i="32"/>
  <c r="F9" i="32"/>
  <c r="I9" i="32" s="1"/>
  <c r="B10" i="32"/>
  <c r="F10" i="32"/>
  <c r="I10" i="32" s="1"/>
  <c r="B11" i="32"/>
  <c r="F11" i="32"/>
  <c r="I11" i="32" s="1"/>
  <c r="B12" i="32"/>
  <c r="F12" i="32"/>
  <c r="I12" i="32" s="1"/>
  <c r="B13" i="32"/>
  <c r="F13" i="32"/>
  <c r="I13" i="32" s="1"/>
  <c r="B14" i="32"/>
  <c r="F14" i="32"/>
  <c r="I14" i="32" s="1"/>
  <c r="B15" i="32"/>
  <c r="F15" i="32"/>
  <c r="I15" i="32" s="1"/>
  <c r="B16" i="32"/>
  <c r="F16" i="32"/>
  <c r="I16" i="32" s="1"/>
  <c r="B17" i="32"/>
  <c r="F17" i="32"/>
  <c r="I17" i="32" s="1"/>
  <c r="B18" i="32"/>
  <c r="F18" i="32"/>
  <c r="I18" i="32" s="1"/>
  <c r="B19" i="32"/>
  <c r="F19" i="32"/>
  <c r="I19" i="32" s="1"/>
  <c r="B20" i="32"/>
  <c r="F20" i="32"/>
  <c r="I20" i="32" s="1"/>
  <c r="B21" i="32"/>
  <c r="F21" i="32"/>
  <c r="I21" i="32" s="1"/>
  <c r="B22" i="32"/>
  <c r="F22" i="32"/>
  <c r="I22" i="32" s="1"/>
  <c r="B23" i="32"/>
  <c r="F23" i="32"/>
  <c r="I23" i="32" s="1"/>
  <c r="B24" i="32"/>
  <c r="F24" i="32"/>
  <c r="I24" i="32" s="1"/>
  <c r="B25" i="32"/>
  <c r="F25" i="32"/>
  <c r="I25" i="32" s="1"/>
  <c r="B26" i="32"/>
  <c r="F26" i="32"/>
  <c r="I26" i="32" s="1"/>
  <c r="B27" i="32"/>
  <c r="F27" i="32"/>
  <c r="I27" i="32" s="1"/>
  <c r="B28" i="32"/>
  <c r="F28" i="32"/>
  <c r="I28" i="32" s="1"/>
  <c r="B29" i="32"/>
  <c r="F29" i="32"/>
  <c r="I29" i="32" s="1"/>
  <c r="B30" i="32"/>
  <c r="F30" i="32"/>
  <c r="I30" i="32" s="1"/>
  <c r="B31" i="32"/>
  <c r="F31" i="32"/>
  <c r="I31" i="32" s="1"/>
  <c r="B32" i="32"/>
  <c r="F32" i="32"/>
  <c r="I32" i="32" s="1"/>
  <c r="B33" i="32"/>
  <c r="F33" i="32"/>
  <c r="I33" i="32" s="1"/>
  <c r="B34" i="32"/>
  <c r="F34" i="32"/>
  <c r="I34" i="32" s="1"/>
  <c r="B35" i="32"/>
  <c r="F35" i="32"/>
  <c r="I35" i="32" s="1"/>
  <c r="B36" i="32"/>
  <c r="F36" i="32"/>
  <c r="I36" i="32" s="1"/>
  <c r="B37" i="32"/>
  <c r="F37" i="32"/>
  <c r="I37" i="32" s="1"/>
  <c r="B38" i="32"/>
  <c r="F38" i="32"/>
  <c r="I38" i="32" s="1"/>
  <c r="B39" i="32"/>
  <c r="F39" i="32"/>
  <c r="I39" i="32" s="1"/>
  <c r="B40" i="32"/>
  <c r="F40" i="32"/>
  <c r="I40" i="32" s="1"/>
  <c r="B41" i="32"/>
  <c r="F41" i="32"/>
  <c r="I41" i="32" s="1"/>
  <c r="B42" i="32"/>
  <c r="F42" i="32"/>
  <c r="I42" i="32" s="1"/>
  <c r="B9" i="31"/>
  <c r="F9" i="31"/>
  <c r="I9" i="31" s="1"/>
  <c r="B10" i="31"/>
  <c r="F10" i="31"/>
  <c r="I10" i="31" s="1"/>
  <c r="B11" i="31"/>
  <c r="F11" i="31"/>
  <c r="I11" i="31" s="1"/>
  <c r="B12" i="31"/>
  <c r="F12" i="31"/>
  <c r="I12" i="31" s="1"/>
  <c r="B13" i="31"/>
  <c r="F13" i="31"/>
  <c r="I13" i="31" s="1"/>
  <c r="B14" i="31"/>
  <c r="F14" i="31"/>
  <c r="I14" i="31" s="1"/>
  <c r="B15" i="31"/>
  <c r="F15" i="31"/>
  <c r="I15" i="31" s="1"/>
  <c r="B16" i="31"/>
  <c r="F16" i="31"/>
  <c r="I16" i="31" s="1"/>
  <c r="B17" i="31"/>
  <c r="F17" i="31"/>
  <c r="I17" i="31" s="1"/>
  <c r="B18" i="31"/>
  <c r="F18" i="31"/>
  <c r="I18" i="31" s="1"/>
  <c r="B19" i="31"/>
  <c r="F19" i="31"/>
  <c r="I19" i="31" s="1"/>
  <c r="B20" i="31"/>
  <c r="F20" i="31"/>
  <c r="I20" i="31" s="1"/>
  <c r="B21" i="31"/>
  <c r="F21" i="31"/>
  <c r="I21" i="31" s="1"/>
  <c r="B22" i="31"/>
  <c r="F22" i="31"/>
  <c r="I22" i="31" s="1"/>
  <c r="B23" i="31"/>
  <c r="F23" i="31"/>
  <c r="I23" i="31" s="1"/>
  <c r="B24" i="31"/>
  <c r="F24" i="31"/>
  <c r="I24" i="31" s="1"/>
  <c r="B25" i="31"/>
  <c r="F25" i="31"/>
  <c r="I25" i="31" s="1"/>
  <c r="B26" i="31"/>
  <c r="F26" i="31"/>
  <c r="I26" i="31" s="1"/>
  <c r="B27" i="31"/>
  <c r="F27" i="31"/>
  <c r="I27" i="31" s="1"/>
  <c r="B28" i="31"/>
  <c r="F28" i="31"/>
  <c r="I28" i="31" s="1"/>
  <c r="B29" i="31"/>
  <c r="F29" i="31"/>
  <c r="I29" i="31" s="1"/>
  <c r="B30" i="31"/>
  <c r="F30" i="31"/>
  <c r="I30" i="31" s="1"/>
  <c r="B31" i="31"/>
  <c r="F31" i="31"/>
  <c r="I31" i="31" s="1"/>
  <c r="B32" i="31"/>
  <c r="F32" i="31"/>
  <c r="I32" i="31" s="1"/>
  <c r="B33" i="31"/>
  <c r="F33" i="31"/>
  <c r="I33" i="31" s="1"/>
  <c r="B34" i="31"/>
  <c r="F34" i="31"/>
  <c r="I34" i="31" s="1"/>
  <c r="B35" i="31"/>
  <c r="F35" i="31"/>
  <c r="I35" i="31" s="1"/>
  <c r="B36" i="31"/>
  <c r="F36" i="31"/>
  <c r="I36" i="31" s="1"/>
  <c r="B37" i="31"/>
  <c r="F37" i="31"/>
  <c r="I37" i="31" s="1"/>
  <c r="B38" i="31"/>
  <c r="F38" i="31"/>
  <c r="I38" i="31" s="1"/>
  <c r="B39" i="31"/>
  <c r="F39" i="31"/>
  <c r="I39" i="31" s="1"/>
  <c r="B40" i="31"/>
  <c r="F40" i="31"/>
  <c r="I40" i="31" s="1"/>
  <c r="B41" i="31"/>
  <c r="F41" i="31"/>
  <c r="I41" i="31" s="1"/>
  <c r="B42" i="31"/>
  <c r="F42" i="31"/>
  <c r="I42" i="31" s="1"/>
  <c r="B9" i="30"/>
  <c r="F9" i="30"/>
  <c r="I9" i="30" s="1"/>
  <c r="B10" i="30"/>
  <c r="F10" i="30"/>
  <c r="I10" i="30" s="1"/>
  <c r="B11" i="30"/>
  <c r="F11" i="30"/>
  <c r="I11" i="30" s="1"/>
  <c r="B12" i="30"/>
  <c r="F12" i="30"/>
  <c r="I12" i="30" s="1"/>
  <c r="B13" i="30"/>
  <c r="F13" i="30"/>
  <c r="I13" i="30" s="1"/>
  <c r="B14" i="30"/>
  <c r="F14" i="30"/>
  <c r="I14" i="30" s="1"/>
  <c r="B15" i="30"/>
  <c r="F15" i="30"/>
  <c r="I15" i="30" s="1"/>
  <c r="B16" i="30"/>
  <c r="F16" i="30"/>
  <c r="I16" i="30" s="1"/>
  <c r="B17" i="30"/>
  <c r="F17" i="30"/>
  <c r="I17" i="30" s="1"/>
  <c r="B18" i="30"/>
  <c r="F18" i="30"/>
  <c r="I18" i="30" s="1"/>
  <c r="B19" i="30"/>
  <c r="F19" i="30"/>
  <c r="I19" i="30" s="1"/>
  <c r="B20" i="30"/>
  <c r="F20" i="30"/>
  <c r="I20" i="30" s="1"/>
  <c r="B21" i="30"/>
  <c r="F21" i="30"/>
  <c r="I21" i="30" s="1"/>
  <c r="B22" i="30"/>
  <c r="F22" i="30"/>
  <c r="B23" i="30"/>
  <c r="F23" i="30"/>
  <c r="I23" i="30" s="1"/>
  <c r="B24" i="30"/>
  <c r="F24" i="30"/>
  <c r="I24" i="30" s="1"/>
  <c r="B25" i="30"/>
  <c r="F25" i="30"/>
  <c r="I25" i="30" s="1"/>
  <c r="B26" i="30"/>
  <c r="F26" i="30"/>
  <c r="I26" i="30" s="1"/>
  <c r="B27" i="30"/>
  <c r="F27" i="30"/>
  <c r="I27" i="30" s="1"/>
  <c r="B28" i="30"/>
  <c r="F28" i="30"/>
  <c r="I28" i="30" s="1"/>
  <c r="B29" i="30"/>
  <c r="F29" i="30"/>
  <c r="I29" i="30" s="1"/>
  <c r="B30" i="30"/>
  <c r="F30" i="30"/>
  <c r="I30" i="30" s="1"/>
  <c r="B31" i="30"/>
  <c r="F31" i="30"/>
  <c r="I31" i="30" s="1"/>
  <c r="B32" i="30"/>
  <c r="F32" i="30"/>
  <c r="I32" i="30" s="1"/>
  <c r="B33" i="30"/>
  <c r="F33" i="30"/>
  <c r="I33" i="30" s="1"/>
  <c r="B34" i="30"/>
  <c r="F34" i="30"/>
  <c r="I34" i="30" s="1"/>
  <c r="B35" i="30"/>
  <c r="F35" i="30"/>
  <c r="I35" i="30" s="1"/>
  <c r="B36" i="30"/>
  <c r="F36" i="30"/>
  <c r="I36" i="30" s="1"/>
  <c r="B37" i="30"/>
  <c r="F37" i="30"/>
  <c r="I37" i="30" s="1"/>
  <c r="B38" i="30"/>
  <c r="F38" i="30"/>
  <c r="I38" i="30" s="1"/>
  <c r="B39" i="30"/>
  <c r="F39" i="30"/>
  <c r="I39" i="30" s="1"/>
  <c r="B40" i="30"/>
  <c r="F40" i="30"/>
  <c r="I40" i="30" s="1"/>
  <c r="B41" i="30"/>
  <c r="F41" i="30"/>
  <c r="I41" i="30" s="1"/>
  <c r="B42" i="30"/>
  <c r="F42" i="30"/>
  <c r="I42" i="30" s="1"/>
  <c r="B9" i="29"/>
  <c r="F9" i="29"/>
  <c r="I9" i="29" s="1"/>
  <c r="B10" i="29"/>
  <c r="F10" i="29"/>
  <c r="I10" i="29" s="1"/>
  <c r="B11" i="29"/>
  <c r="F11" i="29"/>
  <c r="I11" i="29" s="1"/>
  <c r="B12" i="29"/>
  <c r="F12" i="29"/>
  <c r="I12" i="29" s="1"/>
  <c r="B13" i="29"/>
  <c r="F13" i="29"/>
  <c r="I13" i="29" s="1"/>
  <c r="B14" i="29"/>
  <c r="F14" i="29"/>
  <c r="I14" i="29" s="1"/>
  <c r="B15" i="29"/>
  <c r="F15" i="29"/>
  <c r="I15" i="29" s="1"/>
  <c r="B16" i="29"/>
  <c r="F16" i="29"/>
  <c r="B17" i="29"/>
  <c r="F17" i="29"/>
  <c r="I17" i="29" s="1"/>
  <c r="B18" i="29"/>
  <c r="F18" i="29"/>
  <c r="I18" i="29" s="1"/>
  <c r="B19" i="29"/>
  <c r="F19" i="29"/>
  <c r="I19" i="29" s="1"/>
  <c r="B20" i="29"/>
  <c r="F20" i="29"/>
  <c r="I20" i="29" s="1"/>
  <c r="B21" i="29"/>
  <c r="F21" i="29"/>
  <c r="I21" i="29" s="1"/>
  <c r="B22" i="29"/>
  <c r="F22" i="29"/>
  <c r="I22" i="29" s="1"/>
  <c r="B23" i="29"/>
  <c r="F23" i="29"/>
  <c r="I23" i="29" s="1"/>
  <c r="B24" i="29"/>
  <c r="F24" i="29"/>
  <c r="I24" i="29" s="1"/>
  <c r="B25" i="29"/>
  <c r="F25" i="29"/>
  <c r="I25" i="29" s="1"/>
  <c r="B26" i="29"/>
  <c r="F26" i="29"/>
  <c r="I26" i="29" s="1"/>
  <c r="B27" i="29"/>
  <c r="F27" i="29"/>
  <c r="I27" i="29" s="1"/>
  <c r="B28" i="29"/>
  <c r="F28" i="29"/>
  <c r="I28" i="29" s="1"/>
  <c r="B29" i="29"/>
  <c r="F29" i="29"/>
  <c r="I29" i="29" s="1"/>
  <c r="B30" i="29"/>
  <c r="F30" i="29"/>
  <c r="B31" i="29"/>
  <c r="F31" i="29"/>
  <c r="I31" i="29" s="1"/>
  <c r="B32" i="29"/>
  <c r="F32" i="29"/>
  <c r="I32" i="29" s="1"/>
  <c r="B33" i="29"/>
  <c r="F33" i="29"/>
  <c r="I33" i="29" s="1"/>
  <c r="B34" i="29"/>
  <c r="F34" i="29"/>
  <c r="I34" i="29" s="1"/>
  <c r="B35" i="29"/>
  <c r="F35" i="29"/>
  <c r="B36" i="29"/>
  <c r="F36" i="29"/>
  <c r="I36" i="29" s="1"/>
  <c r="B37" i="29"/>
  <c r="F37" i="29"/>
  <c r="I37" i="29" s="1"/>
  <c r="B38" i="29"/>
  <c r="F38" i="29"/>
  <c r="I38" i="29" s="1"/>
  <c r="B39" i="29"/>
  <c r="F39" i="29"/>
  <c r="I39" i="29" s="1"/>
  <c r="B40" i="29"/>
  <c r="F40" i="29"/>
  <c r="I40" i="29" s="1"/>
  <c r="B41" i="29"/>
  <c r="F41" i="29"/>
  <c r="I41" i="29" s="1"/>
  <c r="B42" i="29"/>
  <c r="F42" i="29"/>
  <c r="I42" i="29" s="1"/>
  <c r="B9" i="44"/>
  <c r="F9" i="44"/>
  <c r="I9" i="44" s="1"/>
  <c r="B10" i="44"/>
  <c r="F10" i="44"/>
  <c r="I10" i="44" s="1"/>
  <c r="B11" i="44"/>
  <c r="F11" i="44"/>
  <c r="I11" i="44" s="1"/>
  <c r="B12" i="44"/>
  <c r="F12" i="44"/>
  <c r="I12" i="44" s="1"/>
  <c r="B13" i="44"/>
  <c r="F13" i="44"/>
  <c r="I13" i="44" s="1"/>
  <c r="B14" i="44"/>
  <c r="F14" i="44"/>
  <c r="I14" i="44" s="1"/>
  <c r="B15" i="44"/>
  <c r="F15" i="44"/>
  <c r="I15" i="44" s="1"/>
  <c r="B16" i="44"/>
  <c r="F16" i="44"/>
  <c r="I16" i="44" s="1"/>
  <c r="B17" i="44"/>
  <c r="F17" i="44"/>
  <c r="I17" i="44" s="1"/>
  <c r="B18" i="44"/>
  <c r="F18" i="44"/>
  <c r="I18" i="44" s="1"/>
  <c r="B19" i="44"/>
  <c r="F19" i="44"/>
  <c r="I19" i="44" s="1"/>
  <c r="B20" i="44"/>
  <c r="F20" i="44"/>
  <c r="I20" i="44" s="1"/>
  <c r="B21" i="44"/>
  <c r="F21" i="44"/>
  <c r="I21" i="44" s="1"/>
  <c r="B22" i="44"/>
  <c r="F22" i="44"/>
  <c r="I22" i="44" s="1"/>
  <c r="B23" i="44"/>
  <c r="F23" i="44"/>
  <c r="I23" i="44" s="1"/>
  <c r="B24" i="44"/>
  <c r="F24" i="44"/>
  <c r="B25" i="44"/>
  <c r="F25" i="44"/>
  <c r="I25" i="44" s="1"/>
  <c r="B26" i="44"/>
  <c r="F26" i="44"/>
  <c r="I26" i="44" s="1"/>
  <c r="B27" i="44"/>
  <c r="F27" i="44"/>
  <c r="I27" i="44" s="1"/>
  <c r="B28" i="44"/>
  <c r="F28" i="44"/>
  <c r="I28" i="44" s="1"/>
  <c r="B29" i="44"/>
  <c r="F29" i="44"/>
  <c r="I29" i="44" s="1"/>
  <c r="B30" i="44"/>
  <c r="F30" i="44"/>
  <c r="I30" i="44" s="1"/>
  <c r="B31" i="44"/>
  <c r="F31" i="44"/>
  <c r="I31" i="44" s="1"/>
  <c r="B32" i="44"/>
  <c r="F32" i="44"/>
  <c r="I32" i="44" s="1"/>
  <c r="B33" i="44"/>
  <c r="F33" i="44"/>
  <c r="I33" i="44" s="1"/>
  <c r="B34" i="44"/>
  <c r="F34" i="44"/>
  <c r="I34" i="44" s="1"/>
  <c r="B35" i="44"/>
  <c r="F35" i="44"/>
  <c r="I35" i="44" s="1"/>
  <c r="B36" i="44"/>
  <c r="F36" i="44"/>
  <c r="I36" i="44" s="1"/>
  <c r="B37" i="44"/>
  <c r="F37" i="44"/>
  <c r="I37" i="44" s="1"/>
  <c r="B38" i="44"/>
  <c r="F38" i="44"/>
  <c r="I38" i="44" s="1"/>
  <c r="B39" i="44"/>
  <c r="F39" i="44"/>
  <c r="I39" i="44" s="1"/>
  <c r="B40" i="44"/>
  <c r="F40" i="44"/>
  <c r="I40" i="44" s="1"/>
  <c r="B41" i="44"/>
  <c r="F41" i="44"/>
  <c r="I41" i="44" s="1"/>
  <c r="B42" i="44"/>
  <c r="F42" i="44"/>
  <c r="I42" i="44" s="1"/>
  <c r="B9" i="2"/>
  <c r="F9" i="2"/>
  <c r="I9" i="2" s="1"/>
  <c r="B10" i="2"/>
  <c r="F10" i="2"/>
  <c r="I10" i="2" s="1"/>
  <c r="B11" i="2"/>
  <c r="F11" i="2"/>
  <c r="I11" i="2" s="1"/>
  <c r="B12" i="2"/>
  <c r="F12" i="2"/>
  <c r="I12" i="2" s="1"/>
  <c r="B13" i="2"/>
  <c r="F13" i="2"/>
  <c r="I13" i="2" s="1"/>
  <c r="B14" i="2"/>
  <c r="F14" i="2"/>
  <c r="I14" i="2" s="1"/>
  <c r="B15" i="2"/>
  <c r="F15" i="2"/>
  <c r="I15" i="2" s="1"/>
  <c r="B16" i="2"/>
  <c r="F16" i="2"/>
  <c r="I16" i="2" s="1"/>
  <c r="B17" i="2"/>
  <c r="F17" i="2"/>
  <c r="I17" i="2" s="1"/>
  <c r="B18" i="2"/>
  <c r="F18" i="2"/>
  <c r="I18" i="2" s="1"/>
  <c r="B19" i="2"/>
  <c r="F19" i="2"/>
  <c r="I19" i="2" s="1"/>
  <c r="B20" i="2"/>
  <c r="F20" i="2"/>
  <c r="I20" i="2" s="1"/>
  <c r="B21" i="2"/>
  <c r="F21" i="2"/>
  <c r="I21" i="2" s="1"/>
  <c r="B22" i="2"/>
  <c r="F22" i="2"/>
  <c r="I22" i="2" s="1"/>
  <c r="B23" i="2"/>
  <c r="F23" i="2"/>
  <c r="I23" i="2" s="1"/>
  <c r="B24" i="2"/>
  <c r="F24" i="2"/>
  <c r="I24" i="2" s="1"/>
  <c r="B25" i="2"/>
  <c r="F25" i="2"/>
  <c r="I25" i="2" s="1"/>
  <c r="B26" i="2"/>
  <c r="F26" i="2"/>
  <c r="I26" i="2" s="1"/>
  <c r="B27" i="2"/>
  <c r="F27" i="2"/>
  <c r="I27" i="2" s="1"/>
  <c r="B28" i="2"/>
  <c r="F28" i="2"/>
  <c r="I28" i="2" s="1"/>
  <c r="B29" i="2"/>
  <c r="F29" i="2"/>
  <c r="I29" i="2" s="1"/>
  <c r="B30" i="2"/>
  <c r="F30" i="2"/>
  <c r="I30" i="2" s="1"/>
  <c r="B31" i="2"/>
  <c r="F31" i="2"/>
  <c r="I31" i="2" s="1"/>
  <c r="B32" i="2"/>
  <c r="F32" i="2"/>
  <c r="I32" i="2" s="1"/>
  <c r="B33" i="2"/>
  <c r="F33" i="2"/>
  <c r="I33" i="2" s="1"/>
  <c r="B34" i="2"/>
  <c r="F34" i="2"/>
  <c r="I34" i="2" s="1"/>
  <c r="B35" i="2"/>
  <c r="F35" i="2"/>
  <c r="I35" i="2" s="1"/>
  <c r="B36" i="2"/>
  <c r="F36" i="2"/>
  <c r="I36" i="2" s="1"/>
  <c r="B37" i="2"/>
  <c r="F37" i="2"/>
  <c r="I37" i="2" s="1"/>
  <c r="B38" i="2"/>
  <c r="F38" i="2"/>
  <c r="I38" i="2" s="1"/>
  <c r="B39" i="2"/>
  <c r="F39" i="2"/>
  <c r="I39" i="2" s="1"/>
  <c r="B40" i="2"/>
  <c r="F40" i="2"/>
  <c r="I40" i="2" s="1"/>
  <c r="B41" i="2"/>
  <c r="F41" i="2"/>
  <c r="I41" i="2" s="1"/>
  <c r="B42" i="2"/>
  <c r="F42" i="2"/>
  <c r="I42" i="2" s="1"/>
  <c r="B42" i="25"/>
  <c r="F42" i="25"/>
  <c r="I42" i="25" s="1"/>
  <c r="B42" i="35"/>
  <c r="F42" i="35"/>
  <c r="I42" i="35" s="1"/>
  <c r="B41" i="25"/>
  <c r="F41" i="25"/>
  <c r="I41" i="25" s="1"/>
  <c r="B41" i="35"/>
  <c r="F41" i="35"/>
  <c r="I41" i="35" s="1"/>
  <c r="B40" i="25"/>
  <c r="F40" i="25"/>
  <c r="I40" i="25" s="1"/>
  <c r="B40" i="35"/>
  <c r="F40" i="35"/>
  <c r="I40" i="35" s="1"/>
  <c r="B39" i="25"/>
  <c r="F39" i="25"/>
  <c r="I39" i="25" s="1"/>
  <c r="B39" i="35"/>
  <c r="F39" i="35"/>
  <c r="I39" i="35" s="1"/>
  <c r="B38" i="25"/>
  <c r="F38" i="25"/>
  <c r="B38" i="35"/>
  <c r="F38" i="35"/>
  <c r="I38" i="35" s="1"/>
  <c r="B37" i="25"/>
  <c r="F37" i="25"/>
  <c r="I37" i="25" s="1"/>
  <c r="B37" i="35"/>
  <c r="F37" i="35"/>
  <c r="I37" i="35" s="1"/>
  <c r="B36" i="25"/>
  <c r="F36" i="25"/>
  <c r="B36" i="35"/>
  <c r="F36" i="35"/>
  <c r="I36" i="35" s="1"/>
  <c r="B35" i="25"/>
  <c r="F35" i="25"/>
  <c r="I35" i="25" s="1"/>
  <c r="B35" i="35"/>
  <c r="F35" i="35"/>
  <c r="I35" i="35" s="1"/>
  <c r="B34" i="25"/>
  <c r="F34" i="25"/>
  <c r="I34" i="25" s="1"/>
  <c r="B34" i="35"/>
  <c r="F34" i="35"/>
  <c r="I34" i="35" s="1"/>
  <c r="B33" i="25"/>
  <c r="F33" i="25"/>
  <c r="I33" i="25" s="1"/>
  <c r="B33" i="35"/>
  <c r="F33" i="35"/>
  <c r="I33" i="35" s="1"/>
  <c r="B32" i="25"/>
  <c r="F32" i="25"/>
  <c r="I32" i="25" s="1"/>
  <c r="B32" i="35"/>
  <c r="F32" i="35"/>
  <c r="I32" i="35" s="1"/>
  <c r="B31" i="25"/>
  <c r="F31" i="25"/>
  <c r="I31" i="25" s="1"/>
  <c r="B31" i="35"/>
  <c r="F31" i="35"/>
  <c r="I31" i="35" s="1"/>
  <c r="B30" i="25"/>
  <c r="F30" i="25"/>
  <c r="I30" i="25" s="1"/>
  <c r="B30" i="35"/>
  <c r="F30" i="35"/>
  <c r="I30" i="35" s="1"/>
  <c r="B29" i="25"/>
  <c r="F29" i="25"/>
  <c r="I29" i="25" s="1"/>
  <c r="B29" i="35"/>
  <c r="F29" i="35"/>
  <c r="I29" i="35" s="1"/>
  <c r="B28" i="25"/>
  <c r="F28" i="25"/>
  <c r="I28" i="25" s="1"/>
  <c r="B28" i="35"/>
  <c r="F28" i="35"/>
  <c r="I28" i="35" s="1"/>
  <c r="B27" i="25"/>
  <c r="F27" i="25"/>
  <c r="I27" i="25" s="1"/>
  <c r="B27" i="35"/>
  <c r="F27" i="35"/>
  <c r="I27" i="35" s="1"/>
  <c r="B26" i="25"/>
  <c r="F26" i="25"/>
  <c r="I26" i="25" s="1"/>
  <c r="B26" i="35"/>
  <c r="F26" i="35"/>
  <c r="I26" i="35" s="1"/>
  <c r="B25" i="25"/>
  <c r="F25" i="25"/>
  <c r="B25" i="35"/>
  <c r="F25" i="35"/>
  <c r="I25" i="35" s="1"/>
  <c r="B24" i="25"/>
  <c r="F24" i="25"/>
  <c r="B24" i="35"/>
  <c r="F24" i="35"/>
  <c r="I24" i="35" s="1"/>
  <c r="B23" i="25"/>
  <c r="F23" i="25"/>
  <c r="I23" i="25" s="1"/>
  <c r="B23" i="35"/>
  <c r="F23" i="35"/>
  <c r="I23" i="35" s="1"/>
  <c r="B22" i="25"/>
  <c r="F22" i="25"/>
  <c r="B22" i="35"/>
  <c r="F22" i="35"/>
  <c r="I22" i="35" s="1"/>
  <c r="B21" i="25"/>
  <c r="F21" i="25"/>
  <c r="I21" i="25" s="1"/>
  <c r="B21" i="35"/>
  <c r="F21" i="35"/>
  <c r="I21" i="35" s="1"/>
  <c r="B20" i="25"/>
  <c r="F20" i="25"/>
  <c r="I20" i="25" s="1"/>
  <c r="B20" i="35"/>
  <c r="F20" i="35"/>
  <c r="I20" i="35" s="1"/>
  <c r="B19" i="25"/>
  <c r="F19" i="25"/>
  <c r="B19" i="35"/>
  <c r="F19" i="35"/>
  <c r="I19" i="35" s="1"/>
  <c r="B18" i="25"/>
  <c r="F18" i="25"/>
  <c r="I18" i="25" s="1"/>
  <c r="B18" i="35"/>
  <c r="F18" i="35"/>
  <c r="I18" i="35" s="1"/>
  <c r="B17" i="25"/>
  <c r="F17" i="25"/>
  <c r="I17" i="25" s="1"/>
  <c r="B17" i="35"/>
  <c r="F17" i="35"/>
  <c r="I17" i="35" s="1"/>
  <c r="B16" i="25"/>
  <c r="F16" i="25"/>
  <c r="I16" i="25" s="1"/>
  <c r="B16" i="35"/>
  <c r="F16" i="35"/>
  <c r="I16" i="35" s="1"/>
  <c r="B15" i="25"/>
  <c r="F15" i="25"/>
  <c r="I15" i="25" s="1"/>
  <c r="B15" i="35"/>
  <c r="F15" i="35"/>
  <c r="I15" i="35" s="1"/>
  <c r="B14" i="25"/>
  <c r="F14" i="25"/>
  <c r="I14" i="25" s="1"/>
  <c r="B14" i="35"/>
  <c r="F14" i="35"/>
  <c r="I14" i="35" s="1"/>
  <c r="B13" i="25"/>
  <c r="F13" i="25"/>
  <c r="I13" i="25" s="1"/>
  <c r="B13" i="35"/>
  <c r="F13" i="35"/>
  <c r="I13" i="35" s="1"/>
  <c r="B12" i="25"/>
  <c r="F12" i="25"/>
  <c r="B12" i="35"/>
  <c r="F12" i="35"/>
  <c r="I12" i="35" s="1"/>
  <c r="B11" i="25"/>
  <c r="F11" i="25"/>
  <c r="B11" i="35"/>
  <c r="F11" i="35"/>
  <c r="I11" i="35" s="1"/>
  <c r="B10" i="25"/>
  <c r="F10" i="25"/>
  <c r="I10" i="25" s="1"/>
  <c r="B10" i="35"/>
  <c r="F10" i="35"/>
  <c r="I10" i="35" s="1"/>
  <c r="B9" i="25"/>
  <c r="F9" i="25"/>
  <c r="I9" i="25" s="1"/>
  <c r="B9" i="35"/>
  <c r="F9" i="35"/>
  <c r="I9" i="35" s="1"/>
  <c r="J12" i="24"/>
  <c r="J13" i="24"/>
  <c r="J14" i="24"/>
  <c r="J15" i="24"/>
  <c r="J11" i="24"/>
  <c r="J7" i="24"/>
  <c r="J8" i="24"/>
  <c r="J9" i="24"/>
  <c r="J10" i="24"/>
  <c r="J6" i="24"/>
  <c r="B17" i="34"/>
  <c r="B16" i="34"/>
  <c r="B15" i="34"/>
  <c r="B14" i="34"/>
  <c r="B13" i="34"/>
  <c r="B12" i="34"/>
  <c r="B11" i="34"/>
  <c r="B10" i="34"/>
  <c r="B9" i="34"/>
  <c r="B8" i="34"/>
  <c r="I24" i="44"/>
  <c r="I25" i="27"/>
  <c r="I22" i="30"/>
  <c r="J50" i="27" l="1"/>
  <c r="J31" i="45"/>
  <c r="B51" i="24"/>
  <c r="O51" i="24" s="1"/>
  <c r="J44" i="35"/>
  <c r="L42" i="24" s="1"/>
  <c r="J43" i="35"/>
  <c r="L41" i="24" s="1"/>
  <c r="J8" i="33"/>
  <c r="J30" i="45"/>
  <c r="J50" i="32"/>
  <c r="J52" i="30"/>
  <c r="J50" i="29"/>
  <c r="J21" i="26"/>
  <c r="J19" i="26"/>
  <c r="J36" i="26"/>
  <c r="J26" i="32"/>
  <c r="J16" i="25"/>
  <c r="J10" i="32"/>
  <c r="J16" i="2"/>
  <c r="J22" i="2"/>
  <c r="J9" i="2"/>
  <c r="J8" i="2"/>
  <c r="J15" i="2"/>
  <c r="J20" i="2"/>
  <c r="J13" i="35"/>
  <c r="L11" i="24" s="1"/>
  <c r="J25" i="35"/>
  <c r="L23" i="24" s="1"/>
  <c r="J22" i="35"/>
  <c r="L20" i="24" s="1"/>
  <c r="J47" i="35"/>
  <c r="L45" i="24" s="1"/>
  <c r="J30" i="35"/>
  <c r="L28" i="24" s="1"/>
  <c r="J37" i="35"/>
  <c r="L35" i="24" s="1"/>
  <c r="J40" i="35"/>
  <c r="L38" i="24" s="1"/>
  <c r="J52" i="35"/>
  <c r="L50" i="24" s="1"/>
  <c r="J32" i="35"/>
  <c r="L30" i="24" s="1"/>
  <c r="J21" i="35"/>
  <c r="L19" i="24" s="1"/>
  <c r="J51" i="44"/>
  <c r="J8" i="44"/>
  <c r="J15" i="44"/>
  <c r="J41" i="44"/>
  <c r="J50" i="44"/>
  <c r="J29" i="44"/>
  <c r="J38" i="44"/>
  <c r="J17" i="44"/>
  <c r="J25" i="34"/>
  <c r="J51" i="34"/>
  <c r="J34" i="34"/>
  <c r="J33" i="34"/>
  <c r="J42" i="34"/>
  <c r="J43" i="34"/>
  <c r="J49" i="34"/>
  <c r="J41" i="34"/>
  <c r="J30" i="34"/>
  <c r="J44" i="34"/>
  <c r="J52" i="33"/>
  <c r="J44" i="33"/>
  <c r="J23" i="33"/>
  <c r="J39" i="33"/>
  <c r="J34" i="33"/>
  <c r="J37" i="33"/>
  <c r="J22" i="33"/>
  <c r="J12" i="33"/>
  <c r="J33" i="33"/>
  <c r="J25" i="33"/>
  <c r="J18" i="33"/>
  <c r="J49" i="33"/>
  <c r="J32" i="33"/>
  <c r="J44" i="45"/>
  <c r="J43" i="45"/>
  <c r="J17" i="45"/>
  <c r="J9" i="45"/>
  <c r="J36" i="45"/>
  <c r="J49" i="45"/>
  <c r="J14" i="32"/>
  <c r="J30" i="32"/>
  <c r="J39" i="32"/>
  <c r="J16" i="32"/>
  <c r="J32" i="32"/>
  <c r="J29" i="32"/>
  <c r="J45" i="32"/>
  <c r="J41" i="32"/>
  <c r="J43" i="32"/>
  <c r="J27" i="32"/>
  <c r="J24" i="32"/>
  <c r="J42" i="32"/>
  <c r="J34" i="32"/>
  <c r="J25" i="32"/>
  <c r="J15" i="32"/>
  <c r="J43" i="31"/>
  <c r="J23" i="31"/>
  <c r="J27" i="31"/>
  <c r="J37" i="31"/>
  <c r="J8" i="31"/>
  <c r="J40" i="31"/>
  <c r="J20" i="31"/>
  <c r="J22" i="31"/>
  <c r="J28" i="31"/>
  <c r="J25" i="31"/>
  <c r="J50" i="31"/>
  <c r="J43" i="30"/>
  <c r="J32" i="30"/>
  <c r="J16" i="30"/>
  <c r="J26" i="30"/>
  <c r="J23" i="30"/>
  <c r="J35" i="30"/>
  <c r="J33" i="30"/>
  <c r="J17" i="30"/>
  <c r="J45" i="30"/>
  <c r="J29" i="30"/>
  <c r="J33" i="29"/>
  <c r="J14" i="29"/>
  <c r="J46" i="27"/>
  <c r="J22" i="27"/>
  <c r="J48" i="27"/>
  <c r="J35" i="27"/>
  <c r="J38" i="27"/>
  <c r="J23" i="27"/>
  <c r="J34" i="27"/>
  <c r="J52" i="27"/>
  <c r="J19" i="27"/>
  <c r="J9" i="26"/>
  <c r="J8" i="26"/>
  <c r="J33" i="26"/>
  <c r="J12" i="26"/>
  <c r="J41" i="26"/>
  <c r="J15" i="26"/>
  <c r="J31" i="26"/>
  <c r="J25" i="26"/>
  <c r="J46" i="26"/>
  <c r="J48" i="26"/>
  <c r="J49" i="26"/>
  <c r="J37" i="26"/>
  <c r="J11" i="26"/>
  <c r="J28" i="25"/>
  <c r="J47" i="25"/>
  <c r="J14" i="25"/>
  <c r="J31" i="33"/>
  <c r="J31" i="31"/>
  <c r="J22" i="26"/>
  <c r="J21" i="30"/>
  <c r="J26" i="33"/>
  <c r="J50" i="26"/>
  <c r="J13" i="45"/>
  <c r="J32" i="45"/>
  <c r="J47" i="26"/>
  <c r="J11" i="29"/>
  <c r="J17" i="31"/>
  <c r="J50" i="33"/>
  <c r="J22" i="30"/>
  <c r="J44" i="26"/>
  <c r="J12" i="2"/>
  <c r="J11" i="44"/>
  <c r="J29" i="29"/>
  <c r="J13" i="30"/>
  <c r="J42" i="29"/>
  <c r="J28" i="30"/>
  <c r="J18" i="32"/>
  <c r="J16" i="45"/>
  <c r="J48" i="45"/>
  <c r="J28" i="29"/>
  <c r="J37" i="30"/>
  <c r="J18" i="30"/>
  <c r="J26" i="31"/>
  <c r="J10" i="26"/>
  <c r="J18" i="31"/>
  <c r="J28" i="35"/>
  <c r="L26" i="24" s="1"/>
  <c r="J10" i="2"/>
  <c r="J35" i="44"/>
  <c r="J9" i="31"/>
  <c r="J38" i="26"/>
  <c r="J40" i="2"/>
  <c r="J37" i="34"/>
  <c r="J46" i="31"/>
  <c r="J42" i="2"/>
  <c r="J42" i="26"/>
  <c r="J48" i="34"/>
  <c r="J31" i="2"/>
  <c r="J29" i="35"/>
  <c r="L27" i="24" s="1"/>
  <c r="J8" i="27"/>
  <c r="J35" i="26"/>
  <c r="J26" i="35"/>
  <c r="L24" i="24" s="1"/>
  <c r="J26" i="2"/>
  <c r="J17" i="2"/>
  <c r="J34" i="29"/>
  <c r="J24" i="29"/>
  <c r="J20" i="29"/>
  <c r="J36" i="31"/>
  <c r="J37" i="32"/>
  <c r="J21" i="45"/>
  <c r="J23" i="35"/>
  <c r="L21" i="24" s="1"/>
  <c r="J22" i="34"/>
  <c r="J27" i="26"/>
  <c r="J44" i="30"/>
  <c r="J45" i="31"/>
  <c r="J17" i="33"/>
  <c r="J48" i="30"/>
  <c r="J49" i="2"/>
  <c r="J40" i="29"/>
  <c r="J30" i="25"/>
  <c r="J34" i="35"/>
  <c r="L32" i="24" s="1"/>
  <c r="J40" i="44"/>
  <c r="J34" i="31"/>
  <c r="J39" i="27"/>
  <c r="J45" i="33"/>
  <c r="J52" i="34"/>
  <c r="J17" i="25"/>
  <c r="J36" i="44"/>
  <c r="J38" i="34"/>
  <c r="J20" i="34"/>
  <c r="J46" i="33"/>
  <c r="J52" i="25"/>
  <c r="J24" i="35"/>
  <c r="L22" i="24" s="1"/>
  <c r="J19" i="44"/>
  <c r="J21" i="29"/>
  <c r="J34" i="30"/>
  <c r="J31" i="30"/>
  <c r="J16" i="33"/>
  <c r="J26" i="34"/>
  <c r="J48" i="32"/>
  <c r="J48" i="29"/>
  <c r="J18" i="44"/>
  <c r="J42" i="30"/>
  <c r="J19" i="31"/>
  <c r="J22" i="45"/>
  <c r="J30" i="27"/>
  <c r="J13" i="27"/>
  <c r="J43" i="2"/>
  <c r="J46" i="32"/>
  <c r="J49" i="27"/>
  <c r="J31" i="25"/>
  <c r="J47" i="34"/>
  <c r="J29" i="27"/>
  <c r="J39" i="35"/>
  <c r="L37" i="24" s="1"/>
  <c r="J31" i="44"/>
  <c r="J39" i="30"/>
  <c r="J33" i="32"/>
  <c r="J24" i="33"/>
  <c r="J21" i="34"/>
  <c r="J18" i="34"/>
  <c r="J33" i="27"/>
  <c r="J47" i="32"/>
  <c r="J48" i="35"/>
  <c r="L46" i="24" s="1"/>
  <c r="J51" i="30"/>
  <c r="J39" i="25"/>
  <c r="I11" i="25"/>
  <c r="I45" i="25"/>
  <c r="J45" i="25" s="1"/>
  <c r="J35" i="2"/>
  <c r="J32" i="44"/>
  <c r="J43" i="26"/>
  <c r="I32" i="26"/>
  <c r="I22" i="25"/>
  <c r="J33" i="25"/>
  <c r="J39" i="2"/>
  <c r="J12" i="44"/>
  <c r="J13" i="29"/>
  <c r="J10" i="29"/>
  <c r="J30" i="31"/>
  <c r="J15" i="31"/>
  <c r="J40" i="32"/>
  <c r="J42" i="33"/>
  <c r="J23" i="34"/>
  <c r="J46" i="34"/>
  <c r="J11" i="2"/>
  <c r="J34" i="44"/>
  <c r="J14" i="44"/>
  <c r="J22" i="32"/>
  <c r="J15" i="35"/>
  <c r="L13" i="24" s="1"/>
  <c r="J31" i="35"/>
  <c r="L29" i="24" s="1"/>
  <c r="J41" i="2"/>
  <c r="J37" i="2"/>
  <c r="J34" i="2"/>
  <c r="J28" i="2"/>
  <c r="J13" i="2"/>
  <c r="J40" i="30"/>
  <c r="J42" i="31"/>
  <c r="J13" i="31"/>
  <c r="J36" i="32"/>
  <c r="J10" i="35"/>
  <c r="L8" i="24" s="1"/>
  <c r="J18" i="35"/>
  <c r="L16" i="24" s="1"/>
  <c r="I24" i="25"/>
  <c r="J24" i="25" s="1"/>
  <c r="J39" i="44"/>
  <c r="J24" i="44"/>
  <c r="J41" i="29"/>
  <c r="J32" i="31"/>
  <c r="I19" i="25"/>
  <c r="J14" i="2"/>
  <c r="J42" i="35"/>
  <c r="L40" i="24" s="1"/>
  <c r="J25" i="44"/>
  <c r="I49" i="25"/>
  <c r="J49" i="25" s="1"/>
  <c r="I36" i="25"/>
  <c r="J24" i="2"/>
  <c r="I12" i="25"/>
  <c r="J12" i="25" s="1"/>
  <c r="J17" i="35"/>
  <c r="L15" i="24" s="1"/>
  <c r="J27" i="35"/>
  <c r="L25" i="24" s="1"/>
  <c r="I38" i="25"/>
  <c r="J38" i="25" s="1"/>
  <c r="J30" i="2"/>
  <c r="J27" i="2"/>
  <c r="J27" i="44"/>
  <c r="J21" i="44"/>
  <c r="J10" i="44"/>
  <c r="J19" i="30"/>
  <c r="J27" i="45"/>
  <c r="J50" i="2"/>
  <c r="J11" i="35"/>
  <c r="L9" i="24" s="1"/>
  <c r="J14" i="35"/>
  <c r="L12" i="24" s="1"/>
  <c r="J35" i="35"/>
  <c r="L33" i="24" s="1"/>
  <c r="J38" i="35"/>
  <c r="L36" i="24" s="1"/>
  <c r="J32" i="2"/>
  <c r="J25" i="2"/>
  <c r="J18" i="2"/>
  <c r="J30" i="44"/>
  <c r="J22" i="44"/>
  <c r="J24" i="30"/>
  <c r="J14" i="30"/>
  <c r="J12" i="30"/>
  <c r="J21" i="32"/>
  <c r="J11" i="32"/>
  <c r="J27" i="33"/>
  <c r="J35" i="34"/>
  <c r="J37" i="27"/>
  <c r="J31" i="27"/>
  <c r="J11" i="27"/>
  <c r="J39" i="26"/>
  <c r="J47" i="33"/>
  <c r="J48" i="25"/>
  <c r="J51" i="32"/>
  <c r="J23" i="45"/>
  <c r="J51" i="31"/>
  <c r="J27" i="25"/>
  <c r="J9" i="35"/>
  <c r="L7" i="24" s="1"/>
  <c r="J16" i="35"/>
  <c r="L14" i="24" s="1"/>
  <c r="J20" i="35"/>
  <c r="L18" i="24" s="1"/>
  <c r="J33" i="35"/>
  <c r="L31" i="24" s="1"/>
  <c r="J37" i="25"/>
  <c r="J41" i="35"/>
  <c r="L39" i="24" s="1"/>
  <c r="J36" i="2"/>
  <c r="J29" i="2"/>
  <c r="J33" i="44"/>
  <c r="J26" i="44"/>
  <c r="J23" i="44"/>
  <c r="J16" i="44"/>
  <c r="J9" i="44"/>
  <c r="J19" i="29"/>
  <c r="J15" i="30"/>
  <c r="J38" i="32"/>
  <c r="J31" i="32"/>
  <c r="J20" i="32"/>
  <c r="J38" i="45"/>
  <c r="J20" i="33"/>
  <c r="J40" i="34"/>
  <c r="J8" i="32"/>
  <c r="J47" i="30"/>
  <c r="J15" i="45"/>
  <c r="J42" i="45"/>
  <c r="J12" i="35"/>
  <c r="L10" i="24" s="1"/>
  <c r="J19" i="35"/>
  <c r="L17" i="24" s="1"/>
  <c r="J36" i="35"/>
  <c r="L34" i="24" s="1"/>
  <c r="J38" i="2"/>
  <c r="J33" i="2"/>
  <c r="J19" i="2"/>
  <c r="J25" i="30"/>
  <c r="J10" i="30"/>
  <c r="J39" i="31"/>
  <c r="J21" i="31"/>
  <c r="J16" i="31"/>
  <c r="J17" i="32"/>
  <c r="J12" i="32"/>
  <c r="J37" i="45"/>
  <c r="J41" i="33"/>
  <c r="J35" i="33"/>
  <c r="J29" i="33"/>
  <c r="J19" i="33"/>
  <c r="J11" i="33"/>
  <c r="J28" i="34"/>
  <c r="J8" i="35"/>
  <c r="L6" i="24" s="1"/>
  <c r="J43" i="33"/>
  <c r="I47" i="29"/>
  <c r="J14" i="45"/>
  <c r="J23" i="2"/>
  <c r="J21" i="2"/>
  <c r="J42" i="44"/>
  <c r="J37" i="44"/>
  <c r="J28" i="44"/>
  <c r="J20" i="44"/>
  <c r="J13" i="44"/>
  <c r="J15" i="29"/>
  <c r="J12" i="29"/>
  <c r="J30" i="30"/>
  <c r="J41" i="31"/>
  <c r="J11" i="31"/>
  <c r="J9" i="32"/>
  <c r="J14" i="33"/>
  <c r="J18" i="27"/>
  <c r="J8" i="45"/>
  <c r="J22" i="29"/>
  <c r="J38" i="30"/>
  <c r="J36" i="30"/>
  <c r="J11" i="30"/>
  <c r="J35" i="31"/>
  <c r="J33" i="31"/>
  <c r="J14" i="31"/>
  <c r="J12" i="31"/>
  <c r="J23" i="32"/>
  <c r="J40" i="33"/>
  <c r="J15" i="33"/>
  <c r="J10" i="33"/>
  <c r="J40" i="27"/>
  <c r="J26" i="27"/>
  <c r="J20" i="27"/>
  <c r="J17" i="27"/>
  <c r="J14" i="27"/>
  <c r="J8" i="29"/>
  <c r="J44" i="31"/>
  <c r="J34" i="26"/>
  <c r="J45" i="2"/>
  <c r="J46" i="44"/>
  <c r="J47" i="44"/>
  <c r="J48" i="31"/>
  <c r="J45" i="45"/>
  <c r="J52" i="26"/>
  <c r="J52" i="44"/>
  <c r="J13" i="32"/>
  <c r="J36" i="33"/>
  <c r="J21" i="33"/>
  <c r="J32" i="34"/>
  <c r="J27" i="34"/>
  <c r="J42" i="27"/>
  <c r="J28" i="27"/>
  <c r="J45" i="35"/>
  <c r="L43" i="24" s="1"/>
  <c r="I46" i="25"/>
  <c r="J46" i="25" s="1"/>
  <c r="J26" i="45"/>
  <c r="J20" i="45"/>
  <c r="J41" i="45"/>
  <c r="J49" i="29"/>
  <c r="J25" i="45"/>
  <c r="J12" i="45"/>
  <c r="J34" i="45"/>
  <c r="J41" i="30"/>
  <c r="J27" i="30"/>
  <c r="J20" i="30"/>
  <c r="J9" i="30"/>
  <c r="J38" i="31"/>
  <c r="J29" i="31"/>
  <c r="J24" i="31"/>
  <c r="J10" i="31"/>
  <c r="J35" i="32"/>
  <c r="J28" i="32"/>
  <c r="J19" i="32"/>
  <c r="J38" i="33"/>
  <c r="J39" i="34"/>
  <c r="J19" i="34"/>
  <c r="J41" i="27"/>
  <c r="J15" i="27"/>
  <c r="J12" i="27"/>
  <c r="J29" i="26"/>
  <c r="J23" i="26"/>
  <c r="J20" i="26"/>
  <c r="J17" i="26"/>
  <c r="J14" i="26"/>
  <c r="J45" i="27"/>
  <c r="J46" i="35"/>
  <c r="L44" i="24" s="1"/>
  <c r="J18" i="45"/>
  <c r="J52" i="32"/>
  <c r="J25" i="27"/>
  <c r="J10" i="27"/>
  <c r="J43" i="44"/>
  <c r="J44" i="27"/>
  <c r="J40" i="26"/>
  <c r="J30" i="26"/>
  <c r="J24" i="26"/>
  <c r="J16" i="26"/>
  <c r="J45" i="34"/>
  <c r="J46" i="30"/>
  <c r="J47" i="27"/>
  <c r="J49" i="31"/>
  <c r="J24" i="45"/>
  <c r="J19" i="45"/>
  <c r="J49" i="32"/>
  <c r="J50" i="34"/>
  <c r="J50" i="35"/>
  <c r="L48" i="24" s="1"/>
  <c r="J51" i="45"/>
  <c r="J51" i="2"/>
  <c r="J50" i="30"/>
  <c r="J51" i="27"/>
  <c r="J28" i="33"/>
  <c r="J9" i="33"/>
  <c r="J36" i="34"/>
  <c r="J31" i="34"/>
  <c r="J29" i="34"/>
  <c r="J36" i="27"/>
  <c r="J32" i="27"/>
  <c r="J27" i="27"/>
  <c r="J24" i="27"/>
  <c r="J9" i="27"/>
  <c r="J43" i="27"/>
  <c r="J44" i="2"/>
  <c r="J44" i="32"/>
  <c r="J44" i="44"/>
  <c r="J28" i="26"/>
  <c r="J26" i="26"/>
  <c r="J47" i="2"/>
  <c r="J48" i="33"/>
  <c r="J29" i="45"/>
  <c r="J11" i="45"/>
  <c r="J47" i="45"/>
  <c r="J40" i="45"/>
  <c r="J35" i="45"/>
  <c r="J49" i="30"/>
  <c r="J50" i="45"/>
  <c r="J51" i="33"/>
  <c r="J51" i="26"/>
  <c r="J52" i="45"/>
  <c r="J30" i="33"/>
  <c r="J13" i="33"/>
  <c r="J24" i="34"/>
  <c r="J21" i="27"/>
  <c r="J16" i="27"/>
  <c r="J8" i="30"/>
  <c r="J18" i="26"/>
  <c r="J13" i="26"/>
  <c r="J45" i="26"/>
  <c r="J45" i="44"/>
  <c r="J46" i="2"/>
  <c r="J47" i="31"/>
  <c r="J48" i="2"/>
  <c r="J48" i="44"/>
  <c r="J33" i="45"/>
  <c r="J28" i="45"/>
  <c r="J10" i="45"/>
  <c r="J46" i="45"/>
  <c r="J39" i="45"/>
  <c r="J49" i="35"/>
  <c r="L47" i="24" s="1"/>
  <c r="J49" i="44"/>
  <c r="J51" i="35"/>
  <c r="L49" i="24" s="1"/>
  <c r="J52" i="31"/>
  <c r="J52" i="2"/>
  <c r="J34" i="25"/>
  <c r="J32" i="25"/>
  <c r="J15" i="25"/>
  <c r="J20" i="25"/>
  <c r="I25" i="25"/>
  <c r="J25" i="25" s="1"/>
  <c r="J26" i="25"/>
  <c r="J40" i="25"/>
  <c r="I50" i="25"/>
  <c r="J10" i="25"/>
  <c r="J18" i="25"/>
  <c r="J8" i="25"/>
  <c r="J23" i="25"/>
  <c r="J9" i="25"/>
  <c r="J41" i="25"/>
  <c r="J51" i="25"/>
  <c r="J44" i="25"/>
  <c r="J13" i="25"/>
  <c r="J43" i="25"/>
  <c r="J42" i="25"/>
  <c r="J21" i="25"/>
  <c r="J29" i="25"/>
  <c r="J35" i="25"/>
  <c r="J36" i="29"/>
  <c r="J31" i="29"/>
  <c r="J17" i="29"/>
  <c r="J38" i="29"/>
  <c r="I35" i="29"/>
  <c r="I30" i="29"/>
  <c r="J26" i="29"/>
  <c r="I16" i="29"/>
  <c r="I44" i="29"/>
  <c r="J25" i="29"/>
  <c r="J23" i="29"/>
  <c r="J37" i="29"/>
  <c r="J32" i="29"/>
  <c r="J18" i="29"/>
  <c r="J9" i="29"/>
  <c r="J43" i="29"/>
  <c r="J46" i="29"/>
  <c r="J52" i="29"/>
  <c r="J51" i="29"/>
  <c r="J39" i="29"/>
  <c r="J27" i="29"/>
  <c r="J45" i="29"/>
  <c r="B19" i="24" l="1"/>
  <c r="M44" i="24"/>
  <c r="F8" i="24"/>
  <c r="I43" i="24"/>
  <c r="F37" i="24"/>
  <c r="M34" i="24"/>
  <c r="E33" i="24"/>
  <c r="I47" i="24"/>
  <c r="M13" i="24"/>
  <c r="B49" i="24"/>
  <c r="I44" i="24"/>
  <c r="F46" i="24"/>
  <c r="K35" i="24"/>
  <c r="E22" i="24"/>
  <c r="K37" i="24"/>
  <c r="F15" i="24"/>
  <c r="F20" i="24"/>
  <c r="K39" i="24"/>
  <c r="D37" i="24"/>
  <c r="J17" i="24"/>
  <c r="I23" i="24"/>
  <c r="E23" i="24"/>
  <c r="B35" i="24"/>
  <c r="K20" i="24"/>
  <c r="F28" i="24"/>
  <c r="E29" i="24"/>
  <c r="D18" i="24"/>
  <c r="F18" i="24"/>
  <c r="J32" i="24"/>
  <c r="K13" i="24"/>
  <c r="M7" i="24"/>
  <c r="M50" i="24"/>
  <c r="K44" i="24"/>
  <c r="E28" i="24"/>
  <c r="M19" i="24"/>
  <c r="I35" i="24"/>
  <c r="M17" i="24"/>
  <c r="K14" i="24"/>
  <c r="I21" i="24"/>
  <c r="J33" i="24"/>
  <c r="K28" i="24"/>
  <c r="M28" i="24"/>
  <c r="M12" i="24"/>
  <c r="B22" i="24"/>
  <c r="M11" i="24"/>
  <c r="D8" i="24"/>
  <c r="B37" i="24"/>
  <c r="J19" i="24"/>
  <c r="E40" i="24"/>
  <c r="E32" i="24"/>
  <c r="K34" i="24"/>
  <c r="B28" i="24"/>
  <c r="J20" i="24"/>
  <c r="D22" i="24"/>
  <c r="M29" i="24"/>
  <c r="F7" i="24"/>
  <c r="E35" i="24"/>
  <c r="D27" i="24"/>
  <c r="F29" i="24"/>
  <c r="D31" i="24"/>
  <c r="E14" i="24"/>
  <c r="F38" i="24"/>
  <c r="I15" i="24"/>
  <c r="J42" i="24"/>
  <c r="J49" i="24"/>
  <c r="K6" i="24"/>
  <c r="M20" i="24"/>
  <c r="D48" i="24"/>
  <c r="I29" i="24"/>
  <c r="K26" i="24"/>
  <c r="J24" i="24"/>
  <c r="E26" i="24"/>
  <c r="B26" i="24"/>
  <c r="F26" i="24"/>
  <c r="J40" i="24"/>
  <c r="B16" i="24"/>
  <c r="I48" i="24"/>
  <c r="J25" i="24"/>
  <c r="K12" i="24"/>
  <c r="F34" i="24"/>
  <c r="I8" i="24"/>
  <c r="E47" i="24"/>
  <c r="K41" i="24"/>
  <c r="K45" i="24"/>
  <c r="J38" i="24"/>
  <c r="E38" i="24"/>
  <c r="D34" i="24"/>
  <c r="I33" i="24"/>
  <c r="I17" i="24"/>
  <c r="J37" i="24"/>
  <c r="F36" i="24"/>
  <c r="D49" i="24"/>
  <c r="B40" i="24"/>
  <c r="B7" i="24"/>
  <c r="F50" i="24"/>
  <c r="I31" i="24"/>
  <c r="I38" i="24"/>
  <c r="E48" i="24"/>
  <c r="I22" i="24"/>
  <c r="E7" i="24"/>
  <c r="I39" i="24"/>
  <c r="M43" i="24"/>
  <c r="F10" i="24"/>
  <c r="D20" i="24"/>
  <c r="D10" i="24"/>
  <c r="M21" i="24"/>
  <c r="M31" i="24"/>
  <c r="I40" i="24"/>
  <c r="I36" i="24"/>
  <c r="K21" i="24"/>
  <c r="M16" i="24"/>
  <c r="M48" i="24"/>
  <c r="B36" i="24"/>
  <c r="M26" i="24"/>
  <c r="M9" i="24"/>
  <c r="D11" i="24"/>
  <c r="M33" i="24"/>
  <c r="K16" i="24"/>
  <c r="D19" i="24"/>
  <c r="B15" i="24"/>
  <c r="D38" i="24"/>
  <c r="D32" i="24"/>
  <c r="J46" i="24"/>
  <c r="K33" i="24"/>
  <c r="D26" i="24"/>
  <c r="K9" i="24"/>
  <c r="E27" i="24"/>
  <c r="E30" i="24"/>
  <c r="F6" i="24"/>
  <c r="I41" i="24"/>
  <c r="J28" i="24"/>
  <c r="J23" i="24"/>
  <c r="K49" i="24"/>
  <c r="M14" i="24"/>
  <c r="E50" i="24"/>
  <c r="D7" i="24"/>
  <c r="J34" i="24"/>
  <c r="F42" i="24"/>
  <c r="I12" i="24"/>
  <c r="E12" i="24"/>
  <c r="K19" i="24"/>
  <c r="K22" i="24"/>
  <c r="F43" i="24"/>
  <c r="F41" i="24"/>
  <c r="K48" i="24"/>
  <c r="D15" i="24"/>
  <c r="K43" i="24"/>
  <c r="J48" i="24"/>
  <c r="I10" i="24"/>
  <c r="F9" i="24"/>
  <c r="K38" i="24"/>
  <c r="D40" i="24"/>
  <c r="B8" i="24"/>
  <c r="F27" i="24"/>
  <c r="D6" i="24"/>
  <c r="K40" i="24"/>
  <c r="K32" i="24"/>
  <c r="J16" i="24"/>
  <c r="F17" i="24"/>
  <c r="J36" i="24"/>
  <c r="E11" i="24"/>
  <c r="E24" i="24"/>
  <c r="B39" i="24"/>
  <c r="I26" i="24"/>
  <c r="J22" i="24"/>
  <c r="D47" i="24"/>
  <c r="D50" i="24"/>
  <c r="B41" i="24"/>
  <c r="B21" i="24"/>
  <c r="K46" i="24"/>
  <c r="I45" i="24"/>
  <c r="K42" i="24"/>
  <c r="M49" i="24"/>
  <c r="F47" i="24"/>
  <c r="E18" i="24"/>
  <c r="I18" i="24"/>
  <c r="F12" i="24"/>
  <c r="I6" i="24"/>
  <c r="D13" i="24"/>
  <c r="J26" i="24"/>
  <c r="M36" i="24"/>
  <c r="I13" i="24"/>
  <c r="K24" i="24"/>
  <c r="B46" i="24"/>
  <c r="M23" i="24"/>
  <c r="I25" i="24"/>
  <c r="M32" i="24"/>
  <c r="J44" i="24"/>
  <c r="K10" i="24"/>
  <c r="E49" i="24"/>
  <c r="D46" i="24"/>
  <c r="K17" i="24"/>
  <c r="J50" i="24"/>
  <c r="M47" i="24"/>
  <c r="M15" i="24"/>
  <c r="M8" i="24"/>
  <c r="I46" i="24"/>
  <c r="M10" i="24"/>
  <c r="I30" i="24"/>
  <c r="B12" i="24"/>
  <c r="E43" i="24"/>
  <c r="E41" i="24"/>
  <c r="F35" i="24"/>
  <c r="I42" i="24"/>
  <c r="J39" i="24"/>
  <c r="K15" i="24"/>
  <c r="B24" i="24"/>
  <c r="E6" i="24"/>
  <c r="E9" i="24"/>
  <c r="E13" i="24"/>
  <c r="K23" i="24"/>
  <c r="D25" i="24"/>
  <c r="B23" i="24"/>
  <c r="F22" i="24"/>
  <c r="E8" i="24"/>
  <c r="B25" i="24"/>
  <c r="M22" i="24"/>
  <c r="F13" i="24"/>
  <c r="J18" i="24"/>
  <c r="M38" i="24"/>
  <c r="E19" i="24"/>
  <c r="J31" i="24"/>
  <c r="D29" i="24"/>
  <c r="J30" i="24"/>
  <c r="F39" i="24"/>
  <c r="K7" i="24"/>
  <c r="J45" i="24"/>
  <c r="E16" i="24"/>
  <c r="D12" i="24"/>
  <c r="I7" i="24"/>
  <c r="D24" i="24"/>
  <c r="D44" i="24"/>
  <c r="D21" i="24"/>
  <c r="D36" i="24"/>
  <c r="B33" i="24"/>
  <c r="B11" i="24"/>
  <c r="B6" i="24"/>
  <c r="K47" i="24"/>
  <c r="M46" i="24"/>
  <c r="I50" i="24"/>
  <c r="I9" i="24"/>
  <c r="J27" i="24"/>
  <c r="I49" i="24"/>
  <c r="I16" i="24"/>
  <c r="E25" i="24"/>
  <c r="I24" i="24"/>
  <c r="K50" i="24"/>
  <c r="F31" i="24"/>
  <c r="K11" i="24"/>
  <c r="F14" i="24"/>
  <c r="E45" i="24"/>
  <c r="K31" i="24"/>
  <c r="M30" i="24"/>
  <c r="E17" i="24"/>
  <c r="F30" i="24"/>
  <c r="M35" i="24"/>
  <c r="J21" i="24"/>
  <c r="M37" i="24"/>
  <c r="B43" i="24"/>
  <c r="E37" i="24"/>
  <c r="M41" i="24"/>
  <c r="E46" i="24"/>
  <c r="M24" i="24"/>
  <c r="M40" i="24"/>
  <c r="I14" i="24"/>
  <c r="I11" i="24"/>
  <c r="E15" i="24"/>
  <c r="F48" i="24"/>
  <c r="F25" i="24"/>
  <c r="J47" i="24"/>
  <c r="K36" i="24"/>
  <c r="B14" i="24"/>
  <c r="I28" i="24"/>
  <c r="D43" i="24"/>
  <c r="I37" i="24"/>
  <c r="J43" i="24"/>
  <c r="I32" i="24"/>
  <c r="B10" i="24"/>
  <c r="F11" i="24"/>
  <c r="F32" i="24"/>
  <c r="J35" i="24"/>
  <c r="D16" i="24"/>
  <c r="B32" i="24"/>
  <c r="M45" i="24"/>
  <c r="E34" i="24"/>
  <c r="D17" i="24"/>
  <c r="K25" i="24"/>
  <c r="F40" i="24"/>
  <c r="I20" i="24"/>
  <c r="E42" i="24"/>
  <c r="F24" i="24"/>
  <c r="E21" i="24"/>
  <c r="I34" i="24"/>
  <c r="M6" i="24"/>
  <c r="D30" i="24"/>
  <c r="E36" i="24"/>
  <c r="F49" i="24"/>
  <c r="M25" i="24"/>
  <c r="D9" i="24"/>
  <c r="D35" i="24"/>
  <c r="B13" i="24"/>
  <c r="D41" i="24"/>
  <c r="D23" i="24"/>
  <c r="B27" i="24"/>
  <c r="B42" i="24"/>
  <c r="B38" i="24"/>
  <c r="B30" i="24"/>
  <c r="F45" i="24"/>
  <c r="I27" i="24"/>
  <c r="M42" i="24"/>
  <c r="J29" i="24"/>
  <c r="E44" i="24"/>
  <c r="E39" i="24"/>
  <c r="B44" i="24"/>
  <c r="F33" i="24"/>
  <c r="K18" i="24"/>
  <c r="F19" i="24"/>
  <c r="M27" i="24"/>
  <c r="E10" i="24"/>
  <c r="K8" i="24"/>
  <c r="D39" i="24"/>
  <c r="M39" i="24"/>
  <c r="B31" i="24"/>
  <c r="K30" i="24"/>
  <c r="K29" i="24"/>
  <c r="B50" i="24"/>
  <c r="I19" i="24"/>
  <c r="F44" i="24"/>
  <c r="F16" i="24"/>
  <c r="E20" i="24"/>
  <c r="B45" i="24"/>
  <c r="E31" i="24"/>
  <c r="F23" i="24"/>
  <c r="F21" i="24"/>
  <c r="J41" i="24"/>
  <c r="K27" i="24"/>
  <c r="M18" i="24"/>
  <c r="H19" i="24"/>
  <c r="H41" i="24"/>
  <c r="H11" i="24"/>
  <c r="H34" i="24"/>
  <c r="H25" i="24"/>
  <c r="H20" i="24"/>
  <c r="H35" i="24"/>
  <c r="H9" i="24"/>
  <c r="H45" i="24"/>
  <c r="H43" i="24"/>
  <c r="H30" i="24"/>
  <c r="H32" i="24"/>
  <c r="H12" i="24"/>
  <c r="H17" i="24"/>
  <c r="H40" i="24"/>
  <c r="H15" i="24"/>
  <c r="H47" i="24"/>
  <c r="H37" i="24"/>
  <c r="H6" i="24"/>
  <c r="H10" i="24"/>
  <c r="H21" i="24"/>
  <c r="H46" i="24"/>
  <c r="H8" i="24"/>
  <c r="H16" i="24"/>
  <c r="H7" i="24"/>
  <c r="H13" i="24"/>
  <c r="H33" i="24"/>
  <c r="H14" i="24"/>
  <c r="H23" i="24"/>
  <c r="H42" i="24"/>
  <c r="H18" i="24"/>
  <c r="H36" i="24"/>
  <c r="H22" i="24"/>
  <c r="H29" i="24"/>
  <c r="H28" i="24"/>
  <c r="H49" i="24"/>
  <c r="H27" i="24"/>
  <c r="H44" i="24"/>
  <c r="H48" i="24"/>
  <c r="H24" i="24"/>
  <c r="H26" i="24"/>
  <c r="H38" i="24"/>
  <c r="H39" i="24"/>
  <c r="H31" i="24"/>
  <c r="H50" i="24"/>
  <c r="G6" i="24"/>
  <c r="G13" i="24"/>
  <c r="G43" i="24"/>
  <c r="G47" i="24"/>
  <c r="G23" i="24"/>
  <c r="G27" i="24"/>
  <c r="G21" i="24"/>
  <c r="G32" i="24"/>
  <c r="G30" i="24"/>
  <c r="G40" i="24"/>
  <c r="G50" i="24"/>
  <c r="G11" i="24"/>
  <c r="G29" i="24"/>
  <c r="G25" i="24"/>
  <c r="G28" i="24"/>
  <c r="G17" i="24"/>
  <c r="G18" i="24"/>
  <c r="G33" i="24"/>
  <c r="G36" i="24"/>
  <c r="G34" i="24"/>
  <c r="G45" i="24"/>
  <c r="G16" i="24"/>
  <c r="G41" i="24"/>
  <c r="G12" i="24"/>
  <c r="G24" i="24"/>
  <c r="G10" i="24"/>
  <c r="G49" i="24"/>
  <c r="G14" i="24"/>
  <c r="G15" i="24"/>
  <c r="G9" i="24"/>
  <c r="G31" i="24"/>
  <c r="G44" i="24"/>
  <c r="G22" i="24"/>
  <c r="G37" i="24"/>
  <c r="G8" i="24"/>
  <c r="G48" i="24"/>
  <c r="G42" i="24"/>
  <c r="G26" i="24"/>
  <c r="G19" i="24"/>
  <c r="G46" i="24"/>
  <c r="G7" i="24"/>
  <c r="G20" i="24"/>
  <c r="G38" i="24"/>
  <c r="G35" i="24"/>
  <c r="G39" i="24"/>
  <c r="C47" i="24"/>
  <c r="C36" i="24"/>
  <c r="C34" i="24"/>
  <c r="C18" i="24"/>
  <c r="C48" i="24"/>
  <c r="C45" i="24"/>
  <c r="C24" i="24"/>
  <c r="C16" i="24"/>
  <c r="C33" i="24"/>
  <c r="C15" i="24"/>
  <c r="C38" i="24"/>
  <c r="C17" i="24"/>
  <c r="C43" i="24"/>
  <c r="C14" i="24"/>
  <c r="C7" i="24"/>
  <c r="C42" i="24"/>
  <c r="C39" i="24"/>
  <c r="C29" i="24"/>
  <c r="C31" i="24"/>
  <c r="C27" i="24"/>
  <c r="C6" i="24"/>
  <c r="C50" i="24"/>
  <c r="C44" i="24"/>
  <c r="C23" i="24"/>
  <c r="C10" i="24"/>
  <c r="C26" i="24"/>
  <c r="C11" i="24"/>
  <c r="C37" i="24"/>
  <c r="C46" i="24"/>
  <c r="C41" i="24"/>
  <c r="C13" i="24"/>
  <c r="C40" i="24"/>
  <c r="C9" i="24"/>
  <c r="C28" i="24"/>
  <c r="C20" i="24"/>
  <c r="C19" i="24"/>
  <c r="C22" i="24"/>
  <c r="C35" i="24"/>
  <c r="C32" i="24"/>
  <c r="C30" i="24"/>
  <c r="C25" i="24"/>
  <c r="C49" i="24"/>
  <c r="C8" i="24"/>
  <c r="C12" i="24"/>
  <c r="C21" i="24"/>
  <c r="J32" i="26"/>
  <c r="J47" i="29"/>
  <c r="J36" i="25"/>
  <c r="J11" i="25"/>
  <c r="J22" i="25"/>
  <c r="B29" i="24"/>
  <c r="B47" i="24"/>
  <c r="J19" i="25"/>
  <c r="B18" i="24"/>
  <c r="J50" i="25"/>
  <c r="J16" i="29"/>
  <c r="J30" i="29"/>
  <c r="J35" i="29"/>
  <c r="J44" i="29"/>
  <c r="O6" i="24" l="1"/>
  <c r="D45" i="24"/>
  <c r="O45" i="24" s="1"/>
  <c r="B9" i="24"/>
  <c r="O9" i="24" s="1"/>
  <c r="B34" i="24"/>
  <c r="O23" i="24"/>
  <c r="B20" i="24"/>
  <c r="O39" i="24"/>
  <c r="O32" i="24"/>
  <c r="O11" i="24"/>
  <c r="O7" i="24"/>
  <c r="O27" i="24"/>
  <c r="O37" i="24"/>
  <c r="O24" i="24"/>
  <c r="O19" i="24"/>
  <c r="O50" i="24"/>
  <c r="O49" i="24"/>
  <c r="O41" i="24"/>
  <c r="O38" i="24"/>
  <c r="O47" i="24"/>
  <c r="O16" i="24"/>
  <c r="O46" i="24"/>
  <c r="O44" i="24"/>
  <c r="O31" i="24"/>
  <c r="O40" i="24"/>
  <c r="O15" i="24"/>
  <c r="O36" i="24"/>
  <c r="O8" i="24"/>
  <c r="O43" i="24"/>
  <c r="O13" i="24"/>
  <c r="O12" i="24"/>
  <c r="O29" i="24"/>
  <c r="O26" i="24"/>
  <c r="O21" i="24"/>
  <c r="O22" i="24"/>
  <c r="O10" i="24"/>
  <c r="O35" i="24"/>
  <c r="O25" i="24"/>
  <c r="O20" i="24"/>
  <c r="O34" i="24"/>
  <c r="O30" i="24"/>
  <c r="O18" i="24"/>
  <c r="B17" i="24"/>
  <c r="O17" i="24" s="1"/>
  <c r="B48" i="24"/>
  <c r="O48" i="24" s="1"/>
  <c r="D42" i="24"/>
  <c r="O42" i="24" s="1"/>
  <c r="D33" i="24"/>
  <c r="O33" i="24" s="1"/>
  <c r="D14" i="24"/>
  <c r="O14" i="24" s="1"/>
  <c r="D28" i="24"/>
  <c r="O28" i="24" s="1"/>
</calcChain>
</file>

<file path=xl/sharedStrings.xml><?xml version="1.0" encoding="utf-8"?>
<sst xmlns="http://schemas.openxmlformats.org/spreadsheetml/2006/main" count="1255" uniqueCount="126">
  <si>
    <t>Year</t>
  </si>
  <si>
    <t>Supply</t>
  </si>
  <si>
    <t>Total</t>
  </si>
  <si>
    <t>NA</t>
  </si>
  <si>
    <t>Farm</t>
  </si>
  <si>
    <t>NA = Not available.</t>
  </si>
  <si>
    <t>Asparagus</t>
  </si>
  <si>
    <t>Carrots</t>
  </si>
  <si>
    <t>Mushrooms</t>
  </si>
  <si>
    <t>Potatoes</t>
  </si>
  <si>
    <t>Spinach</t>
  </si>
  <si>
    <t xml:space="preserve">   --------------------------------------------------------------------------------- Million pounds ----------------------------------------------------------------------------------</t>
  </si>
  <si>
    <t>Beginning stocks</t>
  </si>
  <si>
    <t>Ending stocks</t>
  </si>
  <si>
    <t>Vegetables for canning - Per capita availability, farm weight</t>
  </si>
  <si>
    <t>------- Pounds -------</t>
  </si>
  <si>
    <t>Filename -</t>
  </si>
  <si>
    <t>Worksheets -</t>
  </si>
  <si>
    <t>Asparagus for canning - Supply and disappearance</t>
  </si>
  <si>
    <t>Lima beans for canning - Supply and disappearance</t>
  </si>
  <si>
    <t>Snap beans for canning - Supply and disappearance</t>
  </si>
  <si>
    <t>Carrots for canning - Supply and disappearance</t>
  </si>
  <si>
    <t>Sweet corn for canning - Supply and disappearance</t>
  </si>
  <si>
    <t>Spinach for canning - Supply and disappearance</t>
  </si>
  <si>
    <t>Cabbage for kraut - Supply and disappearance</t>
  </si>
  <si>
    <t>Cucumbers for pickles - Supply and disappearance</t>
  </si>
  <si>
    <t>Mushrooms for processing - Supply and disapppearance</t>
  </si>
  <si>
    <t>Potatoes for canning - Supply and disappearance</t>
  </si>
  <si>
    <t>Green peas for canning - Supply and disappearance</t>
  </si>
  <si>
    <t>Chile peppers, all uses -  Supply and disappearance, fresh-weight (wet) basis)</t>
  </si>
  <si>
    <t>Tomatoes for processing - Supply and disappearance</t>
  </si>
  <si>
    <t>Vegetables for canning - Supply and disappearance</t>
  </si>
  <si>
    <t>Per capita availability</t>
  </si>
  <si>
    <r>
      <t>Tomatoes</t>
    </r>
    <r>
      <rPr>
        <vertAlign val="superscript"/>
        <sz val="8"/>
        <rFont val="Arial"/>
        <family val="2"/>
      </rPr>
      <t>4</t>
    </r>
  </si>
  <si>
    <r>
      <t>Other</t>
    </r>
    <r>
      <rPr>
        <vertAlign val="superscript"/>
        <sz val="8"/>
        <rFont val="Arial"/>
        <family val="2"/>
      </rPr>
      <t>5</t>
    </r>
  </si>
  <si>
    <r>
      <t>U.S. population, July 1</t>
    </r>
    <r>
      <rPr>
        <vertAlign val="superscript"/>
        <sz val="8"/>
        <rFont val="Arial"/>
        <family val="2"/>
      </rPr>
      <t>2</t>
    </r>
  </si>
  <si>
    <r>
      <t>Production</t>
    </r>
    <r>
      <rPr>
        <vertAlign val="superscript"/>
        <sz val="8"/>
        <rFont val="Arial"/>
        <family val="2"/>
      </rPr>
      <t>3</t>
    </r>
  </si>
  <si>
    <r>
      <t>Imports</t>
    </r>
    <r>
      <rPr>
        <vertAlign val="superscript"/>
        <sz val="8"/>
        <rFont val="Arial"/>
        <family val="2"/>
      </rPr>
      <t>4</t>
    </r>
  </si>
  <si>
    <r>
      <t>Beginning stocks</t>
    </r>
    <r>
      <rPr>
        <vertAlign val="superscript"/>
        <sz val="8"/>
        <rFont val="Arial"/>
        <family val="2"/>
      </rPr>
      <t>5</t>
    </r>
  </si>
  <si>
    <r>
      <t>Total supply</t>
    </r>
    <r>
      <rPr>
        <vertAlign val="superscript"/>
        <sz val="8"/>
        <rFont val="Arial"/>
        <family val="2"/>
      </rPr>
      <t>6</t>
    </r>
  </si>
  <si>
    <r>
      <t>Exports</t>
    </r>
    <r>
      <rPr>
        <vertAlign val="superscript"/>
        <sz val="8"/>
        <rFont val="Arial"/>
        <family val="2"/>
      </rPr>
      <t>4</t>
    </r>
  </si>
  <si>
    <r>
      <t>Ending stocks</t>
    </r>
    <r>
      <rPr>
        <vertAlign val="superscript"/>
        <sz val="8"/>
        <rFont val="Arial"/>
        <family val="2"/>
      </rPr>
      <t>5</t>
    </r>
  </si>
  <si>
    <r>
      <t>U.S. population, July 1</t>
    </r>
    <r>
      <rPr>
        <vertAlign val="superscript"/>
        <sz val="8"/>
        <rFont val="Arial"/>
        <family val="2"/>
      </rPr>
      <t>1</t>
    </r>
  </si>
  <si>
    <r>
      <t>Production</t>
    </r>
    <r>
      <rPr>
        <vertAlign val="superscript"/>
        <sz val="8"/>
        <rFont val="Arial"/>
        <family val="2"/>
      </rPr>
      <t>2</t>
    </r>
  </si>
  <si>
    <r>
      <t>Imports</t>
    </r>
    <r>
      <rPr>
        <vertAlign val="superscript"/>
        <sz val="8"/>
        <rFont val="Arial"/>
        <family val="2"/>
      </rPr>
      <t>3</t>
    </r>
  </si>
  <si>
    <r>
      <t>Beginning stocks</t>
    </r>
    <r>
      <rPr>
        <vertAlign val="superscript"/>
        <sz val="8"/>
        <rFont val="Arial"/>
        <family val="2"/>
      </rPr>
      <t>4</t>
    </r>
  </si>
  <si>
    <r>
      <t>Total supply</t>
    </r>
    <r>
      <rPr>
        <vertAlign val="superscript"/>
        <sz val="8"/>
        <rFont val="Arial"/>
        <family val="2"/>
      </rPr>
      <t>5</t>
    </r>
  </si>
  <si>
    <r>
      <t>Exports</t>
    </r>
    <r>
      <rPr>
        <vertAlign val="superscript"/>
        <sz val="8"/>
        <rFont val="Arial"/>
        <family val="2"/>
      </rPr>
      <t>3</t>
    </r>
  </si>
  <si>
    <r>
      <t>Ending stocks</t>
    </r>
    <r>
      <rPr>
        <vertAlign val="superscript"/>
        <sz val="8"/>
        <rFont val="Arial"/>
        <family val="2"/>
      </rPr>
      <t>4</t>
    </r>
  </si>
  <si>
    <r>
      <t>Year</t>
    </r>
    <r>
      <rPr>
        <vertAlign val="superscript"/>
        <sz val="8"/>
        <rFont val="Arial"/>
        <family val="2"/>
      </rPr>
      <t>2</t>
    </r>
  </si>
  <si>
    <r>
      <t>U.S. population, July 1</t>
    </r>
    <r>
      <rPr>
        <vertAlign val="superscript"/>
        <sz val="8"/>
        <rFont val="Arial"/>
        <family val="2"/>
      </rPr>
      <t>3</t>
    </r>
  </si>
  <si>
    <r>
      <t>Production</t>
    </r>
    <r>
      <rPr>
        <vertAlign val="superscript"/>
        <sz val="8"/>
        <rFont val="Arial"/>
        <family val="2"/>
      </rPr>
      <t>4</t>
    </r>
  </si>
  <si>
    <r>
      <t>Imports</t>
    </r>
    <r>
      <rPr>
        <vertAlign val="superscript"/>
        <sz val="8"/>
        <rFont val="Arial"/>
        <family val="2"/>
      </rPr>
      <t>5</t>
    </r>
  </si>
  <si>
    <r>
      <t>Exports</t>
    </r>
    <r>
      <rPr>
        <vertAlign val="superscript"/>
        <sz val="8"/>
        <rFont val="Arial"/>
        <family val="2"/>
      </rPr>
      <t>5</t>
    </r>
  </si>
  <si>
    <r>
      <t>U.S. population, July 1</t>
    </r>
    <r>
      <rPr>
        <vertAlign val="superscript"/>
        <sz val="8"/>
        <color indexed="8"/>
        <rFont val="Arial"/>
        <family val="2"/>
      </rPr>
      <t>1</t>
    </r>
  </si>
  <si>
    <r>
      <t>Production</t>
    </r>
    <r>
      <rPr>
        <vertAlign val="superscript"/>
        <sz val="8"/>
        <color indexed="8"/>
        <rFont val="Arial"/>
        <family val="2"/>
      </rPr>
      <t>2</t>
    </r>
  </si>
  <si>
    <r>
      <t>Imports</t>
    </r>
    <r>
      <rPr>
        <vertAlign val="superscript"/>
        <sz val="8"/>
        <color indexed="8"/>
        <rFont val="Arial"/>
        <family val="2"/>
      </rPr>
      <t>3</t>
    </r>
  </si>
  <si>
    <r>
      <t>Beginning stocks</t>
    </r>
    <r>
      <rPr>
        <vertAlign val="superscript"/>
        <sz val="8"/>
        <color indexed="8"/>
        <rFont val="Arial"/>
        <family val="2"/>
      </rPr>
      <t>4</t>
    </r>
  </si>
  <si>
    <r>
      <t>Total supply</t>
    </r>
    <r>
      <rPr>
        <vertAlign val="superscript"/>
        <sz val="8"/>
        <color indexed="8"/>
        <rFont val="Arial"/>
        <family val="2"/>
      </rPr>
      <t>5</t>
    </r>
  </si>
  <si>
    <r>
      <t>Exports</t>
    </r>
    <r>
      <rPr>
        <vertAlign val="superscript"/>
        <sz val="8"/>
        <color indexed="8"/>
        <rFont val="Arial"/>
        <family val="2"/>
      </rPr>
      <t>3</t>
    </r>
  </si>
  <si>
    <r>
      <t>Ending stocks</t>
    </r>
    <r>
      <rPr>
        <vertAlign val="superscript"/>
        <sz val="8"/>
        <color indexed="8"/>
        <rFont val="Arial"/>
        <family val="2"/>
      </rPr>
      <t>4</t>
    </r>
  </si>
  <si>
    <r>
      <t>U.S. population, January 1 of following year</t>
    </r>
    <r>
      <rPr>
        <vertAlign val="superscript"/>
        <sz val="8"/>
        <rFont val="Arial"/>
        <family val="2"/>
      </rPr>
      <t>2</t>
    </r>
  </si>
  <si>
    <r>
      <t>Exports</t>
    </r>
    <r>
      <rPr>
        <vertAlign val="superscript"/>
        <sz val="8"/>
        <rFont val="Arial"/>
        <family val="2"/>
      </rPr>
      <t>6</t>
    </r>
  </si>
  <si>
    <t>Filename: VEGCAN</t>
  </si>
  <si>
    <t xml:space="preserve">NA = Not available. </t>
  </si>
  <si>
    <t>-------------------------------------------------------------------------------------------------------------------------------------------- Pounds ------------------------------------------------------------------------------------------------------------------------------------------------------</t>
  </si>
  <si>
    <t>----- Pounds ----</t>
  </si>
  <si>
    <t>---- Millions ----</t>
  </si>
  <si>
    <t>-------------------------------------------------------------------------------- Million pounds ---------------------------------------------------------------------------------</t>
  </si>
  <si>
    <t>----- Pounds -----</t>
  </si>
  <si>
    <t>--------------------------------------------------------------------------------- Million pounds ----------------------------------------------------------------------------------</t>
  </si>
  <si>
    <t>-------------------------------------------------------------------------------- Million pounds ----------------------------------------------------------------------------------</t>
  </si>
  <si>
    <t>----- Millions -----</t>
  </si>
  <si>
    <t>----- Millions ----</t>
  </si>
  <si>
    <t>------ Pounds ------</t>
  </si>
  <si>
    <t>------ Millions ------</t>
  </si>
  <si>
    <t>--------------------------------------------------------------------- Million pounds -----------------------------------------------------------------------</t>
  </si>
  <si>
    <r>
      <t>Total</t>
    </r>
    <r>
      <rPr>
        <vertAlign val="superscript"/>
        <sz val="8"/>
        <rFont val="Arial"/>
        <family val="2"/>
      </rPr>
      <t>6</t>
    </r>
  </si>
  <si>
    <r>
      <t>Total</t>
    </r>
    <r>
      <rPr>
        <vertAlign val="superscript"/>
        <sz val="8"/>
        <rFont val="Arial"/>
        <family val="2"/>
      </rPr>
      <t>5</t>
    </r>
  </si>
  <si>
    <r>
      <t>Total</t>
    </r>
    <r>
      <rPr>
        <vertAlign val="superscript"/>
        <sz val="8"/>
        <color indexed="8"/>
        <rFont val="Arial"/>
        <family val="2"/>
      </rPr>
      <t>5</t>
    </r>
  </si>
  <si>
    <r>
      <t>Year</t>
    </r>
    <r>
      <rPr>
        <vertAlign val="superscript"/>
        <sz val="8"/>
        <rFont val="Arial"/>
        <family val="2"/>
      </rPr>
      <t>1</t>
    </r>
  </si>
  <si>
    <t>Snap beans</t>
  </si>
  <si>
    <t>Sweet corn</t>
  </si>
  <si>
    <t>Green peas</t>
  </si>
  <si>
    <t>Chile peppers</t>
  </si>
  <si>
    <r>
      <t>Vegetables for canning, farm weight: Per capita availability</t>
    </r>
    <r>
      <rPr>
        <b/>
        <vertAlign val="superscript"/>
        <sz val="8"/>
        <rFont val="Arial"/>
        <family val="2"/>
      </rPr>
      <t>1</t>
    </r>
  </si>
  <si>
    <t>------- Pounds ------</t>
  </si>
  <si>
    <t xml:space="preserve">Asparagus for canning: Supply and use </t>
  </si>
  <si>
    <t>Food availability</t>
  </si>
  <si>
    <t xml:space="preserve">Green lima beans for canning: Supply and use </t>
  </si>
  <si>
    <t>Nonfood use</t>
  </si>
  <si>
    <t xml:space="preserve">Snap beans for canning: Supply and use </t>
  </si>
  <si>
    <r>
      <t>Cabbage for sauerkraut: Supply and use</t>
    </r>
    <r>
      <rPr>
        <b/>
        <vertAlign val="superscript"/>
        <sz val="8"/>
        <rFont val="Arial"/>
        <family val="2"/>
      </rPr>
      <t>1</t>
    </r>
  </si>
  <si>
    <t xml:space="preserve">Carrots for canning: Supply and use </t>
  </si>
  <si>
    <t xml:space="preserve">Sweet corn for canning: Supply and use </t>
  </si>
  <si>
    <t xml:space="preserve">Cucumbers for pickles: Supply and use </t>
  </si>
  <si>
    <t>Mushrooms for canning: Supply and use</t>
  </si>
  <si>
    <t xml:space="preserve">Green peas for canning: Supply and use </t>
  </si>
  <si>
    <r>
      <t>Potatoes for canning: Supply and use</t>
    </r>
    <r>
      <rPr>
        <b/>
        <vertAlign val="superscript"/>
        <sz val="8"/>
        <rFont val="Arial"/>
        <family val="2"/>
      </rPr>
      <t>1</t>
    </r>
  </si>
  <si>
    <t xml:space="preserve">Spinach for canning: Supply and use </t>
  </si>
  <si>
    <t xml:space="preserve">Tomatoes for processing: Supply and use </t>
  </si>
  <si>
    <r>
      <t>Cucumbers for pickles</t>
    </r>
    <r>
      <rPr>
        <vertAlign val="superscript"/>
        <sz val="8"/>
        <rFont val="Arial"/>
        <family val="2"/>
      </rPr>
      <t>3</t>
    </r>
  </si>
  <si>
    <r>
      <t>Cabbage for kraut</t>
    </r>
    <r>
      <rPr>
        <vertAlign val="superscript"/>
        <sz val="8"/>
        <rFont val="Arial"/>
        <family val="2"/>
      </rPr>
      <t>2</t>
    </r>
  </si>
  <si>
    <t>Source: USDA, Economic Research Service - based on data from various sources as documented on the Food Availability Data System home page. Data last updated April 1, 2020.</t>
  </si>
  <si>
    <r>
      <t>Total</t>
    </r>
    <r>
      <rPr>
        <vertAlign val="superscript"/>
        <sz val="8"/>
        <rFont val="Arial"/>
        <family val="2"/>
      </rPr>
      <t>5,6</t>
    </r>
  </si>
  <si>
    <r>
      <t>Vegetables for canning: Supply and use</t>
    </r>
    <r>
      <rPr>
        <b/>
        <vertAlign val="superscript"/>
        <sz val="8"/>
        <rFont val="Arial"/>
        <family val="2"/>
      </rPr>
      <t>1, 7</t>
    </r>
  </si>
  <si>
    <t>vegcan.xlsx</t>
  </si>
  <si>
    <r>
      <rPr>
        <vertAlign val="superscript"/>
        <sz val="8"/>
        <rFont val="Arial"/>
        <family val="2"/>
      </rPr>
      <t>1</t>
    </r>
    <r>
      <rPr>
        <sz val="8"/>
        <rFont val="Arial"/>
        <family val="2"/>
      </rPr>
      <t xml:space="preserve">Data could not be converted to product weight because statistics on the use of vegetables in end products such as tomatoes in catsup are not complete. Uses U.S. resident population plus the Armed Forces overseas, July 1; for everything except mushrooms which use January 1 of the year following that indicated. </t>
    </r>
    <r>
      <rPr>
        <vertAlign val="superscript"/>
        <sz val="8"/>
        <rFont val="Arial"/>
        <family val="2"/>
      </rPr>
      <t>2</t>
    </r>
    <r>
      <rPr>
        <sz val="8"/>
        <rFont val="Arial"/>
        <family val="2"/>
      </rPr>
      <t xml:space="preserve">Cabbage for sauerkraut. </t>
    </r>
    <r>
      <rPr>
        <vertAlign val="superscript"/>
        <sz val="8"/>
        <rFont val="Arial"/>
        <family val="2"/>
      </rPr>
      <t>3</t>
    </r>
    <r>
      <rPr>
        <sz val="8"/>
        <rFont val="Arial"/>
        <family val="2"/>
      </rPr>
      <t xml:space="preserve">Cucumbers for pickling. </t>
    </r>
    <r>
      <rPr>
        <vertAlign val="superscript"/>
        <sz val="8"/>
        <rFont val="Arial"/>
        <family val="2"/>
      </rPr>
      <t>4</t>
    </r>
    <r>
      <rPr>
        <sz val="8"/>
        <rFont val="Arial"/>
        <family val="2"/>
      </rPr>
      <t xml:space="preserve">Includes tomatoes for canned whole tomatoes, sauce, paste, juice, catsup, and chili sauce. </t>
    </r>
    <r>
      <rPr>
        <vertAlign val="superscript"/>
        <sz val="8"/>
        <rFont val="Arial"/>
        <family val="2"/>
      </rPr>
      <t>5</t>
    </r>
    <r>
      <rPr>
        <sz val="8"/>
        <rFont val="Arial"/>
        <family val="2"/>
      </rPr>
      <t>Starting in 1990 for other miscellaneous vegetables; includes lima beans and beets for canning.</t>
    </r>
  </si>
  <si>
    <t xml:space="preserve">Chile peppers, all uses - fresh weight (wet basis): Supply and use </t>
  </si>
  <si>
    <r>
      <t>Imports</t>
    </r>
    <r>
      <rPr>
        <vertAlign val="superscript"/>
        <sz val="8"/>
        <rFont val="Arial"/>
        <family val="2"/>
      </rPr>
      <t>3, 4</t>
    </r>
  </si>
  <si>
    <r>
      <t>Exports</t>
    </r>
    <r>
      <rPr>
        <vertAlign val="superscript"/>
        <sz val="8"/>
        <rFont val="Arial"/>
        <family val="2"/>
      </rPr>
      <t>3, 4</t>
    </r>
  </si>
  <si>
    <r>
      <t>Total</t>
    </r>
    <r>
      <rPr>
        <vertAlign val="superscript"/>
        <sz val="8"/>
        <rFont val="Arial"/>
        <family val="2"/>
      </rPr>
      <t>6, 7</t>
    </r>
  </si>
  <si>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Crop year (October-September) data converted to calendar year. </t>
    </r>
    <r>
      <rPr>
        <vertAlign val="superscript"/>
        <sz val="8"/>
        <rFont val="Arial"/>
        <family val="2"/>
      </rPr>
      <t>3</t>
    </r>
    <r>
      <rPr>
        <sz val="8"/>
        <rFont val="Arial"/>
        <family val="2"/>
      </rPr>
      <t xml:space="preserve">Resident population plus the Armed Forces overseas. </t>
    </r>
    <r>
      <rPr>
        <vertAlign val="superscript"/>
        <sz val="8"/>
        <rFont val="Arial"/>
        <family val="2"/>
      </rPr>
      <t>4</t>
    </r>
    <r>
      <rPr>
        <sz val="8"/>
        <rFont val="Arial"/>
        <family val="2"/>
      </rPr>
      <t xml:space="preserve">Derived from use as reported by NASS. Represents marketing from two crop years within the given calendar year. Production data were adjusted by ERS for 2019 to account for States not included in NASS estimates. </t>
    </r>
    <r>
      <rPr>
        <vertAlign val="superscript"/>
        <sz val="8"/>
        <rFont val="Arial"/>
        <family val="2"/>
      </rPr>
      <t>5</t>
    </r>
    <r>
      <rPr>
        <sz val="8"/>
        <rFont val="Arial"/>
        <family val="2"/>
      </rPr>
      <t xml:space="preserve">Source: U.S. Department of Commerce/Bureau of the Census. All product weight data were converted to a fresh weight basis using a factor of 1.572. </t>
    </r>
    <r>
      <rPr>
        <vertAlign val="superscript"/>
        <sz val="8"/>
        <rFont val="Arial"/>
        <family val="2"/>
      </rPr>
      <t>6</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</si>
  <si>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for 1970-81 and 1992-2003; other years are ERS estimates based mostly on State supplied data. </t>
    </r>
    <r>
      <rPr>
        <vertAlign val="superscript"/>
        <sz val="8"/>
        <rFont val="Arial"/>
        <family val="2"/>
      </rPr>
      <t>3</t>
    </r>
    <r>
      <rPr>
        <sz val="8"/>
        <rFont val="Arial"/>
        <family val="2"/>
      </rPr>
      <t xml:space="preserve">Source: Statistics Canada. Exports for 1978-89 are Canadian imports of U.S. spinach as reported by Statistics Canada. The U.S. does not report canned spinach imports. </t>
    </r>
    <r>
      <rPr>
        <vertAlign val="superscript"/>
        <sz val="8"/>
        <rFont val="Arial"/>
        <family val="2"/>
      </rPr>
      <t>4</t>
    </r>
    <r>
      <rPr>
        <sz val="8"/>
        <rFont val="Arial"/>
        <family val="2"/>
      </rPr>
      <t xml:space="preserve">Stocks data from the National Canners Association (NFPA). Stocks no longer reported after 1982.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</si>
  <si>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Production data were adjusted by ERS for 2019 to account for States not included in NASS estimates. </t>
    </r>
    <r>
      <rPr>
        <vertAlign val="superscript"/>
        <sz val="8"/>
        <rFont val="Arial"/>
        <family val="2"/>
      </rPr>
      <t>3</t>
    </r>
    <r>
      <rPr>
        <sz val="8"/>
        <rFont val="Arial"/>
        <family val="2"/>
      </rPr>
      <t xml:space="preserve">Source: U.S. Department of Commerce/Bureau of the Census. </t>
    </r>
    <r>
      <rPr>
        <vertAlign val="superscript"/>
        <sz val="8"/>
        <rFont val="Arial"/>
        <family val="2"/>
      </rPr>
      <t>4</t>
    </r>
    <r>
      <rPr>
        <sz val="8"/>
        <rFont val="Arial"/>
        <family val="2"/>
      </rPr>
      <t xml:space="preserve">All product weight data were converted to a fresh weight basis using--Whole=1.553; Paste=5.432; Sauce=3.247; Juice=1.527: Catsup=2.457. </t>
    </r>
    <r>
      <rPr>
        <vertAlign val="superscript"/>
        <sz val="8"/>
        <rFont val="Arial"/>
        <family val="2"/>
      </rPr>
      <t>5</t>
    </r>
    <r>
      <rPr>
        <sz val="8"/>
        <rFont val="Arial"/>
        <family val="2"/>
      </rPr>
      <t xml:space="preserve">Stocks estimated based on a weighted average January 1 stocks to pack. Source: California League of Food Processors. Stocks for 1989-91 were estimated by ERS based on past relationship to production. After 1991, stocks based on estimates published by the California League of Food Processors. December 1 stocks data for 1994 to the present were adjusted to January 1 by removing an estimate of December shipments.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Excludes shipments to U.S. territories from 1978-88.</t>
    </r>
  </si>
  <si>
    <r>
      <rPr>
        <vertAlign val="superscript"/>
        <sz val="8"/>
        <color indexed="8"/>
        <rFont val="Arial"/>
        <family val="2"/>
      </rPr>
      <t>1</t>
    </r>
    <r>
      <rPr>
        <sz val="8"/>
        <color indexed="8"/>
        <rFont val="Arial"/>
        <family val="2"/>
      </rPr>
      <t xml:space="preserve">Resident population plus the Armed Forces overseas. </t>
    </r>
    <r>
      <rPr>
        <vertAlign val="superscript"/>
        <sz val="8"/>
        <color indexed="8"/>
        <rFont val="Arial"/>
        <family val="2"/>
      </rPr>
      <t>2</t>
    </r>
    <r>
      <rPr>
        <sz val="8"/>
        <color indexed="8"/>
        <rFont val="Arial"/>
        <family val="2"/>
      </rPr>
      <t xml:space="preserve">Source: USDA, National Agricultural Statistics Service. Data estimated by ERS for 2016-19. </t>
    </r>
    <r>
      <rPr>
        <vertAlign val="superscript"/>
        <sz val="8"/>
        <color indexed="8"/>
        <rFont val="Arial"/>
        <family val="2"/>
      </rPr>
      <t>3</t>
    </r>
    <r>
      <rPr>
        <sz val="8"/>
        <color indexed="8"/>
        <rFont val="Arial"/>
        <family val="2"/>
      </rPr>
      <t xml:space="preserve">Source: U.S. Department of Commerce/Bureau of the Census. All product weight data were converted to a fresh (shelled) weight basis using a factor of 0.739 through 2004. After 2004, the factor was updated to 1.25. </t>
    </r>
    <r>
      <rPr>
        <vertAlign val="superscript"/>
        <sz val="8"/>
        <color indexed="8"/>
        <rFont val="Arial"/>
        <family val="2"/>
      </rPr>
      <t>4</t>
    </r>
    <r>
      <rPr>
        <sz val="8"/>
        <color indexed="8"/>
        <rFont val="Arial"/>
        <family val="2"/>
      </rPr>
      <t xml:space="preserve">Computed from data provided by the National Food Processors Association through 1989. Estimated by ERS after 1989. From 2000 forward, December 31 stocks estimated as 40 percent of annual production. </t>
    </r>
    <r>
      <rPr>
        <vertAlign val="superscript"/>
        <sz val="8"/>
        <color indexed="8"/>
        <rFont val="Arial"/>
        <family val="2"/>
      </rPr>
      <t>5</t>
    </r>
    <r>
      <rPr>
        <sz val="8"/>
        <color indexed="8"/>
        <rFont val="Arial"/>
        <family val="2"/>
      </rPr>
      <t>Computed from unrounded data.</t>
    </r>
  </si>
  <si>
    <r>
      <rPr>
        <vertAlign val="superscript"/>
        <sz val="8"/>
        <rFont val="Arial"/>
        <family val="2"/>
      </rPr>
      <t>1</t>
    </r>
    <r>
      <rPr>
        <sz val="8"/>
        <rFont val="Arial"/>
        <family val="2"/>
      </rPr>
      <t xml:space="preserve">Crop year begins July 1 of the year listed and ends June 30 of the following year. Due to lack of data, this table excludes processed mushroom stocks.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USDA/National Agricultural Statistics Service. </t>
    </r>
    <r>
      <rPr>
        <vertAlign val="superscript"/>
        <sz val="8"/>
        <rFont val="Arial"/>
        <family val="2"/>
      </rPr>
      <t>4</t>
    </r>
    <r>
      <rPr>
        <sz val="8"/>
        <rFont val="Arial"/>
        <family val="2"/>
      </rPr>
      <t xml:space="preserve">Source: U.S. Department of Commerce/Bureau of the Census. Includes canned, frozen, and dried mushrooms. Canned converted to fresh weight basis using a factor of 1.538; frozen factor is 1.5; dried factor is 10.0. Dried exports adjusted using Canadian data from 1979-88.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Source: Census Bureau. Includes dried/dehydrated mushrooms. Canadian dried mushroom imports are added to exports from 1979-88.</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</si>
  <si>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- 1970-81, 1984-present. ERS estimates for 1982-83. </t>
    </r>
    <r>
      <rPr>
        <vertAlign val="superscript"/>
        <sz val="8"/>
        <rFont val="Arial"/>
        <family val="2"/>
      </rPr>
      <t>2</t>
    </r>
    <r>
      <rPr>
        <sz val="8"/>
        <rFont val="Arial"/>
        <family val="2"/>
      </rPr>
      <t xml:space="preserve">Source: U.S. Department of Commerce/Bureau of the Census. All product weight data were converted to a fresh weight basis using a factor of 0.744. Data are on a calendar year. Imports for 1970-76 were estimated as 15 percent of a miscellaneous pickled vegetable category. </t>
    </r>
    <r>
      <rPr>
        <vertAlign val="superscript"/>
        <sz val="8"/>
        <rFont val="Arial"/>
        <family val="2"/>
      </rPr>
      <t>4</t>
    </r>
    <r>
      <rPr>
        <sz val="8"/>
        <rFont val="Arial"/>
        <family val="2"/>
      </rPr>
      <t xml:space="preserve">Brine stocks on October 1 from 1970-82 as reported by the Pickle Packers International, Inc. Stocks in tanks, barrels, and fresh pack on December 1 as reported by NASS after 1982. All stocks data were converted to a fresh weight basis using a factor of 0.744. Stocks not available in 1983-85.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</si>
  <si>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Data estimated by ERS for 2016-19. </t>
    </r>
    <r>
      <rPr>
        <vertAlign val="superscript"/>
        <sz val="8"/>
        <rFont val="Arial"/>
        <family val="2"/>
      </rPr>
      <t>3</t>
    </r>
    <r>
      <rPr>
        <sz val="8"/>
        <rFont val="Arial"/>
        <family val="2"/>
      </rPr>
      <t xml:space="preserve">Source: U.S. Department of Commerce/Bureau of the Census. All product weight data were converted to a fresh weight basis using a factor of 2.463. </t>
    </r>
    <r>
      <rPr>
        <vertAlign val="superscript"/>
        <sz val="8"/>
        <rFont val="Arial"/>
        <family val="2"/>
      </rPr>
      <t>4</t>
    </r>
    <r>
      <rPr>
        <sz val="8"/>
        <rFont val="Arial"/>
        <family val="2"/>
      </rPr>
      <t xml:space="preserve">Computed from data provided by the National Food Processors Association through 1989. Estimated by ERS after 1989. From 2000 forward, December 31 stocks were estimated by ERS as 40 percent of production.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</si>
  <si>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ERS estimates based on published and unpublished State production data and USDA, AMS fresh shipments. California data included pimientos through 1999. </t>
    </r>
    <r>
      <rPr>
        <vertAlign val="superscript"/>
        <sz val="8"/>
        <rFont val="Arial"/>
        <family val="2"/>
      </rPr>
      <t>3</t>
    </r>
    <r>
      <rPr>
        <sz val="8"/>
        <rFont val="Arial"/>
        <family val="2"/>
      </rPr>
      <t xml:space="preserve">Computed by ERS data of U.S. Department of Commerce/Bureau of the Census, after 1988. Imports for 1980-88 were estimated by ERS. Imports include fresh, canned (conversion factor CF=2.41), and dehydrated products (factor CF=8.0) on a fresh weight basis. Imports exclude pimientos and paprika powder. Includes dehydrated (spices) and fresh. Exports represent actual data for dehydrated (spice) products plus 10 percent of the fresh pepper/pimento export category. Exports consist of dehydrated converted to a fresh weight basis, plus 10 percent of the fresh pepper/pimiento export category since chile exports are combined with bell peppers by Census. </t>
    </r>
    <r>
      <rPr>
        <vertAlign val="superscript"/>
        <sz val="8"/>
        <rFont val="Arial"/>
        <family val="2"/>
      </rPr>
      <t>4</t>
    </r>
    <r>
      <rPr>
        <sz val="8"/>
        <rFont val="Arial"/>
        <family val="2"/>
      </rPr>
      <t xml:space="preserve">Converted from dry weight to a fresh weight equivalent using a factor of 5.0 through 1988 and 8.0 thereafter.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</si>
  <si>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Estimated by ERS based on data from the USDA, National Agricultural Statistics Service (NASS), and the American Frozen Food Institute through 2000. After 2000, shelf-stable processing is set at 34 percent of processing carrot production (the share of the processing carrot crop packed other than frozen between 1996-2000). Data for 2016-19 estimated by ERS. </t>
    </r>
    <r>
      <rPr>
        <vertAlign val="superscript"/>
        <sz val="8"/>
        <rFont val="Arial"/>
        <family val="2"/>
      </rPr>
      <t>3</t>
    </r>
    <r>
      <rPr>
        <sz val="8"/>
        <rFont val="Arial"/>
        <family val="2"/>
      </rPr>
      <t xml:space="preserve">Source: U.S. Department of Commerce/Bureau of the Census. All product weight data were converted to a fresh weight basis using a factor of 1.33 through 2005. After 2005, the factor was revised to 1.18. </t>
    </r>
    <r>
      <rPr>
        <vertAlign val="superscript"/>
        <sz val="8"/>
        <rFont val="Arial"/>
        <family val="2"/>
      </rPr>
      <t>4</t>
    </r>
    <r>
      <rPr>
        <sz val="8"/>
        <rFont val="Arial"/>
        <family val="2"/>
      </rPr>
      <t xml:space="preserve">Estimated by ERS based on data from the National Food Processors Association through 1989 when reporting ceased. Canned stocks data are no longer available.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</si>
  <si>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Cabbage produced for processing into sauerkraut.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USDA/National Agricultural Statistics Service. Data estimated by ERS for 1981-91, 2001-15 and 2019 based on available State reports or Census data. </t>
    </r>
    <r>
      <rPr>
        <vertAlign val="superscript"/>
        <sz val="8"/>
        <rFont val="Arial"/>
        <family val="2"/>
      </rPr>
      <t>4</t>
    </r>
    <r>
      <rPr>
        <sz val="8"/>
        <rFont val="Arial"/>
        <family val="2"/>
      </rPr>
      <t xml:space="preserve">Source: U.S. Department of Commerce/Bureau of the Census. All product weight data were converted to a fresh weight using a factor of 1.859. </t>
    </r>
    <r>
      <rPr>
        <vertAlign val="superscript"/>
        <sz val="8"/>
        <rFont val="Arial"/>
        <family val="2"/>
      </rPr>
      <t>5</t>
    </r>
    <r>
      <rPr>
        <sz val="8"/>
        <rFont val="Arial"/>
        <family val="2"/>
      </rPr>
      <t xml:space="preserve">Based on data from the National Kraut Packers Association through 1998. Estimated by ERS after 1998. </t>
    </r>
    <r>
      <rPr>
        <vertAlign val="superscript"/>
        <sz val="8"/>
        <rFont val="Arial"/>
        <family val="2"/>
      </rPr>
      <t>6</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</si>
  <si>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Data estimated by ERS for 2016-19. </t>
    </r>
    <r>
      <rPr>
        <vertAlign val="superscript"/>
        <sz val="8"/>
        <rFont val="Arial"/>
        <family val="2"/>
      </rPr>
      <t>3</t>
    </r>
    <r>
      <rPr>
        <sz val="8"/>
        <rFont val="Arial"/>
        <family val="2"/>
      </rPr>
      <t xml:space="preserve">Source: U.S. Department of Commerce/Bureau of the Census. All product weight data were converted to a fresh weight basis using a factor of 0.712 through 2005. After 2005, the factor was updated to 1.25. </t>
    </r>
    <r>
      <rPr>
        <vertAlign val="superscript"/>
        <sz val="8"/>
        <rFont val="Arial"/>
        <family val="2"/>
      </rPr>
      <t>4</t>
    </r>
    <r>
      <rPr>
        <sz val="8"/>
        <rFont val="Arial"/>
        <family val="2"/>
      </rPr>
      <t xml:space="preserve">Calculated based on data provided by the National Food Processors Association through 1989. Estimated by ERS after 1989. From 2000 forward, December 31 stocks were estimated as 60 percent of production.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</si>
  <si>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Production data for 1982-91 and 2016-present estimated by ERS based on all green lima beans as reported by the California County Agricultural Commissioner data set. </t>
    </r>
    <r>
      <rPr>
        <vertAlign val="superscript"/>
        <sz val="8"/>
        <rFont val="Arial"/>
        <family val="2"/>
      </rPr>
      <t>3</t>
    </r>
    <r>
      <rPr>
        <sz val="8"/>
        <rFont val="Arial"/>
        <family val="2"/>
      </rPr>
      <t xml:space="preserve">There are no trade codes specific to canned green lima beans. </t>
    </r>
    <r>
      <rPr>
        <vertAlign val="superscript"/>
        <sz val="8"/>
        <rFont val="Arial"/>
        <family val="2"/>
      </rPr>
      <t>4</t>
    </r>
    <r>
      <rPr>
        <sz val="8"/>
        <rFont val="Arial"/>
        <family val="2"/>
      </rPr>
      <t xml:space="preserve">Stocks data not available.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</si>
  <si>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Production data for 1982-83 and 2016-19 estimated by ERS. </t>
    </r>
    <r>
      <rPr>
        <vertAlign val="superscript"/>
        <sz val="8"/>
        <rFont val="Arial"/>
        <family val="2"/>
      </rPr>
      <t>3</t>
    </r>
    <r>
      <rPr>
        <sz val="8"/>
        <rFont val="Arial"/>
        <family val="2"/>
      </rPr>
      <t xml:space="preserve">Source: U.S. Department of Commerce/Bureau of the Census. Converted to a fresh weight basis using a conversion factor of 1.22. </t>
    </r>
    <r>
      <rPr>
        <vertAlign val="superscript"/>
        <sz val="8"/>
        <rFont val="Arial"/>
        <family val="2"/>
      </rPr>
      <t>4</t>
    </r>
    <r>
      <rPr>
        <sz val="8"/>
        <rFont val="Arial"/>
        <family val="2"/>
      </rPr>
      <t xml:space="preserve">Calculated based on data provided by the National Food Processors Association through 1988. Assumes 23.4 pounds per case. Since 1989, the percentage of the crop held in stocks has been held constant at 1988 levels.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</si>
  <si>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t>
    </r>
    <r>
      <rPr>
        <vertAlign val="superscript"/>
        <sz val="8"/>
        <rFont val="Arial"/>
        <family val="2"/>
      </rPr>
      <t>3</t>
    </r>
    <r>
      <rPr>
        <sz val="8"/>
        <rFont val="Arial"/>
        <family val="2"/>
      </rPr>
      <t xml:space="preserve">Source: U.S. Department of Commerce/Bureau of the Census. All product weight data was converted to a fresh basis. </t>
    </r>
    <r>
      <rPr>
        <vertAlign val="superscript"/>
        <sz val="8"/>
        <rFont val="Arial"/>
        <family val="2"/>
      </rPr>
      <t>4</t>
    </r>
    <r>
      <rPr>
        <sz val="8"/>
        <rFont val="Arial"/>
        <family val="2"/>
      </rPr>
      <t xml:space="preserve">Computed from data provided by the National Food Processors Association through 1989. Estimates by ERS after 1989. </t>
    </r>
    <r>
      <rPr>
        <vertAlign val="superscript"/>
        <sz val="8"/>
        <rFont val="Arial"/>
        <family val="2"/>
      </rPr>
      <t>5</t>
    </r>
    <r>
      <rPr>
        <sz val="8"/>
        <rFont val="Arial"/>
        <family val="2"/>
      </rPr>
      <t xml:space="preserve">Excludes shipments of tomatoes to U.S. territories from 1978-88.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Most recent year does not include mushrooms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</si>
</sst>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43" formatCode="_(* #,##0.00_);_(* \(#,##0.00\);_(* &quot;-&quot;??_);_(@_)"/>
    <numFmt numFmtId="164" formatCode="0.000"/>
    <numFmt numFmtId="165" formatCode="mmmm\ d\,\ yyyy"/>
    <numFmt numFmtId="166" formatCode="0.0"/>
    <numFmt numFmtId="169" formatCode="#,##0.0"/>
  </numFmts>
  <fonts count="59" x14ac:knownFonts="1">
    <font>
      <sz val="10"/>
      <name val="Arial"/>
    </font>
    <font>
      <sz val="10"/>
      <name val="Arial"/>
      <family val="2"/>
    </font>
    <font>
      <sz val="10"/>
      <name val="Arial"/>
      <family val="2"/>
    </font>
    <font>
      <b/>
      <sz val="18"/>
      <name val="Arial"/>
      <family val="2"/>
    </font>
    <font>
      <b/>
      <sz val="12"/>
      <name val="Arial"/>
      <family val="2"/>
    </font>
    <font>
      <sz val="8"/>
      <name val="Arial"/>
      <family val="2"/>
    </font>
    <font>
      <u/>
      <sz val="10"/>
      <color indexed="12"/>
      <name val="Arial"/>
      <family val="2"/>
    </font>
    <font>
      <sz val="9"/>
      <name val="Arial"/>
      <family val="2"/>
    </font>
    <font>
      <sz val="12"/>
      <name val="Arial"/>
      <family val="2"/>
    </font>
    <font>
      <b/>
      <vertAlign val="superscript"/>
      <sz val="8"/>
      <name val="Arial"/>
      <family val="2"/>
    </font>
    <font>
      <vertAlign val="superscript"/>
      <sz val="8"/>
      <name val="Arial"/>
      <family val="2"/>
    </font>
    <font>
      <sz val="8"/>
      <color indexed="8"/>
      <name val="Arial"/>
      <family val="2"/>
    </font>
    <font>
      <vertAlign val="superscript"/>
      <sz val="8"/>
      <color indexed="8"/>
      <name val="Arial"/>
      <family val="2"/>
    </font>
    <font>
      <sz val="10"/>
      <color indexed="8"/>
      <name val="Arial"/>
      <family val="2"/>
    </font>
    <font>
      <sz val="10"/>
      <color indexed="9"/>
      <name val="Arial"/>
      <family val="2"/>
    </font>
    <font>
      <sz val="10"/>
      <color indexed="20"/>
      <name val="Arial"/>
      <family val="2"/>
    </font>
    <font>
      <b/>
      <sz val="10"/>
      <color indexed="1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62"/>
      <name val="Arial"/>
      <family val="2"/>
    </font>
    <font>
      <b/>
      <sz val="15"/>
      <color indexed="56"/>
      <name val="Arial"/>
      <family val="2"/>
    </font>
    <font>
      <b/>
      <sz val="13"/>
      <color indexed="62"/>
      <name val="Arial"/>
      <family val="2"/>
    </font>
    <font>
      <b/>
      <sz val="13"/>
      <color indexed="56"/>
      <name val="Arial"/>
      <family val="2"/>
    </font>
    <font>
      <b/>
      <sz val="11"/>
      <color indexed="62"/>
      <name val="Arial"/>
      <family val="2"/>
    </font>
    <font>
      <b/>
      <sz val="11"/>
      <color indexed="56"/>
      <name val="Arial"/>
      <family val="2"/>
    </font>
    <font>
      <sz val="10"/>
      <color indexed="62"/>
      <name val="Arial"/>
      <family val="2"/>
    </font>
    <font>
      <sz val="10"/>
      <color indexed="10"/>
      <name val="Arial"/>
      <family val="2"/>
    </font>
    <font>
      <sz val="10"/>
      <color indexed="52"/>
      <name val="Arial"/>
      <family val="2"/>
    </font>
    <font>
      <sz val="10"/>
      <color indexed="19"/>
      <name val="Arial"/>
      <family val="2"/>
    </font>
    <font>
      <sz val="10"/>
      <color indexed="60"/>
      <name val="Arial"/>
      <family val="2"/>
    </font>
    <font>
      <u/>
      <sz val="10"/>
      <color indexed="8"/>
      <name val="Arial"/>
      <family val="2"/>
    </font>
    <font>
      <b/>
      <sz val="15"/>
      <color indexed="62"/>
      <name val="Calibri"/>
      <family val="2"/>
    </font>
    <font>
      <b/>
      <sz val="13"/>
      <color indexed="62"/>
      <name val="Calibri"/>
      <family val="2"/>
    </font>
    <font>
      <b/>
      <sz val="11"/>
      <color indexed="62"/>
      <name val="Calibri"/>
      <family val="2"/>
    </font>
    <font>
      <sz val="11"/>
      <color indexed="10"/>
      <name val="Calibri"/>
      <family val="2"/>
    </font>
    <font>
      <sz val="11"/>
      <color theme="1"/>
      <name val="Calibri"/>
      <family val="2"/>
      <scheme val="minor"/>
    </font>
    <font>
      <sz val="10"/>
      <color theme="1"/>
      <name val="Arial"/>
      <family val="2"/>
    </font>
    <font>
      <sz val="11"/>
      <color theme="0"/>
      <name val="Calibri"/>
      <family val="2"/>
      <scheme val="minor"/>
    </font>
    <font>
      <sz val="10"/>
      <color theme="0"/>
      <name val="Arial"/>
      <family val="2"/>
    </font>
    <font>
      <sz val="11"/>
      <color rgb="FF9C0006"/>
      <name val="Calibri"/>
      <family val="2"/>
      <scheme val="minor"/>
    </font>
    <font>
      <sz val="10"/>
      <color rgb="FF9C0006"/>
      <name val="Arial"/>
      <family val="2"/>
    </font>
    <font>
      <b/>
      <sz val="11"/>
      <color indexed="10"/>
      <name val="Calibri"/>
      <family val="2"/>
      <scheme val="minor"/>
    </font>
    <font>
      <b/>
      <sz val="11"/>
      <color theme="0"/>
      <name val="Calibri"/>
      <family val="2"/>
      <scheme val="minor"/>
    </font>
    <font>
      <b/>
      <sz val="10"/>
      <color theme="0"/>
      <name val="Arial"/>
      <family val="2"/>
    </font>
    <font>
      <i/>
      <sz val="11"/>
      <color rgb="FF7F7F7F"/>
      <name val="Calibri"/>
      <family val="2"/>
      <scheme val="minor"/>
    </font>
    <font>
      <i/>
      <sz val="10"/>
      <color rgb="FF7F7F7F"/>
      <name val="Arial"/>
      <family val="2"/>
    </font>
    <font>
      <sz val="11"/>
      <color rgb="FF006100"/>
      <name val="Calibri"/>
      <family val="2"/>
      <scheme val="minor"/>
    </font>
    <font>
      <sz val="10"/>
      <color rgb="FF006100"/>
      <name val="Arial"/>
      <family val="2"/>
    </font>
    <font>
      <sz val="11"/>
      <color rgb="FF3F3F76"/>
      <name val="Calibri"/>
      <family val="2"/>
      <scheme val="minor"/>
    </font>
    <font>
      <sz val="10"/>
      <color rgb="FF3F3F76"/>
      <name val="Arial"/>
      <family val="2"/>
    </font>
    <font>
      <sz val="11"/>
      <color indexed="19"/>
      <name val="Calibri"/>
      <family val="2"/>
      <scheme val="minor"/>
    </font>
    <font>
      <sz val="10"/>
      <name val="Arial"/>
      <family val="2"/>
    </font>
    <font>
      <i/>
      <sz val="8"/>
      <name val="Arial"/>
      <family val="2"/>
    </font>
    <font>
      <b/>
      <sz val="8"/>
      <name val="Arial"/>
      <family val="2"/>
    </font>
    <font>
      <sz val="10"/>
      <color rgb="FF0070C0"/>
      <name val="Arial"/>
      <family val="2"/>
    </font>
    <font>
      <b/>
      <sz val="10"/>
      <name val="Arial"/>
      <family val="2"/>
    </font>
    <font>
      <u/>
      <sz val="10"/>
      <color theme="10"/>
      <name val="Arial"/>
      <family val="2"/>
    </font>
  </fonts>
  <fills count="34">
    <fill>
      <patternFill patternType="none"/>
    </fill>
    <fill>
      <patternFill patternType="gray125"/>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9"/>
      </patternFill>
    </fill>
    <fill>
      <patternFill patternType="solid">
        <fgColor indexed="22"/>
      </patternFill>
    </fill>
    <fill>
      <patternFill patternType="solid">
        <fgColor indexed="55"/>
      </patternFill>
    </fill>
    <fill>
      <patternFill patternType="solid">
        <fgColor theme="8" tint="0.79998168889431442"/>
        <bgColor indexed="65"/>
      </patternFill>
    </fill>
    <fill>
      <patternFill patternType="solid">
        <fgColor theme="5" tint="0.59999389629810485"/>
        <bgColor indexed="65"/>
      </patternFill>
    </fill>
    <fill>
      <patternFill patternType="solid">
        <fgColor theme="8"/>
      </patternFill>
    </fill>
    <fill>
      <patternFill patternType="solid">
        <fgColor rgb="FFA5A5A5"/>
      </patternFill>
    </fill>
    <fill>
      <patternFill patternType="solid">
        <fgColor rgb="FFFFEB9C"/>
      </patternFill>
    </fill>
    <fill>
      <patternFill patternType="solid">
        <fgColor theme="0" tint="-4.9989318521683403E-2"/>
        <bgColor indexed="64"/>
      </patternFill>
    </fill>
    <fill>
      <patternFill patternType="solid">
        <fgColor theme="0"/>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bottom style="thick">
        <color indexed="22"/>
      </bottom>
      <diagonal/>
    </border>
    <border>
      <left/>
      <right/>
      <top/>
      <bottom style="medium">
        <color indexed="27"/>
      </bottom>
      <diagonal/>
    </border>
    <border>
      <left/>
      <right/>
      <top/>
      <bottom style="medium">
        <color indexed="30"/>
      </bottom>
      <diagonal/>
    </border>
    <border>
      <left/>
      <right/>
      <top/>
      <bottom style="double">
        <color indexed="10"/>
      </bottom>
      <diagonal/>
    </border>
    <border>
      <left/>
      <right/>
      <top/>
      <bottom style="double">
        <color indexed="5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indexed="64"/>
      </bottom>
      <diagonal/>
    </border>
    <border>
      <left style="thin">
        <color auto="1"/>
      </left>
      <right style="thin">
        <color auto="1"/>
      </right>
      <top style="double">
        <color indexed="64"/>
      </top>
      <bottom style="thin">
        <color auto="1"/>
      </bottom>
      <diagonal/>
    </border>
    <border>
      <left style="thin">
        <color auto="1"/>
      </left>
      <right style="thin">
        <color auto="1"/>
      </right>
      <top style="double">
        <color indexed="64"/>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double">
        <color indexed="64"/>
      </top>
      <bottom style="thin">
        <color auto="1"/>
      </bottom>
      <diagonal/>
    </border>
    <border>
      <left style="thin">
        <color auto="1"/>
      </left>
      <right/>
      <top style="double">
        <color indexed="64"/>
      </top>
      <bottom/>
      <diagonal/>
    </border>
    <border>
      <left style="thin">
        <color auto="1"/>
      </left>
      <right/>
      <top/>
      <bottom/>
      <diagonal/>
    </border>
    <border>
      <left style="thin">
        <color auto="1"/>
      </left>
      <right/>
      <top/>
      <bottom style="thin">
        <color auto="1"/>
      </bottom>
      <diagonal/>
    </border>
    <border>
      <left/>
      <right style="thin">
        <color auto="1"/>
      </right>
      <top style="double">
        <color indexed="64"/>
      </top>
      <bottom style="thin">
        <color auto="1"/>
      </bottom>
      <diagonal/>
    </border>
    <border>
      <left/>
      <right style="thin">
        <color auto="1"/>
      </right>
      <top style="double">
        <color indexed="64"/>
      </top>
      <bottom/>
      <diagonal/>
    </border>
    <border>
      <left/>
      <right style="thin">
        <color auto="1"/>
      </right>
      <top/>
      <bottom/>
      <diagonal/>
    </border>
    <border>
      <left/>
      <right style="thin">
        <color auto="1"/>
      </right>
      <top/>
      <bottom style="thin">
        <color auto="1"/>
      </bottom>
      <diagonal/>
    </border>
    <border>
      <left style="thin">
        <color theme="0" tint="-0.499984740745262"/>
      </left>
      <right style="thin">
        <color theme="0" tint="-0.499984740745262"/>
      </right>
      <top style="thin">
        <color auto="1"/>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double">
        <color indexed="64"/>
      </bottom>
      <diagonal/>
    </border>
    <border>
      <left style="thin">
        <color theme="0" tint="-0.499984740745262"/>
      </left>
      <right/>
      <top style="double">
        <color indexed="64"/>
      </top>
      <bottom style="thin">
        <color theme="0" tint="-0.499984740745262"/>
      </bottom>
      <diagonal/>
    </border>
    <border>
      <left/>
      <right/>
      <top style="double">
        <color indexed="64"/>
      </top>
      <bottom style="thin">
        <color theme="0" tint="-0.499984740745262"/>
      </bottom>
      <diagonal/>
    </border>
    <border>
      <left/>
      <right style="thin">
        <color theme="0" tint="-0.499984740745262"/>
      </right>
      <top style="double">
        <color indexed="64"/>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thin">
        <color theme="0" tint="-0.499984740745262"/>
      </left>
      <right style="thin">
        <color theme="0" tint="-0.499984740745262"/>
      </right>
      <top/>
      <bottom style="thin">
        <color theme="0" tint="-0.499984740745262"/>
      </bottom>
      <diagonal/>
    </border>
    <border>
      <left/>
      <right/>
      <top style="double">
        <color indexed="64"/>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auto="1"/>
      </left>
      <right style="thin">
        <color auto="1"/>
      </right>
      <top style="thin">
        <color auto="1"/>
      </top>
      <bottom/>
      <diagonal/>
    </border>
    <border>
      <left style="thin">
        <color theme="0" tint="-0.499984740745262"/>
      </left>
      <right style="thin">
        <color theme="0" tint="-0.499984740745262"/>
      </right>
      <top/>
      <bottom style="double">
        <color indexed="64"/>
      </bottom>
      <diagonal/>
    </border>
    <border>
      <left/>
      <right/>
      <top style="thin">
        <color theme="0" tint="-0.499984740745262"/>
      </top>
      <bottom style="double">
        <color indexed="64"/>
      </bottom>
      <diagonal/>
    </border>
  </borders>
  <cellStyleXfs count="6320">
    <xf numFmtId="0" fontId="0" fillId="0" borderId="0"/>
    <xf numFmtId="0" fontId="37"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8" fillId="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13" fillId="3"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13" fillId="3" borderId="0" applyNumberFormat="0" applyBorder="0" applyAlignment="0" applyProtection="0"/>
    <xf numFmtId="0" fontId="38" fillId="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7"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8" fillId="4"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13" fillId="5"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13" fillId="5" borderId="0" applyNumberFormat="0" applyBorder="0" applyAlignment="0" applyProtection="0"/>
    <xf numFmtId="0" fontId="38" fillId="4"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13" fillId="7"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13" fillId="7" borderId="0" applyNumberFormat="0" applyBorder="0" applyAlignment="0" applyProtection="0"/>
    <xf numFmtId="0" fontId="38"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7"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7" fillId="8" borderId="0" applyNumberFormat="0" applyBorder="0" applyAlignment="0" applyProtection="0"/>
    <xf numFmtId="0" fontId="37" fillId="8" borderId="0" applyNumberFormat="0" applyBorder="0" applyAlignment="0" applyProtection="0"/>
    <xf numFmtId="0" fontId="37" fillId="8" borderId="0" applyNumberFormat="0" applyBorder="0" applyAlignment="0" applyProtection="0"/>
    <xf numFmtId="0" fontId="38"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37" fillId="8" borderId="0" applyNumberFormat="0" applyBorder="0" applyAlignment="0" applyProtection="0"/>
    <xf numFmtId="0" fontId="37" fillId="8" borderId="0" applyNumberFormat="0" applyBorder="0" applyAlignment="0" applyProtection="0"/>
    <xf numFmtId="0" fontId="37"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13" fillId="9"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13" fillId="9" borderId="0" applyNumberFormat="0" applyBorder="0" applyAlignment="0" applyProtection="0"/>
    <xf numFmtId="0" fontId="38"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7"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8" fillId="27"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13" fillId="10"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13" fillId="10" borderId="0" applyNumberFormat="0" applyBorder="0" applyAlignment="0" applyProtection="0"/>
    <xf numFmtId="0" fontId="38" fillId="27"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13" fillId="8"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13" fillId="8" borderId="0" applyNumberFormat="0" applyBorder="0" applyAlignment="0" applyProtection="0"/>
    <xf numFmtId="0" fontId="38" fillId="6"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7"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7"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8" fillId="28"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13" fillId="4"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13" fillId="4" borderId="0" applyNumberFormat="0" applyBorder="0" applyAlignment="0" applyProtection="0"/>
    <xf numFmtId="0" fontId="38" fillId="28"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7"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8" fillId="11"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13" fillId="12"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13" fillId="12" borderId="0" applyNumberFormat="0" applyBorder="0" applyAlignment="0" applyProtection="0"/>
    <xf numFmtId="0" fontId="38" fillId="11"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7"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7" fillId="5" borderId="0" applyNumberFormat="0" applyBorder="0" applyAlignment="0" applyProtection="0"/>
    <xf numFmtId="0" fontId="37" fillId="5" borderId="0" applyNumberFormat="0" applyBorder="0" applyAlignment="0" applyProtection="0"/>
    <xf numFmtId="0" fontId="37" fillId="5" borderId="0" applyNumberFormat="0" applyBorder="0" applyAlignment="0" applyProtection="0"/>
    <xf numFmtId="0" fontId="38" fillId="5"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37" fillId="5" borderId="0" applyNumberFormat="0" applyBorder="0" applyAlignment="0" applyProtection="0"/>
    <xf numFmtId="0" fontId="37" fillId="5" borderId="0" applyNumberFormat="0" applyBorder="0" applyAlignment="0" applyProtection="0"/>
    <xf numFmtId="0" fontId="37"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13" fillId="9"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13" fillId="9" borderId="0" applyNumberFormat="0" applyBorder="0" applyAlignment="0" applyProtection="0"/>
    <xf numFmtId="0" fontId="38" fillId="5"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7"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13" fillId="13"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13" fillId="13" borderId="0" applyNumberFormat="0" applyBorder="0" applyAlignment="0" applyProtection="0"/>
    <xf numFmtId="0" fontId="38"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9"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39"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4" fillId="14"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4" fillId="14" borderId="0" applyNumberFormat="0" applyBorder="0" applyAlignment="0" applyProtection="0"/>
    <xf numFmtId="0" fontId="40" fillId="10"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39"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39"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14" fillId="4"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14" fillId="4" borderId="0" applyNumberFormat="0" applyBorder="0" applyAlignment="0" applyProtection="0"/>
    <xf numFmtId="0" fontId="40" fillId="15"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39"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39"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14" fillId="12"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14" fillId="12" borderId="0" applyNumberFormat="0" applyBorder="0" applyAlignment="0" applyProtection="0"/>
    <xf numFmtId="0" fontId="40" fillId="13"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39"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39"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14" fillId="16"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14" fillId="16" borderId="0" applyNumberFormat="0" applyBorder="0" applyAlignment="0" applyProtection="0"/>
    <xf numFmtId="0" fontId="40" fillId="5"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39"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39"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4" fillId="17"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4" fillId="17" borderId="0" applyNumberFormat="0" applyBorder="0" applyAlignment="0" applyProtection="0"/>
    <xf numFmtId="0" fontId="40" fillId="10"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39"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39"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4" fillId="18"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4" fillId="18" borderId="0" applyNumberFormat="0" applyBorder="0" applyAlignment="0" applyProtection="0"/>
    <xf numFmtId="0" fontId="40" fillId="4"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39"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39"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14" fillId="20"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14" fillId="20" borderId="0" applyNumberFormat="0" applyBorder="0" applyAlignment="0" applyProtection="0"/>
    <xf numFmtId="0" fontId="40" fillId="19"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39"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39"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14" fillId="21"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14" fillId="21" borderId="0" applyNumberFormat="0" applyBorder="0" applyAlignment="0" applyProtection="0"/>
    <xf numFmtId="0" fontId="40" fillId="15"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39"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39"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14" fillId="22"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14" fillId="22" borderId="0" applyNumberFormat="0" applyBorder="0" applyAlignment="0" applyProtection="0"/>
    <xf numFmtId="0" fontId="40" fillId="13"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39"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39"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14" fillId="16"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14" fillId="16" borderId="0" applyNumberFormat="0" applyBorder="0" applyAlignment="0" applyProtection="0"/>
    <xf numFmtId="0" fontId="40" fillId="23"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39"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39"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14" fillId="17"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14" fillId="17" borderId="0" applyNumberFormat="0" applyBorder="0" applyAlignment="0" applyProtection="0"/>
    <xf numFmtId="0" fontId="40" fillId="29"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39"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39"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14" fillId="15"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14" fillId="15" borderId="0" applyNumberFormat="0" applyBorder="0" applyAlignment="0" applyProtection="0"/>
    <xf numFmtId="0" fontId="40" fillId="21"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1"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41"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15" fillId="5"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15" fillId="5" borderId="0" applyNumberFormat="0" applyBorder="0" applyAlignment="0" applyProtection="0"/>
    <xf numFmtId="0" fontId="42" fillId="9"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3"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43"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7" fillId="25" borderId="1" applyNumberFormat="0" applyAlignment="0" applyProtection="0"/>
    <xf numFmtId="0" fontId="16" fillId="24" borderId="11" applyNumberFormat="0" applyAlignment="0" applyProtection="0"/>
    <xf numFmtId="0" fontId="17" fillId="25" borderId="1" applyNumberFormat="0" applyAlignment="0" applyProtection="0"/>
    <xf numFmtId="0" fontId="17" fillId="25" borderId="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6" fillId="24" borderId="1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44"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44"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18" fillId="26" borderId="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18" fillId="26" borderId="2" applyNumberFormat="0" applyAlignment="0" applyProtection="0"/>
    <xf numFmtId="0" fontId="45" fillId="30" borderId="1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3" fontId="2" fillId="0" borderId="0" applyFill="0" applyBorder="0" applyAlignment="0" applyProtection="0"/>
    <xf numFmtId="3" fontId="1" fillId="0" borderId="0" applyFill="0" applyBorder="0" applyAlignment="0" applyProtection="0"/>
    <xf numFmtId="5" fontId="2" fillId="0" borderId="0" applyFill="0" applyBorder="0" applyAlignment="0" applyProtection="0"/>
    <xf numFmtId="5" fontId="1" fillId="0" borderId="0" applyFill="0" applyBorder="0" applyAlignment="0" applyProtection="0"/>
    <xf numFmtId="165" fontId="2" fillId="0" borderId="0" applyFill="0" applyBorder="0" applyAlignment="0" applyProtection="0"/>
    <xf numFmtId="165" fontId="1" fillId="0" borderId="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19"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19" fillId="0" borderId="0" applyNumberFormat="0" applyFill="0" applyBorder="0" applyAlignment="0" applyProtection="0"/>
    <xf numFmtId="0" fontId="47"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2" fontId="2" fillId="0" borderId="0" applyFill="0" applyBorder="0" applyAlignment="0" applyProtection="0"/>
    <xf numFmtId="2" fontId="1" fillId="0" borderId="0" applyFill="0" applyBorder="0" applyAlignment="0" applyProtection="0"/>
    <xf numFmtId="0" fontId="48"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48"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20" fillId="7"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20" fillId="7" borderId="0" applyNumberFormat="0" applyBorder="0" applyAlignment="0" applyProtection="0"/>
    <xf numFmtId="0" fontId="49" fillId="10"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3" fillId="0" borderId="0" applyNumberFormat="0" applyFill="0" applyBorder="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33" fillId="0" borderId="3"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33"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4" fillId="0" borderId="0" applyNumberFormat="0" applyFill="0" applyBorder="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34" fillId="0" borderId="5"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34"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3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3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3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2"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50"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50"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27" fillId="8" borderId="1" applyNumberFormat="0" applyAlignment="0" applyProtection="0"/>
    <xf numFmtId="0" fontId="51" fillId="11" borderId="11" applyNumberFormat="0" applyAlignment="0" applyProtection="0"/>
    <xf numFmtId="0" fontId="27" fillId="8" borderId="1" applyNumberFormat="0" applyAlignment="0" applyProtection="0"/>
    <xf numFmtId="0" fontId="27" fillId="8" borderId="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51" fillId="11" borderId="1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36"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36"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52"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52"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8" fillId="0" borderId="0"/>
    <xf numFmtId="0" fontId="1" fillId="0" borderId="0">
      <alignment vertical="center"/>
    </xf>
    <xf numFmtId="0" fontId="37" fillId="0" borderId="0"/>
    <xf numFmtId="0" fontId="37" fillId="0" borderId="0"/>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37" fillId="0" borderId="0"/>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37" fillId="0" borderId="0"/>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37" fillId="0" borderId="0"/>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1" fillId="0" borderId="0">
      <alignment vertical="center"/>
    </xf>
    <xf numFmtId="0" fontId="37" fillId="0" borderId="0"/>
    <xf numFmtId="0" fontId="37" fillId="0" borderId="0"/>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38" fillId="0" borderId="0"/>
    <xf numFmtId="0" fontId="1" fillId="0" borderId="0"/>
    <xf numFmtId="0" fontId="37" fillId="0" borderId="0"/>
    <xf numFmtId="0" fontId="37" fillId="0" borderId="0"/>
    <xf numFmtId="0" fontId="38" fillId="0" borderId="0"/>
    <xf numFmtId="0" fontId="37" fillId="0" borderId="0"/>
    <xf numFmtId="0" fontId="37" fillId="0" borderId="0"/>
    <xf numFmtId="0" fontId="1" fillId="0" borderId="0"/>
    <xf numFmtId="0" fontId="37" fillId="0" borderId="0"/>
    <xf numFmtId="0" fontId="13" fillId="0" borderId="0"/>
    <xf numFmtId="0" fontId="37" fillId="0" borderId="0"/>
    <xf numFmtId="0" fontId="5" fillId="0" borderId="0" applyNumberFormat="0" applyFill="0" applyBorder="0" applyAlignment="0" applyProtection="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7" fillId="0" borderId="0"/>
    <xf numFmtId="0" fontId="7" fillId="0" borderId="0"/>
    <xf numFmtId="0" fontId="1" fillId="0" borderId="0"/>
    <xf numFmtId="0" fontId="7" fillId="0" borderId="0"/>
    <xf numFmtId="0" fontId="7" fillId="0" borderId="0"/>
    <xf numFmtId="0" fontId="1" fillId="0" borderId="0"/>
    <xf numFmtId="0" fontId="7" fillId="0" borderId="0"/>
    <xf numFmtId="0" fontId="7" fillId="0" borderId="0"/>
    <xf numFmtId="0" fontId="1" fillId="0" borderId="0"/>
    <xf numFmtId="0" fontId="7" fillId="0" borderId="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1"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13" fillId="0" borderId="0"/>
    <xf numFmtId="0" fontId="13"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 fillId="0" borderId="0"/>
    <xf numFmtId="0" fontId="7" fillId="0" borderId="0"/>
    <xf numFmtId="0" fontId="13" fillId="0" borderId="0"/>
    <xf numFmtId="0" fontId="7" fillId="0" borderId="0"/>
    <xf numFmtId="0" fontId="7" fillId="0" borderId="0"/>
    <xf numFmtId="0" fontId="7" fillId="0" borderId="0"/>
    <xf numFmtId="0" fontId="13" fillId="0" borderId="0"/>
    <xf numFmtId="0" fontId="13" fillId="0" borderId="0"/>
    <xf numFmtId="0" fontId="13" fillId="0" borderId="0"/>
    <xf numFmtId="0" fontId="13"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1"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8" fillId="0" borderId="0" applyNumberFormat="0" applyFill="0" applyBorder="0" applyAlignment="0" applyProtection="0"/>
  </cellStyleXfs>
  <cellXfs count="118">
    <xf numFmtId="0" fontId="0" fillId="0" borderId="0" xfId="0"/>
    <xf numFmtId="0" fontId="5" fillId="0" borderId="0" xfId="0" applyFont="1"/>
    <xf numFmtId="0" fontId="5" fillId="0" borderId="26" xfId="0" applyFont="1" applyBorder="1"/>
    <xf numFmtId="0" fontId="5" fillId="0" borderId="27" xfId="0" applyFont="1" applyBorder="1" applyAlignment="1">
      <alignment horizontal="center"/>
    </xf>
    <xf numFmtId="166" fontId="5" fillId="0" borderId="27" xfId="0" applyNumberFormat="1" applyFont="1" applyBorder="1"/>
    <xf numFmtId="166" fontId="5" fillId="0" borderId="27" xfId="0" applyNumberFormat="1" applyFont="1" applyBorder="1" applyAlignment="1">
      <alignment horizontal="right"/>
    </xf>
    <xf numFmtId="0" fontId="5" fillId="32" borderId="27" xfId="0" applyFont="1" applyFill="1" applyBorder="1" applyAlignment="1">
      <alignment horizontal="center"/>
    </xf>
    <xf numFmtId="166" fontId="5" fillId="32" borderId="27" xfId="0" applyNumberFormat="1" applyFont="1" applyFill="1" applyBorder="1"/>
    <xf numFmtId="166" fontId="5" fillId="32" borderId="27" xfId="0" applyNumberFormat="1" applyFont="1" applyFill="1" applyBorder="1" applyAlignment="1">
      <alignment horizontal="right"/>
    </xf>
    <xf numFmtId="0" fontId="55" fillId="0" borderId="0" xfId="0" applyFont="1"/>
    <xf numFmtId="0" fontId="54" fillId="0" borderId="0" xfId="0" applyFont="1"/>
    <xf numFmtId="164" fontId="5" fillId="0" borderId="27" xfId="0" applyNumberFormat="1" applyFont="1" applyBorder="1" applyAlignment="1">
      <alignment horizontal="center"/>
    </xf>
    <xf numFmtId="164" fontId="5" fillId="32" borderId="27" xfId="0" applyNumberFormat="1" applyFont="1" applyFill="1" applyBorder="1" applyAlignment="1">
      <alignment horizontal="center"/>
    </xf>
    <xf numFmtId="0" fontId="5" fillId="0" borderId="38" xfId="0" applyFont="1" applyBorder="1" applyAlignment="1">
      <alignment horizontal="center" vertical="center"/>
    </xf>
    <xf numFmtId="0" fontId="54" fillId="0" borderId="26" xfId="0" applyFont="1" applyBorder="1"/>
    <xf numFmtId="0" fontId="54" fillId="0" borderId="26" xfId="0" quotePrefix="1" applyFont="1" applyBorder="1"/>
    <xf numFmtId="2" fontId="5" fillId="0" borderId="38" xfId="0" applyNumberFormat="1" applyFont="1" applyBorder="1" applyAlignment="1">
      <alignment horizontal="center" vertical="center"/>
    </xf>
    <xf numFmtId="0" fontId="56" fillId="0" borderId="0" xfId="0" applyFont="1"/>
    <xf numFmtId="0" fontId="1" fillId="0" borderId="0" xfId="0" applyFont="1"/>
    <xf numFmtId="0" fontId="57" fillId="0" borderId="0" xfId="0" applyFont="1"/>
    <xf numFmtId="0" fontId="5" fillId="32" borderId="40" xfId="0" applyFont="1" applyFill="1" applyBorder="1" applyAlignment="1">
      <alignment horizontal="center"/>
    </xf>
    <xf numFmtId="164" fontId="5" fillId="32" borderId="40" xfId="0" applyNumberFormat="1" applyFont="1" applyFill="1" applyBorder="1" applyAlignment="1">
      <alignment horizontal="center"/>
    </xf>
    <xf numFmtId="166" fontId="5" fillId="32" borderId="40" xfId="0" applyNumberFormat="1" applyFont="1" applyFill="1" applyBorder="1"/>
    <xf numFmtId="166" fontId="5" fillId="32" borderId="40" xfId="0" applyNumberFormat="1" applyFont="1" applyFill="1" applyBorder="1" applyAlignment="1">
      <alignment horizontal="right"/>
    </xf>
    <xf numFmtId="0" fontId="58" fillId="0" borderId="0" xfId="6319"/>
    <xf numFmtId="2" fontId="5" fillId="0" borderId="27" xfId="0" applyNumberFormat="1" applyFont="1" applyBorder="1"/>
    <xf numFmtId="2" fontId="5" fillId="32" borderId="27" xfId="0" applyNumberFormat="1" applyFont="1" applyFill="1" applyBorder="1"/>
    <xf numFmtId="2" fontId="5" fillId="32" borderId="40" xfId="0" applyNumberFormat="1" applyFont="1" applyFill="1" applyBorder="1"/>
    <xf numFmtId="0" fontId="5" fillId="33" borderId="27" xfId="0" applyFont="1" applyFill="1" applyBorder="1" applyAlignment="1">
      <alignment horizontal="center"/>
    </xf>
    <xf numFmtId="164" fontId="5" fillId="33" borderId="27" xfId="0" applyNumberFormat="1" applyFont="1" applyFill="1" applyBorder="1" applyAlignment="1">
      <alignment horizontal="center"/>
    </xf>
    <xf numFmtId="166" fontId="5" fillId="33" borderId="27" xfId="0" applyNumberFormat="1" applyFont="1" applyFill="1" applyBorder="1"/>
    <xf numFmtId="0" fontId="5" fillId="33" borderId="28" xfId="0" applyFont="1" applyFill="1" applyBorder="1" applyAlignment="1">
      <alignment horizontal="center"/>
    </xf>
    <xf numFmtId="164" fontId="5" fillId="33" borderId="28" xfId="0" applyNumberFormat="1" applyFont="1" applyFill="1" applyBorder="1" applyAlignment="1">
      <alignment horizontal="center"/>
    </xf>
    <xf numFmtId="166" fontId="5" fillId="33" borderId="28" xfId="0" applyNumberFormat="1" applyFont="1" applyFill="1" applyBorder="1"/>
    <xf numFmtId="166" fontId="5" fillId="33" borderId="27" xfId="0" applyNumberFormat="1" applyFont="1" applyFill="1" applyBorder="1" applyAlignment="1">
      <alignment horizontal="right"/>
    </xf>
    <xf numFmtId="166" fontId="5" fillId="33" borderId="28" xfId="0" applyNumberFormat="1" applyFont="1" applyFill="1" applyBorder="1" applyAlignment="1">
      <alignment horizontal="right"/>
    </xf>
    <xf numFmtId="2" fontId="5" fillId="33" borderId="27" xfId="0" applyNumberFormat="1" applyFont="1" applyFill="1" applyBorder="1"/>
    <xf numFmtId="2" fontId="5" fillId="33" borderId="28" xfId="0" applyNumberFormat="1" applyFont="1" applyFill="1" applyBorder="1"/>
    <xf numFmtId="166" fontId="5" fillId="33" borderId="40" xfId="0" applyNumberFormat="1" applyFont="1" applyFill="1" applyBorder="1"/>
    <xf numFmtId="0" fontId="5" fillId="33" borderId="40" xfId="0" applyFont="1" applyFill="1" applyBorder="1" applyAlignment="1">
      <alignment horizontal="center"/>
    </xf>
    <xf numFmtId="164" fontId="5" fillId="33" borderId="40" xfId="0" applyNumberFormat="1" applyFont="1" applyFill="1" applyBorder="1" applyAlignment="1">
      <alignment horizontal="center"/>
    </xf>
    <xf numFmtId="166" fontId="5" fillId="33" borderId="40" xfId="0" applyNumberFormat="1" applyFont="1" applyFill="1" applyBorder="1" applyAlignment="1">
      <alignment horizontal="right"/>
    </xf>
    <xf numFmtId="2" fontId="5" fillId="33" borderId="40" xfId="0" applyNumberFormat="1" applyFont="1" applyFill="1" applyBorder="1"/>
    <xf numFmtId="0" fontId="5" fillId="33" borderId="42" xfId="0" applyFont="1" applyFill="1" applyBorder="1" applyAlignment="1">
      <alignment horizontal="center"/>
    </xf>
    <xf numFmtId="164" fontId="5" fillId="33" borderId="42" xfId="0" applyNumberFormat="1" applyFont="1" applyFill="1" applyBorder="1" applyAlignment="1">
      <alignment horizontal="center"/>
    </xf>
    <xf numFmtId="166" fontId="5" fillId="33" borderId="42" xfId="0" applyNumberFormat="1" applyFont="1" applyFill="1" applyBorder="1" applyAlignment="1">
      <alignment horizontal="right"/>
    </xf>
    <xf numFmtId="166" fontId="5" fillId="33" borderId="42" xfId="0" applyNumberFormat="1" applyFont="1" applyFill="1" applyBorder="1"/>
    <xf numFmtId="2" fontId="5" fillId="0" borderId="27" xfId="0" applyNumberFormat="1" applyFont="1" applyBorder="1" applyAlignment="1">
      <alignment horizontal="right"/>
    </xf>
    <xf numFmtId="2" fontId="5" fillId="32" borderId="27" xfId="0" applyNumberFormat="1" applyFont="1" applyFill="1" applyBorder="1" applyAlignment="1">
      <alignment horizontal="right"/>
    </xf>
    <xf numFmtId="2" fontId="5" fillId="32" borderId="40" xfId="0" applyNumberFormat="1" applyFont="1" applyFill="1" applyBorder="1" applyAlignment="1">
      <alignment horizontal="right"/>
    </xf>
    <xf numFmtId="2" fontId="5" fillId="33" borderId="27" xfId="0" applyNumberFormat="1" applyFont="1" applyFill="1" applyBorder="1" applyAlignment="1">
      <alignment horizontal="right"/>
    </xf>
    <xf numFmtId="2" fontId="5" fillId="33" borderId="40" xfId="0" applyNumberFormat="1" applyFont="1" applyFill="1" applyBorder="1" applyAlignment="1">
      <alignment horizontal="right"/>
    </xf>
    <xf numFmtId="2" fontId="5" fillId="33" borderId="42" xfId="0" applyNumberFormat="1" applyFont="1" applyFill="1" applyBorder="1" applyAlignment="1">
      <alignment horizontal="right"/>
    </xf>
    <xf numFmtId="0" fontId="5" fillId="0" borderId="32" xfId="0" applyFont="1" applyBorder="1"/>
    <xf numFmtId="0" fontId="5" fillId="0" borderId="33" xfId="0" applyFont="1" applyBorder="1"/>
    <xf numFmtId="0" fontId="5" fillId="0" borderId="34" xfId="0" applyFont="1" applyBorder="1"/>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15" xfId="0" applyFont="1" applyBorder="1" applyAlignment="1">
      <alignment horizontal="center" vertical="center"/>
    </xf>
    <xf numFmtId="0" fontId="5" fillId="0" borderId="16" xfId="0" applyFont="1" applyBorder="1" applyAlignment="1">
      <alignment horizontal="center" vertical="center"/>
    </xf>
    <xf numFmtId="0" fontId="5" fillId="0" borderId="17" xfId="0" applyFont="1" applyBorder="1" applyAlignment="1">
      <alignment horizontal="center" vertical="center"/>
    </xf>
    <xf numFmtId="0" fontId="5" fillId="0" borderId="32" xfId="0" applyFont="1" applyBorder="1" applyAlignment="1">
      <alignment wrapText="1"/>
    </xf>
    <xf numFmtId="0" fontId="5" fillId="0" borderId="33" xfId="0" applyFont="1" applyBorder="1" applyAlignment="1">
      <alignment wrapText="1"/>
    </xf>
    <xf numFmtId="0" fontId="5" fillId="0" borderId="34" xfId="0" applyFont="1" applyBorder="1" applyAlignment="1">
      <alignment wrapText="1"/>
    </xf>
    <xf numFmtId="0" fontId="55" fillId="0" borderId="13" xfId="0" applyFont="1" applyBorder="1"/>
    <xf numFmtId="0" fontId="54" fillId="0" borderId="26" xfId="0" applyFont="1" applyBorder="1"/>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9" xfId="0" applyFont="1" applyBorder="1"/>
    <xf numFmtId="0" fontId="5" fillId="0" borderId="30" xfId="0" applyFont="1" applyBorder="1"/>
    <xf numFmtId="0" fontId="5" fillId="0" borderId="31" xfId="0" applyFont="1" applyBorder="1"/>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4" xfId="0" applyFont="1" applyBorder="1" applyAlignment="1">
      <alignment horizontal="center" vertical="center"/>
    </xf>
    <xf numFmtId="0" fontId="5" fillId="0" borderId="22" xfId="0" applyFont="1" applyBorder="1" applyAlignment="1">
      <alignment horizontal="center" vertical="center"/>
    </xf>
    <xf numFmtId="0" fontId="5" fillId="0" borderId="39" xfId="0" applyFont="1" applyBorder="1" applyAlignment="1">
      <alignment horizontal="center" vertical="center"/>
    </xf>
    <xf numFmtId="0" fontId="55" fillId="0" borderId="13" xfId="0" applyFont="1" applyBorder="1" applyAlignment="1">
      <alignment horizontal="right"/>
    </xf>
    <xf numFmtId="0" fontId="5" fillId="0" borderId="18" xfId="0" applyFont="1" applyBorder="1" applyAlignment="1">
      <alignment horizontal="center" vertical="center"/>
    </xf>
    <xf numFmtId="0" fontId="5" fillId="0" borderId="37" xfId="0" applyFont="1" applyBorder="1" applyAlignment="1">
      <alignment horizontal="center" vertical="center"/>
    </xf>
    <xf numFmtId="0" fontId="5" fillId="0" borderId="27" xfId="0" applyFont="1" applyBorder="1" applyAlignment="1">
      <alignment wrapText="1"/>
    </xf>
    <xf numFmtId="0" fontId="5" fillId="0" borderId="36" xfId="0" applyFont="1" applyBorder="1" applyAlignment="1">
      <alignment wrapText="1"/>
    </xf>
    <xf numFmtId="0" fontId="5" fillId="0" borderId="27" xfId="0" applyFont="1" applyBorder="1"/>
    <xf numFmtId="0" fontId="5" fillId="0" borderId="35" xfId="0" applyFont="1" applyBorder="1" applyAlignment="1">
      <alignment horizontal="center" vertical="center"/>
    </xf>
    <xf numFmtId="0" fontId="5" fillId="0" borderId="38" xfId="0" applyFont="1" applyBorder="1" applyAlignment="1">
      <alignment horizontal="center" vertical="center"/>
    </xf>
    <xf numFmtId="0" fontId="5" fillId="0" borderId="41" xfId="0" applyFont="1" applyBorder="1" applyAlignment="1">
      <alignment horizontal="center" vertical="center"/>
    </xf>
    <xf numFmtId="0" fontId="5" fillId="0" borderId="14"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36" xfId="0" applyFont="1" applyBorder="1"/>
    <xf numFmtId="0" fontId="54" fillId="0" borderId="0" xfId="0" applyFont="1"/>
    <xf numFmtId="0" fontId="11" fillId="0" borderId="32" xfId="0" applyFont="1" applyBorder="1" applyAlignment="1">
      <alignment wrapText="1"/>
    </xf>
    <xf numFmtId="2" fontId="5" fillId="0" borderId="35" xfId="0" applyNumberFormat="1" applyFont="1" applyBorder="1" applyAlignment="1">
      <alignment horizontal="center" vertical="center"/>
    </xf>
    <xf numFmtId="2" fontId="5" fillId="0" borderId="14" xfId="0" applyNumberFormat="1" applyFont="1" applyBorder="1" applyAlignment="1">
      <alignment horizontal="center" vertical="center" wrapText="1"/>
    </xf>
    <xf numFmtId="2" fontId="5" fillId="0" borderId="35" xfId="0" applyNumberFormat="1" applyFont="1" applyBorder="1" applyAlignment="1">
      <alignment horizontal="center" vertical="center" wrapText="1"/>
    </xf>
    <xf numFmtId="2" fontId="5" fillId="0" borderId="14" xfId="0" applyNumberFormat="1" applyFont="1" applyBorder="1" applyAlignment="1">
      <alignment horizontal="center" vertical="center"/>
    </xf>
    <xf numFmtId="2" fontId="5" fillId="0" borderId="38" xfId="0" applyNumberFormat="1" applyFont="1" applyBorder="1" applyAlignment="1">
      <alignment horizontal="center" vertical="center"/>
    </xf>
    <xf numFmtId="2" fontId="5" fillId="0" borderId="22" xfId="0" applyNumberFormat="1" applyFont="1" applyBorder="1" applyAlignment="1">
      <alignment horizontal="center" vertical="center"/>
    </xf>
    <xf numFmtId="2" fontId="5" fillId="0" borderId="39" xfId="0" applyNumberFormat="1" applyFont="1" applyBorder="1" applyAlignment="1">
      <alignment horizontal="center" vertical="center"/>
    </xf>
    <xf numFmtId="2" fontId="5" fillId="0" borderId="18" xfId="0" applyNumberFormat="1" applyFont="1" applyBorder="1" applyAlignment="1">
      <alignment horizontal="center" vertical="center"/>
    </xf>
    <xf numFmtId="2" fontId="5" fillId="0" borderId="37" xfId="0" applyNumberFormat="1" applyFont="1" applyBorder="1" applyAlignment="1">
      <alignment horizontal="center" vertical="center"/>
    </xf>
    <xf numFmtId="169" fontId="5" fillId="0" borderId="27" xfId="0" applyNumberFormat="1" applyFont="1" applyBorder="1"/>
    <xf numFmtId="169" fontId="5" fillId="32" borderId="27" xfId="0" applyNumberFormat="1" applyFont="1" applyFill="1" applyBorder="1"/>
    <xf numFmtId="169" fontId="5" fillId="32" borderId="40" xfId="0" applyNumberFormat="1" applyFont="1" applyFill="1" applyBorder="1"/>
    <xf numFmtId="169" fontId="5" fillId="33" borderId="27" xfId="0" applyNumberFormat="1" applyFont="1" applyFill="1" applyBorder="1"/>
    <xf numFmtId="169" fontId="5" fillId="33" borderId="40" xfId="0" applyNumberFormat="1" applyFont="1" applyFill="1" applyBorder="1"/>
    <xf numFmtId="169" fontId="5" fillId="33" borderId="42" xfId="0" applyNumberFormat="1" applyFont="1" applyFill="1" applyBorder="1"/>
    <xf numFmtId="169" fontId="5" fillId="0" borderId="27" xfId="0" applyNumberFormat="1" applyFont="1" applyBorder="1" applyAlignment="1">
      <alignment horizontal="right"/>
    </xf>
    <xf numFmtId="169" fontId="5" fillId="32" borderId="27" xfId="0" applyNumberFormat="1" applyFont="1" applyFill="1" applyBorder="1" applyAlignment="1">
      <alignment horizontal="right"/>
    </xf>
    <xf numFmtId="169" fontId="5" fillId="32" borderId="40" xfId="0" applyNumberFormat="1" applyFont="1" applyFill="1" applyBorder="1" applyAlignment="1">
      <alignment horizontal="right"/>
    </xf>
    <xf numFmtId="169" fontId="5" fillId="33" borderId="27" xfId="0" applyNumberFormat="1" applyFont="1" applyFill="1" applyBorder="1" applyAlignment="1">
      <alignment horizontal="right"/>
    </xf>
    <xf numFmtId="169" fontId="5" fillId="33" borderId="40" xfId="0" applyNumberFormat="1" applyFont="1" applyFill="1" applyBorder="1" applyAlignment="1">
      <alignment horizontal="right"/>
    </xf>
    <xf numFmtId="169" fontId="5" fillId="33" borderId="28" xfId="0" applyNumberFormat="1" applyFont="1" applyFill="1" applyBorder="1" applyAlignment="1">
      <alignment horizontal="right"/>
    </xf>
    <xf numFmtId="169" fontId="5" fillId="33" borderId="43" xfId="0" applyNumberFormat="1" applyFont="1" applyFill="1" applyBorder="1"/>
    <xf numFmtId="169" fontId="5" fillId="33" borderId="28" xfId="0" applyNumberFormat="1" applyFont="1" applyFill="1" applyBorder="1"/>
    <xf numFmtId="0" fontId="5" fillId="0" borderId="0" xfId="0" applyFont="1" applyAlignment="1">
      <alignment vertical="center"/>
    </xf>
    <xf numFmtId="0" fontId="5" fillId="0" borderId="27" xfId="0" applyFont="1" applyBorder="1" applyAlignment="1">
      <alignment vertical="center" wrapText="1"/>
    </xf>
  </cellXfs>
  <cellStyles count="6320">
    <cellStyle name="20% - Accent1" xfId="1" builtinId="30" customBuiltin="1"/>
    <cellStyle name="20% - Accent1 10" xfId="2" xr:uid="{00000000-0005-0000-0000-000001000000}"/>
    <cellStyle name="20% - Accent1 11" xfId="3" xr:uid="{00000000-0005-0000-0000-000002000000}"/>
    <cellStyle name="20% - Accent1 12" xfId="4" xr:uid="{00000000-0005-0000-0000-000003000000}"/>
    <cellStyle name="20% - Accent1 13" xfId="5" xr:uid="{00000000-0005-0000-0000-000004000000}"/>
    <cellStyle name="20% - Accent1 14" xfId="6" xr:uid="{00000000-0005-0000-0000-000005000000}"/>
    <cellStyle name="20% - Accent1 15" xfId="7" xr:uid="{00000000-0005-0000-0000-000006000000}"/>
    <cellStyle name="20% - Accent1 16" xfId="8" xr:uid="{00000000-0005-0000-0000-000007000000}"/>
    <cellStyle name="20% - Accent1 17" xfId="9" xr:uid="{00000000-0005-0000-0000-000008000000}"/>
    <cellStyle name="20% - Accent1 18" xfId="10" xr:uid="{00000000-0005-0000-0000-000009000000}"/>
    <cellStyle name="20% - Accent1 2" xfId="11" xr:uid="{00000000-0005-0000-0000-00000A000000}"/>
    <cellStyle name="20% - Accent1 2 10" xfId="12" xr:uid="{00000000-0005-0000-0000-00000B000000}"/>
    <cellStyle name="20% - Accent1 2 11" xfId="13" xr:uid="{00000000-0005-0000-0000-00000C000000}"/>
    <cellStyle name="20% - Accent1 2 12" xfId="14" xr:uid="{00000000-0005-0000-0000-00000D000000}"/>
    <cellStyle name="20% - Accent1 2 13" xfId="15" xr:uid="{00000000-0005-0000-0000-00000E000000}"/>
    <cellStyle name="20% - Accent1 2 13 2" xfId="16" xr:uid="{00000000-0005-0000-0000-00000F000000}"/>
    <cellStyle name="20% - Accent1 2 13 3" xfId="17" xr:uid="{00000000-0005-0000-0000-000010000000}"/>
    <cellStyle name="20% - Accent1 2 2" xfId="18" xr:uid="{00000000-0005-0000-0000-000011000000}"/>
    <cellStyle name="20% - Accent1 2 2 10" xfId="19" xr:uid="{00000000-0005-0000-0000-000012000000}"/>
    <cellStyle name="20% - Accent1 2 2 11" xfId="20" xr:uid="{00000000-0005-0000-0000-000013000000}"/>
    <cellStyle name="20% - Accent1 2 2 2" xfId="21" xr:uid="{00000000-0005-0000-0000-000014000000}"/>
    <cellStyle name="20% - Accent1 2 2 2 2" xfId="22" xr:uid="{00000000-0005-0000-0000-000015000000}"/>
    <cellStyle name="20% - Accent1 2 2 3" xfId="23" xr:uid="{00000000-0005-0000-0000-000016000000}"/>
    <cellStyle name="20% - Accent1 2 2 4" xfId="24" xr:uid="{00000000-0005-0000-0000-000017000000}"/>
    <cellStyle name="20% - Accent1 2 2 5" xfId="25" xr:uid="{00000000-0005-0000-0000-000018000000}"/>
    <cellStyle name="20% - Accent1 2 2 6" xfId="26" xr:uid="{00000000-0005-0000-0000-000019000000}"/>
    <cellStyle name="20% - Accent1 2 2 7" xfId="27" xr:uid="{00000000-0005-0000-0000-00001A000000}"/>
    <cellStyle name="20% - Accent1 2 2 8" xfId="28" xr:uid="{00000000-0005-0000-0000-00001B000000}"/>
    <cellStyle name="20% - Accent1 2 2 9" xfId="29" xr:uid="{00000000-0005-0000-0000-00001C000000}"/>
    <cellStyle name="20% - Accent1 2 3" xfId="30" xr:uid="{00000000-0005-0000-0000-00001D000000}"/>
    <cellStyle name="20% - Accent1 2 3 2" xfId="31" xr:uid="{00000000-0005-0000-0000-00001E000000}"/>
    <cellStyle name="20% - Accent1 2 4" xfId="32" xr:uid="{00000000-0005-0000-0000-00001F000000}"/>
    <cellStyle name="20% - Accent1 2 4 2" xfId="33" xr:uid="{00000000-0005-0000-0000-000020000000}"/>
    <cellStyle name="20% - Accent1 2 5" xfId="34" xr:uid="{00000000-0005-0000-0000-000021000000}"/>
    <cellStyle name="20% - Accent1 2 6" xfId="35" xr:uid="{00000000-0005-0000-0000-000022000000}"/>
    <cellStyle name="20% - Accent1 2 7" xfId="36" xr:uid="{00000000-0005-0000-0000-000023000000}"/>
    <cellStyle name="20% - Accent1 2 8" xfId="37" xr:uid="{00000000-0005-0000-0000-000024000000}"/>
    <cellStyle name="20% - Accent1 2 9" xfId="38" xr:uid="{00000000-0005-0000-0000-000025000000}"/>
    <cellStyle name="20% - Accent1 3" xfId="39" xr:uid="{00000000-0005-0000-0000-000026000000}"/>
    <cellStyle name="20% - Accent1 3 10" xfId="40" xr:uid="{00000000-0005-0000-0000-000027000000}"/>
    <cellStyle name="20% - Accent1 3 11" xfId="41" xr:uid="{00000000-0005-0000-0000-000028000000}"/>
    <cellStyle name="20% - Accent1 3 2" xfId="42" xr:uid="{00000000-0005-0000-0000-000029000000}"/>
    <cellStyle name="20% - Accent1 3 3" xfId="43" xr:uid="{00000000-0005-0000-0000-00002A000000}"/>
    <cellStyle name="20% - Accent1 3 4" xfId="44" xr:uid="{00000000-0005-0000-0000-00002B000000}"/>
    <cellStyle name="20% - Accent1 3 5" xfId="45" xr:uid="{00000000-0005-0000-0000-00002C000000}"/>
    <cellStyle name="20% - Accent1 3 6" xfId="46" xr:uid="{00000000-0005-0000-0000-00002D000000}"/>
    <cellStyle name="20% - Accent1 3 7" xfId="47" xr:uid="{00000000-0005-0000-0000-00002E000000}"/>
    <cellStyle name="20% - Accent1 3 8" xfId="48" xr:uid="{00000000-0005-0000-0000-00002F000000}"/>
    <cellStyle name="20% - Accent1 3 9" xfId="49" xr:uid="{00000000-0005-0000-0000-000030000000}"/>
    <cellStyle name="20% - Accent1 4" xfId="50" xr:uid="{00000000-0005-0000-0000-000031000000}"/>
    <cellStyle name="20% - Accent1 4 10" xfId="51" xr:uid="{00000000-0005-0000-0000-000032000000}"/>
    <cellStyle name="20% - Accent1 4 11" xfId="52" xr:uid="{00000000-0005-0000-0000-000033000000}"/>
    <cellStyle name="20% - Accent1 4 2" xfId="53" xr:uid="{00000000-0005-0000-0000-000034000000}"/>
    <cellStyle name="20% - Accent1 4 3" xfId="54" xr:uid="{00000000-0005-0000-0000-000035000000}"/>
    <cellStyle name="20% - Accent1 4 4" xfId="55" xr:uid="{00000000-0005-0000-0000-000036000000}"/>
    <cellStyle name="20% - Accent1 4 5" xfId="56" xr:uid="{00000000-0005-0000-0000-000037000000}"/>
    <cellStyle name="20% - Accent1 4 6" xfId="57" xr:uid="{00000000-0005-0000-0000-000038000000}"/>
    <cellStyle name="20% - Accent1 4 7" xfId="58" xr:uid="{00000000-0005-0000-0000-000039000000}"/>
    <cellStyle name="20% - Accent1 4 8" xfId="59" xr:uid="{00000000-0005-0000-0000-00003A000000}"/>
    <cellStyle name="20% - Accent1 4 9" xfId="60" xr:uid="{00000000-0005-0000-0000-00003B000000}"/>
    <cellStyle name="20% - Accent1 5" xfId="61" xr:uid="{00000000-0005-0000-0000-00003C000000}"/>
    <cellStyle name="20% - Accent1 5 10" xfId="62" xr:uid="{00000000-0005-0000-0000-00003D000000}"/>
    <cellStyle name="20% - Accent1 5 11" xfId="63" xr:uid="{00000000-0005-0000-0000-00003E000000}"/>
    <cellStyle name="20% - Accent1 5 2" xfId="64" xr:uid="{00000000-0005-0000-0000-00003F000000}"/>
    <cellStyle name="20% - Accent1 5 3" xfId="65" xr:uid="{00000000-0005-0000-0000-000040000000}"/>
    <cellStyle name="20% - Accent1 5 4" xfId="66" xr:uid="{00000000-0005-0000-0000-000041000000}"/>
    <cellStyle name="20% - Accent1 5 5" xfId="67" xr:uid="{00000000-0005-0000-0000-000042000000}"/>
    <cellStyle name="20% - Accent1 5 6" xfId="68" xr:uid="{00000000-0005-0000-0000-000043000000}"/>
    <cellStyle name="20% - Accent1 5 7" xfId="69" xr:uid="{00000000-0005-0000-0000-000044000000}"/>
    <cellStyle name="20% - Accent1 5 8" xfId="70" xr:uid="{00000000-0005-0000-0000-000045000000}"/>
    <cellStyle name="20% - Accent1 5 9" xfId="71" xr:uid="{00000000-0005-0000-0000-000046000000}"/>
    <cellStyle name="20% - Accent1 6" xfId="72" xr:uid="{00000000-0005-0000-0000-000047000000}"/>
    <cellStyle name="20% - Accent1 6 2" xfId="73" xr:uid="{00000000-0005-0000-0000-000048000000}"/>
    <cellStyle name="20% - Accent1 7" xfId="74" xr:uid="{00000000-0005-0000-0000-000049000000}"/>
    <cellStyle name="20% - Accent1 7 2" xfId="75" xr:uid="{00000000-0005-0000-0000-00004A000000}"/>
    <cellStyle name="20% - Accent1 8" xfId="76" xr:uid="{00000000-0005-0000-0000-00004B000000}"/>
    <cellStyle name="20% - Accent1 9" xfId="77" xr:uid="{00000000-0005-0000-0000-00004C000000}"/>
    <cellStyle name="20% - Accent2" xfId="78" builtinId="34" customBuiltin="1"/>
    <cellStyle name="20% - Accent2 10" xfId="79" xr:uid="{00000000-0005-0000-0000-00004E000000}"/>
    <cellStyle name="20% - Accent2 11" xfId="80" xr:uid="{00000000-0005-0000-0000-00004F000000}"/>
    <cellStyle name="20% - Accent2 12" xfId="81" xr:uid="{00000000-0005-0000-0000-000050000000}"/>
    <cellStyle name="20% - Accent2 13" xfId="82" xr:uid="{00000000-0005-0000-0000-000051000000}"/>
    <cellStyle name="20% - Accent2 14" xfId="83" xr:uid="{00000000-0005-0000-0000-000052000000}"/>
    <cellStyle name="20% - Accent2 15" xfId="84" xr:uid="{00000000-0005-0000-0000-000053000000}"/>
    <cellStyle name="20% - Accent2 16" xfId="85" xr:uid="{00000000-0005-0000-0000-000054000000}"/>
    <cellStyle name="20% - Accent2 17" xfId="86" xr:uid="{00000000-0005-0000-0000-000055000000}"/>
    <cellStyle name="20% - Accent2 18" xfId="87" xr:uid="{00000000-0005-0000-0000-000056000000}"/>
    <cellStyle name="20% - Accent2 2" xfId="88" xr:uid="{00000000-0005-0000-0000-000057000000}"/>
    <cellStyle name="20% - Accent2 2 10" xfId="89" xr:uid="{00000000-0005-0000-0000-000058000000}"/>
    <cellStyle name="20% - Accent2 2 11" xfId="90" xr:uid="{00000000-0005-0000-0000-000059000000}"/>
    <cellStyle name="20% - Accent2 2 12" xfId="91" xr:uid="{00000000-0005-0000-0000-00005A000000}"/>
    <cellStyle name="20% - Accent2 2 13" xfId="92" xr:uid="{00000000-0005-0000-0000-00005B000000}"/>
    <cellStyle name="20% - Accent2 2 13 2" xfId="93" xr:uid="{00000000-0005-0000-0000-00005C000000}"/>
    <cellStyle name="20% - Accent2 2 13 3" xfId="94" xr:uid="{00000000-0005-0000-0000-00005D000000}"/>
    <cellStyle name="20% - Accent2 2 2" xfId="95" xr:uid="{00000000-0005-0000-0000-00005E000000}"/>
    <cellStyle name="20% - Accent2 2 2 10" xfId="96" xr:uid="{00000000-0005-0000-0000-00005F000000}"/>
    <cellStyle name="20% - Accent2 2 2 11" xfId="97" xr:uid="{00000000-0005-0000-0000-000060000000}"/>
    <cellStyle name="20% - Accent2 2 2 2" xfId="98" xr:uid="{00000000-0005-0000-0000-000061000000}"/>
    <cellStyle name="20% - Accent2 2 2 2 2" xfId="99" xr:uid="{00000000-0005-0000-0000-000062000000}"/>
    <cellStyle name="20% - Accent2 2 2 3" xfId="100" xr:uid="{00000000-0005-0000-0000-000063000000}"/>
    <cellStyle name="20% - Accent2 2 2 4" xfId="101" xr:uid="{00000000-0005-0000-0000-000064000000}"/>
    <cellStyle name="20% - Accent2 2 2 5" xfId="102" xr:uid="{00000000-0005-0000-0000-000065000000}"/>
    <cellStyle name="20% - Accent2 2 2 6" xfId="103" xr:uid="{00000000-0005-0000-0000-000066000000}"/>
    <cellStyle name="20% - Accent2 2 2 7" xfId="104" xr:uid="{00000000-0005-0000-0000-000067000000}"/>
    <cellStyle name="20% - Accent2 2 2 8" xfId="105" xr:uid="{00000000-0005-0000-0000-000068000000}"/>
    <cellStyle name="20% - Accent2 2 2 9" xfId="106" xr:uid="{00000000-0005-0000-0000-000069000000}"/>
    <cellStyle name="20% - Accent2 2 3" xfId="107" xr:uid="{00000000-0005-0000-0000-00006A000000}"/>
    <cellStyle name="20% - Accent2 2 3 2" xfId="108" xr:uid="{00000000-0005-0000-0000-00006B000000}"/>
    <cellStyle name="20% - Accent2 2 4" xfId="109" xr:uid="{00000000-0005-0000-0000-00006C000000}"/>
    <cellStyle name="20% - Accent2 2 4 2" xfId="110" xr:uid="{00000000-0005-0000-0000-00006D000000}"/>
    <cellStyle name="20% - Accent2 2 5" xfId="111" xr:uid="{00000000-0005-0000-0000-00006E000000}"/>
    <cellStyle name="20% - Accent2 2 6" xfId="112" xr:uid="{00000000-0005-0000-0000-00006F000000}"/>
    <cellStyle name="20% - Accent2 2 7" xfId="113" xr:uid="{00000000-0005-0000-0000-000070000000}"/>
    <cellStyle name="20% - Accent2 2 8" xfId="114" xr:uid="{00000000-0005-0000-0000-000071000000}"/>
    <cellStyle name="20% - Accent2 2 9" xfId="115" xr:uid="{00000000-0005-0000-0000-000072000000}"/>
    <cellStyle name="20% - Accent2 3" xfId="116" xr:uid="{00000000-0005-0000-0000-000073000000}"/>
    <cellStyle name="20% - Accent2 3 10" xfId="117" xr:uid="{00000000-0005-0000-0000-000074000000}"/>
    <cellStyle name="20% - Accent2 3 11" xfId="118" xr:uid="{00000000-0005-0000-0000-000075000000}"/>
    <cellStyle name="20% - Accent2 3 2" xfId="119" xr:uid="{00000000-0005-0000-0000-000076000000}"/>
    <cellStyle name="20% - Accent2 3 3" xfId="120" xr:uid="{00000000-0005-0000-0000-000077000000}"/>
    <cellStyle name="20% - Accent2 3 4" xfId="121" xr:uid="{00000000-0005-0000-0000-000078000000}"/>
    <cellStyle name="20% - Accent2 3 5" xfId="122" xr:uid="{00000000-0005-0000-0000-000079000000}"/>
    <cellStyle name="20% - Accent2 3 6" xfId="123" xr:uid="{00000000-0005-0000-0000-00007A000000}"/>
    <cellStyle name="20% - Accent2 3 7" xfId="124" xr:uid="{00000000-0005-0000-0000-00007B000000}"/>
    <cellStyle name="20% - Accent2 3 8" xfId="125" xr:uid="{00000000-0005-0000-0000-00007C000000}"/>
    <cellStyle name="20% - Accent2 3 9" xfId="126" xr:uid="{00000000-0005-0000-0000-00007D000000}"/>
    <cellStyle name="20% - Accent2 4" xfId="127" xr:uid="{00000000-0005-0000-0000-00007E000000}"/>
    <cellStyle name="20% - Accent2 4 10" xfId="128" xr:uid="{00000000-0005-0000-0000-00007F000000}"/>
    <cellStyle name="20% - Accent2 4 11" xfId="129" xr:uid="{00000000-0005-0000-0000-000080000000}"/>
    <cellStyle name="20% - Accent2 4 2" xfId="130" xr:uid="{00000000-0005-0000-0000-000081000000}"/>
    <cellStyle name="20% - Accent2 4 3" xfId="131" xr:uid="{00000000-0005-0000-0000-000082000000}"/>
    <cellStyle name="20% - Accent2 4 4" xfId="132" xr:uid="{00000000-0005-0000-0000-000083000000}"/>
    <cellStyle name="20% - Accent2 4 5" xfId="133" xr:uid="{00000000-0005-0000-0000-000084000000}"/>
    <cellStyle name="20% - Accent2 4 6" xfId="134" xr:uid="{00000000-0005-0000-0000-000085000000}"/>
    <cellStyle name="20% - Accent2 4 7" xfId="135" xr:uid="{00000000-0005-0000-0000-000086000000}"/>
    <cellStyle name="20% - Accent2 4 8" xfId="136" xr:uid="{00000000-0005-0000-0000-000087000000}"/>
    <cellStyle name="20% - Accent2 4 9" xfId="137" xr:uid="{00000000-0005-0000-0000-000088000000}"/>
    <cellStyle name="20% - Accent2 5" xfId="138" xr:uid="{00000000-0005-0000-0000-000089000000}"/>
    <cellStyle name="20% - Accent2 5 10" xfId="139" xr:uid="{00000000-0005-0000-0000-00008A000000}"/>
    <cellStyle name="20% - Accent2 5 11" xfId="140" xr:uid="{00000000-0005-0000-0000-00008B000000}"/>
    <cellStyle name="20% - Accent2 5 2" xfId="141" xr:uid="{00000000-0005-0000-0000-00008C000000}"/>
    <cellStyle name="20% - Accent2 5 3" xfId="142" xr:uid="{00000000-0005-0000-0000-00008D000000}"/>
    <cellStyle name="20% - Accent2 5 4" xfId="143" xr:uid="{00000000-0005-0000-0000-00008E000000}"/>
    <cellStyle name="20% - Accent2 5 5" xfId="144" xr:uid="{00000000-0005-0000-0000-00008F000000}"/>
    <cellStyle name="20% - Accent2 5 6" xfId="145" xr:uid="{00000000-0005-0000-0000-000090000000}"/>
    <cellStyle name="20% - Accent2 5 7" xfId="146" xr:uid="{00000000-0005-0000-0000-000091000000}"/>
    <cellStyle name="20% - Accent2 5 8" xfId="147" xr:uid="{00000000-0005-0000-0000-000092000000}"/>
    <cellStyle name="20% - Accent2 5 9" xfId="148" xr:uid="{00000000-0005-0000-0000-000093000000}"/>
    <cellStyle name="20% - Accent2 6" xfId="149" xr:uid="{00000000-0005-0000-0000-000094000000}"/>
    <cellStyle name="20% - Accent2 6 2" xfId="150" xr:uid="{00000000-0005-0000-0000-000095000000}"/>
    <cellStyle name="20% - Accent2 7" xfId="151" xr:uid="{00000000-0005-0000-0000-000096000000}"/>
    <cellStyle name="20% - Accent2 7 2" xfId="152" xr:uid="{00000000-0005-0000-0000-000097000000}"/>
    <cellStyle name="20% - Accent2 8" xfId="153" xr:uid="{00000000-0005-0000-0000-000098000000}"/>
    <cellStyle name="20% - Accent2 9" xfId="154" xr:uid="{00000000-0005-0000-0000-000099000000}"/>
    <cellStyle name="20% - Accent3" xfId="155" builtinId="38" customBuiltin="1"/>
    <cellStyle name="20% - Accent3 10" xfId="156" xr:uid="{00000000-0005-0000-0000-00009B000000}"/>
    <cellStyle name="20% - Accent3 11" xfId="157" xr:uid="{00000000-0005-0000-0000-00009C000000}"/>
    <cellStyle name="20% - Accent3 12" xfId="158" xr:uid="{00000000-0005-0000-0000-00009D000000}"/>
    <cellStyle name="20% - Accent3 13" xfId="159" xr:uid="{00000000-0005-0000-0000-00009E000000}"/>
    <cellStyle name="20% - Accent3 14" xfId="160" xr:uid="{00000000-0005-0000-0000-00009F000000}"/>
    <cellStyle name="20% - Accent3 15" xfId="161" xr:uid="{00000000-0005-0000-0000-0000A0000000}"/>
    <cellStyle name="20% - Accent3 16" xfId="162" xr:uid="{00000000-0005-0000-0000-0000A1000000}"/>
    <cellStyle name="20% - Accent3 17" xfId="163" xr:uid="{00000000-0005-0000-0000-0000A2000000}"/>
    <cellStyle name="20% - Accent3 18" xfId="164" xr:uid="{00000000-0005-0000-0000-0000A3000000}"/>
    <cellStyle name="20% - Accent3 2" xfId="165" xr:uid="{00000000-0005-0000-0000-0000A4000000}"/>
    <cellStyle name="20% - Accent3 2 10" xfId="166" xr:uid="{00000000-0005-0000-0000-0000A5000000}"/>
    <cellStyle name="20% - Accent3 2 11" xfId="167" xr:uid="{00000000-0005-0000-0000-0000A6000000}"/>
    <cellStyle name="20% - Accent3 2 12" xfId="168" xr:uid="{00000000-0005-0000-0000-0000A7000000}"/>
    <cellStyle name="20% - Accent3 2 13" xfId="169" xr:uid="{00000000-0005-0000-0000-0000A8000000}"/>
    <cellStyle name="20% - Accent3 2 13 2" xfId="170" xr:uid="{00000000-0005-0000-0000-0000A9000000}"/>
    <cellStyle name="20% - Accent3 2 13 3" xfId="171" xr:uid="{00000000-0005-0000-0000-0000AA000000}"/>
    <cellStyle name="20% - Accent3 2 2" xfId="172" xr:uid="{00000000-0005-0000-0000-0000AB000000}"/>
    <cellStyle name="20% - Accent3 2 2 10" xfId="173" xr:uid="{00000000-0005-0000-0000-0000AC000000}"/>
    <cellStyle name="20% - Accent3 2 2 11" xfId="174" xr:uid="{00000000-0005-0000-0000-0000AD000000}"/>
    <cellStyle name="20% - Accent3 2 2 2" xfId="175" xr:uid="{00000000-0005-0000-0000-0000AE000000}"/>
    <cellStyle name="20% - Accent3 2 2 2 2" xfId="176" xr:uid="{00000000-0005-0000-0000-0000AF000000}"/>
    <cellStyle name="20% - Accent3 2 2 3" xfId="177" xr:uid="{00000000-0005-0000-0000-0000B0000000}"/>
    <cellStyle name="20% - Accent3 2 2 4" xfId="178" xr:uid="{00000000-0005-0000-0000-0000B1000000}"/>
    <cellStyle name="20% - Accent3 2 2 5" xfId="179" xr:uid="{00000000-0005-0000-0000-0000B2000000}"/>
    <cellStyle name="20% - Accent3 2 2 6" xfId="180" xr:uid="{00000000-0005-0000-0000-0000B3000000}"/>
    <cellStyle name="20% - Accent3 2 2 7" xfId="181" xr:uid="{00000000-0005-0000-0000-0000B4000000}"/>
    <cellStyle name="20% - Accent3 2 2 8" xfId="182" xr:uid="{00000000-0005-0000-0000-0000B5000000}"/>
    <cellStyle name="20% - Accent3 2 2 9" xfId="183" xr:uid="{00000000-0005-0000-0000-0000B6000000}"/>
    <cellStyle name="20% - Accent3 2 3" xfId="184" xr:uid="{00000000-0005-0000-0000-0000B7000000}"/>
    <cellStyle name="20% - Accent3 2 3 2" xfId="185" xr:uid="{00000000-0005-0000-0000-0000B8000000}"/>
    <cellStyle name="20% - Accent3 2 4" xfId="186" xr:uid="{00000000-0005-0000-0000-0000B9000000}"/>
    <cellStyle name="20% - Accent3 2 4 2" xfId="187" xr:uid="{00000000-0005-0000-0000-0000BA000000}"/>
    <cellStyle name="20% - Accent3 2 5" xfId="188" xr:uid="{00000000-0005-0000-0000-0000BB000000}"/>
    <cellStyle name="20% - Accent3 2 6" xfId="189" xr:uid="{00000000-0005-0000-0000-0000BC000000}"/>
    <cellStyle name="20% - Accent3 2 7" xfId="190" xr:uid="{00000000-0005-0000-0000-0000BD000000}"/>
    <cellStyle name="20% - Accent3 2 8" xfId="191" xr:uid="{00000000-0005-0000-0000-0000BE000000}"/>
    <cellStyle name="20% - Accent3 2 9" xfId="192" xr:uid="{00000000-0005-0000-0000-0000BF000000}"/>
    <cellStyle name="20% - Accent3 3" xfId="193" xr:uid="{00000000-0005-0000-0000-0000C0000000}"/>
    <cellStyle name="20% - Accent3 3 10" xfId="194" xr:uid="{00000000-0005-0000-0000-0000C1000000}"/>
    <cellStyle name="20% - Accent3 3 11" xfId="195" xr:uid="{00000000-0005-0000-0000-0000C2000000}"/>
    <cellStyle name="20% - Accent3 3 2" xfId="196" xr:uid="{00000000-0005-0000-0000-0000C3000000}"/>
    <cellStyle name="20% - Accent3 3 3" xfId="197" xr:uid="{00000000-0005-0000-0000-0000C4000000}"/>
    <cellStyle name="20% - Accent3 3 4" xfId="198" xr:uid="{00000000-0005-0000-0000-0000C5000000}"/>
    <cellStyle name="20% - Accent3 3 5" xfId="199" xr:uid="{00000000-0005-0000-0000-0000C6000000}"/>
    <cellStyle name="20% - Accent3 3 6" xfId="200" xr:uid="{00000000-0005-0000-0000-0000C7000000}"/>
    <cellStyle name="20% - Accent3 3 7" xfId="201" xr:uid="{00000000-0005-0000-0000-0000C8000000}"/>
    <cellStyle name="20% - Accent3 3 8" xfId="202" xr:uid="{00000000-0005-0000-0000-0000C9000000}"/>
    <cellStyle name="20% - Accent3 3 9" xfId="203" xr:uid="{00000000-0005-0000-0000-0000CA000000}"/>
    <cellStyle name="20% - Accent3 4" xfId="204" xr:uid="{00000000-0005-0000-0000-0000CB000000}"/>
    <cellStyle name="20% - Accent3 4 10" xfId="205" xr:uid="{00000000-0005-0000-0000-0000CC000000}"/>
    <cellStyle name="20% - Accent3 4 11" xfId="206" xr:uid="{00000000-0005-0000-0000-0000CD000000}"/>
    <cellStyle name="20% - Accent3 4 2" xfId="207" xr:uid="{00000000-0005-0000-0000-0000CE000000}"/>
    <cellStyle name="20% - Accent3 4 3" xfId="208" xr:uid="{00000000-0005-0000-0000-0000CF000000}"/>
    <cellStyle name="20% - Accent3 4 4" xfId="209" xr:uid="{00000000-0005-0000-0000-0000D0000000}"/>
    <cellStyle name="20% - Accent3 4 5" xfId="210" xr:uid="{00000000-0005-0000-0000-0000D1000000}"/>
    <cellStyle name="20% - Accent3 4 6" xfId="211" xr:uid="{00000000-0005-0000-0000-0000D2000000}"/>
    <cellStyle name="20% - Accent3 4 7" xfId="212" xr:uid="{00000000-0005-0000-0000-0000D3000000}"/>
    <cellStyle name="20% - Accent3 4 8" xfId="213" xr:uid="{00000000-0005-0000-0000-0000D4000000}"/>
    <cellStyle name="20% - Accent3 4 9" xfId="214" xr:uid="{00000000-0005-0000-0000-0000D5000000}"/>
    <cellStyle name="20% - Accent3 5" xfId="215" xr:uid="{00000000-0005-0000-0000-0000D6000000}"/>
    <cellStyle name="20% - Accent3 5 10" xfId="216" xr:uid="{00000000-0005-0000-0000-0000D7000000}"/>
    <cellStyle name="20% - Accent3 5 11" xfId="217" xr:uid="{00000000-0005-0000-0000-0000D8000000}"/>
    <cellStyle name="20% - Accent3 5 2" xfId="218" xr:uid="{00000000-0005-0000-0000-0000D9000000}"/>
    <cellStyle name="20% - Accent3 5 3" xfId="219" xr:uid="{00000000-0005-0000-0000-0000DA000000}"/>
    <cellStyle name="20% - Accent3 5 4" xfId="220" xr:uid="{00000000-0005-0000-0000-0000DB000000}"/>
    <cellStyle name="20% - Accent3 5 5" xfId="221" xr:uid="{00000000-0005-0000-0000-0000DC000000}"/>
    <cellStyle name="20% - Accent3 5 6" xfId="222" xr:uid="{00000000-0005-0000-0000-0000DD000000}"/>
    <cellStyle name="20% - Accent3 5 7" xfId="223" xr:uid="{00000000-0005-0000-0000-0000DE000000}"/>
    <cellStyle name="20% - Accent3 5 8" xfId="224" xr:uid="{00000000-0005-0000-0000-0000DF000000}"/>
    <cellStyle name="20% - Accent3 5 9" xfId="225" xr:uid="{00000000-0005-0000-0000-0000E0000000}"/>
    <cellStyle name="20% - Accent3 6" xfId="226" xr:uid="{00000000-0005-0000-0000-0000E1000000}"/>
    <cellStyle name="20% - Accent3 6 2" xfId="227" xr:uid="{00000000-0005-0000-0000-0000E2000000}"/>
    <cellStyle name="20% - Accent3 7" xfId="228" xr:uid="{00000000-0005-0000-0000-0000E3000000}"/>
    <cellStyle name="20% - Accent3 7 2" xfId="229" xr:uid="{00000000-0005-0000-0000-0000E4000000}"/>
    <cellStyle name="20% - Accent3 8" xfId="230" xr:uid="{00000000-0005-0000-0000-0000E5000000}"/>
    <cellStyle name="20% - Accent3 9" xfId="231" xr:uid="{00000000-0005-0000-0000-0000E6000000}"/>
    <cellStyle name="20% - Accent4" xfId="232" builtinId="42" customBuiltin="1"/>
    <cellStyle name="20% - Accent4 10" xfId="233" xr:uid="{00000000-0005-0000-0000-0000E8000000}"/>
    <cellStyle name="20% - Accent4 11" xfId="234" xr:uid="{00000000-0005-0000-0000-0000E9000000}"/>
    <cellStyle name="20% - Accent4 12" xfId="235" xr:uid="{00000000-0005-0000-0000-0000EA000000}"/>
    <cellStyle name="20% - Accent4 13" xfId="236" xr:uid="{00000000-0005-0000-0000-0000EB000000}"/>
    <cellStyle name="20% - Accent4 14" xfId="237" xr:uid="{00000000-0005-0000-0000-0000EC000000}"/>
    <cellStyle name="20% - Accent4 15" xfId="238" xr:uid="{00000000-0005-0000-0000-0000ED000000}"/>
    <cellStyle name="20% - Accent4 16" xfId="239" xr:uid="{00000000-0005-0000-0000-0000EE000000}"/>
    <cellStyle name="20% - Accent4 17" xfId="240" xr:uid="{00000000-0005-0000-0000-0000EF000000}"/>
    <cellStyle name="20% - Accent4 18" xfId="241" xr:uid="{00000000-0005-0000-0000-0000F0000000}"/>
    <cellStyle name="20% - Accent4 2" xfId="242" xr:uid="{00000000-0005-0000-0000-0000F1000000}"/>
    <cellStyle name="20% - Accent4 2 10" xfId="243" xr:uid="{00000000-0005-0000-0000-0000F2000000}"/>
    <cellStyle name="20% - Accent4 2 11" xfId="244" xr:uid="{00000000-0005-0000-0000-0000F3000000}"/>
    <cellStyle name="20% - Accent4 2 12" xfId="245" xr:uid="{00000000-0005-0000-0000-0000F4000000}"/>
    <cellStyle name="20% - Accent4 2 13" xfId="246" xr:uid="{00000000-0005-0000-0000-0000F5000000}"/>
    <cellStyle name="20% - Accent4 2 13 2" xfId="247" xr:uid="{00000000-0005-0000-0000-0000F6000000}"/>
    <cellStyle name="20% - Accent4 2 13 3" xfId="248" xr:uid="{00000000-0005-0000-0000-0000F7000000}"/>
    <cellStyle name="20% - Accent4 2 2" xfId="249" xr:uid="{00000000-0005-0000-0000-0000F8000000}"/>
    <cellStyle name="20% - Accent4 2 2 10" xfId="250" xr:uid="{00000000-0005-0000-0000-0000F9000000}"/>
    <cellStyle name="20% - Accent4 2 2 11" xfId="251" xr:uid="{00000000-0005-0000-0000-0000FA000000}"/>
    <cellStyle name="20% - Accent4 2 2 2" xfId="252" xr:uid="{00000000-0005-0000-0000-0000FB000000}"/>
    <cellStyle name="20% - Accent4 2 2 2 2" xfId="253" xr:uid="{00000000-0005-0000-0000-0000FC000000}"/>
    <cellStyle name="20% - Accent4 2 2 3" xfId="254" xr:uid="{00000000-0005-0000-0000-0000FD000000}"/>
    <cellStyle name="20% - Accent4 2 2 4" xfId="255" xr:uid="{00000000-0005-0000-0000-0000FE000000}"/>
    <cellStyle name="20% - Accent4 2 2 5" xfId="256" xr:uid="{00000000-0005-0000-0000-0000FF000000}"/>
    <cellStyle name="20% - Accent4 2 2 6" xfId="257" xr:uid="{00000000-0005-0000-0000-000000010000}"/>
    <cellStyle name="20% - Accent4 2 2 7" xfId="258" xr:uid="{00000000-0005-0000-0000-000001010000}"/>
    <cellStyle name="20% - Accent4 2 2 8" xfId="259" xr:uid="{00000000-0005-0000-0000-000002010000}"/>
    <cellStyle name="20% - Accent4 2 2 9" xfId="260" xr:uid="{00000000-0005-0000-0000-000003010000}"/>
    <cellStyle name="20% - Accent4 2 3" xfId="261" xr:uid="{00000000-0005-0000-0000-000004010000}"/>
    <cellStyle name="20% - Accent4 2 3 2" xfId="262" xr:uid="{00000000-0005-0000-0000-000005010000}"/>
    <cellStyle name="20% - Accent4 2 4" xfId="263" xr:uid="{00000000-0005-0000-0000-000006010000}"/>
    <cellStyle name="20% - Accent4 2 4 2" xfId="264" xr:uid="{00000000-0005-0000-0000-000007010000}"/>
    <cellStyle name="20% - Accent4 2 5" xfId="265" xr:uid="{00000000-0005-0000-0000-000008010000}"/>
    <cellStyle name="20% - Accent4 2 6" xfId="266" xr:uid="{00000000-0005-0000-0000-000009010000}"/>
    <cellStyle name="20% - Accent4 2 7" xfId="267" xr:uid="{00000000-0005-0000-0000-00000A010000}"/>
    <cellStyle name="20% - Accent4 2 8" xfId="268" xr:uid="{00000000-0005-0000-0000-00000B010000}"/>
    <cellStyle name="20% - Accent4 2 9" xfId="269" xr:uid="{00000000-0005-0000-0000-00000C010000}"/>
    <cellStyle name="20% - Accent4 3" xfId="270" xr:uid="{00000000-0005-0000-0000-00000D010000}"/>
    <cellStyle name="20% - Accent4 3 10" xfId="271" xr:uid="{00000000-0005-0000-0000-00000E010000}"/>
    <cellStyle name="20% - Accent4 3 11" xfId="272" xr:uid="{00000000-0005-0000-0000-00000F010000}"/>
    <cellStyle name="20% - Accent4 3 2" xfId="273" xr:uid="{00000000-0005-0000-0000-000010010000}"/>
    <cellStyle name="20% - Accent4 3 3" xfId="274" xr:uid="{00000000-0005-0000-0000-000011010000}"/>
    <cellStyle name="20% - Accent4 3 4" xfId="275" xr:uid="{00000000-0005-0000-0000-000012010000}"/>
    <cellStyle name="20% - Accent4 3 5" xfId="276" xr:uid="{00000000-0005-0000-0000-000013010000}"/>
    <cellStyle name="20% - Accent4 3 6" xfId="277" xr:uid="{00000000-0005-0000-0000-000014010000}"/>
    <cellStyle name="20% - Accent4 3 7" xfId="278" xr:uid="{00000000-0005-0000-0000-000015010000}"/>
    <cellStyle name="20% - Accent4 3 8" xfId="279" xr:uid="{00000000-0005-0000-0000-000016010000}"/>
    <cellStyle name="20% - Accent4 3 9" xfId="280" xr:uid="{00000000-0005-0000-0000-000017010000}"/>
    <cellStyle name="20% - Accent4 4" xfId="281" xr:uid="{00000000-0005-0000-0000-000018010000}"/>
    <cellStyle name="20% - Accent4 4 10" xfId="282" xr:uid="{00000000-0005-0000-0000-000019010000}"/>
    <cellStyle name="20% - Accent4 4 11" xfId="283" xr:uid="{00000000-0005-0000-0000-00001A010000}"/>
    <cellStyle name="20% - Accent4 4 2" xfId="284" xr:uid="{00000000-0005-0000-0000-00001B010000}"/>
    <cellStyle name="20% - Accent4 4 3" xfId="285" xr:uid="{00000000-0005-0000-0000-00001C010000}"/>
    <cellStyle name="20% - Accent4 4 4" xfId="286" xr:uid="{00000000-0005-0000-0000-00001D010000}"/>
    <cellStyle name="20% - Accent4 4 5" xfId="287" xr:uid="{00000000-0005-0000-0000-00001E010000}"/>
    <cellStyle name="20% - Accent4 4 6" xfId="288" xr:uid="{00000000-0005-0000-0000-00001F010000}"/>
    <cellStyle name="20% - Accent4 4 7" xfId="289" xr:uid="{00000000-0005-0000-0000-000020010000}"/>
    <cellStyle name="20% - Accent4 4 8" xfId="290" xr:uid="{00000000-0005-0000-0000-000021010000}"/>
    <cellStyle name="20% - Accent4 4 9" xfId="291" xr:uid="{00000000-0005-0000-0000-000022010000}"/>
    <cellStyle name="20% - Accent4 5" xfId="292" xr:uid="{00000000-0005-0000-0000-000023010000}"/>
    <cellStyle name="20% - Accent4 5 10" xfId="293" xr:uid="{00000000-0005-0000-0000-000024010000}"/>
    <cellStyle name="20% - Accent4 5 11" xfId="294" xr:uid="{00000000-0005-0000-0000-000025010000}"/>
    <cellStyle name="20% - Accent4 5 2" xfId="295" xr:uid="{00000000-0005-0000-0000-000026010000}"/>
    <cellStyle name="20% - Accent4 5 3" xfId="296" xr:uid="{00000000-0005-0000-0000-000027010000}"/>
    <cellStyle name="20% - Accent4 5 4" xfId="297" xr:uid="{00000000-0005-0000-0000-000028010000}"/>
    <cellStyle name="20% - Accent4 5 5" xfId="298" xr:uid="{00000000-0005-0000-0000-000029010000}"/>
    <cellStyle name="20% - Accent4 5 6" xfId="299" xr:uid="{00000000-0005-0000-0000-00002A010000}"/>
    <cellStyle name="20% - Accent4 5 7" xfId="300" xr:uid="{00000000-0005-0000-0000-00002B010000}"/>
    <cellStyle name="20% - Accent4 5 8" xfId="301" xr:uid="{00000000-0005-0000-0000-00002C010000}"/>
    <cellStyle name="20% - Accent4 5 9" xfId="302" xr:uid="{00000000-0005-0000-0000-00002D010000}"/>
    <cellStyle name="20% - Accent4 6" xfId="303" xr:uid="{00000000-0005-0000-0000-00002E010000}"/>
    <cellStyle name="20% - Accent4 6 2" xfId="304" xr:uid="{00000000-0005-0000-0000-00002F010000}"/>
    <cellStyle name="20% - Accent4 7" xfId="305" xr:uid="{00000000-0005-0000-0000-000030010000}"/>
    <cellStyle name="20% - Accent4 7 2" xfId="306" xr:uid="{00000000-0005-0000-0000-000031010000}"/>
    <cellStyle name="20% - Accent4 8" xfId="307" xr:uid="{00000000-0005-0000-0000-000032010000}"/>
    <cellStyle name="20% - Accent4 9" xfId="308" xr:uid="{00000000-0005-0000-0000-000033010000}"/>
    <cellStyle name="20% - Accent5" xfId="309" builtinId="46" customBuiltin="1"/>
    <cellStyle name="20% - Accent5 10" xfId="310" xr:uid="{00000000-0005-0000-0000-000035010000}"/>
    <cellStyle name="20% - Accent5 11" xfId="311" xr:uid="{00000000-0005-0000-0000-000036010000}"/>
    <cellStyle name="20% - Accent5 12" xfId="312" xr:uid="{00000000-0005-0000-0000-000037010000}"/>
    <cellStyle name="20% - Accent5 13" xfId="313" xr:uid="{00000000-0005-0000-0000-000038010000}"/>
    <cellStyle name="20% - Accent5 14" xfId="314" xr:uid="{00000000-0005-0000-0000-000039010000}"/>
    <cellStyle name="20% - Accent5 15" xfId="315" xr:uid="{00000000-0005-0000-0000-00003A010000}"/>
    <cellStyle name="20% - Accent5 16" xfId="316" xr:uid="{00000000-0005-0000-0000-00003B010000}"/>
    <cellStyle name="20% - Accent5 17" xfId="317" xr:uid="{00000000-0005-0000-0000-00003C010000}"/>
    <cellStyle name="20% - Accent5 18" xfId="318" xr:uid="{00000000-0005-0000-0000-00003D010000}"/>
    <cellStyle name="20% - Accent5 2" xfId="319" xr:uid="{00000000-0005-0000-0000-00003E010000}"/>
    <cellStyle name="20% - Accent5 2 10" xfId="320" xr:uid="{00000000-0005-0000-0000-00003F010000}"/>
    <cellStyle name="20% - Accent5 2 11" xfId="321" xr:uid="{00000000-0005-0000-0000-000040010000}"/>
    <cellStyle name="20% - Accent5 2 12" xfId="322" xr:uid="{00000000-0005-0000-0000-000041010000}"/>
    <cellStyle name="20% - Accent5 2 13" xfId="323" xr:uid="{00000000-0005-0000-0000-000042010000}"/>
    <cellStyle name="20% - Accent5 2 13 2" xfId="324" xr:uid="{00000000-0005-0000-0000-000043010000}"/>
    <cellStyle name="20% - Accent5 2 13 3" xfId="325" xr:uid="{00000000-0005-0000-0000-000044010000}"/>
    <cellStyle name="20% - Accent5 2 2" xfId="326" xr:uid="{00000000-0005-0000-0000-000045010000}"/>
    <cellStyle name="20% - Accent5 2 2 10" xfId="327" xr:uid="{00000000-0005-0000-0000-000046010000}"/>
    <cellStyle name="20% - Accent5 2 2 11" xfId="328" xr:uid="{00000000-0005-0000-0000-000047010000}"/>
    <cellStyle name="20% - Accent5 2 2 2" xfId="329" xr:uid="{00000000-0005-0000-0000-000048010000}"/>
    <cellStyle name="20% - Accent5 2 2 2 2" xfId="330" xr:uid="{00000000-0005-0000-0000-000049010000}"/>
    <cellStyle name="20% - Accent5 2 2 3" xfId="331" xr:uid="{00000000-0005-0000-0000-00004A010000}"/>
    <cellStyle name="20% - Accent5 2 2 4" xfId="332" xr:uid="{00000000-0005-0000-0000-00004B010000}"/>
    <cellStyle name="20% - Accent5 2 2 5" xfId="333" xr:uid="{00000000-0005-0000-0000-00004C010000}"/>
    <cellStyle name="20% - Accent5 2 2 6" xfId="334" xr:uid="{00000000-0005-0000-0000-00004D010000}"/>
    <cellStyle name="20% - Accent5 2 2 7" xfId="335" xr:uid="{00000000-0005-0000-0000-00004E010000}"/>
    <cellStyle name="20% - Accent5 2 2 8" xfId="336" xr:uid="{00000000-0005-0000-0000-00004F010000}"/>
    <cellStyle name="20% - Accent5 2 2 9" xfId="337" xr:uid="{00000000-0005-0000-0000-000050010000}"/>
    <cellStyle name="20% - Accent5 2 3" xfId="338" xr:uid="{00000000-0005-0000-0000-000051010000}"/>
    <cellStyle name="20% - Accent5 2 3 2" xfId="339" xr:uid="{00000000-0005-0000-0000-000052010000}"/>
    <cellStyle name="20% - Accent5 2 4" xfId="340" xr:uid="{00000000-0005-0000-0000-000053010000}"/>
    <cellStyle name="20% - Accent5 2 4 2" xfId="341" xr:uid="{00000000-0005-0000-0000-000054010000}"/>
    <cellStyle name="20% - Accent5 2 5" xfId="342" xr:uid="{00000000-0005-0000-0000-000055010000}"/>
    <cellStyle name="20% - Accent5 2 6" xfId="343" xr:uid="{00000000-0005-0000-0000-000056010000}"/>
    <cellStyle name="20% - Accent5 2 7" xfId="344" xr:uid="{00000000-0005-0000-0000-000057010000}"/>
    <cellStyle name="20% - Accent5 2 8" xfId="345" xr:uid="{00000000-0005-0000-0000-000058010000}"/>
    <cellStyle name="20% - Accent5 2 9" xfId="346" xr:uid="{00000000-0005-0000-0000-000059010000}"/>
    <cellStyle name="20% - Accent5 3" xfId="347" xr:uid="{00000000-0005-0000-0000-00005A010000}"/>
    <cellStyle name="20% - Accent5 3 10" xfId="348" xr:uid="{00000000-0005-0000-0000-00005B010000}"/>
    <cellStyle name="20% - Accent5 3 11" xfId="349" xr:uid="{00000000-0005-0000-0000-00005C010000}"/>
    <cellStyle name="20% - Accent5 3 2" xfId="350" xr:uid="{00000000-0005-0000-0000-00005D010000}"/>
    <cellStyle name="20% - Accent5 3 3" xfId="351" xr:uid="{00000000-0005-0000-0000-00005E010000}"/>
    <cellStyle name="20% - Accent5 3 4" xfId="352" xr:uid="{00000000-0005-0000-0000-00005F010000}"/>
    <cellStyle name="20% - Accent5 3 5" xfId="353" xr:uid="{00000000-0005-0000-0000-000060010000}"/>
    <cellStyle name="20% - Accent5 3 6" xfId="354" xr:uid="{00000000-0005-0000-0000-000061010000}"/>
    <cellStyle name="20% - Accent5 3 7" xfId="355" xr:uid="{00000000-0005-0000-0000-000062010000}"/>
    <cellStyle name="20% - Accent5 3 8" xfId="356" xr:uid="{00000000-0005-0000-0000-000063010000}"/>
    <cellStyle name="20% - Accent5 3 9" xfId="357" xr:uid="{00000000-0005-0000-0000-000064010000}"/>
    <cellStyle name="20% - Accent5 4" xfId="358" xr:uid="{00000000-0005-0000-0000-000065010000}"/>
    <cellStyle name="20% - Accent5 4 10" xfId="359" xr:uid="{00000000-0005-0000-0000-000066010000}"/>
    <cellStyle name="20% - Accent5 4 11" xfId="360" xr:uid="{00000000-0005-0000-0000-000067010000}"/>
    <cellStyle name="20% - Accent5 4 2" xfId="361" xr:uid="{00000000-0005-0000-0000-000068010000}"/>
    <cellStyle name="20% - Accent5 4 3" xfId="362" xr:uid="{00000000-0005-0000-0000-000069010000}"/>
    <cellStyle name="20% - Accent5 4 4" xfId="363" xr:uid="{00000000-0005-0000-0000-00006A010000}"/>
    <cellStyle name="20% - Accent5 4 5" xfId="364" xr:uid="{00000000-0005-0000-0000-00006B010000}"/>
    <cellStyle name="20% - Accent5 4 6" xfId="365" xr:uid="{00000000-0005-0000-0000-00006C010000}"/>
    <cellStyle name="20% - Accent5 4 7" xfId="366" xr:uid="{00000000-0005-0000-0000-00006D010000}"/>
    <cellStyle name="20% - Accent5 4 8" xfId="367" xr:uid="{00000000-0005-0000-0000-00006E010000}"/>
    <cellStyle name="20% - Accent5 4 9" xfId="368" xr:uid="{00000000-0005-0000-0000-00006F010000}"/>
    <cellStyle name="20% - Accent5 5" xfId="369" xr:uid="{00000000-0005-0000-0000-000070010000}"/>
    <cellStyle name="20% - Accent5 5 10" xfId="370" xr:uid="{00000000-0005-0000-0000-000071010000}"/>
    <cellStyle name="20% - Accent5 5 11" xfId="371" xr:uid="{00000000-0005-0000-0000-000072010000}"/>
    <cellStyle name="20% - Accent5 5 2" xfId="372" xr:uid="{00000000-0005-0000-0000-000073010000}"/>
    <cellStyle name="20% - Accent5 5 3" xfId="373" xr:uid="{00000000-0005-0000-0000-000074010000}"/>
    <cellStyle name="20% - Accent5 5 4" xfId="374" xr:uid="{00000000-0005-0000-0000-000075010000}"/>
    <cellStyle name="20% - Accent5 5 5" xfId="375" xr:uid="{00000000-0005-0000-0000-000076010000}"/>
    <cellStyle name="20% - Accent5 5 6" xfId="376" xr:uid="{00000000-0005-0000-0000-000077010000}"/>
    <cellStyle name="20% - Accent5 5 7" xfId="377" xr:uid="{00000000-0005-0000-0000-000078010000}"/>
    <cellStyle name="20% - Accent5 5 8" xfId="378" xr:uid="{00000000-0005-0000-0000-000079010000}"/>
    <cellStyle name="20% - Accent5 5 9" xfId="379" xr:uid="{00000000-0005-0000-0000-00007A010000}"/>
    <cellStyle name="20% - Accent5 6" xfId="380" xr:uid="{00000000-0005-0000-0000-00007B010000}"/>
    <cellStyle name="20% - Accent5 6 2" xfId="381" xr:uid="{00000000-0005-0000-0000-00007C010000}"/>
    <cellStyle name="20% - Accent5 7" xfId="382" xr:uid="{00000000-0005-0000-0000-00007D010000}"/>
    <cellStyle name="20% - Accent5 7 2" xfId="383" xr:uid="{00000000-0005-0000-0000-00007E010000}"/>
    <cellStyle name="20% - Accent5 8" xfId="384" xr:uid="{00000000-0005-0000-0000-00007F010000}"/>
    <cellStyle name="20% - Accent5 9" xfId="385" xr:uid="{00000000-0005-0000-0000-000080010000}"/>
    <cellStyle name="20% - Accent6" xfId="386" builtinId="50" customBuiltin="1"/>
    <cellStyle name="20% - Accent6 10" xfId="387" xr:uid="{00000000-0005-0000-0000-000082010000}"/>
    <cellStyle name="20% - Accent6 11" xfId="388" xr:uid="{00000000-0005-0000-0000-000083010000}"/>
    <cellStyle name="20% - Accent6 12" xfId="389" xr:uid="{00000000-0005-0000-0000-000084010000}"/>
    <cellStyle name="20% - Accent6 13" xfId="390" xr:uid="{00000000-0005-0000-0000-000085010000}"/>
    <cellStyle name="20% - Accent6 14" xfId="391" xr:uid="{00000000-0005-0000-0000-000086010000}"/>
    <cellStyle name="20% - Accent6 15" xfId="392" xr:uid="{00000000-0005-0000-0000-000087010000}"/>
    <cellStyle name="20% - Accent6 16" xfId="393" xr:uid="{00000000-0005-0000-0000-000088010000}"/>
    <cellStyle name="20% - Accent6 17" xfId="394" xr:uid="{00000000-0005-0000-0000-000089010000}"/>
    <cellStyle name="20% - Accent6 18" xfId="395" xr:uid="{00000000-0005-0000-0000-00008A010000}"/>
    <cellStyle name="20% - Accent6 2" xfId="396" xr:uid="{00000000-0005-0000-0000-00008B010000}"/>
    <cellStyle name="20% - Accent6 2 10" xfId="397" xr:uid="{00000000-0005-0000-0000-00008C010000}"/>
    <cellStyle name="20% - Accent6 2 11" xfId="398" xr:uid="{00000000-0005-0000-0000-00008D010000}"/>
    <cellStyle name="20% - Accent6 2 12" xfId="399" xr:uid="{00000000-0005-0000-0000-00008E010000}"/>
    <cellStyle name="20% - Accent6 2 13" xfId="400" xr:uid="{00000000-0005-0000-0000-00008F010000}"/>
    <cellStyle name="20% - Accent6 2 13 2" xfId="401" xr:uid="{00000000-0005-0000-0000-000090010000}"/>
    <cellStyle name="20% - Accent6 2 13 3" xfId="402" xr:uid="{00000000-0005-0000-0000-000091010000}"/>
    <cellStyle name="20% - Accent6 2 2" xfId="403" xr:uid="{00000000-0005-0000-0000-000092010000}"/>
    <cellStyle name="20% - Accent6 2 2 10" xfId="404" xr:uid="{00000000-0005-0000-0000-000093010000}"/>
    <cellStyle name="20% - Accent6 2 2 11" xfId="405" xr:uid="{00000000-0005-0000-0000-000094010000}"/>
    <cellStyle name="20% - Accent6 2 2 2" xfId="406" xr:uid="{00000000-0005-0000-0000-000095010000}"/>
    <cellStyle name="20% - Accent6 2 2 2 2" xfId="407" xr:uid="{00000000-0005-0000-0000-000096010000}"/>
    <cellStyle name="20% - Accent6 2 2 3" xfId="408" xr:uid="{00000000-0005-0000-0000-000097010000}"/>
    <cellStyle name="20% - Accent6 2 2 4" xfId="409" xr:uid="{00000000-0005-0000-0000-000098010000}"/>
    <cellStyle name="20% - Accent6 2 2 5" xfId="410" xr:uid="{00000000-0005-0000-0000-000099010000}"/>
    <cellStyle name="20% - Accent6 2 2 6" xfId="411" xr:uid="{00000000-0005-0000-0000-00009A010000}"/>
    <cellStyle name="20% - Accent6 2 2 7" xfId="412" xr:uid="{00000000-0005-0000-0000-00009B010000}"/>
    <cellStyle name="20% - Accent6 2 2 8" xfId="413" xr:uid="{00000000-0005-0000-0000-00009C010000}"/>
    <cellStyle name="20% - Accent6 2 2 9" xfId="414" xr:uid="{00000000-0005-0000-0000-00009D010000}"/>
    <cellStyle name="20% - Accent6 2 3" xfId="415" xr:uid="{00000000-0005-0000-0000-00009E010000}"/>
    <cellStyle name="20% - Accent6 2 3 2" xfId="416" xr:uid="{00000000-0005-0000-0000-00009F010000}"/>
    <cellStyle name="20% - Accent6 2 4" xfId="417" xr:uid="{00000000-0005-0000-0000-0000A0010000}"/>
    <cellStyle name="20% - Accent6 2 4 2" xfId="418" xr:uid="{00000000-0005-0000-0000-0000A1010000}"/>
    <cellStyle name="20% - Accent6 2 5" xfId="419" xr:uid="{00000000-0005-0000-0000-0000A2010000}"/>
    <cellStyle name="20% - Accent6 2 6" xfId="420" xr:uid="{00000000-0005-0000-0000-0000A3010000}"/>
    <cellStyle name="20% - Accent6 2 7" xfId="421" xr:uid="{00000000-0005-0000-0000-0000A4010000}"/>
    <cellStyle name="20% - Accent6 2 8" xfId="422" xr:uid="{00000000-0005-0000-0000-0000A5010000}"/>
    <cellStyle name="20% - Accent6 2 9" xfId="423" xr:uid="{00000000-0005-0000-0000-0000A6010000}"/>
    <cellStyle name="20% - Accent6 3" xfId="424" xr:uid="{00000000-0005-0000-0000-0000A7010000}"/>
    <cellStyle name="20% - Accent6 3 10" xfId="425" xr:uid="{00000000-0005-0000-0000-0000A8010000}"/>
    <cellStyle name="20% - Accent6 3 11" xfId="426" xr:uid="{00000000-0005-0000-0000-0000A9010000}"/>
    <cellStyle name="20% - Accent6 3 2" xfId="427" xr:uid="{00000000-0005-0000-0000-0000AA010000}"/>
    <cellStyle name="20% - Accent6 3 3" xfId="428" xr:uid="{00000000-0005-0000-0000-0000AB010000}"/>
    <cellStyle name="20% - Accent6 3 4" xfId="429" xr:uid="{00000000-0005-0000-0000-0000AC010000}"/>
    <cellStyle name="20% - Accent6 3 5" xfId="430" xr:uid="{00000000-0005-0000-0000-0000AD010000}"/>
    <cellStyle name="20% - Accent6 3 6" xfId="431" xr:uid="{00000000-0005-0000-0000-0000AE010000}"/>
    <cellStyle name="20% - Accent6 3 7" xfId="432" xr:uid="{00000000-0005-0000-0000-0000AF010000}"/>
    <cellStyle name="20% - Accent6 3 8" xfId="433" xr:uid="{00000000-0005-0000-0000-0000B0010000}"/>
    <cellStyle name="20% - Accent6 3 9" xfId="434" xr:uid="{00000000-0005-0000-0000-0000B1010000}"/>
    <cellStyle name="20% - Accent6 4" xfId="435" xr:uid="{00000000-0005-0000-0000-0000B2010000}"/>
    <cellStyle name="20% - Accent6 4 10" xfId="436" xr:uid="{00000000-0005-0000-0000-0000B3010000}"/>
    <cellStyle name="20% - Accent6 4 11" xfId="437" xr:uid="{00000000-0005-0000-0000-0000B4010000}"/>
    <cellStyle name="20% - Accent6 4 2" xfId="438" xr:uid="{00000000-0005-0000-0000-0000B5010000}"/>
    <cellStyle name="20% - Accent6 4 3" xfId="439" xr:uid="{00000000-0005-0000-0000-0000B6010000}"/>
    <cellStyle name="20% - Accent6 4 4" xfId="440" xr:uid="{00000000-0005-0000-0000-0000B7010000}"/>
    <cellStyle name="20% - Accent6 4 5" xfId="441" xr:uid="{00000000-0005-0000-0000-0000B8010000}"/>
    <cellStyle name="20% - Accent6 4 6" xfId="442" xr:uid="{00000000-0005-0000-0000-0000B9010000}"/>
    <cellStyle name="20% - Accent6 4 7" xfId="443" xr:uid="{00000000-0005-0000-0000-0000BA010000}"/>
    <cellStyle name="20% - Accent6 4 8" xfId="444" xr:uid="{00000000-0005-0000-0000-0000BB010000}"/>
    <cellStyle name="20% - Accent6 4 9" xfId="445" xr:uid="{00000000-0005-0000-0000-0000BC010000}"/>
    <cellStyle name="20% - Accent6 5" xfId="446" xr:uid="{00000000-0005-0000-0000-0000BD010000}"/>
    <cellStyle name="20% - Accent6 5 10" xfId="447" xr:uid="{00000000-0005-0000-0000-0000BE010000}"/>
    <cellStyle name="20% - Accent6 5 11" xfId="448" xr:uid="{00000000-0005-0000-0000-0000BF010000}"/>
    <cellStyle name="20% - Accent6 5 2" xfId="449" xr:uid="{00000000-0005-0000-0000-0000C0010000}"/>
    <cellStyle name="20% - Accent6 5 3" xfId="450" xr:uid="{00000000-0005-0000-0000-0000C1010000}"/>
    <cellStyle name="20% - Accent6 5 4" xfId="451" xr:uid="{00000000-0005-0000-0000-0000C2010000}"/>
    <cellStyle name="20% - Accent6 5 5" xfId="452" xr:uid="{00000000-0005-0000-0000-0000C3010000}"/>
    <cellStyle name="20% - Accent6 5 6" xfId="453" xr:uid="{00000000-0005-0000-0000-0000C4010000}"/>
    <cellStyle name="20% - Accent6 5 7" xfId="454" xr:uid="{00000000-0005-0000-0000-0000C5010000}"/>
    <cellStyle name="20% - Accent6 5 8" xfId="455" xr:uid="{00000000-0005-0000-0000-0000C6010000}"/>
    <cellStyle name="20% - Accent6 5 9" xfId="456" xr:uid="{00000000-0005-0000-0000-0000C7010000}"/>
    <cellStyle name="20% - Accent6 6" xfId="457" xr:uid="{00000000-0005-0000-0000-0000C8010000}"/>
    <cellStyle name="20% - Accent6 6 2" xfId="458" xr:uid="{00000000-0005-0000-0000-0000C9010000}"/>
    <cellStyle name="20% - Accent6 7" xfId="459" xr:uid="{00000000-0005-0000-0000-0000CA010000}"/>
    <cellStyle name="20% - Accent6 7 2" xfId="460" xr:uid="{00000000-0005-0000-0000-0000CB010000}"/>
    <cellStyle name="20% - Accent6 8" xfId="461" xr:uid="{00000000-0005-0000-0000-0000CC010000}"/>
    <cellStyle name="20% - Accent6 9" xfId="462" xr:uid="{00000000-0005-0000-0000-0000CD010000}"/>
    <cellStyle name="40% - Accent1" xfId="463" builtinId="31" customBuiltin="1"/>
    <cellStyle name="40% - Accent1 10" xfId="464" xr:uid="{00000000-0005-0000-0000-0000CF010000}"/>
    <cellStyle name="40% - Accent1 11" xfId="465" xr:uid="{00000000-0005-0000-0000-0000D0010000}"/>
    <cellStyle name="40% - Accent1 12" xfId="466" xr:uid="{00000000-0005-0000-0000-0000D1010000}"/>
    <cellStyle name="40% - Accent1 13" xfId="467" xr:uid="{00000000-0005-0000-0000-0000D2010000}"/>
    <cellStyle name="40% - Accent1 14" xfId="468" xr:uid="{00000000-0005-0000-0000-0000D3010000}"/>
    <cellStyle name="40% - Accent1 15" xfId="469" xr:uid="{00000000-0005-0000-0000-0000D4010000}"/>
    <cellStyle name="40% - Accent1 16" xfId="470" xr:uid="{00000000-0005-0000-0000-0000D5010000}"/>
    <cellStyle name="40% - Accent1 17" xfId="471" xr:uid="{00000000-0005-0000-0000-0000D6010000}"/>
    <cellStyle name="40% - Accent1 18" xfId="472" xr:uid="{00000000-0005-0000-0000-0000D7010000}"/>
    <cellStyle name="40% - Accent1 2" xfId="473" xr:uid="{00000000-0005-0000-0000-0000D8010000}"/>
    <cellStyle name="40% - Accent1 2 10" xfId="474" xr:uid="{00000000-0005-0000-0000-0000D9010000}"/>
    <cellStyle name="40% - Accent1 2 11" xfId="475" xr:uid="{00000000-0005-0000-0000-0000DA010000}"/>
    <cellStyle name="40% - Accent1 2 12" xfId="476" xr:uid="{00000000-0005-0000-0000-0000DB010000}"/>
    <cellStyle name="40% - Accent1 2 13" xfId="477" xr:uid="{00000000-0005-0000-0000-0000DC010000}"/>
    <cellStyle name="40% - Accent1 2 13 2" xfId="478" xr:uid="{00000000-0005-0000-0000-0000DD010000}"/>
    <cellStyle name="40% - Accent1 2 13 3" xfId="479" xr:uid="{00000000-0005-0000-0000-0000DE010000}"/>
    <cellStyle name="40% - Accent1 2 2" xfId="480" xr:uid="{00000000-0005-0000-0000-0000DF010000}"/>
    <cellStyle name="40% - Accent1 2 2 10" xfId="481" xr:uid="{00000000-0005-0000-0000-0000E0010000}"/>
    <cellStyle name="40% - Accent1 2 2 11" xfId="482" xr:uid="{00000000-0005-0000-0000-0000E1010000}"/>
    <cellStyle name="40% - Accent1 2 2 2" xfId="483" xr:uid="{00000000-0005-0000-0000-0000E2010000}"/>
    <cellStyle name="40% - Accent1 2 2 2 2" xfId="484" xr:uid="{00000000-0005-0000-0000-0000E3010000}"/>
    <cellStyle name="40% - Accent1 2 2 3" xfId="485" xr:uid="{00000000-0005-0000-0000-0000E4010000}"/>
    <cellStyle name="40% - Accent1 2 2 4" xfId="486" xr:uid="{00000000-0005-0000-0000-0000E5010000}"/>
    <cellStyle name="40% - Accent1 2 2 5" xfId="487" xr:uid="{00000000-0005-0000-0000-0000E6010000}"/>
    <cellStyle name="40% - Accent1 2 2 6" xfId="488" xr:uid="{00000000-0005-0000-0000-0000E7010000}"/>
    <cellStyle name="40% - Accent1 2 2 7" xfId="489" xr:uid="{00000000-0005-0000-0000-0000E8010000}"/>
    <cellStyle name="40% - Accent1 2 2 8" xfId="490" xr:uid="{00000000-0005-0000-0000-0000E9010000}"/>
    <cellStyle name="40% - Accent1 2 2 9" xfId="491" xr:uid="{00000000-0005-0000-0000-0000EA010000}"/>
    <cellStyle name="40% - Accent1 2 3" xfId="492" xr:uid="{00000000-0005-0000-0000-0000EB010000}"/>
    <cellStyle name="40% - Accent1 2 3 2" xfId="493" xr:uid="{00000000-0005-0000-0000-0000EC010000}"/>
    <cellStyle name="40% - Accent1 2 4" xfId="494" xr:uid="{00000000-0005-0000-0000-0000ED010000}"/>
    <cellStyle name="40% - Accent1 2 4 2" xfId="495" xr:uid="{00000000-0005-0000-0000-0000EE010000}"/>
    <cellStyle name="40% - Accent1 2 5" xfId="496" xr:uid="{00000000-0005-0000-0000-0000EF010000}"/>
    <cellStyle name="40% - Accent1 2 6" xfId="497" xr:uid="{00000000-0005-0000-0000-0000F0010000}"/>
    <cellStyle name="40% - Accent1 2 7" xfId="498" xr:uid="{00000000-0005-0000-0000-0000F1010000}"/>
    <cellStyle name="40% - Accent1 2 8" xfId="499" xr:uid="{00000000-0005-0000-0000-0000F2010000}"/>
    <cellStyle name="40% - Accent1 2 9" xfId="500" xr:uid="{00000000-0005-0000-0000-0000F3010000}"/>
    <cellStyle name="40% - Accent1 3" xfId="501" xr:uid="{00000000-0005-0000-0000-0000F4010000}"/>
    <cellStyle name="40% - Accent1 3 10" xfId="502" xr:uid="{00000000-0005-0000-0000-0000F5010000}"/>
    <cellStyle name="40% - Accent1 3 11" xfId="503" xr:uid="{00000000-0005-0000-0000-0000F6010000}"/>
    <cellStyle name="40% - Accent1 3 2" xfId="504" xr:uid="{00000000-0005-0000-0000-0000F7010000}"/>
    <cellStyle name="40% - Accent1 3 3" xfId="505" xr:uid="{00000000-0005-0000-0000-0000F8010000}"/>
    <cellStyle name="40% - Accent1 3 4" xfId="506" xr:uid="{00000000-0005-0000-0000-0000F9010000}"/>
    <cellStyle name="40% - Accent1 3 5" xfId="507" xr:uid="{00000000-0005-0000-0000-0000FA010000}"/>
    <cellStyle name="40% - Accent1 3 6" xfId="508" xr:uid="{00000000-0005-0000-0000-0000FB010000}"/>
    <cellStyle name="40% - Accent1 3 7" xfId="509" xr:uid="{00000000-0005-0000-0000-0000FC010000}"/>
    <cellStyle name="40% - Accent1 3 8" xfId="510" xr:uid="{00000000-0005-0000-0000-0000FD010000}"/>
    <cellStyle name="40% - Accent1 3 9" xfId="511" xr:uid="{00000000-0005-0000-0000-0000FE010000}"/>
    <cellStyle name="40% - Accent1 4" xfId="512" xr:uid="{00000000-0005-0000-0000-0000FF010000}"/>
    <cellStyle name="40% - Accent1 4 10" xfId="513" xr:uid="{00000000-0005-0000-0000-000000020000}"/>
    <cellStyle name="40% - Accent1 4 11" xfId="514" xr:uid="{00000000-0005-0000-0000-000001020000}"/>
    <cellStyle name="40% - Accent1 4 2" xfId="515" xr:uid="{00000000-0005-0000-0000-000002020000}"/>
    <cellStyle name="40% - Accent1 4 3" xfId="516" xr:uid="{00000000-0005-0000-0000-000003020000}"/>
    <cellStyle name="40% - Accent1 4 4" xfId="517" xr:uid="{00000000-0005-0000-0000-000004020000}"/>
    <cellStyle name="40% - Accent1 4 5" xfId="518" xr:uid="{00000000-0005-0000-0000-000005020000}"/>
    <cellStyle name="40% - Accent1 4 6" xfId="519" xr:uid="{00000000-0005-0000-0000-000006020000}"/>
    <cellStyle name="40% - Accent1 4 7" xfId="520" xr:uid="{00000000-0005-0000-0000-000007020000}"/>
    <cellStyle name="40% - Accent1 4 8" xfId="521" xr:uid="{00000000-0005-0000-0000-000008020000}"/>
    <cellStyle name="40% - Accent1 4 9" xfId="522" xr:uid="{00000000-0005-0000-0000-000009020000}"/>
    <cellStyle name="40% - Accent1 5" xfId="523" xr:uid="{00000000-0005-0000-0000-00000A020000}"/>
    <cellStyle name="40% - Accent1 5 10" xfId="524" xr:uid="{00000000-0005-0000-0000-00000B020000}"/>
    <cellStyle name="40% - Accent1 5 11" xfId="525" xr:uid="{00000000-0005-0000-0000-00000C020000}"/>
    <cellStyle name="40% - Accent1 5 2" xfId="526" xr:uid="{00000000-0005-0000-0000-00000D020000}"/>
    <cellStyle name="40% - Accent1 5 3" xfId="527" xr:uid="{00000000-0005-0000-0000-00000E020000}"/>
    <cellStyle name="40% - Accent1 5 4" xfId="528" xr:uid="{00000000-0005-0000-0000-00000F020000}"/>
    <cellStyle name="40% - Accent1 5 5" xfId="529" xr:uid="{00000000-0005-0000-0000-000010020000}"/>
    <cellStyle name="40% - Accent1 5 6" xfId="530" xr:uid="{00000000-0005-0000-0000-000011020000}"/>
    <cellStyle name="40% - Accent1 5 7" xfId="531" xr:uid="{00000000-0005-0000-0000-000012020000}"/>
    <cellStyle name="40% - Accent1 5 8" xfId="532" xr:uid="{00000000-0005-0000-0000-000013020000}"/>
    <cellStyle name="40% - Accent1 5 9" xfId="533" xr:uid="{00000000-0005-0000-0000-000014020000}"/>
    <cellStyle name="40% - Accent1 6" xfId="534" xr:uid="{00000000-0005-0000-0000-000015020000}"/>
    <cellStyle name="40% - Accent1 6 2" xfId="535" xr:uid="{00000000-0005-0000-0000-000016020000}"/>
    <cellStyle name="40% - Accent1 7" xfId="536" xr:uid="{00000000-0005-0000-0000-000017020000}"/>
    <cellStyle name="40% - Accent1 7 2" xfId="537" xr:uid="{00000000-0005-0000-0000-000018020000}"/>
    <cellStyle name="40% - Accent1 8" xfId="538" xr:uid="{00000000-0005-0000-0000-000019020000}"/>
    <cellStyle name="40% - Accent1 9" xfId="539" xr:uid="{00000000-0005-0000-0000-00001A020000}"/>
    <cellStyle name="40% - Accent2" xfId="540" builtinId="35" customBuiltin="1"/>
    <cellStyle name="40% - Accent2 10" xfId="541" xr:uid="{00000000-0005-0000-0000-00001C020000}"/>
    <cellStyle name="40% - Accent2 11" xfId="542" xr:uid="{00000000-0005-0000-0000-00001D020000}"/>
    <cellStyle name="40% - Accent2 12" xfId="543" xr:uid="{00000000-0005-0000-0000-00001E020000}"/>
    <cellStyle name="40% - Accent2 13" xfId="544" xr:uid="{00000000-0005-0000-0000-00001F020000}"/>
    <cellStyle name="40% - Accent2 14" xfId="545" xr:uid="{00000000-0005-0000-0000-000020020000}"/>
    <cellStyle name="40% - Accent2 15" xfId="546" xr:uid="{00000000-0005-0000-0000-000021020000}"/>
    <cellStyle name="40% - Accent2 16" xfId="547" xr:uid="{00000000-0005-0000-0000-000022020000}"/>
    <cellStyle name="40% - Accent2 17" xfId="548" xr:uid="{00000000-0005-0000-0000-000023020000}"/>
    <cellStyle name="40% - Accent2 18" xfId="549" xr:uid="{00000000-0005-0000-0000-000024020000}"/>
    <cellStyle name="40% - Accent2 2" xfId="550" xr:uid="{00000000-0005-0000-0000-000025020000}"/>
    <cellStyle name="40% - Accent2 2 10" xfId="551" xr:uid="{00000000-0005-0000-0000-000026020000}"/>
    <cellStyle name="40% - Accent2 2 11" xfId="552" xr:uid="{00000000-0005-0000-0000-000027020000}"/>
    <cellStyle name="40% - Accent2 2 12" xfId="553" xr:uid="{00000000-0005-0000-0000-000028020000}"/>
    <cellStyle name="40% - Accent2 2 13" xfId="554" xr:uid="{00000000-0005-0000-0000-000029020000}"/>
    <cellStyle name="40% - Accent2 2 13 2" xfId="555" xr:uid="{00000000-0005-0000-0000-00002A020000}"/>
    <cellStyle name="40% - Accent2 2 13 3" xfId="556" xr:uid="{00000000-0005-0000-0000-00002B020000}"/>
    <cellStyle name="40% - Accent2 2 2" xfId="557" xr:uid="{00000000-0005-0000-0000-00002C020000}"/>
    <cellStyle name="40% - Accent2 2 2 10" xfId="558" xr:uid="{00000000-0005-0000-0000-00002D020000}"/>
    <cellStyle name="40% - Accent2 2 2 11" xfId="559" xr:uid="{00000000-0005-0000-0000-00002E020000}"/>
    <cellStyle name="40% - Accent2 2 2 2" xfId="560" xr:uid="{00000000-0005-0000-0000-00002F020000}"/>
    <cellStyle name="40% - Accent2 2 2 2 2" xfId="561" xr:uid="{00000000-0005-0000-0000-000030020000}"/>
    <cellStyle name="40% - Accent2 2 2 3" xfId="562" xr:uid="{00000000-0005-0000-0000-000031020000}"/>
    <cellStyle name="40% - Accent2 2 2 4" xfId="563" xr:uid="{00000000-0005-0000-0000-000032020000}"/>
    <cellStyle name="40% - Accent2 2 2 5" xfId="564" xr:uid="{00000000-0005-0000-0000-000033020000}"/>
    <cellStyle name="40% - Accent2 2 2 6" xfId="565" xr:uid="{00000000-0005-0000-0000-000034020000}"/>
    <cellStyle name="40% - Accent2 2 2 7" xfId="566" xr:uid="{00000000-0005-0000-0000-000035020000}"/>
    <cellStyle name="40% - Accent2 2 2 8" xfId="567" xr:uid="{00000000-0005-0000-0000-000036020000}"/>
    <cellStyle name="40% - Accent2 2 2 9" xfId="568" xr:uid="{00000000-0005-0000-0000-000037020000}"/>
    <cellStyle name="40% - Accent2 2 3" xfId="569" xr:uid="{00000000-0005-0000-0000-000038020000}"/>
    <cellStyle name="40% - Accent2 2 3 2" xfId="570" xr:uid="{00000000-0005-0000-0000-000039020000}"/>
    <cellStyle name="40% - Accent2 2 4" xfId="571" xr:uid="{00000000-0005-0000-0000-00003A020000}"/>
    <cellStyle name="40% - Accent2 2 4 2" xfId="572" xr:uid="{00000000-0005-0000-0000-00003B020000}"/>
    <cellStyle name="40% - Accent2 2 5" xfId="573" xr:uid="{00000000-0005-0000-0000-00003C020000}"/>
    <cellStyle name="40% - Accent2 2 6" xfId="574" xr:uid="{00000000-0005-0000-0000-00003D020000}"/>
    <cellStyle name="40% - Accent2 2 7" xfId="575" xr:uid="{00000000-0005-0000-0000-00003E020000}"/>
    <cellStyle name="40% - Accent2 2 8" xfId="576" xr:uid="{00000000-0005-0000-0000-00003F020000}"/>
    <cellStyle name="40% - Accent2 2 9" xfId="577" xr:uid="{00000000-0005-0000-0000-000040020000}"/>
    <cellStyle name="40% - Accent2 3" xfId="578" xr:uid="{00000000-0005-0000-0000-000041020000}"/>
    <cellStyle name="40% - Accent2 3 10" xfId="579" xr:uid="{00000000-0005-0000-0000-000042020000}"/>
    <cellStyle name="40% - Accent2 3 11" xfId="580" xr:uid="{00000000-0005-0000-0000-000043020000}"/>
    <cellStyle name="40% - Accent2 3 2" xfId="581" xr:uid="{00000000-0005-0000-0000-000044020000}"/>
    <cellStyle name="40% - Accent2 3 3" xfId="582" xr:uid="{00000000-0005-0000-0000-000045020000}"/>
    <cellStyle name="40% - Accent2 3 4" xfId="583" xr:uid="{00000000-0005-0000-0000-000046020000}"/>
    <cellStyle name="40% - Accent2 3 5" xfId="584" xr:uid="{00000000-0005-0000-0000-000047020000}"/>
    <cellStyle name="40% - Accent2 3 6" xfId="585" xr:uid="{00000000-0005-0000-0000-000048020000}"/>
    <cellStyle name="40% - Accent2 3 7" xfId="586" xr:uid="{00000000-0005-0000-0000-000049020000}"/>
    <cellStyle name="40% - Accent2 3 8" xfId="587" xr:uid="{00000000-0005-0000-0000-00004A020000}"/>
    <cellStyle name="40% - Accent2 3 9" xfId="588" xr:uid="{00000000-0005-0000-0000-00004B020000}"/>
    <cellStyle name="40% - Accent2 4" xfId="589" xr:uid="{00000000-0005-0000-0000-00004C020000}"/>
    <cellStyle name="40% - Accent2 4 10" xfId="590" xr:uid="{00000000-0005-0000-0000-00004D020000}"/>
    <cellStyle name="40% - Accent2 4 11" xfId="591" xr:uid="{00000000-0005-0000-0000-00004E020000}"/>
    <cellStyle name="40% - Accent2 4 2" xfId="592" xr:uid="{00000000-0005-0000-0000-00004F020000}"/>
    <cellStyle name="40% - Accent2 4 3" xfId="593" xr:uid="{00000000-0005-0000-0000-000050020000}"/>
    <cellStyle name="40% - Accent2 4 4" xfId="594" xr:uid="{00000000-0005-0000-0000-000051020000}"/>
    <cellStyle name="40% - Accent2 4 5" xfId="595" xr:uid="{00000000-0005-0000-0000-000052020000}"/>
    <cellStyle name="40% - Accent2 4 6" xfId="596" xr:uid="{00000000-0005-0000-0000-000053020000}"/>
    <cellStyle name="40% - Accent2 4 7" xfId="597" xr:uid="{00000000-0005-0000-0000-000054020000}"/>
    <cellStyle name="40% - Accent2 4 8" xfId="598" xr:uid="{00000000-0005-0000-0000-000055020000}"/>
    <cellStyle name="40% - Accent2 4 9" xfId="599" xr:uid="{00000000-0005-0000-0000-000056020000}"/>
    <cellStyle name="40% - Accent2 5" xfId="600" xr:uid="{00000000-0005-0000-0000-000057020000}"/>
    <cellStyle name="40% - Accent2 5 10" xfId="601" xr:uid="{00000000-0005-0000-0000-000058020000}"/>
    <cellStyle name="40% - Accent2 5 11" xfId="602" xr:uid="{00000000-0005-0000-0000-000059020000}"/>
    <cellStyle name="40% - Accent2 5 2" xfId="603" xr:uid="{00000000-0005-0000-0000-00005A020000}"/>
    <cellStyle name="40% - Accent2 5 3" xfId="604" xr:uid="{00000000-0005-0000-0000-00005B020000}"/>
    <cellStyle name="40% - Accent2 5 4" xfId="605" xr:uid="{00000000-0005-0000-0000-00005C020000}"/>
    <cellStyle name="40% - Accent2 5 5" xfId="606" xr:uid="{00000000-0005-0000-0000-00005D020000}"/>
    <cellStyle name="40% - Accent2 5 6" xfId="607" xr:uid="{00000000-0005-0000-0000-00005E020000}"/>
    <cellStyle name="40% - Accent2 5 7" xfId="608" xr:uid="{00000000-0005-0000-0000-00005F020000}"/>
    <cellStyle name="40% - Accent2 5 8" xfId="609" xr:uid="{00000000-0005-0000-0000-000060020000}"/>
    <cellStyle name="40% - Accent2 5 9" xfId="610" xr:uid="{00000000-0005-0000-0000-000061020000}"/>
    <cellStyle name="40% - Accent2 6" xfId="611" xr:uid="{00000000-0005-0000-0000-000062020000}"/>
    <cellStyle name="40% - Accent2 6 2" xfId="612" xr:uid="{00000000-0005-0000-0000-000063020000}"/>
    <cellStyle name="40% - Accent2 7" xfId="613" xr:uid="{00000000-0005-0000-0000-000064020000}"/>
    <cellStyle name="40% - Accent2 7 2" xfId="614" xr:uid="{00000000-0005-0000-0000-000065020000}"/>
    <cellStyle name="40% - Accent2 8" xfId="615" xr:uid="{00000000-0005-0000-0000-000066020000}"/>
    <cellStyle name="40% - Accent2 9" xfId="616" xr:uid="{00000000-0005-0000-0000-000067020000}"/>
    <cellStyle name="40% - Accent3" xfId="617" builtinId="39" customBuiltin="1"/>
    <cellStyle name="40% - Accent3 10" xfId="618" xr:uid="{00000000-0005-0000-0000-000069020000}"/>
    <cellStyle name="40% - Accent3 11" xfId="619" xr:uid="{00000000-0005-0000-0000-00006A020000}"/>
    <cellStyle name="40% - Accent3 12" xfId="620" xr:uid="{00000000-0005-0000-0000-00006B020000}"/>
    <cellStyle name="40% - Accent3 13" xfId="621" xr:uid="{00000000-0005-0000-0000-00006C020000}"/>
    <cellStyle name="40% - Accent3 14" xfId="622" xr:uid="{00000000-0005-0000-0000-00006D020000}"/>
    <cellStyle name="40% - Accent3 15" xfId="623" xr:uid="{00000000-0005-0000-0000-00006E020000}"/>
    <cellStyle name="40% - Accent3 16" xfId="624" xr:uid="{00000000-0005-0000-0000-00006F020000}"/>
    <cellStyle name="40% - Accent3 17" xfId="625" xr:uid="{00000000-0005-0000-0000-000070020000}"/>
    <cellStyle name="40% - Accent3 18" xfId="626" xr:uid="{00000000-0005-0000-0000-000071020000}"/>
    <cellStyle name="40% - Accent3 2" xfId="627" xr:uid="{00000000-0005-0000-0000-000072020000}"/>
    <cellStyle name="40% - Accent3 2 10" xfId="628" xr:uid="{00000000-0005-0000-0000-000073020000}"/>
    <cellStyle name="40% - Accent3 2 11" xfId="629" xr:uid="{00000000-0005-0000-0000-000074020000}"/>
    <cellStyle name="40% - Accent3 2 12" xfId="630" xr:uid="{00000000-0005-0000-0000-000075020000}"/>
    <cellStyle name="40% - Accent3 2 13" xfId="631" xr:uid="{00000000-0005-0000-0000-000076020000}"/>
    <cellStyle name="40% - Accent3 2 13 2" xfId="632" xr:uid="{00000000-0005-0000-0000-000077020000}"/>
    <cellStyle name="40% - Accent3 2 13 3" xfId="633" xr:uid="{00000000-0005-0000-0000-000078020000}"/>
    <cellStyle name="40% - Accent3 2 2" xfId="634" xr:uid="{00000000-0005-0000-0000-000079020000}"/>
    <cellStyle name="40% - Accent3 2 2 10" xfId="635" xr:uid="{00000000-0005-0000-0000-00007A020000}"/>
    <cellStyle name="40% - Accent3 2 2 11" xfId="636" xr:uid="{00000000-0005-0000-0000-00007B020000}"/>
    <cellStyle name="40% - Accent3 2 2 2" xfId="637" xr:uid="{00000000-0005-0000-0000-00007C020000}"/>
    <cellStyle name="40% - Accent3 2 2 2 2" xfId="638" xr:uid="{00000000-0005-0000-0000-00007D020000}"/>
    <cellStyle name="40% - Accent3 2 2 3" xfId="639" xr:uid="{00000000-0005-0000-0000-00007E020000}"/>
    <cellStyle name="40% - Accent3 2 2 4" xfId="640" xr:uid="{00000000-0005-0000-0000-00007F020000}"/>
    <cellStyle name="40% - Accent3 2 2 5" xfId="641" xr:uid="{00000000-0005-0000-0000-000080020000}"/>
    <cellStyle name="40% - Accent3 2 2 6" xfId="642" xr:uid="{00000000-0005-0000-0000-000081020000}"/>
    <cellStyle name="40% - Accent3 2 2 7" xfId="643" xr:uid="{00000000-0005-0000-0000-000082020000}"/>
    <cellStyle name="40% - Accent3 2 2 8" xfId="644" xr:uid="{00000000-0005-0000-0000-000083020000}"/>
    <cellStyle name="40% - Accent3 2 2 9" xfId="645" xr:uid="{00000000-0005-0000-0000-000084020000}"/>
    <cellStyle name="40% - Accent3 2 3" xfId="646" xr:uid="{00000000-0005-0000-0000-000085020000}"/>
    <cellStyle name="40% - Accent3 2 3 2" xfId="647" xr:uid="{00000000-0005-0000-0000-000086020000}"/>
    <cellStyle name="40% - Accent3 2 4" xfId="648" xr:uid="{00000000-0005-0000-0000-000087020000}"/>
    <cellStyle name="40% - Accent3 2 4 2" xfId="649" xr:uid="{00000000-0005-0000-0000-000088020000}"/>
    <cellStyle name="40% - Accent3 2 5" xfId="650" xr:uid="{00000000-0005-0000-0000-000089020000}"/>
    <cellStyle name="40% - Accent3 2 6" xfId="651" xr:uid="{00000000-0005-0000-0000-00008A020000}"/>
    <cellStyle name="40% - Accent3 2 7" xfId="652" xr:uid="{00000000-0005-0000-0000-00008B020000}"/>
    <cellStyle name="40% - Accent3 2 8" xfId="653" xr:uid="{00000000-0005-0000-0000-00008C020000}"/>
    <cellStyle name="40% - Accent3 2 9" xfId="654" xr:uid="{00000000-0005-0000-0000-00008D020000}"/>
    <cellStyle name="40% - Accent3 3" xfId="655" xr:uid="{00000000-0005-0000-0000-00008E020000}"/>
    <cellStyle name="40% - Accent3 3 10" xfId="656" xr:uid="{00000000-0005-0000-0000-00008F020000}"/>
    <cellStyle name="40% - Accent3 3 11" xfId="657" xr:uid="{00000000-0005-0000-0000-000090020000}"/>
    <cellStyle name="40% - Accent3 3 2" xfId="658" xr:uid="{00000000-0005-0000-0000-000091020000}"/>
    <cellStyle name="40% - Accent3 3 3" xfId="659" xr:uid="{00000000-0005-0000-0000-000092020000}"/>
    <cellStyle name="40% - Accent3 3 4" xfId="660" xr:uid="{00000000-0005-0000-0000-000093020000}"/>
    <cellStyle name="40% - Accent3 3 5" xfId="661" xr:uid="{00000000-0005-0000-0000-000094020000}"/>
    <cellStyle name="40% - Accent3 3 6" xfId="662" xr:uid="{00000000-0005-0000-0000-000095020000}"/>
    <cellStyle name="40% - Accent3 3 7" xfId="663" xr:uid="{00000000-0005-0000-0000-000096020000}"/>
    <cellStyle name="40% - Accent3 3 8" xfId="664" xr:uid="{00000000-0005-0000-0000-000097020000}"/>
    <cellStyle name="40% - Accent3 3 9" xfId="665" xr:uid="{00000000-0005-0000-0000-000098020000}"/>
    <cellStyle name="40% - Accent3 4" xfId="666" xr:uid="{00000000-0005-0000-0000-000099020000}"/>
    <cellStyle name="40% - Accent3 4 10" xfId="667" xr:uid="{00000000-0005-0000-0000-00009A020000}"/>
    <cellStyle name="40% - Accent3 4 11" xfId="668" xr:uid="{00000000-0005-0000-0000-00009B020000}"/>
    <cellStyle name="40% - Accent3 4 2" xfId="669" xr:uid="{00000000-0005-0000-0000-00009C020000}"/>
    <cellStyle name="40% - Accent3 4 3" xfId="670" xr:uid="{00000000-0005-0000-0000-00009D020000}"/>
    <cellStyle name="40% - Accent3 4 4" xfId="671" xr:uid="{00000000-0005-0000-0000-00009E020000}"/>
    <cellStyle name="40% - Accent3 4 5" xfId="672" xr:uid="{00000000-0005-0000-0000-00009F020000}"/>
    <cellStyle name="40% - Accent3 4 6" xfId="673" xr:uid="{00000000-0005-0000-0000-0000A0020000}"/>
    <cellStyle name="40% - Accent3 4 7" xfId="674" xr:uid="{00000000-0005-0000-0000-0000A1020000}"/>
    <cellStyle name="40% - Accent3 4 8" xfId="675" xr:uid="{00000000-0005-0000-0000-0000A2020000}"/>
    <cellStyle name="40% - Accent3 4 9" xfId="676" xr:uid="{00000000-0005-0000-0000-0000A3020000}"/>
    <cellStyle name="40% - Accent3 5" xfId="677" xr:uid="{00000000-0005-0000-0000-0000A4020000}"/>
    <cellStyle name="40% - Accent3 5 10" xfId="678" xr:uid="{00000000-0005-0000-0000-0000A5020000}"/>
    <cellStyle name="40% - Accent3 5 11" xfId="679" xr:uid="{00000000-0005-0000-0000-0000A6020000}"/>
    <cellStyle name="40% - Accent3 5 2" xfId="680" xr:uid="{00000000-0005-0000-0000-0000A7020000}"/>
    <cellStyle name="40% - Accent3 5 3" xfId="681" xr:uid="{00000000-0005-0000-0000-0000A8020000}"/>
    <cellStyle name="40% - Accent3 5 4" xfId="682" xr:uid="{00000000-0005-0000-0000-0000A9020000}"/>
    <cellStyle name="40% - Accent3 5 5" xfId="683" xr:uid="{00000000-0005-0000-0000-0000AA020000}"/>
    <cellStyle name="40% - Accent3 5 6" xfId="684" xr:uid="{00000000-0005-0000-0000-0000AB020000}"/>
    <cellStyle name="40% - Accent3 5 7" xfId="685" xr:uid="{00000000-0005-0000-0000-0000AC020000}"/>
    <cellStyle name="40% - Accent3 5 8" xfId="686" xr:uid="{00000000-0005-0000-0000-0000AD020000}"/>
    <cellStyle name="40% - Accent3 5 9" xfId="687" xr:uid="{00000000-0005-0000-0000-0000AE020000}"/>
    <cellStyle name="40% - Accent3 6" xfId="688" xr:uid="{00000000-0005-0000-0000-0000AF020000}"/>
    <cellStyle name="40% - Accent3 6 2" xfId="689" xr:uid="{00000000-0005-0000-0000-0000B0020000}"/>
    <cellStyle name="40% - Accent3 7" xfId="690" xr:uid="{00000000-0005-0000-0000-0000B1020000}"/>
    <cellStyle name="40% - Accent3 7 2" xfId="691" xr:uid="{00000000-0005-0000-0000-0000B2020000}"/>
    <cellStyle name="40% - Accent3 8" xfId="692" xr:uid="{00000000-0005-0000-0000-0000B3020000}"/>
    <cellStyle name="40% - Accent3 9" xfId="693" xr:uid="{00000000-0005-0000-0000-0000B4020000}"/>
    <cellStyle name="40% - Accent4" xfId="694" builtinId="43" customBuiltin="1"/>
    <cellStyle name="40% - Accent4 10" xfId="695" xr:uid="{00000000-0005-0000-0000-0000B6020000}"/>
    <cellStyle name="40% - Accent4 11" xfId="696" xr:uid="{00000000-0005-0000-0000-0000B7020000}"/>
    <cellStyle name="40% - Accent4 12" xfId="697" xr:uid="{00000000-0005-0000-0000-0000B8020000}"/>
    <cellStyle name="40% - Accent4 13" xfId="698" xr:uid="{00000000-0005-0000-0000-0000B9020000}"/>
    <cellStyle name="40% - Accent4 14" xfId="699" xr:uid="{00000000-0005-0000-0000-0000BA020000}"/>
    <cellStyle name="40% - Accent4 15" xfId="700" xr:uid="{00000000-0005-0000-0000-0000BB020000}"/>
    <cellStyle name="40% - Accent4 16" xfId="701" xr:uid="{00000000-0005-0000-0000-0000BC020000}"/>
    <cellStyle name="40% - Accent4 17" xfId="702" xr:uid="{00000000-0005-0000-0000-0000BD020000}"/>
    <cellStyle name="40% - Accent4 18" xfId="703" xr:uid="{00000000-0005-0000-0000-0000BE020000}"/>
    <cellStyle name="40% - Accent4 2" xfId="704" xr:uid="{00000000-0005-0000-0000-0000BF020000}"/>
    <cellStyle name="40% - Accent4 2 10" xfId="705" xr:uid="{00000000-0005-0000-0000-0000C0020000}"/>
    <cellStyle name="40% - Accent4 2 11" xfId="706" xr:uid="{00000000-0005-0000-0000-0000C1020000}"/>
    <cellStyle name="40% - Accent4 2 12" xfId="707" xr:uid="{00000000-0005-0000-0000-0000C2020000}"/>
    <cellStyle name="40% - Accent4 2 13" xfId="708" xr:uid="{00000000-0005-0000-0000-0000C3020000}"/>
    <cellStyle name="40% - Accent4 2 13 2" xfId="709" xr:uid="{00000000-0005-0000-0000-0000C4020000}"/>
    <cellStyle name="40% - Accent4 2 13 3" xfId="710" xr:uid="{00000000-0005-0000-0000-0000C5020000}"/>
    <cellStyle name="40% - Accent4 2 2" xfId="711" xr:uid="{00000000-0005-0000-0000-0000C6020000}"/>
    <cellStyle name="40% - Accent4 2 2 10" xfId="712" xr:uid="{00000000-0005-0000-0000-0000C7020000}"/>
    <cellStyle name="40% - Accent4 2 2 11" xfId="713" xr:uid="{00000000-0005-0000-0000-0000C8020000}"/>
    <cellStyle name="40% - Accent4 2 2 2" xfId="714" xr:uid="{00000000-0005-0000-0000-0000C9020000}"/>
    <cellStyle name="40% - Accent4 2 2 2 2" xfId="715" xr:uid="{00000000-0005-0000-0000-0000CA020000}"/>
    <cellStyle name="40% - Accent4 2 2 3" xfId="716" xr:uid="{00000000-0005-0000-0000-0000CB020000}"/>
    <cellStyle name="40% - Accent4 2 2 4" xfId="717" xr:uid="{00000000-0005-0000-0000-0000CC020000}"/>
    <cellStyle name="40% - Accent4 2 2 5" xfId="718" xr:uid="{00000000-0005-0000-0000-0000CD020000}"/>
    <cellStyle name="40% - Accent4 2 2 6" xfId="719" xr:uid="{00000000-0005-0000-0000-0000CE020000}"/>
    <cellStyle name="40% - Accent4 2 2 7" xfId="720" xr:uid="{00000000-0005-0000-0000-0000CF020000}"/>
    <cellStyle name="40% - Accent4 2 2 8" xfId="721" xr:uid="{00000000-0005-0000-0000-0000D0020000}"/>
    <cellStyle name="40% - Accent4 2 2 9" xfId="722" xr:uid="{00000000-0005-0000-0000-0000D1020000}"/>
    <cellStyle name="40% - Accent4 2 3" xfId="723" xr:uid="{00000000-0005-0000-0000-0000D2020000}"/>
    <cellStyle name="40% - Accent4 2 3 2" xfId="724" xr:uid="{00000000-0005-0000-0000-0000D3020000}"/>
    <cellStyle name="40% - Accent4 2 4" xfId="725" xr:uid="{00000000-0005-0000-0000-0000D4020000}"/>
    <cellStyle name="40% - Accent4 2 4 2" xfId="726" xr:uid="{00000000-0005-0000-0000-0000D5020000}"/>
    <cellStyle name="40% - Accent4 2 5" xfId="727" xr:uid="{00000000-0005-0000-0000-0000D6020000}"/>
    <cellStyle name="40% - Accent4 2 6" xfId="728" xr:uid="{00000000-0005-0000-0000-0000D7020000}"/>
    <cellStyle name="40% - Accent4 2 7" xfId="729" xr:uid="{00000000-0005-0000-0000-0000D8020000}"/>
    <cellStyle name="40% - Accent4 2 8" xfId="730" xr:uid="{00000000-0005-0000-0000-0000D9020000}"/>
    <cellStyle name="40% - Accent4 2 9" xfId="731" xr:uid="{00000000-0005-0000-0000-0000DA020000}"/>
    <cellStyle name="40% - Accent4 3" xfId="732" xr:uid="{00000000-0005-0000-0000-0000DB020000}"/>
    <cellStyle name="40% - Accent4 3 10" xfId="733" xr:uid="{00000000-0005-0000-0000-0000DC020000}"/>
    <cellStyle name="40% - Accent4 3 11" xfId="734" xr:uid="{00000000-0005-0000-0000-0000DD020000}"/>
    <cellStyle name="40% - Accent4 3 2" xfId="735" xr:uid="{00000000-0005-0000-0000-0000DE020000}"/>
    <cellStyle name="40% - Accent4 3 3" xfId="736" xr:uid="{00000000-0005-0000-0000-0000DF020000}"/>
    <cellStyle name="40% - Accent4 3 4" xfId="737" xr:uid="{00000000-0005-0000-0000-0000E0020000}"/>
    <cellStyle name="40% - Accent4 3 5" xfId="738" xr:uid="{00000000-0005-0000-0000-0000E1020000}"/>
    <cellStyle name="40% - Accent4 3 6" xfId="739" xr:uid="{00000000-0005-0000-0000-0000E2020000}"/>
    <cellStyle name="40% - Accent4 3 7" xfId="740" xr:uid="{00000000-0005-0000-0000-0000E3020000}"/>
    <cellStyle name="40% - Accent4 3 8" xfId="741" xr:uid="{00000000-0005-0000-0000-0000E4020000}"/>
    <cellStyle name="40% - Accent4 3 9" xfId="742" xr:uid="{00000000-0005-0000-0000-0000E5020000}"/>
    <cellStyle name="40% - Accent4 4" xfId="743" xr:uid="{00000000-0005-0000-0000-0000E6020000}"/>
    <cellStyle name="40% - Accent4 4 10" xfId="744" xr:uid="{00000000-0005-0000-0000-0000E7020000}"/>
    <cellStyle name="40% - Accent4 4 11" xfId="745" xr:uid="{00000000-0005-0000-0000-0000E8020000}"/>
    <cellStyle name="40% - Accent4 4 2" xfId="746" xr:uid="{00000000-0005-0000-0000-0000E9020000}"/>
    <cellStyle name="40% - Accent4 4 3" xfId="747" xr:uid="{00000000-0005-0000-0000-0000EA020000}"/>
    <cellStyle name="40% - Accent4 4 4" xfId="748" xr:uid="{00000000-0005-0000-0000-0000EB020000}"/>
    <cellStyle name="40% - Accent4 4 5" xfId="749" xr:uid="{00000000-0005-0000-0000-0000EC020000}"/>
    <cellStyle name="40% - Accent4 4 6" xfId="750" xr:uid="{00000000-0005-0000-0000-0000ED020000}"/>
    <cellStyle name="40% - Accent4 4 7" xfId="751" xr:uid="{00000000-0005-0000-0000-0000EE020000}"/>
    <cellStyle name="40% - Accent4 4 8" xfId="752" xr:uid="{00000000-0005-0000-0000-0000EF020000}"/>
    <cellStyle name="40% - Accent4 4 9" xfId="753" xr:uid="{00000000-0005-0000-0000-0000F0020000}"/>
    <cellStyle name="40% - Accent4 5" xfId="754" xr:uid="{00000000-0005-0000-0000-0000F1020000}"/>
    <cellStyle name="40% - Accent4 5 10" xfId="755" xr:uid="{00000000-0005-0000-0000-0000F2020000}"/>
    <cellStyle name="40% - Accent4 5 11" xfId="756" xr:uid="{00000000-0005-0000-0000-0000F3020000}"/>
    <cellStyle name="40% - Accent4 5 2" xfId="757" xr:uid="{00000000-0005-0000-0000-0000F4020000}"/>
    <cellStyle name="40% - Accent4 5 3" xfId="758" xr:uid="{00000000-0005-0000-0000-0000F5020000}"/>
    <cellStyle name="40% - Accent4 5 4" xfId="759" xr:uid="{00000000-0005-0000-0000-0000F6020000}"/>
    <cellStyle name="40% - Accent4 5 5" xfId="760" xr:uid="{00000000-0005-0000-0000-0000F7020000}"/>
    <cellStyle name="40% - Accent4 5 6" xfId="761" xr:uid="{00000000-0005-0000-0000-0000F8020000}"/>
    <cellStyle name="40% - Accent4 5 7" xfId="762" xr:uid="{00000000-0005-0000-0000-0000F9020000}"/>
    <cellStyle name="40% - Accent4 5 8" xfId="763" xr:uid="{00000000-0005-0000-0000-0000FA020000}"/>
    <cellStyle name="40% - Accent4 5 9" xfId="764" xr:uid="{00000000-0005-0000-0000-0000FB020000}"/>
    <cellStyle name="40% - Accent4 6" xfId="765" xr:uid="{00000000-0005-0000-0000-0000FC020000}"/>
    <cellStyle name="40% - Accent4 6 2" xfId="766" xr:uid="{00000000-0005-0000-0000-0000FD020000}"/>
    <cellStyle name="40% - Accent4 7" xfId="767" xr:uid="{00000000-0005-0000-0000-0000FE020000}"/>
    <cellStyle name="40% - Accent4 7 2" xfId="768" xr:uid="{00000000-0005-0000-0000-0000FF020000}"/>
    <cellStyle name="40% - Accent4 8" xfId="769" xr:uid="{00000000-0005-0000-0000-000000030000}"/>
    <cellStyle name="40% - Accent4 9" xfId="770" xr:uid="{00000000-0005-0000-0000-000001030000}"/>
    <cellStyle name="40% - Accent5" xfId="771" builtinId="47" customBuiltin="1"/>
    <cellStyle name="40% - Accent5 10" xfId="772" xr:uid="{00000000-0005-0000-0000-000003030000}"/>
    <cellStyle name="40% - Accent5 11" xfId="773" xr:uid="{00000000-0005-0000-0000-000004030000}"/>
    <cellStyle name="40% - Accent5 12" xfId="774" xr:uid="{00000000-0005-0000-0000-000005030000}"/>
    <cellStyle name="40% - Accent5 13" xfId="775" xr:uid="{00000000-0005-0000-0000-000006030000}"/>
    <cellStyle name="40% - Accent5 14" xfId="776" xr:uid="{00000000-0005-0000-0000-000007030000}"/>
    <cellStyle name="40% - Accent5 15" xfId="777" xr:uid="{00000000-0005-0000-0000-000008030000}"/>
    <cellStyle name="40% - Accent5 16" xfId="778" xr:uid="{00000000-0005-0000-0000-000009030000}"/>
    <cellStyle name="40% - Accent5 17" xfId="779" xr:uid="{00000000-0005-0000-0000-00000A030000}"/>
    <cellStyle name="40% - Accent5 18" xfId="780" xr:uid="{00000000-0005-0000-0000-00000B030000}"/>
    <cellStyle name="40% - Accent5 2" xfId="781" xr:uid="{00000000-0005-0000-0000-00000C030000}"/>
    <cellStyle name="40% - Accent5 2 10" xfId="782" xr:uid="{00000000-0005-0000-0000-00000D030000}"/>
    <cellStyle name="40% - Accent5 2 11" xfId="783" xr:uid="{00000000-0005-0000-0000-00000E030000}"/>
    <cellStyle name="40% - Accent5 2 12" xfId="784" xr:uid="{00000000-0005-0000-0000-00000F030000}"/>
    <cellStyle name="40% - Accent5 2 13" xfId="785" xr:uid="{00000000-0005-0000-0000-000010030000}"/>
    <cellStyle name="40% - Accent5 2 13 2" xfId="786" xr:uid="{00000000-0005-0000-0000-000011030000}"/>
    <cellStyle name="40% - Accent5 2 13 3" xfId="787" xr:uid="{00000000-0005-0000-0000-000012030000}"/>
    <cellStyle name="40% - Accent5 2 2" xfId="788" xr:uid="{00000000-0005-0000-0000-000013030000}"/>
    <cellStyle name="40% - Accent5 2 2 10" xfId="789" xr:uid="{00000000-0005-0000-0000-000014030000}"/>
    <cellStyle name="40% - Accent5 2 2 11" xfId="790" xr:uid="{00000000-0005-0000-0000-000015030000}"/>
    <cellStyle name="40% - Accent5 2 2 2" xfId="791" xr:uid="{00000000-0005-0000-0000-000016030000}"/>
    <cellStyle name="40% - Accent5 2 2 2 2" xfId="792" xr:uid="{00000000-0005-0000-0000-000017030000}"/>
    <cellStyle name="40% - Accent5 2 2 3" xfId="793" xr:uid="{00000000-0005-0000-0000-000018030000}"/>
    <cellStyle name="40% - Accent5 2 2 4" xfId="794" xr:uid="{00000000-0005-0000-0000-000019030000}"/>
    <cellStyle name="40% - Accent5 2 2 5" xfId="795" xr:uid="{00000000-0005-0000-0000-00001A030000}"/>
    <cellStyle name="40% - Accent5 2 2 6" xfId="796" xr:uid="{00000000-0005-0000-0000-00001B030000}"/>
    <cellStyle name="40% - Accent5 2 2 7" xfId="797" xr:uid="{00000000-0005-0000-0000-00001C030000}"/>
    <cellStyle name="40% - Accent5 2 2 8" xfId="798" xr:uid="{00000000-0005-0000-0000-00001D030000}"/>
    <cellStyle name="40% - Accent5 2 2 9" xfId="799" xr:uid="{00000000-0005-0000-0000-00001E030000}"/>
    <cellStyle name="40% - Accent5 2 3" xfId="800" xr:uid="{00000000-0005-0000-0000-00001F030000}"/>
    <cellStyle name="40% - Accent5 2 3 2" xfId="801" xr:uid="{00000000-0005-0000-0000-000020030000}"/>
    <cellStyle name="40% - Accent5 2 4" xfId="802" xr:uid="{00000000-0005-0000-0000-000021030000}"/>
    <cellStyle name="40% - Accent5 2 4 2" xfId="803" xr:uid="{00000000-0005-0000-0000-000022030000}"/>
    <cellStyle name="40% - Accent5 2 5" xfId="804" xr:uid="{00000000-0005-0000-0000-000023030000}"/>
    <cellStyle name="40% - Accent5 2 6" xfId="805" xr:uid="{00000000-0005-0000-0000-000024030000}"/>
    <cellStyle name="40% - Accent5 2 7" xfId="806" xr:uid="{00000000-0005-0000-0000-000025030000}"/>
    <cellStyle name="40% - Accent5 2 8" xfId="807" xr:uid="{00000000-0005-0000-0000-000026030000}"/>
    <cellStyle name="40% - Accent5 2 9" xfId="808" xr:uid="{00000000-0005-0000-0000-000027030000}"/>
    <cellStyle name="40% - Accent5 3" xfId="809" xr:uid="{00000000-0005-0000-0000-000028030000}"/>
    <cellStyle name="40% - Accent5 3 10" xfId="810" xr:uid="{00000000-0005-0000-0000-000029030000}"/>
    <cellStyle name="40% - Accent5 3 11" xfId="811" xr:uid="{00000000-0005-0000-0000-00002A030000}"/>
    <cellStyle name="40% - Accent5 3 2" xfId="812" xr:uid="{00000000-0005-0000-0000-00002B030000}"/>
    <cellStyle name="40% - Accent5 3 3" xfId="813" xr:uid="{00000000-0005-0000-0000-00002C030000}"/>
    <cellStyle name="40% - Accent5 3 4" xfId="814" xr:uid="{00000000-0005-0000-0000-00002D030000}"/>
    <cellStyle name="40% - Accent5 3 5" xfId="815" xr:uid="{00000000-0005-0000-0000-00002E030000}"/>
    <cellStyle name="40% - Accent5 3 6" xfId="816" xr:uid="{00000000-0005-0000-0000-00002F030000}"/>
    <cellStyle name="40% - Accent5 3 7" xfId="817" xr:uid="{00000000-0005-0000-0000-000030030000}"/>
    <cellStyle name="40% - Accent5 3 8" xfId="818" xr:uid="{00000000-0005-0000-0000-000031030000}"/>
    <cellStyle name="40% - Accent5 3 9" xfId="819" xr:uid="{00000000-0005-0000-0000-000032030000}"/>
    <cellStyle name="40% - Accent5 4" xfId="820" xr:uid="{00000000-0005-0000-0000-000033030000}"/>
    <cellStyle name="40% - Accent5 4 10" xfId="821" xr:uid="{00000000-0005-0000-0000-000034030000}"/>
    <cellStyle name="40% - Accent5 4 11" xfId="822" xr:uid="{00000000-0005-0000-0000-000035030000}"/>
    <cellStyle name="40% - Accent5 4 2" xfId="823" xr:uid="{00000000-0005-0000-0000-000036030000}"/>
    <cellStyle name="40% - Accent5 4 3" xfId="824" xr:uid="{00000000-0005-0000-0000-000037030000}"/>
    <cellStyle name="40% - Accent5 4 4" xfId="825" xr:uid="{00000000-0005-0000-0000-000038030000}"/>
    <cellStyle name="40% - Accent5 4 5" xfId="826" xr:uid="{00000000-0005-0000-0000-000039030000}"/>
    <cellStyle name="40% - Accent5 4 6" xfId="827" xr:uid="{00000000-0005-0000-0000-00003A030000}"/>
    <cellStyle name="40% - Accent5 4 7" xfId="828" xr:uid="{00000000-0005-0000-0000-00003B030000}"/>
    <cellStyle name="40% - Accent5 4 8" xfId="829" xr:uid="{00000000-0005-0000-0000-00003C030000}"/>
    <cellStyle name="40% - Accent5 4 9" xfId="830" xr:uid="{00000000-0005-0000-0000-00003D030000}"/>
    <cellStyle name="40% - Accent5 5" xfId="831" xr:uid="{00000000-0005-0000-0000-00003E030000}"/>
    <cellStyle name="40% - Accent5 5 10" xfId="832" xr:uid="{00000000-0005-0000-0000-00003F030000}"/>
    <cellStyle name="40% - Accent5 5 11" xfId="833" xr:uid="{00000000-0005-0000-0000-000040030000}"/>
    <cellStyle name="40% - Accent5 5 2" xfId="834" xr:uid="{00000000-0005-0000-0000-000041030000}"/>
    <cellStyle name="40% - Accent5 5 3" xfId="835" xr:uid="{00000000-0005-0000-0000-000042030000}"/>
    <cellStyle name="40% - Accent5 5 4" xfId="836" xr:uid="{00000000-0005-0000-0000-000043030000}"/>
    <cellStyle name="40% - Accent5 5 5" xfId="837" xr:uid="{00000000-0005-0000-0000-000044030000}"/>
    <cellStyle name="40% - Accent5 5 6" xfId="838" xr:uid="{00000000-0005-0000-0000-000045030000}"/>
    <cellStyle name="40% - Accent5 5 7" xfId="839" xr:uid="{00000000-0005-0000-0000-000046030000}"/>
    <cellStyle name="40% - Accent5 5 8" xfId="840" xr:uid="{00000000-0005-0000-0000-000047030000}"/>
    <cellStyle name="40% - Accent5 5 9" xfId="841" xr:uid="{00000000-0005-0000-0000-000048030000}"/>
    <cellStyle name="40% - Accent5 6" xfId="842" xr:uid="{00000000-0005-0000-0000-000049030000}"/>
    <cellStyle name="40% - Accent5 6 2" xfId="843" xr:uid="{00000000-0005-0000-0000-00004A030000}"/>
    <cellStyle name="40% - Accent5 7" xfId="844" xr:uid="{00000000-0005-0000-0000-00004B030000}"/>
    <cellStyle name="40% - Accent5 7 2" xfId="845" xr:uid="{00000000-0005-0000-0000-00004C030000}"/>
    <cellStyle name="40% - Accent5 8" xfId="846" xr:uid="{00000000-0005-0000-0000-00004D030000}"/>
    <cellStyle name="40% - Accent5 9" xfId="847" xr:uid="{00000000-0005-0000-0000-00004E030000}"/>
    <cellStyle name="40% - Accent6" xfId="848" builtinId="51" customBuiltin="1"/>
    <cellStyle name="40% - Accent6 10" xfId="849" xr:uid="{00000000-0005-0000-0000-000050030000}"/>
    <cellStyle name="40% - Accent6 11" xfId="850" xr:uid="{00000000-0005-0000-0000-000051030000}"/>
    <cellStyle name="40% - Accent6 12" xfId="851" xr:uid="{00000000-0005-0000-0000-000052030000}"/>
    <cellStyle name="40% - Accent6 13" xfId="852" xr:uid="{00000000-0005-0000-0000-000053030000}"/>
    <cellStyle name="40% - Accent6 14" xfId="853" xr:uid="{00000000-0005-0000-0000-000054030000}"/>
    <cellStyle name="40% - Accent6 15" xfId="854" xr:uid="{00000000-0005-0000-0000-000055030000}"/>
    <cellStyle name="40% - Accent6 16" xfId="855" xr:uid="{00000000-0005-0000-0000-000056030000}"/>
    <cellStyle name="40% - Accent6 17" xfId="856" xr:uid="{00000000-0005-0000-0000-000057030000}"/>
    <cellStyle name="40% - Accent6 18" xfId="857" xr:uid="{00000000-0005-0000-0000-000058030000}"/>
    <cellStyle name="40% - Accent6 2" xfId="858" xr:uid="{00000000-0005-0000-0000-000059030000}"/>
    <cellStyle name="40% - Accent6 2 10" xfId="859" xr:uid="{00000000-0005-0000-0000-00005A030000}"/>
    <cellStyle name="40% - Accent6 2 11" xfId="860" xr:uid="{00000000-0005-0000-0000-00005B030000}"/>
    <cellStyle name="40% - Accent6 2 12" xfId="861" xr:uid="{00000000-0005-0000-0000-00005C030000}"/>
    <cellStyle name="40% - Accent6 2 13" xfId="862" xr:uid="{00000000-0005-0000-0000-00005D030000}"/>
    <cellStyle name="40% - Accent6 2 13 2" xfId="863" xr:uid="{00000000-0005-0000-0000-00005E030000}"/>
    <cellStyle name="40% - Accent6 2 13 3" xfId="864" xr:uid="{00000000-0005-0000-0000-00005F030000}"/>
    <cellStyle name="40% - Accent6 2 2" xfId="865" xr:uid="{00000000-0005-0000-0000-000060030000}"/>
    <cellStyle name="40% - Accent6 2 2 10" xfId="866" xr:uid="{00000000-0005-0000-0000-000061030000}"/>
    <cellStyle name="40% - Accent6 2 2 11" xfId="867" xr:uid="{00000000-0005-0000-0000-000062030000}"/>
    <cellStyle name="40% - Accent6 2 2 2" xfId="868" xr:uid="{00000000-0005-0000-0000-000063030000}"/>
    <cellStyle name="40% - Accent6 2 2 2 2" xfId="869" xr:uid="{00000000-0005-0000-0000-000064030000}"/>
    <cellStyle name="40% - Accent6 2 2 3" xfId="870" xr:uid="{00000000-0005-0000-0000-000065030000}"/>
    <cellStyle name="40% - Accent6 2 2 4" xfId="871" xr:uid="{00000000-0005-0000-0000-000066030000}"/>
    <cellStyle name="40% - Accent6 2 2 5" xfId="872" xr:uid="{00000000-0005-0000-0000-000067030000}"/>
    <cellStyle name="40% - Accent6 2 2 6" xfId="873" xr:uid="{00000000-0005-0000-0000-000068030000}"/>
    <cellStyle name="40% - Accent6 2 2 7" xfId="874" xr:uid="{00000000-0005-0000-0000-000069030000}"/>
    <cellStyle name="40% - Accent6 2 2 8" xfId="875" xr:uid="{00000000-0005-0000-0000-00006A030000}"/>
    <cellStyle name="40% - Accent6 2 2 9" xfId="876" xr:uid="{00000000-0005-0000-0000-00006B030000}"/>
    <cellStyle name="40% - Accent6 2 3" xfId="877" xr:uid="{00000000-0005-0000-0000-00006C030000}"/>
    <cellStyle name="40% - Accent6 2 3 2" xfId="878" xr:uid="{00000000-0005-0000-0000-00006D030000}"/>
    <cellStyle name="40% - Accent6 2 4" xfId="879" xr:uid="{00000000-0005-0000-0000-00006E030000}"/>
    <cellStyle name="40% - Accent6 2 4 2" xfId="880" xr:uid="{00000000-0005-0000-0000-00006F030000}"/>
    <cellStyle name="40% - Accent6 2 5" xfId="881" xr:uid="{00000000-0005-0000-0000-000070030000}"/>
    <cellStyle name="40% - Accent6 2 6" xfId="882" xr:uid="{00000000-0005-0000-0000-000071030000}"/>
    <cellStyle name="40% - Accent6 2 7" xfId="883" xr:uid="{00000000-0005-0000-0000-000072030000}"/>
    <cellStyle name="40% - Accent6 2 8" xfId="884" xr:uid="{00000000-0005-0000-0000-000073030000}"/>
    <cellStyle name="40% - Accent6 2 9" xfId="885" xr:uid="{00000000-0005-0000-0000-000074030000}"/>
    <cellStyle name="40% - Accent6 3" xfId="886" xr:uid="{00000000-0005-0000-0000-000075030000}"/>
    <cellStyle name="40% - Accent6 3 10" xfId="887" xr:uid="{00000000-0005-0000-0000-000076030000}"/>
    <cellStyle name="40% - Accent6 3 11" xfId="888" xr:uid="{00000000-0005-0000-0000-000077030000}"/>
    <cellStyle name="40% - Accent6 3 2" xfId="889" xr:uid="{00000000-0005-0000-0000-000078030000}"/>
    <cellStyle name="40% - Accent6 3 3" xfId="890" xr:uid="{00000000-0005-0000-0000-000079030000}"/>
    <cellStyle name="40% - Accent6 3 4" xfId="891" xr:uid="{00000000-0005-0000-0000-00007A030000}"/>
    <cellStyle name="40% - Accent6 3 5" xfId="892" xr:uid="{00000000-0005-0000-0000-00007B030000}"/>
    <cellStyle name="40% - Accent6 3 6" xfId="893" xr:uid="{00000000-0005-0000-0000-00007C030000}"/>
    <cellStyle name="40% - Accent6 3 7" xfId="894" xr:uid="{00000000-0005-0000-0000-00007D030000}"/>
    <cellStyle name="40% - Accent6 3 8" xfId="895" xr:uid="{00000000-0005-0000-0000-00007E030000}"/>
    <cellStyle name="40% - Accent6 3 9" xfId="896" xr:uid="{00000000-0005-0000-0000-00007F030000}"/>
    <cellStyle name="40% - Accent6 4" xfId="897" xr:uid="{00000000-0005-0000-0000-000080030000}"/>
    <cellStyle name="40% - Accent6 4 10" xfId="898" xr:uid="{00000000-0005-0000-0000-000081030000}"/>
    <cellStyle name="40% - Accent6 4 11" xfId="899" xr:uid="{00000000-0005-0000-0000-000082030000}"/>
    <cellStyle name="40% - Accent6 4 2" xfId="900" xr:uid="{00000000-0005-0000-0000-000083030000}"/>
    <cellStyle name="40% - Accent6 4 3" xfId="901" xr:uid="{00000000-0005-0000-0000-000084030000}"/>
    <cellStyle name="40% - Accent6 4 4" xfId="902" xr:uid="{00000000-0005-0000-0000-000085030000}"/>
    <cellStyle name="40% - Accent6 4 5" xfId="903" xr:uid="{00000000-0005-0000-0000-000086030000}"/>
    <cellStyle name="40% - Accent6 4 6" xfId="904" xr:uid="{00000000-0005-0000-0000-000087030000}"/>
    <cellStyle name="40% - Accent6 4 7" xfId="905" xr:uid="{00000000-0005-0000-0000-000088030000}"/>
    <cellStyle name="40% - Accent6 4 8" xfId="906" xr:uid="{00000000-0005-0000-0000-000089030000}"/>
    <cellStyle name="40% - Accent6 4 9" xfId="907" xr:uid="{00000000-0005-0000-0000-00008A030000}"/>
    <cellStyle name="40% - Accent6 5" xfId="908" xr:uid="{00000000-0005-0000-0000-00008B030000}"/>
    <cellStyle name="40% - Accent6 5 10" xfId="909" xr:uid="{00000000-0005-0000-0000-00008C030000}"/>
    <cellStyle name="40% - Accent6 5 11" xfId="910" xr:uid="{00000000-0005-0000-0000-00008D030000}"/>
    <cellStyle name="40% - Accent6 5 2" xfId="911" xr:uid="{00000000-0005-0000-0000-00008E030000}"/>
    <cellStyle name="40% - Accent6 5 3" xfId="912" xr:uid="{00000000-0005-0000-0000-00008F030000}"/>
    <cellStyle name="40% - Accent6 5 4" xfId="913" xr:uid="{00000000-0005-0000-0000-000090030000}"/>
    <cellStyle name="40% - Accent6 5 5" xfId="914" xr:uid="{00000000-0005-0000-0000-000091030000}"/>
    <cellStyle name="40% - Accent6 5 6" xfId="915" xr:uid="{00000000-0005-0000-0000-000092030000}"/>
    <cellStyle name="40% - Accent6 5 7" xfId="916" xr:uid="{00000000-0005-0000-0000-000093030000}"/>
    <cellStyle name="40% - Accent6 5 8" xfId="917" xr:uid="{00000000-0005-0000-0000-000094030000}"/>
    <cellStyle name="40% - Accent6 5 9" xfId="918" xr:uid="{00000000-0005-0000-0000-000095030000}"/>
    <cellStyle name="40% - Accent6 6" xfId="919" xr:uid="{00000000-0005-0000-0000-000096030000}"/>
    <cellStyle name="40% - Accent6 6 2" xfId="920" xr:uid="{00000000-0005-0000-0000-000097030000}"/>
    <cellStyle name="40% - Accent6 7" xfId="921" xr:uid="{00000000-0005-0000-0000-000098030000}"/>
    <cellStyle name="40% - Accent6 7 2" xfId="922" xr:uid="{00000000-0005-0000-0000-000099030000}"/>
    <cellStyle name="40% - Accent6 8" xfId="923" xr:uid="{00000000-0005-0000-0000-00009A030000}"/>
    <cellStyle name="40% - Accent6 9" xfId="924" xr:uid="{00000000-0005-0000-0000-00009B030000}"/>
    <cellStyle name="60% - Accent1" xfId="925" builtinId="32" customBuiltin="1"/>
    <cellStyle name="60% - Accent1 10" xfId="926" xr:uid="{00000000-0005-0000-0000-00009D030000}"/>
    <cellStyle name="60% - Accent1 11" xfId="927" xr:uid="{00000000-0005-0000-0000-00009E030000}"/>
    <cellStyle name="60% - Accent1 12" xfId="928" xr:uid="{00000000-0005-0000-0000-00009F030000}"/>
    <cellStyle name="60% - Accent1 13" xfId="929" xr:uid="{00000000-0005-0000-0000-0000A0030000}"/>
    <cellStyle name="60% - Accent1 14" xfId="930" xr:uid="{00000000-0005-0000-0000-0000A1030000}"/>
    <cellStyle name="60% - Accent1 15" xfId="931" xr:uid="{00000000-0005-0000-0000-0000A2030000}"/>
    <cellStyle name="60% - Accent1 2" xfId="932" xr:uid="{00000000-0005-0000-0000-0000A3030000}"/>
    <cellStyle name="60% - Accent1 2 10" xfId="933" xr:uid="{00000000-0005-0000-0000-0000A4030000}"/>
    <cellStyle name="60% - Accent1 2 11" xfId="934" xr:uid="{00000000-0005-0000-0000-0000A5030000}"/>
    <cellStyle name="60% - Accent1 2 12" xfId="935" xr:uid="{00000000-0005-0000-0000-0000A6030000}"/>
    <cellStyle name="60% - Accent1 2 13" xfId="936" xr:uid="{00000000-0005-0000-0000-0000A7030000}"/>
    <cellStyle name="60% - Accent1 2 2" xfId="937" xr:uid="{00000000-0005-0000-0000-0000A8030000}"/>
    <cellStyle name="60% - Accent1 2 2 10" xfId="938" xr:uid="{00000000-0005-0000-0000-0000A9030000}"/>
    <cellStyle name="60% - Accent1 2 2 11" xfId="939" xr:uid="{00000000-0005-0000-0000-0000AA030000}"/>
    <cellStyle name="60% - Accent1 2 2 2" xfId="940" xr:uid="{00000000-0005-0000-0000-0000AB030000}"/>
    <cellStyle name="60% - Accent1 2 2 2 2" xfId="941" xr:uid="{00000000-0005-0000-0000-0000AC030000}"/>
    <cellStyle name="60% - Accent1 2 2 3" xfId="942" xr:uid="{00000000-0005-0000-0000-0000AD030000}"/>
    <cellStyle name="60% - Accent1 2 2 4" xfId="943" xr:uid="{00000000-0005-0000-0000-0000AE030000}"/>
    <cellStyle name="60% - Accent1 2 2 5" xfId="944" xr:uid="{00000000-0005-0000-0000-0000AF030000}"/>
    <cellStyle name="60% - Accent1 2 2 6" xfId="945" xr:uid="{00000000-0005-0000-0000-0000B0030000}"/>
    <cellStyle name="60% - Accent1 2 2 7" xfId="946" xr:uid="{00000000-0005-0000-0000-0000B1030000}"/>
    <cellStyle name="60% - Accent1 2 2 8" xfId="947" xr:uid="{00000000-0005-0000-0000-0000B2030000}"/>
    <cellStyle name="60% - Accent1 2 2 9" xfId="948" xr:uid="{00000000-0005-0000-0000-0000B3030000}"/>
    <cellStyle name="60% - Accent1 2 3" xfId="949" xr:uid="{00000000-0005-0000-0000-0000B4030000}"/>
    <cellStyle name="60% - Accent1 2 3 2" xfId="950" xr:uid="{00000000-0005-0000-0000-0000B5030000}"/>
    <cellStyle name="60% - Accent1 2 4" xfId="951" xr:uid="{00000000-0005-0000-0000-0000B6030000}"/>
    <cellStyle name="60% - Accent1 2 4 2" xfId="952" xr:uid="{00000000-0005-0000-0000-0000B7030000}"/>
    <cellStyle name="60% - Accent1 2 5" xfId="953" xr:uid="{00000000-0005-0000-0000-0000B8030000}"/>
    <cellStyle name="60% - Accent1 2 6" xfId="954" xr:uid="{00000000-0005-0000-0000-0000B9030000}"/>
    <cellStyle name="60% - Accent1 2 7" xfId="955" xr:uid="{00000000-0005-0000-0000-0000BA030000}"/>
    <cellStyle name="60% - Accent1 2 8" xfId="956" xr:uid="{00000000-0005-0000-0000-0000BB030000}"/>
    <cellStyle name="60% - Accent1 2 9" xfId="957" xr:uid="{00000000-0005-0000-0000-0000BC030000}"/>
    <cellStyle name="60% - Accent1 3" xfId="958" xr:uid="{00000000-0005-0000-0000-0000BD030000}"/>
    <cellStyle name="60% - Accent1 3 10" xfId="959" xr:uid="{00000000-0005-0000-0000-0000BE030000}"/>
    <cellStyle name="60% - Accent1 3 11" xfId="960" xr:uid="{00000000-0005-0000-0000-0000BF030000}"/>
    <cellStyle name="60% - Accent1 3 2" xfId="961" xr:uid="{00000000-0005-0000-0000-0000C0030000}"/>
    <cellStyle name="60% - Accent1 3 3" xfId="962" xr:uid="{00000000-0005-0000-0000-0000C1030000}"/>
    <cellStyle name="60% - Accent1 3 4" xfId="963" xr:uid="{00000000-0005-0000-0000-0000C2030000}"/>
    <cellStyle name="60% - Accent1 3 5" xfId="964" xr:uid="{00000000-0005-0000-0000-0000C3030000}"/>
    <cellStyle name="60% - Accent1 3 6" xfId="965" xr:uid="{00000000-0005-0000-0000-0000C4030000}"/>
    <cellStyle name="60% - Accent1 3 7" xfId="966" xr:uid="{00000000-0005-0000-0000-0000C5030000}"/>
    <cellStyle name="60% - Accent1 3 8" xfId="967" xr:uid="{00000000-0005-0000-0000-0000C6030000}"/>
    <cellStyle name="60% - Accent1 3 9" xfId="968" xr:uid="{00000000-0005-0000-0000-0000C7030000}"/>
    <cellStyle name="60% - Accent1 4" xfId="969" xr:uid="{00000000-0005-0000-0000-0000C8030000}"/>
    <cellStyle name="60% - Accent1 4 10" xfId="970" xr:uid="{00000000-0005-0000-0000-0000C9030000}"/>
    <cellStyle name="60% - Accent1 4 11" xfId="971" xr:uid="{00000000-0005-0000-0000-0000CA030000}"/>
    <cellStyle name="60% - Accent1 4 2" xfId="972" xr:uid="{00000000-0005-0000-0000-0000CB030000}"/>
    <cellStyle name="60% - Accent1 4 3" xfId="973" xr:uid="{00000000-0005-0000-0000-0000CC030000}"/>
    <cellStyle name="60% - Accent1 4 4" xfId="974" xr:uid="{00000000-0005-0000-0000-0000CD030000}"/>
    <cellStyle name="60% - Accent1 4 5" xfId="975" xr:uid="{00000000-0005-0000-0000-0000CE030000}"/>
    <cellStyle name="60% - Accent1 4 6" xfId="976" xr:uid="{00000000-0005-0000-0000-0000CF030000}"/>
    <cellStyle name="60% - Accent1 4 7" xfId="977" xr:uid="{00000000-0005-0000-0000-0000D0030000}"/>
    <cellStyle name="60% - Accent1 4 8" xfId="978" xr:uid="{00000000-0005-0000-0000-0000D1030000}"/>
    <cellStyle name="60% - Accent1 4 9" xfId="979" xr:uid="{00000000-0005-0000-0000-0000D2030000}"/>
    <cellStyle name="60% - Accent1 5" xfId="980" xr:uid="{00000000-0005-0000-0000-0000D3030000}"/>
    <cellStyle name="60% - Accent1 5 10" xfId="981" xr:uid="{00000000-0005-0000-0000-0000D4030000}"/>
    <cellStyle name="60% - Accent1 5 11" xfId="982" xr:uid="{00000000-0005-0000-0000-0000D5030000}"/>
    <cellStyle name="60% - Accent1 5 2" xfId="983" xr:uid="{00000000-0005-0000-0000-0000D6030000}"/>
    <cellStyle name="60% - Accent1 5 3" xfId="984" xr:uid="{00000000-0005-0000-0000-0000D7030000}"/>
    <cellStyle name="60% - Accent1 5 4" xfId="985" xr:uid="{00000000-0005-0000-0000-0000D8030000}"/>
    <cellStyle name="60% - Accent1 5 5" xfId="986" xr:uid="{00000000-0005-0000-0000-0000D9030000}"/>
    <cellStyle name="60% - Accent1 5 6" xfId="987" xr:uid="{00000000-0005-0000-0000-0000DA030000}"/>
    <cellStyle name="60% - Accent1 5 7" xfId="988" xr:uid="{00000000-0005-0000-0000-0000DB030000}"/>
    <cellStyle name="60% - Accent1 5 8" xfId="989" xr:uid="{00000000-0005-0000-0000-0000DC030000}"/>
    <cellStyle name="60% - Accent1 5 9" xfId="990" xr:uid="{00000000-0005-0000-0000-0000DD030000}"/>
    <cellStyle name="60% - Accent1 6" xfId="991" xr:uid="{00000000-0005-0000-0000-0000DE030000}"/>
    <cellStyle name="60% - Accent1 6 2" xfId="992" xr:uid="{00000000-0005-0000-0000-0000DF030000}"/>
    <cellStyle name="60% - Accent1 7" xfId="993" xr:uid="{00000000-0005-0000-0000-0000E0030000}"/>
    <cellStyle name="60% - Accent1 7 2" xfId="994" xr:uid="{00000000-0005-0000-0000-0000E1030000}"/>
    <cellStyle name="60% - Accent1 8" xfId="995" xr:uid="{00000000-0005-0000-0000-0000E2030000}"/>
    <cellStyle name="60% - Accent1 9" xfId="996" xr:uid="{00000000-0005-0000-0000-0000E3030000}"/>
    <cellStyle name="60% - Accent2" xfId="997" builtinId="36" customBuiltin="1"/>
    <cellStyle name="60% - Accent2 10" xfId="998" xr:uid="{00000000-0005-0000-0000-0000E5030000}"/>
    <cellStyle name="60% - Accent2 11" xfId="999" xr:uid="{00000000-0005-0000-0000-0000E6030000}"/>
    <cellStyle name="60% - Accent2 12" xfId="1000" xr:uid="{00000000-0005-0000-0000-0000E7030000}"/>
    <cellStyle name="60% - Accent2 13" xfId="1001" xr:uid="{00000000-0005-0000-0000-0000E8030000}"/>
    <cellStyle name="60% - Accent2 14" xfId="1002" xr:uid="{00000000-0005-0000-0000-0000E9030000}"/>
    <cellStyle name="60% - Accent2 15" xfId="1003" xr:uid="{00000000-0005-0000-0000-0000EA030000}"/>
    <cellStyle name="60% - Accent2 2" xfId="1004" xr:uid="{00000000-0005-0000-0000-0000EB030000}"/>
    <cellStyle name="60% - Accent2 2 10" xfId="1005" xr:uid="{00000000-0005-0000-0000-0000EC030000}"/>
    <cellStyle name="60% - Accent2 2 11" xfId="1006" xr:uid="{00000000-0005-0000-0000-0000ED030000}"/>
    <cellStyle name="60% - Accent2 2 12" xfId="1007" xr:uid="{00000000-0005-0000-0000-0000EE030000}"/>
    <cellStyle name="60% - Accent2 2 13" xfId="1008" xr:uid="{00000000-0005-0000-0000-0000EF030000}"/>
    <cellStyle name="60% - Accent2 2 2" xfId="1009" xr:uid="{00000000-0005-0000-0000-0000F0030000}"/>
    <cellStyle name="60% - Accent2 2 2 10" xfId="1010" xr:uid="{00000000-0005-0000-0000-0000F1030000}"/>
    <cellStyle name="60% - Accent2 2 2 11" xfId="1011" xr:uid="{00000000-0005-0000-0000-0000F2030000}"/>
    <cellStyle name="60% - Accent2 2 2 2" xfId="1012" xr:uid="{00000000-0005-0000-0000-0000F3030000}"/>
    <cellStyle name="60% - Accent2 2 2 2 2" xfId="1013" xr:uid="{00000000-0005-0000-0000-0000F4030000}"/>
    <cellStyle name="60% - Accent2 2 2 3" xfId="1014" xr:uid="{00000000-0005-0000-0000-0000F5030000}"/>
    <cellStyle name="60% - Accent2 2 2 4" xfId="1015" xr:uid="{00000000-0005-0000-0000-0000F6030000}"/>
    <cellStyle name="60% - Accent2 2 2 5" xfId="1016" xr:uid="{00000000-0005-0000-0000-0000F7030000}"/>
    <cellStyle name="60% - Accent2 2 2 6" xfId="1017" xr:uid="{00000000-0005-0000-0000-0000F8030000}"/>
    <cellStyle name="60% - Accent2 2 2 7" xfId="1018" xr:uid="{00000000-0005-0000-0000-0000F9030000}"/>
    <cellStyle name="60% - Accent2 2 2 8" xfId="1019" xr:uid="{00000000-0005-0000-0000-0000FA030000}"/>
    <cellStyle name="60% - Accent2 2 2 9" xfId="1020" xr:uid="{00000000-0005-0000-0000-0000FB030000}"/>
    <cellStyle name="60% - Accent2 2 3" xfId="1021" xr:uid="{00000000-0005-0000-0000-0000FC030000}"/>
    <cellStyle name="60% - Accent2 2 3 2" xfId="1022" xr:uid="{00000000-0005-0000-0000-0000FD030000}"/>
    <cellStyle name="60% - Accent2 2 4" xfId="1023" xr:uid="{00000000-0005-0000-0000-0000FE030000}"/>
    <cellStyle name="60% - Accent2 2 4 2" xfId="1024" xr:uid="{00000000-0005-0000-0000-0000FF030000}"/>
    <cellStyle name="60% - Accent2 2 5" xfId="1025" xr:uid="{00000000-0005-0000-0000-000000040000}"/>
    <cellStyle name="60% - Accent2 2 6" xfId="1026" xr:uid="{00000000-0005-0000-0000-000001040000}"/>
    <cellStyle name="60% - Accent2 2 7" xfId="1027" xr:uid="{00000000-0005-0000-0000-000002040000}"/>
    <cellStyle name="60% - Accent2 2 8" xfId="1028" xr:uid="{00000000-0005-0000-0000-000003040000}"/>
    <cellStyle name="60% - Accent2 2 9" xfId="1029" xr:uid="{00000000-0005-0000-0000-000004040000}"/>
    <cellStyle name="60% - Accent2 3" xfId="1030" xr:uid="{00000000-0005-0000-0000-000005040000}"/>
    <cellStyle name="60% - Accent2 3 10" xfId="1031" xr:uid="{00000000-0005-0000-0000-000006040000}"/>
    <cellStyle name="60% - Accent2 3 11" xfId="1032" xr:uid="{00000000-0005-0000-0000-000007040000}"/>
    <cellStyle name="60% - Accent2 3 2" xfId="1033" xr:uid="{00000000-0005-0000-0000-000008040000}"/>
    <cellStyle name="60% - Accent2 3 3" xfId="1034" xr:uid="{00000000-0005-0000-0000-000009040000}"/>
    <cellStyle name="60% - Accent2 3 4" xfId="1035" xr:uid="{00000000-0005-0000-0000-00000A040000}"/>
    <cellStyle name="60% - Accent2 3 5" xfId="1036" xr:uid="{00000000-0005-0000-0000-00000B040000}"/>
    <cellStyle name="60% - Accent2 3 6" xfId="1037" xr:uid="{00000000-0005-0000-0000-00000C040000}"/>
    <cellStyle name="60% - Accent2 3 7" xfId="1038" xr:uid="{00000000-0005-0000-0000-00000D040000}"/>
    <cellStyle name="60% - Accent2 3 8" xfId="1039" xr:uid="{00000000-0005-0000-0000-00000E040000}"/>
    <cellStyle name="60% - Accent2 3 9" xfId="1040" xr:uid="{00000000-0005-0000-0000-00000F040000}"/>
    <cellStyle name="60% - Accent2 4" xfId="1041" xr:uid="{00000000-0005-0000-0000-000010040000}"/>
    <cellStyle name="60% - Accent2 4 10" xfId="1042" xr:uid="{00000000-0005-0000-0000-000011040000}"/>
    <cellStyle name="60% - Accent2 4 11" xfId="1043" xr:uid="{00000000-0005-0000-0000-000012040000}"/>
    <cellStyle name="60% - Accent2 4 2" xfId="1044" xr:uid="{00000000-0005-0000-0000-000013040000}"/>
    <cellStyle name="60% - Accent2 4 3" xfId="1045" xr:uid="{00000000-0005-0000-0000-000014040000}"/>
    <cellStyle name="60% - Accent2 4 4" xfId="1046" xr:uid="{00000000-0005-0000-0000-000015040000}"/>
    <cellStyle name="60% - Accent2 4 5" xfId="1047" xr:uid="{00000000-0005-0000-0000-000016040000}"/>
    <cellStyle name="60% - Accent2 4 6" xfId="1048" xr:uid="{00000000-0005-0000-0000-000017040000}"/>
    <cellStyle name="60% - Accent2 4 7" xfId="1049" xr:uid="{00000000-0005-0000-0000-000018040000}"/>
    <cellStyle name="60% - Accent2 4 8" xfId="1050" xr:uid="{00000000-0005-0000-0000-000019040000}"/>
    <cellStyle name="60% - Accent2 4 9" xfId="1051" xr:uid="{00000000-0005-0000-0000-00001A040000}"/>
    <cellStyle name="60% - Accent2 5" xfId="1052" xr:uid="{00000000-0005-0000-0000-00001B040000}"/>
    <cellStyle name="60% - Accent2 5 10" xfId="1053" xr:uid="{00000000-0005-0000-0000-00001C040000}"/>
    <cellStyle name="60% - Accent2 5 11" xfId="1054" xr:uid="{00000000-0005-0000-0000-00001D040000}"/>
    <cellStyle name="60% - Accent2 5 2" xfId="1055" xr:uid="{00000000-0005-0000-0000-00001E040000}"/>
    <cellStyle name="60% - Accent2 5 3" xfId="1056" xr:uid="{00000000-0005-0000-0000-00001F040000}"/>
    <cellStyle name="60% - Accent2 5 4" xfId="1057" xr:uid="{00000000-0005-0000-0000-000020040000}"/>
    <cellStyle name="60% - Accent2 5 5" xfId="1058" xr:uid="{00000000-0005-0000-0000-000021040000}"/>
    <cellStyle name="60% - Accent2 5 6" xfId="1059" xr:uid="{00000000-0005-0000-0000-000022040000}"/>
    <cellStyle name="60% - Accent2 5 7" xfId="1060" xr:uid="{00000000-0005-0000-0000-000023040000}"/>
    <cellStyle name="60% - Accent2 5 8" xfId="1061" xr:uid="{00000000-0005-0000-0000-000024040000}"/>
    <cellStyle name="60% - Accent2 5 9" xfId="1062" xr:uid="{00000000-0005-0000-0000-000025040000}"/>
    <cellStyle name="60% - Accent2 6" xfId="1063" xr:uid="{00000000-0005-0000-0000-000026040000}"/>
    <cellStyle name="60% - Accent2 6 2" xfId="1064" xr:uid="{00000000-0005-0000-0000-000027040000}"/>
    <cellStyle name="60% - Accent2 7" xfId="1065" xr:uid="{00000000-0005-0000-0000-000028040000}"/>
    <cellStyle name="60% - Accent2 7 2" xfId="1066" xr:uid="{00000000-0005-0000-0000-000029040000}"/>
    <cellStyle name="60% - Accent2 8" xfId="1067" xr:uid="{00000000-0005-0000-0000-00002A040000}"/>
    <cellStyle name="60% - Accent2 9" xfId="1068" xr:uid="{00000000-0005-0000-0000-00002B040000}"/>
    <cellStyle name="60% - Accent3" xfId="1069" builtinId="40" customBuiltin="1"/>
    <cellStyle name="60% - Accent3 10" xfId="1070" xr:uid="{00000000-0005-0000-0000-00002D040000}"/>
    <cellStyle name="60% - Accent3 11" xfId="1071" xr:uid="{00000000-0005-0000-0000-00002E040000}"/>
    <cellStyle name="60% - Accent3 12" xfId="1072" xr:uid="{00000000-0005-0000-0000-00002F040000}"/>
    <cellStyle name="60% - Accent3 13" xfId="1073" xr:uid="{00000000-0005-0000-0000-000030040000}"/>
    <cellStyle name="60% - Accent3 14" xfId="1074" xr:uid="{00000000-0005-0000-0000-000031040000}"/>
    <cellStyle name="60% - Accent3 15" xfId="1075" xr:uid="{00000000-0005-0000-0000-000032040000}"/>
    <cellStyle name="60% - Accent3 2" xfId="1076" xr:uid="{00000000-0005-0000-0000-000033040000}"/>
    <cellStyle name="60% - Accent3 2 10" xfId="1077" xr:uid="{00000000-0005-0000-0000-000034040000}"/>
    <cellStyle name="60% - Accent3 2 11" xfId="1078" xr:uid="{00000000-0005-0000-0000-000035040000}"/>
    <cellStyle name="60% - Accent3 2 12" xfId="1079" xr:uid="{00000000-0005-0000-0000-000036040000}"/>
    <cellStyle name="60% - Accent3 2 13" xfId="1080" xr:uid="{00000000-0005-0000-0000-000037040000}"/>
    <cellStyle name="60% - Accent3 2 2" xfId="1081" xr:uid="{00000000-0005-0000-0000-000038040000}"/>
    <cellStyle name="60% - Accent3 2 2 10" xfId="1082" xr:uid="{00000000-0005-0000-0000-000039040000}"/>
    <cellStyle name="60% - Accent3 2 2 11" xfId="1083" xr:uid="{00000000-0005-0000-0000-00003A040000}"/>
    <cellStyle name="60% - Accent3 2 2 2" xfId="1084" xr:uid="{00000000-0005-0000-0000-00003B040000}"/>
    <cellStyle name="60% - Accent3 2 2 2 2" xfId="1085" xr:uid="{00000000-0005-0000-0000-00003C040000}"/>
    <cellStyle name="60% - Accent3 2 2 3" xfId="1086" xr:uid="{00000000-0005-0000-0000-00003D040000}"/>
    <cellStyle name="60% - Accent3 2 2 4" xfId="1087" xr:uid="{00000000-0005-0000-0000-00003E040000}"/>
    <cellStyle name="60% - Accent3 2 2 5" xfId="1088" xr:uid="{00000000-0005-0000-0000-00003F040000}"/>
    <cellStyle name="60% - Accent3 2 2 6" xfId="1089" xr:uid="{00000000-0005-0000-0000-000040040000}"/>
    <cellStyle name="60% - Accent3 2 2 7" xfId="1090" xr:uid="{00000000-0005-0000-0000-000041040000}"/>
    <cellStyle name="60% - Accent3 2 2 8" xfId="1091" xr:uid="{00000000-0005-0000-0000-000042040000}"/>
    <cellStyle name="60% - Accent3 2 2 9" xfId="1092" xr:uid="{00000000-0005-0000-0000-000043040000}"/>
    <cellStyle name="60% - Accent3 2 3" xfId="1093" xr:uid="{00000000-0005-0000-0000-000044040000}"/>
    <cellStyle name="60% - Accent3 2 3 2" xfId="1094" xr:uid="{00000000-0005-0000-0000-000045040000}"/>
    <cellStyle name="60% - Accent3 2 4" xfId="1095" xr:uid="{00000000-0005-0000-0000-000046040000}"/>
    <cellStyle name="60% - Accent3 2 4 2" xfId="1096" xr:uid="{00000000-0005-0000-0000-000047040000}"/>
    <cellStyle name="60% - Accent3 2 5" xfId="1097" xr:uid="{00000000-0005-0000-0000-000048040000}"/>
    <cellStyle name="60% - Accent3 2 6" xfId="1098" xr:uid="{00000000-0005-0000-0000-000049040000}"/>
    <cellStyle name="60% - Accent3 2 7" xfId="1099" xr:uid="{00000000-0005-0000-0000-00004A040000}"/>
    <cellStyle name="60% - Accent3 2 8" xfId="1100" xr:uid="{00000000-0005-0000-0000-00004B040000}"/>
    <cellStyle name="60% - Accent3 2 9" xfId="1101" xr:uid="{00000000-0005-0000-0000-00004C040000}"/>
    <cellStyle name="60% - Accent3 3" xfId="1102" xr:uid="{00000000-0005-0000-0000-00004D040000}"/>
    <cellStyle name="60% - Accent3 3 10" xfId="1103" xr:uid="{00000000-0005-0000-0000-00004E040000}"/>
    <cellStyle name="60% - Accent3 3 11" xfId="1104" xr:uid="{00000000-0005-0000-0000-00004F040000}"/>
    <cellStyle name="60% - Accent3 3 2" xfId="1105" xr:uid="{00000000-0005-0000-0000-000050040000}"/>
    <cellStyle name="60% - Accent3 3 3" xfId="1106" xr:uid="{00000000-0005-0000-0000-000051040000}"/>
    <cellStyle name="60% - Accent3 3 4" xfId="1107" xr:uid="{00000000-0005-0000-0000-000052040000}"/>
    <cellStyle name="60% - Accent3 3 5" xfId="1108" xr:uid="{00000000-0005-0000-0000-000053040000}"/>
    <cellStyle name="60% - Accent3 3 6" xfId="1109" xr:uid="{00000000-0005-0000-0000-000054040000}"/>
    <cellStyle name="60% - Accent3 3 7" xfId="1110" xr:uid="{00000000-0005-0000-0000-000055040000}"/>
    <cellStyle name="60% - Accent3 3 8" xfId="1111" xr:uid="{00000000-0005-0000-0000-000056040000}"/>
    <cellStyle name="60% - Accent3 3 9" xfId="1112" xr:uid="{00000000-0005-0000-0000-000057040000}"/>
    <cellStyle name="60% - Accent3 4" xfId="1113" xr:uid="{00000000-0005-0000-0000-000058040000}"/>
    <cellStyle name="60% - Accent3 4 10" xfId="1114" xr:uid="{00000000-0005-0000-0000-000059040000}"/>
    <cellStyle name="60% - Accent3 4 11" xfId="1115" xr:uid="{00000000-0005-0000-0000-00005A040000}"/>
    <cellStyle name="60% - Accent3 4 2" xfId="1116" xr:uid="{00000000-0005-0000-0000-00005B040000}"/>
    <cellStyle name="60% - Accent3 4 3" xfId="1117" xr:uid="{00000000-0005-0000-0000-00005C040000}"/>
    <cellStyle name="60% - Accent3 4 4" xfId="1118" xr:uid="{00000000-0005-0000-0000-00005D040000}"/>
    <cellStyle name="60% - Accent3 4 5" xfId="1119" xr:uid="{00000000-0005-0000-0000-00005E040000}"/>
    <cellStyle name="60% - Accent3 4 6" xfId="1120" xr:uid="{00000000-0005-0000-0000-00005F040000}"/>
    <cellStyle name="60% - Accent3 4 7" xfId="1121" xr:uid="{00000000-0005-0000-0000-000060040000}"/>
    <cellStyle name="60% - Accent3 4 8" xfId="1122" xr:uid="{00000000-0005-0000-0000-000061040000}"/>
    <cellStyle name="60% - Accent3 4 9" xfId="1123" xr:uid="{00000000-0005-0000-0000-000062040000}"/>
    <cellStyle name="60% - Accent3 5" xfId="1124" xr:uid="{00000000-0005-0000-0000-000063040000}"/>
    <cellStyle name="60% - Accent3 5 10" xfId="1125" xr:uid="{00000000-0005-0000-0000-000064040000}"/>
    <cellStyle name="60% - Accent3 5 11" xfId="1126" xr:uid="{00000000-0005-0000-0000-000065040000}"/>
    <cellStyle name="60% - Accent3 5 2" xfId="1127" xr:uid="{00000000-0005-0000-0000-000066040000}"/>
    <cellStyle name="60% - Accent3 5 3" xfId="1128" xr:uid="{00000000-0005-0000-0000-000067040000}"/>
    <cellStyle name="60% - Accent3 5 4" xfId="1129" xr:uid="{00000000-0005-0000-0000-000068040000}"/>
    <cellStyle name="60% - Accent3 5 5" xfId="1130" xr:uid="{00000000-0005-0000-0000-000069040000}"/>
    <cellStyle name="60% - Accent3 5 6" xfId="1131" xr:uid="{00000000-0005-0000-0000-00006A040000}"/>
    <cellStyle name="60% - Accent3 5 7" xfId="1132" xr:uid="{00000000-0005-0000-0000-00006B040000}"/>
    <cellStyle name="60% - Accent3 5 8" xfId="1133" xr:uid="{00000000-0005-0000-0000-00006C040000}"/>
    <cellStyle name="60% - Accent3 5 9" xfId="1134" xr:uid="{00000000-0005-0000-0000-00006D040000}"/>
    <cellStyle name="60% - Accent3 6" xfId="1135" xr:uid="{00000000-0005-0000-0000-00006E040000}"/>
    <cellStyle name="60% - Accent3 6 2" xfId="1136" xr:uid="{00000000-0005-0000-0000-00006F040000}"/>
    <cellStyle name="60% - Accent3 7" xfId="1137" xr:uid="{00000000-0005-0000-0000-000070040000}"/>
    <cellStyle name="60% - Accent3 7 2" xfId="1138" xr:uid="{00000000-0005-0000-0000-000071040000}"/>
    <cellStyle name="60% - Accent3 8" xfId="1139" xr:uid="{00000000-0005-0000-0000-000072040000}"/>
    <cellStyle name="60% - Accent3 9" xfId="1140" xr:uid="{00000000-0005-0000-0000-000073040000}"/>
    <cellStyle name="60% - Accent4" xfId="1141" builtinId="44" customBuiltin="1"/>
    <cellStyle name="60% - Accent4 10" xfId="1142" xr:uid="{00000000-0005-0000-0000-000075040000}"/>
    <cellStyle name="60% - Accent4 11" xfId="1143" xr:uid="{00000000-0005-0000-0000-000076040000}"/>
    <cellStyle name="60% - Accent4 12" xfId="1144" xr:uid="{00000000-0005-0000-0000-000077040000}"/>
    <cellStyle name="60% - Accent4 13" xfId="1145" xr:uid="{00000000-0005-0000-0000-000078040000}"/>
    <cellStyle name="60% - Accent4 14" xfId="1146" xr:uid="{00000000-0005-0000-0000-000079040000}"/>
    <cellStyle name="60% - Accent4 15" xfId="1147" xr:uid="{00000000-0005-0000-0000-00007A040000}"/>
    <cellStyle name="60% - Accent4 2" xfId="1148" xr:uid="{00000000-0005-0000-0000-00007B040000}"/>
    <cellStyle name="60% - Accent4 2 10" xfId="1149" xr:uid="{00000000-0005-0000-0000-00007C040000}"/>
    <cellStyle name="60% - Accent4 2 11" xfId="1150" xr:uid="{00000000-0005-0000-0000-00007D040000}"/>
    <cellStyle name="60% - Accent4 2 12" xfId="1151" xr:uid="{00000000-0005-0000-0000-00007E040000}"/>
    <cellStyle name="60% - Accent4 2 13" xfId="1152" xr:uid="{00000000-0005-0000-0000-00007F040000}"/>
    <cellStyle name="60% - Accent4 2 2" xfId="1153" xr:uid="{00000000-0005-0000-0000-000080040000}"/>
    <cellStyle name="60% - Accent4 2 2 10" xfId="1154" xr:uid="{00000000-0005-0000-0000-000081040000}"/>
    <cellStyle name="60% - Accent4 2 2 11" xfId="1155" xr:uid="{00000000-0005-0000-0000-000082040000}"/>
    <cellStyle name="60% - Accent4 2 2 2" xfId="1156" xr:uid="{00000000-0005-0000-0000-000083040000}"/>
    <cellStyle name="60% - Accent4 2 2 2 2" xfId="1157" xr:uid="{00000000-0005-0000-0000-000084040000}"/>
    <cellStyle name="60% - Accent4 2 2 3" xfId="1158" xr:uid="{00000000-0005-0000-0000-000085040000}"/>
    <cellStyle name="60% - Accent4 2 2 4" xfId="1159" xr:uid="{00000000-0005-0000-0000-000086040000}"/>
    <cellStyle name="60% - Accent4 2 2 5" xfId="1160" xr:uid="{00000000-0005-0000-0000-000087040000}"/>
    <cellStyle name="60% - Accent4 2 2 6" xfId="1161" xr:uid="{00000000-0005-0000-0000-000088040000}"/>
    <cellStyle name="60% - Accent4 2 2 7" xfId="1162" xr:uid="{00000000-0005-0000-0000-000089040000}"/>
    <cellStyle name="60% - Accent4 2 2 8" xfId="1163" xr:uid="{00000000-0005-0000-0000-00008A040000}"/>
    <cellStyle name="60% - Accent4 2 2 9" xfId="1164" xr:uid="{00000000-0005-0000-0000-00008B040000}"/>
    <cellStyle name="60% - Accent4 2 3" xfId="1165" xr:uid="{00000000-0005-0000-0000-00008C040000}"/>
    <cellStyle name="60% - Accent4 2 3 2" xfId="1166" xr:uid="{00000000-0005-0000-0000-00008D040000}"/>
    <cellStyle name="60% - Accent4 2 4" xfId="1167" xr:uid="{00000000-0005-0000-0000-00008E040000}"/>
    <cellStyle name="60% - Accent4 2 4 2" xfId="1168" xr:uid="{00000000-0005-0000-0000-00008F040000}"/>
    <cellStyle name="60% - Accent4 2 5" xfId="1169" xr:uid="{00000000-0005-0000-0000-000090040000}"/>
    <cellStyle name="60% - Accent4 2 6" xfId="1170" xr:uid="{00000000-0005-0000-0000-000091040000}"/>
    <cellStyle name="60% - Accent4 2 7" xfId="1171" xr:uid="{00000000-0005-0000-0000-000092040000}"/>
    <cellStyle name="60% - Accent4 2 8" xfId="1172" xr:uid="{00000000-0005-0000-0000-000093040000}"/>
    <cellStyle name="60% - Accent4 2 9" xfId="1173" xr:uid="{00000000-0005-0000-0000-000094040000}"/>
    <cellStyle name="60% - Accent4 3" xfId="1174" xr:uid="{00000000-0005-0000-0000-000095040000}"/>
    <cellStyle name="60% - Accent4 3 10" xfId="1175" xr:uid="{00000000-0005-0000-0000-000096040000}"/>
    <cellStyle name="60% - Accent4 3 11" xfId="1176" xr:uid="{00000000-0005-0000-0000-000097040000}"/>
    <cellStyle name="60% - Accent4 3 2" xfId="1177" xr:uid="{00000000-0005-0000-0000-000098040000}"/>
    <cellStyle name="60% - Accent4 3 3" xfId="1178" xr:uid="{00000000-0005-0000-0000-000099040000}"/>
    <cellStyle name="60% - Accent4 3 4" xfId="1179" xr:uid="{00000000-0005-0000-0000-00009A040000}"/>
    <cellStyle name="60% - Accent4 3 5" xfId="1180" xr:uid="{00000000-0005-0000-0000-00009B040000}"/>
    <cellStyle name="60% - Accent4 3 6" xfId="1181" xr:uid="{00000000-0005-0000-0000-00009C040000}"/>
    <cellStyle name="60% - Accent4 3 7" xfId="1182" xr:uid="{00000000-0005-0000-0000-00009D040000}"/>
    <cellStyle name="60% - Accent4 3 8" xfId="1183" xr:uid="{00000000-0005-0000-0000-00009E040000}"/>
    <cellStyle name="60% - Accent4 3 9" xfId="1184" xr:uid="{00000000-0005-0000-0000-00009F040000}"/>
    <cellStyle name="60% - Accent4 4" xfId="1185" xr:uid="{00000000-0005-0000-0000-0000A0040000}"/>
    <cellStyle name="60% - Accent4 4 10" xfId="1186" xr:uid="{00000000-0005-0000-0000-0000A1040000}"/>
    <cellStyle name="60% - Accent4 4 11" xfId="1187" xr:uid="{00000000-0005-0000-0000-0000A2040000}"/>
    <cellStyle name="60% - Accent4 4 2" xfId="1188" xr:uid="{00000000-0005-0000-0000-0000A3040000}"/>
    <cellStyle name="60% - Accent4 4 3" xfId="1189" xr:uid="{00000000-0005-0000-0000-0000A4040000}"/>
    <cellStyle name="60% - Accent4 4 4" xfId="1190" xr:uid="{00000000-0005-0000-0000-0000A5040000}"/>
    <cellStyle name="60% - Accent4 4 5" xfId="1191" xr:uid="{00000000-0005-0000-0000-0000A6040000}"/>
    <cellStyle name="60% - Accent4 4 6" xfId="1192" xr:uid="{00000000-0005-0000-0000-0000A7040000}"/>
    <cellStyle name="60% - Accent4 4 7" xfId="1193" xr:uid="{00000000-0005-0000-0000-0000A8040000}"/>
    <cellStyle name="60% - Accent4 4 8" xfId="1194" xr:uid="{00000000-0005-0000-0000-0000A9040000}"/>
    <cellStyle name="60% - Accent4 4 9" xfId="1195" xr:uid="{00000000-0005-0000-0000-0000AA040000}"/>
    <cellStyle name="60% - Accent4 5" xfId="1196" xr:uid="{00000000-0005-0000-0000-0000AB040000}"/>
    <cellStyle name="60% - Accent4 5 10" xfId="1197" xr:uid="{00000000-0005-0000-0000-0000AC040000}"/>
    <cellStyle name="60% - Accent4 5 11" xfId="1198" xr:uid="{00000000-0005-0000-0000-0000AD040000}"/>
    <cellStyle name="60% - Accent4 5 2" xfId="1199" xr:uid="{00000000-0005-0000-0000-0000AE040000}"/>
    <cellStyle name="60% - Accent4 5 3" xfId="1200" xr:uid="{00000000-0005-0000-0000-0000AF040000}"/>
    <cellStyle name="60% - Accent4 5 4" xfId="1201" xr:uid="{00000000-0005-0000-0000-0000B0040000}"/>
    <cellStyle name="60% - Accent4 5 5" xfId="1202" xr:uid="{00000000-0005-0000-0000-0000B1040000}"/>
    <cellStyle name="60% - Accent4 5 6" xfId="1203" xr:uid="{00000000-0005-0000-0000-0000B2040000}"/>
    <cellStyle name="60% - Accent4 5 7" xfId="1204" xr:uid="{00000000-0005-0000-0000-0000B3040000}"/>
    <cellStyle name="60% - Accent4 5 8" xfId="1205" xr:uid="{00000000-0005-0000-0000-0000B4040000}"/>
    <cellStyle name="60% - Accent4 5 9" xfId="1206" xr:uid="{00000000-0005-0000-0000-0000B5040000}"/>
    <cellStyle name="60% - Accent4 6" xfId="1207" xr:uid="{00000000-0005-0000-0000-0000B6040000}"/>
    <cellStyle name="60% - Accent4 6 2" xfId="1208" xr:uid="{00000000-0005-0000-0000-0000B7040000}"/>
    <cellStyle name="60% - Accent4 7" xfId="1209" xr:uid="{00000000-0005-0000-0000-0000B8040000}"/>
    <cellStyle name="60% - Accent4 7 2" xfId="1210" xr:uid="{00000000-0005-0000-0000-0000B9040000}"/>
    <cellStyle name="60% - Accent4 8" xfId="1211" xr:uid="{00000000-0005-0000-0000-0000BA040000}"/>
    <cellStyle name="60% - Accent4 9" xfId="1212" xr:uid="{00000000-0005-0000-0000-0000BB040000}"/>
    <cellStyle name="60% - Accent5" xfId="1213" builtinId="48" customBuiltin="1"/>
    <cellStyle name="60% - Accent5 10" xfId="1214" xr:uid="{00000000-0005-0000-0000-0000BD040000}"/>
    <cellStyle name="60% - Accent5 11" xfId="1215" xr:uid="{00000000-0005-0000-0000-0000BE040000}"/>
    <cellStyle name="60% - Accent5 12" xfId="1216" xr:uid="{00000000-0005-0000-0000-0000BF040000}"/>
    <cellStyle name="60% - Accent5 13" xfId="1217" xr:uid="{00000000-0005-0000-0000-0000C0040000}"/>
    <cellStyle name="60% - Accent5 14" xfId="1218" xr:uid="{00000000-0005-0000-0000-0000C1040000}"/>
    <cellStyle name="60% - Accent5 15" xfId="1219" xr:uid="{00000000-0005-0000-0000-0000C2040000}"/>
    <cellStyle name="60% - Accent5 2" xfId="1220" xr:uid="{00000000-0005-0000-0000-0000C3040000}"/>
    <cellStyle name="60% - Accent5 2 10" xfId="1221" xr:uid="{00000000-0005-0000-0000-0000C4040000}"/>
    <cellStyle name="60% - Accent5 2 11" xfId="1222" xr:uid="{00000000-0005-0000-0000-0000C5040000}"/>
    <cellStyle name="60% - Accent5 2 12" xfId="1223" xr:uid="{00000000-0005-0000-0000-0000C6040000}"/>
    <cellStyle name="60% - Accent5 2 13" xfId="1224" xr:uid="{00000000-0005-0000-0000-0000C7040000}"/>
    <cellStyle name="60% - Accent5 2 2" xfId="1225" xr:uid="{00000000-0005-0000-0000-0000C8040000}"/>
    <cellStyle name="60% - Accent5 2 2 10" xfId="1226" xr:uid="{00000000-0005-0000-0000-0000C9040000}"/>
    <cellStyle name="60% - Accent5 2 2 11" xfId="1227" xr:uid="{00000000-0005-0000-0000-0000CA040000}"/>
    <cellStyle name="60% - Accent5 2 2 2" xfId="1228" xr:uid="{00000000-0005-0000-0000-0000CB040000}"/>
    <cellStyle name="60% - Accent5 2 2 2 2" xfId="1229" xr:uid="{00000000-0005-0000-0000-0000CC040000}"/>
    <cellStyle name="60% - Accent5 2 2 3" xfId="1230" xr:uid="{00000000-0005-0000-0000-0000CD040000}"/>
    <cellStyle name="60% - Accent5 2 2 4" xfId="1231" xr:uid="{00000000-0005-0000-0000-0000CE040000}"/>
    <cellStyle name="60% - Accent5 2 2 5" xfId="1232" xr:uid="{00000000-0005-0000-0000-0000CF040000}"/>
    <cellStyle name="60% - Accent5 2 2 6" xfId="1233" xr:uid="{00000000-0005-0000-0000-0000D0040000}"/>
    <cellStyle name="60% - Accent5 2 2 7" xfId="1234" xr:uid="{00000000-0005-0000-0000-0000D1040000}"/>
    <cellStyle name="60% - Accent5 2 2 8" xfId="1235" xr:uid="{00000000-0005-0000-0000-0000D2040000}"/>
    <cellStyle name="60% - Accent5 2 2 9" xfId="1236" xr:uid="{00000000-0005-0000-0000-0000D3040000}"/>
    <cellStyle name="60% - Accent5 2 3" xfId="1237" xr:uid="{00000000-0005-0000-0000-0000D4040000}"/>
    <cellStyle name="60% - Accent5 2 3 2" xfId="1238" xr:uid="{00000000-0005-0000-0000-0000D5040000}"/>
    <cellStyle name="60% - Accent5 2 4" xfId="1239" xr:uid="{00000000-0005-0000-0000-0000D6040000}"/>
    <cellStyle name="60% - Accent5 2 4 2" xfId="1240" xr:uid="{00000000-0005-0000-0000-0000D7040000}"/>
    <cellStyle name="60% - Accent5 2 5" xfId="1241" xr:uid="{00000000-0005-0000-0000-0000D8040000}"/>
    <cellStyle name="60% - Accent5 2 6" xfId="1242" xr:uid="{00000000-0005-0000-0000-0000D9040000}"/>
    <cellStyle name="60% - Accent5 2 7" xfId="1243" xr:uid="{00000000-0005-0000-0000-0000DA040000}"/>
    <cellStyle name="60% - Accent5 2 8" xfId="1244" xr:uid="{00000000-0005-0000-0000-0000DB040000}"/>
    <cellStyle name="60% - Accent5 2 9" xfId="1245" xr:uid="{00000000-0005-0000-0000-0000DC040000}"/>
    <cellStyle name="60% - Accent5 3" xfId="1246" xr:uid="{00000000-0005-0000-0000-0000DD040000}"/>
    <cellStyle name="60% - Accent5 3 10" xfId="1247" xr:uid="{00000000-0005-0000-0000-0000DE040000}"/>
    <cellStyle name="60% - Accent5 3 11" xfId="1248" xr:uid="{00000000-0005-0000-0000-0000DF040000}"/>
    <cellStyle name="60% - Accent5 3 2" xfId="1249" xr:uid="{00000000-0005-0000-0000-0000E0040000}"/>
    <cellStyle name="60% - Accent5 3 3" xfId="1250" xr:uid="{00000000-0005-0000-0000-0000E1040000}"/>
    <cellStyle name="60% - Accent5 3 4" xfId="1251" xr:uid="{00000000-0005-0000-0000-0000E2040000}"/>
    <cellStyle name="60% - Accent5 3 5" xfId="1252" xr:uid="{00000000-0005-0000-0000-0000E3040000}"/>
    <cellStyle name="60% - Accent5 3 6" xfId="1253" xr:uid="{00000000-0005-0000-0000-0000E4040000}"/>
    <cellStyle name="60% - Accent5 3 7" xfId="1254" xr:uid="{00000000-0005-0000-0000-0000E5040000}"/>
    <cellStyle name="60% - Accent5 3 8" xfId="1255" xr:uid="{00000000-0005-0000-0000-0000E6040000}"/>
    <cellStyle name="60% - Accent5 3 9" xfId="1256" xr:uid="{00000000-0005-0000-0000-0000E7040000}"/>
    <cellStyle name="60% - Accent5 4" xfId="1257" xr:uid="{00000000-0005-0000-0000-0000E8040000}"/>
    <cellStyle name="60% - Accent5 4 10" xfId="1258" xr:uid="{00000000-0005-0000-0000-0000E9040000}"/>
    <cellStyle name="60% - Accent5 4 11" xfId="1259" xr:uid="{00000000-0005-0000-0000-0000EA040000}"/>
    <cellStyle name="60% - Accent5 4 2" xfId="1260" xr:uid="{00000000-0005-0000-0000-0000EB040000}"/>
    <cellStyle name="60% - Accent5 4 3" xfId="1261" xr:uid="{00000000-0005-0000-0000-0000EC040000}"/>
    <cellStyle name="60% - Accent5 4 4" xfId="1262" xr:uid="{00000000-0005-0000-0000-0000ED040000}"/>
    <cellStyle name="60% - Accent5 4 5" xfId="1263" xr:uid="{00000000-0005-0000-0000-0000EE040000}"/>
    <cellStyle name="60% - Accent5 4 6" xfId="1264" xr:uid="{00000000-0005-0000-0000-0000EF040000}"/>
    <cellStyle name="60% - Accent5 4 7" xfId="1265" xr:uid="{00000000-0005-0000-0000-0000F0040000}"/>
    <cellStyle name="60% - Accent5 4 8" xfId="1266" xr:uid="{00000000-0005-0000-0000-0000F1040000}"/>
    <cellStyle name="60% - Accent5 4 9" xfId="1267" xr:uid="{00000000-0005-0000-0000-0000F2040000}"/>
    <cellStyle name="60% - Accent5 5" xfId="1268" xr:uid="{00000000-0005-0000-0000-0000F3040000}"/>
    <cellStyle name="60% - Accent5 5 10" xfId="1269" xr:uid="{00000000-0005-0000-0000-0000F4040000}"/>
    <cellStyle name="60% - Accent5 5 11" xfId="1270" xr:uid="{00000000-0005-0000-0000-0000F5040000}"/>
    <cellStyle name="60% - Accent5 5 2" xfId="1271" xr:uid="{00000000-0005-0000-0000-0000F6040000}"/>
    <cellStyle name="60% - Accent5 5 3" xfId="1272" xr:uid="{00000000-0005-0000-0000-0000F7040000}"/>
    <cellStyle name="60% - Accent5 5 4" xfId="1273" xr:uid="{00000000-0005-0000-0000-0000F8040000}"/>
    <cellStyle name="60% - Accent5 5 5" xfId="1274" xr:uid="{00000000-0005-0000-0000-0000F9040000}"/>
    <cellStyle name="60% - Accent5 5 6" xfId="1275" xr:uid="{00000000-0005-0000-0000-0000FA040000}"/>
    <cellStyle name="60% - Accent5 5 7" xfId="1276" xr:uid="{00000000-0005-0000-0000-0000FB040000}"/>
    <cellStyle name="60% - Accent5 5 8" xfId="1277" xr:uid="{00000000-0005-0000-0000-0000FC040000}"/>
    <cellStyle name="60% - Accent5 5 9" xfId="1278" xr:uid="{00000000-0005-0000-0000-0000FD040000}"/>
    <cellStyle name="60% - Accent5 6" xfId="1279" xr:uid="{00000000-0005-0000-0000-0000FE040000}"/>
    <cellStyle name="60% - Accent5 6 2" xfId="1280" xr:uid="{00000000-0005-0000-0000-0000FF040000}"/>
    <cellStyle name="60% - Accent5 7" xfId="1281" xr:uid="{00000000-0005-0000-0000-000000050000}"/>
    <cellStyle name="60% - Accent5 7 2" xfId="1282" xr:uid="{00000000-0005-0000-0000-000001050000}"/>
    <cellStyle name="60% - Accent5 8" xfId="1283" xr:uid="{00000000-0005-0000-0000-000002050000}"/>
    <cellStyle name="60% - Accent5 9" xfId="1284" xr:uid="{00000000-0005-0000-0000-000003050000}"/>
    <cellStyle name="60% - Accent6" xfId="1285" builtinId="52" customBuiltin="1"/>
    <cellStyle name="60% - Accent6 10" xfId="1286" xr:uid="{00000000-0005-0000-0000-000005050000}"/>
    <cellStyle name="60% - Accent6 11" xfId="1287" xr:uid="{00000000-0005-0000-0000-000006050000}"/>
    <cellStyle name="60% - Accent6 12" xfId="1288" xr:uid="{00000000-0005-0000-0000-000007050000}"/>
    <cellStyle name="60% - Accent6 13" xfId="1289" xr:uid="{00000000-0005-0000-0000-000008050000}"/>
    <cellStyle name="60% - Accent6 14" xfId="1290" xr:uid="{00000000-0005-0000-0000-000009050000}"/>
    <cellStyle name="60% - Accent6 15" xfId="1291" xr:uid="{00000000-0005-0000-0000-00000A050000}"/>
    <cellStyle name="60% - Accent6 2" xfId="1292" xr:uid="{00000000-0005-0000-0000-00000B050000}"/>
    <cellStyle name="60% - Accent6 2 10" xfId="1293" xr:uid="{00000000-0005-0000-0000-00000C050000}"/>
    <cellStyle name="60% - Accent6 2 11" xfId="1294" xr:uid="{00000000-0005-0000-0000-00000D050000}"/>
    <cellStyle name="60% - Accent6 2 12" xfId="1295" xr:uid="{00000000-0005-0000-0000-00000E050000}"/>
    <cellStyle name="60% - Accent6 2 13" xfId="1296" xr:uid="{00000000-0005-0000-0000-00000F050000}"/>
    <cellStyle name="60% - Accent6 2 2" xfId="1297" xr:uid="{00000000-0005-0000-0000-000010050000}"/>
    <cellStyle name="60% - Accent6 2 2 10" xfId="1298" xr:uid="{00000000-0005-0000-0000-000011050000}"/>
    <cellStyle name="60% - Accent6 2 2 11" xfId="1299" xr:uid="{00000000-0005-0000-0000-000012050000}"/>
    <cellStyle name="60% - Accent6 2 2 2" xfId="1300" xr:uid="{00000000-0005-0000-0000-000013050000}"/>
    <cellStyle name="60% - Accent6 2 2 2 2" xfId="1301" xr:uid="{00000000-0005-0000-0000-000014050000}"/>
    <cellStyle name="60% - Accent6 2 2 3" xfId="1302" xr:uid="{00000000-0005-0000-0000-000015050000}"/>
    <cellStyle name="60% - Accent6 2 2 4" xfId="1303" xr:uid="{00000000-0005-0000-0000-000016050000}"/>
    <cellStyle name="60% - Accent6 2 2 5" xfId="1304" xr:uid="{00000000-0005-0000-0000-000017050000}"/>
    <cellStyle name="60% - Accent6 2 2 6" xfId="1305" xr:uid="{00000000-0005-0000-0000-000018050000}"/>
    <cellStyle name="60% - Accent6 2 2 7" xfId="1306" xr:uid="{00000000-0005-0000-0000-000019050000}"/>
    <cellStyle name="60% - Accent6 2 2 8" xfId="1307" xr:uid="{00000000-0005-0000-0000-00001A050000}"/>
    <cellStyle name="60% - Accent6 2 2 9" xfId="1308" xr:uid="{00000000-0005-0000-0000-00001B050000}"/>
    <cellStyle name="60% - Accent6 2 3" xfId="1309" xr:uid="{00000000-0005-0000-0000-00001C050000}"/>
    <cellStyle name="60% - Accent6 2 3 2" xfId="1310" xr:uid="{00000000-0005-0000-0000-00001D050000}"/>
    <cellStyle name="60% - Accent6 2 4" xfId="1311" xr:uid="{00000000-0005-0000-0000-00001E050000}"/>
    <cellStyle name="60% - Accent6 2 4 2" xfId="1312" xr:uid="{00000000-0005-0000-0000-00001F050000}"/>
    <cellStyle name="60% - Accent6 2 5" xfId="1313" xr:uid="{00000000-0005-0000-0000-000020050000}"/>
    <cellStyle name="60% - Accent6 2 6" xfId="1314" xr:uid="{00000000-0005-0000-0000-000021050000}"/>
    <cellStyle name="60% - Accent6 2 7" xfId="1315" xr:uid="{00000000-0005-0000-0000-000022050000}"/>
    <cellStyle name="60% - Accent6 2 8" xfId="1316" xr:uid="{00000000-0005-0000-0000-000023050000}"/>
    <cellStyle name="60% - Accent6 2 9" xfId="1317" xr:uid="{00000000-0005-0000-0000-000024050000}"/>
    <cellStyle name="60% - Accent6 3" xfId="1318" xr:uid="{00000000-0005-0000-0000-000025050000}"/>
    <cellStyle name="60% - Accent6 3 10" xfId="1319" xr:uid="{00000000-0005-0000-0000-000026050000}"/>
    <cellStyle name="60% - Accent6 3 11" xfId="1320" xr:uid="{00000000-0005-0000-0000-000027050000}"/>
    <cellStyle name="60% - Accent6 3 2" xfId="1321" xr:uid="{00000000-0005-0000-0000-000028050000}"/>
    <cellStyle name="60% - Accent6 3 3" xfId="1322" xr:uid="{00000000-0005-0000-0000-000029050000}"/>
    <cellStyle name="60% - Accent6 3 4" xfId="1323" xr:uid="{00000000-0005-0000-0000-00002A050000}"/>
    <cellStyle name="60% - Accent6 3 5" xfId="1324" xr:uid="{00000000-0005-0000-0000-00002B050000}"/>
    <cellStyle name="60% - Accent6 3 6" xfId="1325" xr:uid="{00000000-0005-0000-0000-00002C050000}"/>
    <cellStyle name="60% - Accent6 3 7" xfId="1326" xr:uid="{00000000-0005-0000-0000-00002D050000}"/>
    <cellStyle name="60% - Accent6 3 8" xfId="1327" xr:uid="{00000000-0005-0000-0000-00002E050000}"/>
    <cellStyle name="60% - Accent6 3 9" xfId="1328" xr:uid="{00000000-0005-0000-0000-00002F050000}"/>
    <cellStyle name="60% - Accent6 4" xfId="1329" xr:uid="{00000000-0005-0000-0000-000030050000}"/>
    <cellStyle name="60% - Accent6 4 10" xfId="1330" xr:uid="{00000000-0005-0000-0000-000031050000}"/>
    <cellStyle name="60% - Accent6 4 11" xfId="1331" xr:uid="{00000000-0005-0000-0000-000032050000}"/>
    <cellStyle name="60% - Accent6 4 2" xfId="1332" xr:uid="{00000000-0005-0000-0000-000033050000}"/>
    <cellStyle name="60% - Accent6 4 3" xfId="1333" xr:uid="{00000000-0005-0000-0000-000034050000}"/>
    <cellStyle name="60% - Accent6 4 4" xfId="1334" xr:uid="{00000000-0005-0000-0000-000035050000}"/>
    <cellStyle name="60% - Accent6 4 5" xfId="1335" xr:uid="{00000000-0005-0000-0000-000036050000}"/>
    <cellStyle name="60% - Accent6 4 6" xfId="1336" xr:uid="{00000000-0005-0000-0000-000037050000}"/>
    <cellStyle name="60% - Accent6 4 7" xfId="1337" xr:uid="{00000000-0005-0000-0000-000038050000}"/>
    <cellStyle name="60% - Accent6 4 8" xfId="1338" xr:uid="{00000000-0005-0000-0000-000039050000}"/>
    <cellStyle name="60% - Accent6 4 9" xfId="1339" xr:uid="{00000000-0005-0000-0000-00003A050000}"/>
    <cellStyle name="60% - Accent6 5" xfId="1340" xr:uid="{00000000-0005-0000-0000-00003B050000}"/>
    <cellStyle name="60% - Accent6 5 10" xfId="1341" xr:uid="{00000000-0005-0000-0000-00003C050000}"/>
    <cellStyle name="60% - Accent6 5 11" xfId="1342" xr:uid="{00000000-0005-0000-0000-00003D050000}"/>
    <cellStyle name="60% - Accent6 5 2" xfId="1343" xr:uid="{00000000-0005-0000-0000-00003E050000}"/>
    <cellStyle name="60% - Accent6 5 3" xfId="1344" xr:uid="{00000000-0005-0000-0000-00003F050000}"/>
    <cellStyle name="60% - Accent6 5 4" xfId="1345" xr:uid="{00000000-0005-0000-0000-000040050000}"/>
    <cellStyle name="60% - Accent6 5 5" xfId="1346" xr:uid="{00000000-0005-0000-0000-000041050000}"/>
    <cellStyle name="60% - Accent6 5 6" xfId="1347" xr:uid="{00000000-0005-0000-0000-000042050000}"/>
    <cellStyle name="60% - Accent6 5 7" xfId="1348" xr:uid="{00000000-0005-0000-0000-000043050000}"/>
    <cellStyle name="60% - Accent6 5 8" xfId="1349" xr:uid="{00000000-0005-0000-0000-000044050000}"/>
    <cellStyle name="60% - Accent6 5 9" xfId="1350" xr:uid="{00000000-0005-0000-0000-000045050000}"/>
    <cellStyle name="60% - Accent6 6" xfId="1351" xr:uid="{00000000-0005-0000-0000-000046050000}"/>
    <cellStyle name="60% - Accent6 6 2" xfId="1352" xr:uid="{00000000-0005-0000-0000-000047050000}"/>
    <cellStyle name="60% - Accent6 7" xfId="1353" xr:uid="{00000000-0005-0000-0000-000048050000}"/>
    <cellStyle name="60% - Accent6 7 2" xfId="1354" xr:uid="{00000000-0005-0000-0000-000049050000}"/>
    <cellStyle name="60% - Accent6 8" xfId="1355" xr:uid="{00000000-0005-0000-0000-00004A050000}"/>
    <cellStyle name="60% - Accent6 9" xfId="1356" xr:uid="{00000000-0005-0000-0000-00004B050000}"/>
    <cellStyle name="Accent1" xfId="1357" builtinId="29" customBuiltin="1"/>
    <cellStyle name="Accent1 10" xfId="1358" xr:uid="{00000000-0005-0000-0000-00004D050000}"/>
    <cellStyle name="Accent1 11" xfId="1359" xr:uid="{00000000-0005-0000-0000-00004E050000}"/>
    <cellStyle name="Accent1 12" xfId="1360" xr:uid="{00000000-0005-0000-0000-00004F050000}"/>
    <cellStyle name="Accent1 13" xfId="1361" xr:uid="{00000000-0005-0000-0000-000050050000}"/>
    <cellStyle name="Accent1 14" xfId="1362" xr:uid="{00000000-0005-0000-0000-000051050000}"/>
    <cellStyle name="Accent1 15" xfId="1363" xr:uid="{00000000-0005-0000-0000-000052050000}"/>
    <cellStyle name="Accent1 2" xfId="1364" xr:uid="{00000000-0005-0000-0000-000053050000}"/>
    <cellStyle name="Accent1 2 10" xfId="1365" xr:uid="{00000000-0005-0000-0000-000054050000}"/>
    <cellStyle name="Accent1 2 11" xfId="1366" xr:uid="{00000000-0005-0000-0000-000055050000}"/>
    <cellStyle name="Accent1 2 12" xfId="1367" xr:uid="{00000000-0005-0000-0000-000056050000}"/>
    <cellStyle name="Accent1 2 13" xfId="1368" xr:uid="{00000000-0005-0000-0000-000057050000}"/>
    <cellStyle name="Accent1 2 2" xfId="1369" xr:uid="{00000000-0005-0000-0000-000058050000}"/>
    <cellStyle name="Accent1 2 2 10" xfId="1370" xr:uid="{00000000-0005-0000-0000-000059050000}"/>
    <cellStyle name="Accent1 2 2 11" xfId="1371" xr:uid="{00000000-0005-0000-0000-00005A050000}"/>
    <cellStyle name="Accent1 2 2 2" xfId="1372" xr:uid="{00000000-0005-0000-0000-00005B050000}"/>
    <cellStyle name="Accent1 2 2 2 2" xfId="1373" xr:uid="{00000000-0005-0000-0000-00005C050000}"/>
    <cellStyle name="Accent1 2 2 3" xfId="1374" xr:uid="{00000000-0005-0000-0000-00005D050000}"/>
    <cellStyle name="Accent1 2 2 4" xfId="1375" xr:uid="{00000000-0005-0000-0000-00005E050000}"/>
    <cellStyle name="Accent1 2 2 5" xfId="1376" xr:uid="{00000000-0005-0000-0000-00005F050000}"/>
    <cellStyle name="Accent1 2 2 6" xfId="1377" xr:uid="{00000000-0005-0000-0000-000060050000}"/>
    <cellStyle name="Accent1 2 2 7" xfId="1378" xr:uid="{00000000-0005-0000-0000-000061050000}"/>
    <cellStyle name="Accent1 2 2 8" xfId="1379" xr:uid="{00000000-0005-0000-0000-000062050000}"/>
    <cellStyle name="Accent1 2 2 9" xfId="1380" xr:uid="{00000000-0005-0000-0000-000063050000}"/>
    <cellStyle name="Accent1 2 3" xfId="1381" xr:uid="{00000000-0005-0000-0000-000064050000}"/>
    <cellStyle name="Accent1 2 3 2" xfId="1382" xr:uid="{00000000-0005-0000-0000-000065050000}"/>
    <cellStyle name="Accent1 2 4" xfId="1383" xr:uid="{00000000-0005-0000-0000-000066050000}"/>
    <cellStyle name="Accent1 2 4 2" xfId="1384" xr:uid="{00000000-0005-0000-0000-000067050000}"/>
    <cellStyle name="Accent1 2 5" xfId="1385" xr:uid="{00000000-0005-0000-0000-000068050000}"/>
    <cellStyle name="Accent1 2 6" xfId="1386" xr:uid="{00000000-0005-0000-0000-000069050000}"/>
    <cellStyle name="Accent1 2 7" xfId="1387" xr:uid="{00000000-0005-0000-0000-00006A050000}"/>
    <cellStyle name="Accent1 2 8" xfId="1388" xr:uid="{00000000-0005-0000-0000-00006B050000}"/>
    <cellStyle name="Accent1 2 9" xfId="1389" xr:uid="{00000000-0005-0000-0000-00006C050000}"/>
    <cellStyle name="Accent1 3" xfId="1390" xr:uid="{00000000-0005-0000-0000-00006D050000}"/>
    <cellStyle name="Accent1 3 10" xfId="1391" xr:uid="{00000000-0005-0000-0000-00006E050000}"/>
    <cellStyle name="Accent1 3 11" xfId="1392" xr:uid="{00000000-0005-0000-0000-00006F050000}"/>
    <cellStyle name="Accent1 3 2" xfId="1393" xr:uid="{00000000-0005-0000-0000-000070050000}"/>
    <cellStyle name="Accent1 3 3" xfId="1394" xr:uid="{00000000-0005-0000-0000-000071050000}"/>
    <cellStyle name="Accent1 3 4" xfId="1395" xr:uid="{00000000-0005-0000-0000-000072050000}"/>
    <cellStyle name="Accent1 3 5" xfId="1396" xr:uid="{00000000-0005-0000-0000-000073050000}"/>
    <cellStyle name="Accent1 3 6" xfId="1397" xr:uid="{00000000-0005-0000-0000-000074050000}"/>
    <cellStyle name="Accent1 3 7" xfId="1398" xr:uid="{00000000-0005-0000-0000-000075050000}"/>
    <cellStyle name="Accent1 3 8" xfId="1399" xr:uid="{00000000-0005-0000-0000-000076050000}"/>
    <cellStyle name="Accent1 3 9" xfId="1400" xr:uid="{00000000-0005-0000-0000-000077050000}"/>
    <cellStyle name="Accent1 4" xfId="1401" xr:uid="{00000000-0005-0000-0000-000078050000}"/>
    <cellStyle name="Accent1 4 10" xfId="1402" xr:uid="{00000000-0005-0000-0000-000079050000}"/>
    <cellStyle name="Accent1 4 11" xfId="1403" xr:uid="{00000000-0005-0000-0000-00007A050000}"/>
    <cellStyle name="Accent1 4 2" xfId="1404" xr:uid="{00000000-0005-0000-0000-00007B050000}"/>
    <cellStyle name="Accent1 4 3" xfId="1405" xr:uid="{00000000-0005-0000-0000-00007C050000}"/>
    <cellStyle name="Accent1 4 4" xfId="1406" xr:uid="{00000000-0005-0000-0000-00007D050000}"/>
    <cellStyle name="Accent1 4 5" xfId="1407" xr:uid="{00000000-0005-0000-0000-00007E050000}"/>
    <cellStyle name="Accent1 4 6" xfId="1408" xr:uid="{00000000-0005-0000-0000-00007F050000}"/>
    <cellStyle name="Accent1 4 7" xfId="1409" xr:uid="{00000000-0005-0000-0000-000080050000}"/>
    <cellStyle name="Accent1 4 8" xfId="1410" xr:uid="{00000000-0005-0000-0000-000081050000}"/>
    <cellStyle name="Accent1 4 9" xfId="1411" xr:uid="{00000000-0005-0000-0000-000082050000}"/>
    <cellStyle name="Accent1 5" xfId="1412" xr:uid="{00000000-0005-0000-0000-000083050000}"/>
    <cellStyle name="Accent1 5 10" xfId="1413" xr:uid="{00000000-0005-0000-0000-000084050000}"/>
    <cellStyle name="Accent1 5 11" xfId="1414" xr:uid="{00000000-0005-0000-0000-000085050000}"/>
    <cellStyle name="Accent1 5 2" xfId="1415" xr:uid="{00000000-0005-0000-0000-000086050000}"/>
    <cellStyle name="Accent1 5 3" xfId="1416" xr:uid="{00000000-0005-0000-0000-000087050000}"/>
    <cellStyle name="Accent1 5 4" xfId="1417" xr:uid="{00000000-0005-0000-0000-000088050000}"/>
    <cellStyle name="Accent1 5 5" xfId="1418" xr:uid="{00000000-0005-0000-0000-000089050000}"/>
    <cellStyle name="Accent1 5 6" xfId="1419" xr:uid="{00000000-0005-0000-0000-00008A050000}"/>
    <cellStyle name="Accent1 5 7" xfId="1420" xr:uid="{00000000-0005-0000-0000-00008B050000}"/>
    <cellStyle name="Accent1 5 8" xfId="1421" xr:uid="{00000000-0005-0000-0000-00008C050000}"/>
    <cellStyle name="Accent1 5 9" xfId="1422" xr:uid="{00000000-0005-0000-0000-00008D050000}"/>
    <cellStyle name="Accent1 6" xfId="1423" xr:uid="{00000000-0005-0000-0000-00008E050000}"/>
    <cellStyle name="Accent1 6 2" xfId="1424" xr:uid="{00000000-0005-0000-0000-00008F050000}"/>
    <cellStyle name="Accent1 7" xfId="1425" xr:uid="{00000000-0005-0000-0000-000090050000}"/>
    <cellStyle name="Accent1 7 2" xfId="1426" xr:uid="{00000000-0005-0000-0000-000091050000}"/>
    <cellStyle name="Accent1 8" xfId="1427" xr:uid="{00000000-0005-0000-0000-000092050000}"/>
    <cellStyle name="Accent1 9" xfId="1428" xr:uid="{00000000-0005-0000-0000-000093050000}"/>
    <cellStyle name="Accent2" xfId="1429" builtinId="33" customBuiltin="1"/>
    <cellStyle name="Accent2 10" xfId="1430" xr:uid="{00000000-0005-0000-0000-000095050000}"/>
    <cellStyle name="Accent2 11" xfId="1431" xr:uid="{00000000-0005-0000-0000-000096050000}"/>
    <cellStyle name="Accent2 12" xfId="1432" xr:uid="{00000000-0005-0000-0000-000097050000}"/>
    <cellStyle name="Accent2 13" xfId="1433" xr:uid="{00000000-0005-0000-0000-000098050000}"/>
    <cellStyle name="Accent2 14" xfId="1434" xr:uid="{00000000-0005-0000-0000-000099050000}"/>
    <cellStyle name="Accent2 15" xfId="1435" xr:uid="{00000000-0005-0000-0000-00009A050000}"/>
    <cellStyle name="Accent2 2" xfId="1436" xr:uid="{00000000-0005-0000-0000-00009B050000}"/>
    <cellStyle name="Accent2 2 10" xfId="1437" xr:uid="{00000000-0005-0000-0000-00009C050000}"/>
    <cellStyle name="Accent2 2 11" xfId="1438" xr:uid="{00000000-0005-0000-0000-00009D050000}"/>
    <cellStyle name="Accent2 2 12" xfId="1439" xr:uid="{00000000-0005-0000-0000-00009E050000}"/>
    <cellStyle name="Accent2 2 13" xfId="1440" xr:uid="{00000000-0005-0000-0000-00009F050000}"/>
    <cellStyle name="Accent2 2 2" xfId="1441" xr:uid="{00000000-0005-0000-0000-0000A0050000}"/>
    <cellStyle name="Accent2 2 2 10" xfId="1442" xr:uid="{00000000-0005-0000-0000-0000A1050000}"/>
    <cellStyle name="Accent2 2 2 11" xfId="1443" xr:uid="{00000000-0005-0000-0000-0000A2050000}"/>
    <cellStyle name="Accent2 2 2 2" xfId="1444" xr:uid="{00000000-0005-0000-0000-0000A3050000}"/>
    <cellStyle name="Accent2 2 2 2 2" xfId="1445" xr:uid="{00000000-0005-0000-0000-0000A4050000}"/>
    <cellStyle name="Accent2 2 2 3" xfId="1446" xr:uid="{00000000-0005-0000-0000-0000A5050000}"/>
    <cellStyle name="Accent2 2 2 4" xfId="1447" xr:uid="{00000000-0005-0000-0000-0000A6050000}"/>
    <cellStyle name="Accent2 2 2 5" xfId="1448" xr:uid="{00000000-0005-0000-0000-0000A7050000}"/>
    <cellStyle name="Accent2 2 2 6" xfId="1449" xr:uid="{00000000-0005-0000-0000-0000A8050000}"/>
    <cellStyle name="Accent2 2 2 7" xfId="1450" xr:uid="{00000000-0005-0000-0000-0000A9050000}"/>
    <cellStyle name="Accent2 2 2 8" xfId="1451" xr:uid="{00000000-0005-0000-0000-0000AA050000}"/>
    <cellStyle name="Accent2 2 2 9" xfId="1452" xr:uid="{00000000-0005-0000-0000-0000AB050000}"/>
    <cellStyle name="Accent2 2 3" xfId="1453" xr:uid="{00000000-0005-0000-0000-0000AC050000}"/>
    <cellStyle name="Accent2 2 3 2" xfId="1454" xr:uid="{00000000-0005-0000-0000-0000AD050000}"/>
    <cellStyle name="Accent2 2 4" xfId="1455" xr:uid="{00000000-0005-0000-0000-0000AE050000}"/>
    <cellStyle name="Accent2 2 4 2" xfId="1456" xr:uid="{00000000-0005-0000-0000-0000AF050000}"/>
    <cellStyle name="Accent2 2 5" xfId="1457" xr:uid="{00000000-0005-0000-0000-0000B0050000}"/>
    <cellStyle name="Accent2 2 6" xfId="1458" xr:uid="{00000000-0005-0000-0000-0000B1050000}"/>
    <cellStyle name="Accent2 2 7" xfId="1459" xr:uid="{00000000-0005-0000-0000-0000B2050000}"/>
    <cellStyle name="Accent2 2 8" xfId="1460" xr:uid="{00000000-0005-0000-0000-0000B3050000}"/>
    <cellStyle name="Accent2 2 9" xfId="1461" xr:uid="{00000000-0005-0000-0000-0000B4050000}"/>
    <cellStyle name="Accent2 3" xfId="1462" xr:uid="{00000000-0005-0000-0000-0000B5050000}"/>
    <cellStyle name="Accent2 3 10" xfId="1463" xr:uid="{00000000-0005-0000-0000-0000B6050000}"/>
    <cellStyle name="Accent2 3 11" xfId="1464" xr:uid="{00000000-0005-0000-0000-0000B7050000}"/>
    <cellStyle name="Accent2 3 2" xfId="1465" xr:uid="{00000000-0005-0000-0000-0000B8050000}"/>
    <cellStyle name="Accent2 3 3" xfId="1466" xr:uid="{00000000-0005-0000-0000-0000B9050000}"/>
    <cellStyle name="Accent2 3 4" xfId="1467" xr:uid="{00000000-0005-0000-0000-0000BA050000}"/>
    <cellStyle name="Accent2 3 5" xfId="1468" xr:uid="{00000000-0005-0000-0000-0000BB050000}"/>
    <cellStyle name="Accent2 3 6" xfId="1469" xr:uid="{00000000-0005-0000-0000-0000BC050000}"/>
    <cellStyle name="Accent2 3 7" xfId="1470" xr:uid="{00000000-0005-0000-0000-0000BD050000}"/>
    <cellStyle name="Accent2 3 8" xfId="1471" xr:uid="{00000000-0005-0000-0000-0000BE050000}"/>
    <cellStyle name="Accent2 3 9" xfId="1472" xr:uid="{00000000-0005-0000-0000-0000BF050000}"/>
    <cellStyle name="Accent2 4" xfId="1473" xr:uid="{00000000-0005-0000-0000-0000C0050000}"/>
    <cellStyle name="Accent2 4 10" xfId="1474" xr:uid="{00000000-0005-0000-0000-0000C1050000}"/>
    <cellStyle name="Accent2 4 11" xfId="1475" xr:uid="{00000000-0005-0000-0000-0000C2050000}"/>
    <cellStyle name="Accent2 4 2" xfId="1476" xr:uid="{00000000-0005-0000-0000-0000C3050000}"/>
    <cellStyle name="Accent2 4 3" xfId="1477" xr:uid="{00000000-0005-0000-0000-0000C4050000}"/>
    <cellStyle name="Accent2 4 4" xfId="1478" xr:uid="{00000000-0005-0000-0000-0000C5050000}"/>
    <cellStyle name="Accent2 4 5" xfId="1479" xr:uid="{00000000-0005-0000-0000-0000C6050000}"/>
    <cellStyle name="Accent2 4 6" xfId="1480" xr:uid="{00000000-0005-0000-0000-0000C7050000}"/>
    <cellStyle name="Accent2 4 7" xfId="1481" xr:uid="{00000000-0005-0000-0000-0000C8050000}"/>
    <cellStyle name="Accent2 4 8" xfId="1482" xr:uid="{00000000-0005-0000-0000-0000C9050000}"/>
    <cellStyle name="Accent2 4 9" xfId="1483" xr:uid="{00000000-0005-0000-0000-0000CA050000}"/>
    <cellStyle name="Accent2 5" xfId="1484" xr:uid="{00000000-0005-0000-0000-0000CB050000}"/>
    <cellStyle name="Accent2 5 10" xfId="1485" xr:uid="{00000000-0005-0000-0000-0000CC050000}"/>
    <cellStyle name="Accent2 5 11" xfId="1486" xr:uid="{00000000-0005-0000-0000-0000CD050000}"/>
    <cellStyle name="Accent2 5 2" xfId="1487" xr:uid="{00000000-0005-0000-0000-0000CE050000}"/>
    <cellStyle name="Accent2 5 3" xfId="1488" xr:uid="{00000000-0005-0000-0000-0000CF050000}"/>
    <cellStyle name="Accent2 5 4" xfId="1489" xr:uid="{00000000-0005-0000-0000-0000D0050000}"/>
    <cellStyle name="Accent2 5 5" xfId="1490" xr:uid="{00000000-0005-0000-0000-0000D1050000}"/>
    <cellStyle name="Accent2 5 6" xfId="1491" xr:uid="{00000000-0005-0000-0000-0000D2050000}"/>
    <cellStyle name="Accent2 5 7" xfId="1492" xr:uid="{00000000-0005-0000-0000-0000D3050000}"/>
    <cellStyle name="Accent2 5 8" xfId="1493" xr:uid="{00000000-0005-0000-0000-0000D4050000}"/>
    <cellStyle name="Accent2 5 9" xfId="1494" xr:uid="{00000000-0005-0000-0000-0000D5050000}"/>
    <cellStyle name="Accent2 6" xfId="1495" xr:uid="{00000000-0005-0000-0000-0000D6050000}"/>
    <cellStyle name="Accent2 6 2" xfId="1496" xr:uid="{00000000-0005-0000-0000-0000D7050000}"/>
    <cellStyle name="Accent2 7" xfId="1497" xr:uid="{00000000-0005-0000-0000-0000D8050000}"/>
    <cellStyle name="Accent2 7 2" xfId="1498" xr:uid="{00000000-0005-0000-0000-0000D9050000}"/>
    <cellStyle name="Accent2 8" xfId="1499" xr:uid="{00000000-0005-0000-0000-0000DA050000}"/>
    <cellStyle name="Accent2 9" xfId="1500" xr:uid="{00000000-0005-0000-0000-0000DB050000}"/>
    <cellStyle name="Accent3" xfId="1501" builtinId="37" customBuiltin="1"/>
    <cellStyle name="Accent3 10" xfId="1502" xr:uid="{00000000-0005-0000-0000-0000DD050000}"/>
    <cellStyle name="Accent3 11" xfId="1503" xr:uid="{00000000-0005-0000-0000-0000DE050000}"/>
    <cellStyle name="Accent3 12" xfId="1504" xr:uid="{00000000-0005-0000-0000-0000DF050000}"/>
    <cellStyle name="Accent3 13" xfId="1505" xr:uid="{00000000-0005-0000-0000-0000E0050000}"/>
    <cellStyle name="Accent3 14" xfId="1506" xr:uid="{00000000-0005-0000-0000-0000E1050000}"/>
    <cellStyle name="Accent3 15" xfId="1507" xr:uid="{00000000-0005-0000-0000-0000E2050000}"/>
    <cellStyle name="Accent3 2" xfId="1508" xr:uid="{00000000-0005-0000-0000-0000E3050000}"/>
    <cellStyle name="Accent3 2 10" xfId="1509" xr:uid="{00000000-0005-0000-0000-0000E4050000}"/>
    <cellStyle name="Accent3 2 11" xfId="1510" xr:uid="{00000000-0005-0000-0000-0000E5050000}"/>
    <cellStyle name="Accent3 2 12" xfId="1511" xr:uid="{00000000-0005-0000-0000-0000E6050000}"/>
    <cellStyle name="Accent3 2 13" xfId="1512" xr:uid="{00000000-0005-0000-0000-0000E7050000}"/>
    <cellStyle name="Accent3 2 2" xfId="1513" xr:uid="{00000000-0005-0000-0000-0000E8050000}"/>
    <cellStyle name="Accent3 2 2 10" xfId="1514" xr:uid="{00000000-0005-0000-0000-0000E9050000}"/>
    <cellStyle name="Accent3 2 2 11" xfId="1515" xr:uid="{00000000-0005-0000-0000-0000EA050000}"/>
    <cellStyle name="Accent3 2 2 2" xfId="1516" xr:uid="{00000000-0005-0000-0000-0000EB050000}"/>
    <cellStyle name="Accent3 2 2 2 2" xfId="1517" xr:uid="{00000000-0005-0000-0000-0000EC050000}"/>
    <cellStyle name="Accent3 2 2 3" xfId="1518" xr:uid="{00000000-0005-0000-0000-0000ED050000}"/>
    <cellStyle name="Accent3 2 2 4" xfId="1519" xr:uid="{00000000-0005-0000-0000-0000EE050000}"/>
    <cellStyle name="Accent3 2 2 5" xfId="1520" xr:uid="{00000000-0005-0000-0000-0000EF050000}"/>
    <cellStyle name="Accent3 2 2 6" xfId="1521" xr:uid="{00000000-0005-0000-0000-0000F0050000}"/>
    <cellStyle name="Accent3 2 2 7" xfId="1522" xr:uid="{00000000-0005-0000-0000-0000F1050000}"/>
    <cellStyle name="Accent3 2 2 8" xfId="1523" xr:uid="{00000000-0005-0000-0000-0000F2050000}"/>
    <cellStyle name="Accent3 2 2 9" xfId="1524" xr:uid="{00000000-0005-0000-0000-0000F3050000}"/>
    <cellStyle name="Accent3 2 3" xfId="1525" xr:uid="{00000000-0005-0000-0000-0000F4050000}"/>
    <cellStyle name="Accent3 2 3 2" xfId="1526" xr:uid="{00000000-0005-0000-0000-0000F5050000}"/>
    <cellStyle name="Accent3 2 4" xfId="1527" xr:uid="{00000000-0005-0000-0000-0000F6050000}"/>
    <cellStyle name="Accent3 2 4 2" xfId="1528" xr:uid="{00000000-0005-0000-0000-0000F7050000}"/>
    <cellStyle name="Accent3 2 5" xfId="1529" xr:uid="{00000000-0005-0000-0000-0000F8050000}"/>
    <cellStyle name="Accent3 2 6" xfId="1530" xr:uid="{00000000-0005-0000-0000-0000F9050000}"/>
    <cellStyle name="Accent3 2 7" xfId="1531" xr:uid="{00000000-0005-0000-0000-0000FA050000}"/>
    <cellStyle name="Accent3 2 8" xfId="1532" xr:uid="{00000000-0005-0000-0000-0000FB050000}"/>
    <cellStyle name="Accent3 2 9" xfId="1533" xr:uid="{00000000-0005-0000-0000-0000FC050000}"/>
    <cellStyle name="Accent3 3" xfId="1534" xr:uid="{00000000-0005-0000-0000-0000FD050000}"/>
    <cellStyle name="Accent3 3 10" xfId="1535" xr:uid="{00000000-0005-0000-0000-0000FE050000}"/>
    <cellStyle name="Accent3 3 11" xfId="1536" xr:uid="{00000000-0005-0000-0000-0000FF050000}"/>
    <cellStyle name="Accent3 3 2" xfId="1537" xr:uid="{00000000-0005-0000-0000-000000060000}"/>
    <cellStyle name="Accent3 3 3" xfId="1538" xr:uid="{00000000-0005-0000-0000-000001060000}"/>
    <cellStyle name="Accent3 3 4" xfId="1539" xr:uid="{00000000-0005-0000-0000-000002060000}"/>
    <cellStyle name="Accent3 3 5" xfId="1540" xr:uid="{00000000-0005-0000-0000-000003060000}"/>
    <cellStyle name="Accent3 3 6" xfId="1541" xr:uid="{00000000-0005-0000-0000-000004060000}"/>
    <cellStyle name="Accent3 3 7" xfId="1542" xr:uid="{00000000-0005-0000-0000-000005060000}"/>
    <cellStyle name="Accent3 3 8" xfId="1543" xr:uid="{00000000-0005-0000-0000-000006060000}"/>
    <cellStyle name="Accent3 3 9" xfId="1544" xr:uid="{00000000-0005-0000-0000-000007060000}"/>
    <cellStyle name="Accent3 4" xfId="1545" xr:uid="{00000000-0005-0000-0000-000008060000}"/>
    <cellStyle name="Accent3 4 10" xfId="1546" xr:uid="{00000000-0005-0000-0000-000009060000}"/>
    <cellStyle name="Accent3 4 11" xfId="1547" xr:uid="{00000000-0005-0000-0000-00000A060000}"/>
    <cellStyle name="Accent3 4 2" xfId="1548" xr:uid="{00000000-0005-0000-0000-00000B060000}"/>
    <cellStyle name="Accent3 4 3" xfId="1549" xr:uid="{00000000-0005-0000-0000-00000C060000}"/>
    <cellStyle name="Accent3 4 4" xfId="1550" xr:uid="{00000000-0005-0000-0000-00000D060000}"/>
    <cellStyle name="Accent3 4 5" xfId="1551" xr:uid="{00000000-0005-0000-0000-00000E060000}"/>
    <cellStyle name="Accent3 4 6" xfId="1552" xr:uid="{00000000-0005-0000-0000-00000F060000}"/>
    <cellStyle name="Accent3 4 7" xfId="1553" xr:uid="{00000000-0005-0000-0000-000010060000}"/>
    <cellStyle name="Accent3 4 8" xfId="1554" xr:uid="{00000000-0005-0000-0000-000011060000}"/>
    <cellStyle name="Accent3 4 9" xfId="1555" xr:uid="{00000000-0005-0000-0000-000012060000}"/>
    <cellStyle name="Accent3 5" xfId="1556" xr:uid="{00000000-0005-0000-0000-000013060000}"/>
    <cellStyle name="Accent3 5 10" xfId="1557" xr:uid="{00000000-0005-0000-0000-000014060000}"/>
    <cellStyle name="Accent3 5 11" xfId="1558" xr:uid="{00000000-0005-0000-0000-000015060000}"/>
    <cellStyle name="Accent3 5 2" xfId="1559" xr:uid="{00000000-0005-0000-0000-000016060000}"/>
    <cellStyle name="Accent3 5 3" xfId="1560" xr:uid="{00000000-0005-0000-0000-000017060000}"/>
    <cellStyle name="Accent3 5 4" xfId="1561" xr:uid="{00000000-0005-0000-0000-000018060000}"/>
    <cellStyle name="Accent3 5 5" xfId="1562" xr:uid="{00000000-0005-0000-0000-000019060000}"/>
    <cellStyle name="Accent3 5 6" xfId="1563" xr:uid="{00000000-0005-0000-0000-00001A060000}"/>
    <cellStyle name="Accent3 5 7" xfId="1564" xr:uid="{00000000-0005-0000-0000-00001B060000}"/>
    <cellStyle name="Accent3 5 8" xfId="1565" xr:uid="{00000000-0005-0000-0000-00001C060000}"/>
    <cellStyle name="Accent3 5 9" xfId="1566" xr:uid="{00000000-0005-0000-0000-00001D060000}"/>
    <cellStyle name="Accent3 6" xfId="1567" xr:uid="{00000000-0005-0000-0000-00001E060000}"/>
    <cellStyle name="Accent3 6 2" xfId="1568" xr:uid="{00000000-0005-0000-0000-00001F060000}"/>
    <cellStyle name="Accent3 7" xfId="1569" xr:uid="{00000000-0005-0000-0000-000020060000}"/>
    <cellStyle name="Accent3 7 2" xfId="1570" xr:uid="{00000000-0005-0000-0000-000021060000}"/>
    <cellStyle name="Accent3 8" xfId="1571" xr:uid="{00000000-0005-0000-0000-000022060000}"/>
    <cellStyle name="Accent3 9" xfId="1572" xr:uid="{00000000-0005-0000-0000-000023060000}"/>
    <cellStyle name="Accent4" xfId="1573" builtinId="41" customBuiltin="1"/>
    <cellStyle name="Accent4 10" xfId="1574" xr:uid="{00000000-0005-0000-0000-000025060000}"/>
    <cellStyle name="Accent4 11" xfId="1575" xr:uid="{00000000-0005-0000-0000-000026060000}"/>
    <cellStyle name="Accent4 12" xfId="1576" xr:uid="{00000000-0005-0000-0000-000027060000}"/>
    <cellStyle name="Accent4 13" xfId="1577" xr:uid="{00000000-0005-0000-0000-000028060000}"/>
    <cellStyle name="Accent4 14" xfId="1578" xr:uid="{00000000-0005-0000-0000-000029060000}"/>
    <cellStyle name="Accent4 15" xfId="1579" xr:uid="{00000000-0005-0000-0000-00002A060000}"/>
    <cellStyle name="Accent4 2" xfId="1580" xr:uid="{00000000-0005-0000-0000-00002B060000}"/>
    <cellStyle name="Accent4 2 10" xfId="1581" xr:uid="{00000000-0005-0000-0000-00002C060000}"/>
    <cellStyle name="Accent4 2 11" xfId="1582" xr:uid="{00000000-0005-0000-0000-00002D060000}"/>
    <cellStyle name="Accent4 2 12" xfId="1583" xr:uid="{00000000-0005-0000-0000-00002E060000}"/>
    <cellStyle name="Accent4 2 13" xfId="1584" xr:uid="{00000000-0005-0000-0000-00002F060000}"/>
    <cellStyle name="Accent4 2 2" xfId="1585" xr:uid="{00000000-0005-0000-0000-000030060000}"/>
    <cellStyle name="Accent4 2 2 10" xfId="1586" xr:uid="{00000000-0005-0000-0000-000031060000}"/>
    <cellStyle name="Accent4 2 2 11" xfId="1587" xr:uid="{00000000-0005-0000-0000-000032060000}"/>
    <cellStyle name="Accent4 2 2 2" xfId="1588" xr:uid="{00000000-0005-0000-0000-000033060000}"/>
    <cellStyle name="Accent4 2 2 2 2" xfId="1589" xr:uid="{00000000-0005-0000-0000-000034060000}"/>
    <cellStyle name="Accent4 2 2 3" xfId="1590" xr:uid="{00000000-0005-0000-0000-000035060000}"/>
    <cellStyle name="Accent4 2 2 4" xfId="1591" xr:uid="{00000000-0005-0000-0000-000036060000}"/>
    <cellStyle name="Accent4 2 2 5" xfId="1592" xr:uid="{00000000-0005-0000-0000-000037060000}"/>
    <cellStyle name="Accent4 2 2 6" xfId="1593" xr:uid="{00000000-0005-0000-0000-000038060000}"/>
    <cellStyle name="Accent4 2 2 7" xfId="1594" xr:uid="{00000000-0005-0000-0000-000039060000}"/>
    <cellStyle name="Accent4 2 2 8" xfId="1595" xr:uid="{00000000-0005-0000-0000-00003A060000}"/>
    <cellStyle name="Accent4 2 2 9" xfId="1596" xr:uid="{00000000-0005-0000-0000-00003B060000}"/>
    <cellStyle name="Accent4 2 3" xfId="1597" xr:uid="{00000000-0005-0000-0000-00003C060000}"/>
    <cellStyle name="Accent4 2 3 2" xfId="1598" xr:uid="{00000000-0005-0000-0000-00003D060000}"/>
    <cellStyle name="Accent4 2 4" xfId="1599" xr:uid="{00000000-0005-0000-0000-00003E060000}"/>
    <cellStyle name="Accent4 2 4 2" xfId="1600" xr:uid="{00000000-0005-0000-0000-00003F060000}"/>
    <cellStyle name="Accent4 2 5" xfId="1601" xr:uid="{00000000-0005-0000-0000-000040060000}"/>
    <cellStyle name="Accent4 2 6" xfId="1602" xr:uid="{00000000-0005-0000-0000-000041060000}"/>
    <cellStyle name="Accent4 2 7" xfId="1603" xr:uid="{00000000-0005-0000-0000-000042060000}"/>
    <cellStyle name="Accent4 2 8" xfId="1604" xr:uid="{00000000-0005-0000-0000-000043060000}"/>
    <cellStyle name="Accent4 2 9" xfId="1605" xr:uid="{00000000-0005-0000-0000-000044060000}"/>
    <cellStyle name="Accent4 3" xfId="1606" xr:uid="{00000000-0005-0000-0000-000045060000}"/>
    <cellStyle name="Accent4 3 10" xfId="1607" xr:uid="{00000000-0005-0000-0000-000046060000}"/>
    <cellStyle name="Accent4 3 11" xfId="1608" xr:uid="{00000000-0005-0000-0000-000047060000}"/>
    <cellStyle name="Accent4 3 2" xfId="1609" xr:uid="{00000000-0005-0000-0000-000048060000}"/>
    <cellStyle name="Accent4 3 3" xfId="1610" xr:uid="{00000000-0005-0000-0000-000049060000}"/>
    <cellStyle name="Accent4 3 4" xfId="1611" xr:uid="{00000000-0005-0000-0000-00004A060000}"/>
    <cellStyle name="Accent4 3 5" xfId="1612" xr:uid="{00000000-0005-0000-0000-00004B060000}"/>
    <cellStyle name="Accent4 3 6" xfId="1613" xr:uid="{00000000-0005-0000-0000-00004C060000}"/>
    <cellStyle name="Accent4 3 7" xfId="1614" xr:uid="{00000000-0005-0000-0000-00004D060000}"/>
    <cellStyle name="Accent4 3 8" xfId="1615" xr:uid="{00000000-0005-0000-0000-00004E060000}"/>
    <cellStyle name="Accent4 3 9" xfId="1616" xr:uid="{00000000-0005-0000-0000-00004F060000}"/>
    <cellStyle name="Accent4 4" xfId="1617" xr:uid="{00000000-0005-0000-0000-000050060000}"/>
    <cellStyle name="Accent4 4 10" xfId="1618" xr:uid="{00000000-0005-0000-0000-000051060000}"/>
    <cellStyle name="Accent4 4 11" xfId="1619" xr:uid="{00000000-0005-0000-0000-000052060000}"/>
    <cellStyle name="Accent4 4 2" xfId="1620" xr:uid="{00000000-0005-0000-0000-000053060000}"/>
    <cellStyle name="Accent4 4 3" xfId="1621" xr:uid="{00000000-0005-0000-0000-000054060000}"/>
    <cellStyle name="Accent4 4 4" xfId="1622" xr:uid="{00000000-0005-0000-0000-000055060000}"/>
    <cellStyle name="Accent4 4 5" xfId="1623" xr:uid="{00000000-0005-0000-0000-000056060000}"/>
    <cellStyle name="Accent4 4 6" xfId="1624" xr:uid="{00000000-0005-0000-0000-000057060000}"/>
    <cellStyle name="Accent4 4 7" xfId="1625" xr:uid="{00000000-0005-0000-0000-000058060000}"/>
    <cellStyle name="Accent4 4 8" xfId="1626" xr:uid="{00000000-0005-0000-0000-000059060000}"/>
    <cellStyle name="Accent4 4 9" xfId="1627" xr:uid="{00000000-0005-0000-0000-00005A060000}"/>
    <cellStyle name="Accent4 5" xfId="1628" xr:uid="{00000000-0005-0000-0000-00005B060000}"/>
    <cellStyle name="Accent4 5 10" xfId="1629" xr:uid="{00000000-0005-0000-0000-00005C060000}"/>
    <cellStyle name="Accent4 5 11" xfId="1630" xr:uid="{00000000-0005-0000-0000-00005D060000}"/>
    <cellStyle name="Accent4 5 2" xfId="1631" xr:uid="{00000000-0005-0000-0000-00005E060000}"/>
    <cellStyle name="Accent4 5 3" xfId="1632" xr:uid="{00000000-0005-0000-0000-00005F060000}"/>
    <cellStyle name="Accent4 5 4" xfId="1633" xr:uid="{00000000-0005-0000-0000-000060060000}"/>
    <cellStyle name="Accent4 5 5" xfId="1634" xr:uid="{00000000-0005-0000-0000-000061060000}"/>
    <cellStyle name="Accent4 5 6" xfId="1635" xr:uid="{00000000-0005-0000-0000-000062060000}"/>
    <cellStyle name="Accent4 5 7" xfId="1636" xr:uid="{00000000-0005-0000-0000-000063060000}"/>
    <cellStyle name="Accent4 5 8" xfId="1637" xr:uid="{00000000-0005-0000-0000-000064060000}"/>
    <cellStyle name="Accent4 5 9" xfId="1638" xr:uid="{00000000-0005-0000-0000-000065060000}"/>
    <cellStyle name="Accent4 6" xfId="1639" xr:uid="{00000000-0005-0000-0000-000066060000}"/>
    <cellStyle name="Accent4 6 2" xfId="1640" xr:uid="{00000000-0005-0000-0000-000067060000}"/>
    <cellStyle name="Accent4 7" xfId="1641" xr:uid="{00000000-0005-0000-0000-000068060000}"/>
    <cellStyle name="Accent4 7 2" xfId="1642" xr:uid="{00000000-0005-0000-0000-000069060000}"/>
    <cellStyle name="Accent4 8" xfId="1643" xr:uid="{00000000-0005-0000-0000-00006A060000}"/>
    <cellStyle name="Accent4 9" xfId="1644" xr:uid="{00000000-0005-0000-0000-00006B060000}"/>
    <cellStyle name="Accent5" xfId="1645" builtinId="45" customBuiltin="1"/>
    <cellStyle name="Accent5 10" xfId="1646" xr:uid="{00000000-0005-0000-0000-00006D060000}"/>
    <cellStyle name="Accent5 11" xfId="1647" xr:uid="{00000000-0005-0000-0000-00006E060000}"/>
    <cellStyle name="Accent5 12" xfId="1648" xr:uid="{00000000-0005-0000-0000-00006F060000}"/>
    <cellStyle name="Accent5 13" xfId="1649" xr:uid="{00000000-0005-0000-0000-000070060000}"/>
    <cellStyle name="Accent5 14" xfId="1650" xr:uid="{00000000-0005-0000-0000-000071060000}"/>
    <cellStyle name="Accent5 15" xfId="1651" xr:uid="{00000000-0005-0000-0000-000072060000}"/>
    <cellStyle name="Accent5 2" xfId="1652" xr:uid="{00000000-0005-0000-0000-000073060000}"/>
    <cellStyle name="Accent5 2 10" xfId="1653" xr:uid="{00000000-0005-0000-0000-000074060000}"/>
    <cellStyle name="Accent5 2 11" xfId="1654" xr:uid="{00000000-0005-0000-0000-000075060000}"/>
    <cellStyle name="Accent5 2 12" xfId="1655" xr:uid="{00000000-0005-0000-0000-000076060000}"/>
    <cellStyle name="Accent5 2 13" xfId="1656" xr:uid="{00000000-0005-0000-0000-000077060000}"/>
    <cellStyle name="Accent5 2 2" xfId="1657" xr:uid="{00000000-0005-0000-0000-000078060000}"/>
    <cellStyle name="Accent5 2 2 10" xfId="1658" xr:uid="{00000000-0005-0000-0000-000079060000}"/>
    <cellStyle name="Accent5 2 2 11" xfId="1659" xr:uid="{00000000-0005-0000-0000-00007A060000}"/>
    <cellStyle name="Accent5 2 2 2" xfId="1660" xr:uid="{00000000-0005-0000-0000-00007B060000}"/>
    <cellStyle name="Accent5 2 2 2 2" xfId="1661" xr:uid="{00000000-0005-0000-0000-00007C060000}"/>
    <cellStyle name="Accent5 2 2 3" xfId="1662" xr:uid="{00000000-0005-0000-0000-00007D060000}"/>
    <cellStyle name="Accent5 2 2 4" xfId="1663" xr:uid="{00000000-0005-0000-0000-00007E060000}"/>
    <cellStyle name="Accent5 2 2 5" xfId="1664" xr:uid="{00000000-0005-0000-0000-00007F060000}"/>
    <cellStyle name="Accent5 2 2 6" xfId="1665" xr:uid="{00000000-0005-0000-0000-000080060000}"/>
    <cellStyle name="Accent5 2 2 7" xfId="1666" xr:uid="{00000000-0005-0000-0000-000081060000}"/>
    <cellStyle name="Accent5 2 2 8" xfId="1667" xr:uid="{00000000-0005-0000-0000-000082060000}"/>
    <cellStyle name="Accent5 2 2 9" xfId="1668" xr:uid="{00000000-0005-0000-0000-000083060000}"/>
    <cellStyle name="Accent5 2 3" xfId="1669" xr:uid="{00000000-0005-0000-0000-000084060000}"/>
    <cellStyle name="Accent5 2 3 2" xfId="1670" xr:uid="{00000000-0005-0000-0000-000085060000}"/>
    <cellStyle name="Accent5 2 4" xfId="1671" xr:uid="{00000000-0005-0000-0000-000086060000}"/>
    <cellStyle name="Accent5 2 4 2" xfId="1672" xr:uid="{00000000-0005-0000-0000-000087060000}"/>
    <cellStyle name="Accent5 2 5" xfId="1673" xr:uid="{00000000-0005-0000-0000-000088060000}"/>
    <cellStyle name="Accent5 2 6" xfId="1674" xr:uid="{00000000-0005-0000-0000-000089060000}"/>
    <cellStyle name="Accent5 2 7" xfId="1675" xr:uid="{00000000-0005-0000-0000-00008A060000}"/>
    <cellStyle name="Accent5 2 8" xfId="1676" xr:uid="{00000000-0005-0000-0000-00008B060000}"/>
    <cellStyle name="Accent5 2 9" xfId="1677" xr:uid="{00000000-0005-0000-0000-00008C060000}"/>
    <cellStyle name="Accent5 3" xfId="1678" xr:uid="{00000000-0005-0000-0000-00008D060000}"/>
    <cellStyle name="Accent5 3 10" xfId="1679" xr:uid="{00000000-0005-0000-0000-00008E060000}"/>
    <cellStyle name="Accent5 3 11" xfId="1680" xr:uid="{00000000-0005-0000-0000-00008F060000}"/>
    <cellStyle name="Accent5 3 2" xfId="1681" xr:uid="{00000000-0005-0000-0000-000090060000}"/>
    <cellStyle name="Accent5 3 3" xfId="1682" xr:uid="{00000000-0005-0000-0000-000091060000}"/>
    <cellStyle name="Accent5 3 4" xfId="1683" xr:uid="{00000000-0005-0000-0000-000092060000}"/>
    <cellStyle name="Accent5 3 5" xfId="1684" xr:uid="{00000000-0005-0000-0000-000093060000}"/>
    <cellStyle name="Accent5 3 6" xfId="1685" xr:uid="{00000000-0005-0000-0000-000094060000}"/>
    <cellStyle name="Accent5 3 7" xfId="1686" xr:uid="{00000000-0005-0000-0000-000095060000}"/>
    <cellStyle name="Accent5 3 8" xfId="1687" xr:uid="{00000000-0005-0000-0000-000096060000}"/>
    <cellStyle name="Accent5 3 9" xfId="1688" xr:uid="{00000000-0005-0000-0000-000097060000}"/>
    <cellStyle name="Accent5 4" xfId="1689" xr:uid="{00000000-0005-0000-0000-000098060000}"/>
    <cellStyle name="Accent5 4 10" xfId="1690" xr:uid="{00000000-0005-0000-0000-000099060000}"/>
    <cellStyle name="Accent5 4 11" xfId="1691" xr:uid="{00000000-0005-0000-0000-00009A060000}"/>
    <cellStyle name="Accent5 4 2" xfId="1692" xr:uid="{00000000-0005-0000-0000-00009B060000}"/>
    <cellStyle name="Accent5 4 3" xfId="1693" xr:uid="{00000000-0005-0000-0000-00009C060000}"/>
    <cellStyle name="Accent5 4 4" xfId="1694" xr:uid="{00000000-0005-0000-0000-00009D060000}"/>
    <cellStyle name="Accent5 4 5" xfId="1695" xr:uid="{00000000-0005-0000-0000-00009E060000}"/>
    <cellStyle name="Accent5 4 6" xfId="1696" xr:uid="{00000000-0005-0000-0000-00009F060000}"/>
    <cellStyle name="Accent5 4 7" xfId="1697" xr:uid="{00000000-0005-0000-0000-0000A0060000}"/>
    <cellStyle name="Accent5 4 8" xfId="1698" xr:uid="{00000000-0005-0000-0000-0000A1060000}"/>
    <cellStyle name="Accent5 4 9" xfId="1699" xr:uid="{00000000-0005-0000-0000-0000A2060000}"/>
    <cellStyle name="Accent5 5" xfId="1700" xr:uid="{00000000-0005-0000-0000-0000A3060000}"/>
    <cellStyle name="Accent5 5 10" xfId="1701" xr:uid="{00000000-0005-0000-0000-0000A4060000}"/>
    <cellStyle name="Accent5 5 11" xfId="1702" xr:uid="{00000000-0005-0000-0000-0000A5060000}"/>
    <cellStyle name="Accent5 5 2" xfId="1703" xr:uid="{00000000-0005-0000-0000-0000A6060000}"/>
    <cellStyle name="Accent5 5 3" xfId="1704" xr:uid="{00000000-0005-0000-0000-0000A7060000}"/>
    <cellStyle name="Accent5 5 4" xfId="1705" xr:uid="{00000000-0005-0000-0000-0000A8060000}"/>
    <cellStyle name="Accent5 5 5" xfId="1706" xr:uid="{00000000-0005-0000-0000-0000A9060000}"/>
    <cellStyle name="Accent5 5 6" xfId="1707" xr:uid="{00000000-0005-0000-0000-0000AA060000}"/>
    <cellStyle name="Accent5 5 7" xfId="1708" xr:uid="{00000000-0005-0000-0000-0000AB060000}"/>
    <cellStyle name="Accent5 5 8" xfId="1709" xr:uid="{00000000-0005-0000-0000-0000AC060000}"/>
    <cellStyle name="Accent5 5 9" xfId="1710" xr:uid="{00000000-0005-0000-0000-0000AD060000}"/>
    <cellStyle name="Accent5 6" xfId="1711" xr:uid="{00000000-0005-0000-0000-0000AE060000}"/>
    <cellStyle name="Accent5 6 2" xfId="1712" xr:uid="{00000000-0005-0000-0000-0000AF060000}"/>
    <cellStyle name="Accent5 7" xfId="1713" xr:uid="{00000000-0005-0000-0000-0000B0060000}"/>
    <cellStyle name="Accent5 7 2" xfId="1714" xr:uid="{00000000-0005-0000-0000-0000B1060000}"/>
    <cellStyle name="Accent5 8" xfId="1715" xr:uid="{00000000-0005-0000-0000-0000B2060000}"/>
    <cellStyle name="Accent5 9" xfId="1716" xr:uid="{00000000-0005-0000-0000-0000B3060000}"/>
    <cellStyle name="Accent6" xfId="1717" builtinId="49" customBuiltin="1"/>
    <cellStyle name="Accent6 10" xfId="1718" xr:uid="{00000000-0005-0000-0000-0000B5060000}"/>
    <cellStyle name="Accent6 11" xfId="1719" xr:uid="{00000000-0005-0000-0000-0000B6060000}"/>
    <cellStyle name="Accent6 12" xfId="1720" xr:uid="{00000000-0005-0000-0000-0000B7060000}"/>
    <cellStyle name="Accent6 13" xfId="1721" xr:uid="{00000000-0005-0000-0000-0000B8060000}"/>
    <cellStyle name="Accent6 14" xfId="1722" xr:uid="{00000000-0005-0000-0000-0000B9060000}"/>
    <cellStyle name="Accent6 15" xfId="1723" xr:uid="{00000000-0005-0000-0000-0000BA060000}"/>
    <cellStyle name="Accent6 2" xfId="1724" xr:uid="{00000000-0005-0000-0000-0000BB060000}"/>
    <cellStyle name="Accent6 2 10" xfId="1725" xr:uid="{00000000-0005-0000-0000-0000BC060000}"/>
    <cellStyle name="Accent6 2 11" xfId="1726" xr:uid="{00000000-0005-0000-0000-0000BD060000}"/>
    <cellStyle name="Accent6 2 12" xfId="1727" xr:uid="{00000000-0005-0000-0000-0000BE060000}"/>
    <cellStyle name="Accent6 2 13" xfId="1728" xr:uid="{00000000-0005-0000-0000-0000BF060000}"/>
    <cellStyle name="Accent6 2 2" xfId="1729" xr:uid="{00000000-0005-0000-0000-0000C0060000}"/>
    <cellStyle name="Accent6 2 2 10" xfId="1730" xr:uid="{00000000-0005-0000-0000-0000C1060000}"/>
    <cellStyle name="Accent6 2 2 11" xfId="1731" xr:uid="{00000000-0005-0000-0000-0000C2060000}"/>
    <cellStyle name="Accent6 2 2 2" xfId="1732" xr:uid="{00000000-0005-0000-0000-0000C3060000}"/>
    <cellStyle name="Accent6 2 2 2 2" xfId="1733" xr:uid="{00000000-0005-0000-0000-0000C4060000}"/>
    <cellStyle name="Accent6 2 2 3" xfId="1734" xr:uid="{00000000-0005-0000-0000-0000C5060000}"/>
    <cellStyle name="Accent6 2 2 4" xfId="1735" xr:uid="{00000000-0005-0000-0000-0000C6060000}"/>
    <cellStyle name="Accent6 2 2 5" xfId="1736" xr:uid="{00000000-0005-0000-0000-0000C7060000}"/>
    <cellStyle name="Accent6 2 2 6" xfId="1737" xr:uid="{00000000-0005-0000-0000-0000C8060000}"/>
    <cellStyle name="Accent6 2 2 7" xfId="1738" xr:uid="{00000000-0005-0000-0000-0000C9060000}"/>
    <cellStyle name="Accent6 2 2 8" xfId="1739" xr:uid="{00000000-0005-0000-0000-0000CA060000}"/>
    <cellStyle name="Accent6 2 2 9" xfId="1740" xr:uid="{00000000-0005-0000-0000-0000CB060000}"/>
    <cellStyle name="Accent6 2 3" xfId="1741" xr:uid="{00000000-0005-0000-0000-0000CC060000}"/>
    <cellStyle name="Accent6 2 3 2" xfId="1742" xr:uid="{00000000-0005-0000-0000-0000CD060000}"/>
    <cellStyle name="Accent6 2 4" xfId="1743" xr:uid="{00000000-0005-0000-0000-0000CE060000}"/>
    <cellStyle name="Accent6 2 4 2" xfId="1744" xr:uid="{00000000-0005-0000-0000-0000CF060000}"/>
    <cellStyle name="Accent6 2 5" xfId="1745" xr:uid="{00000000-0005-0000-0000-0000D0060000}"/>
    <cellStyle name="Accent6 2 6" xfId="1746" xr:uid="{00000000-0005-0000-0000-0000D1060000}"/>
    <cellStyle name="Accent6 2 7" xfId="1747" xr:uid="{00000000-0005-0000-0000-0000D2060000}"/>
    <cellStyle name="Accent6 2 8" xfId="1748" xr:uid="{00000000-0005-0000-0000-0000D3060000}"/>
    <cellStyle name="Accent6 2 9" xfId="1749" xr:uid="{00000000-0005-0000-0000-0000D4060000}"/>
    <cellStyle name="Accent6 3" xfId="1750" xr:uid="{00000000-0005-0000-0000-0000D5060000}"/>
    <cellStyle name="Accent6 3 10" xfId="1751" xr:uid="{00000000-0005-0000-0000-0000D6060000}"/>
    <cellStyle name="Accent6 3 11" xfId="1752" xr:uid="{00000000-0005-0000-0000-0000D7060000}"/>
    <cellStyle name="Accent6 3 2" xfId="1753" xr:uid="{00000000-0005-0000-0000-0000D8060000}"/>
    <cellStyle name="Accent6 3 3" xfId="1754" xr:uid="{00000000-0005-0000-0000-0000D9060000}"/>
    <cellStyle name="Accent6 3 4" xfId="1755" xr:uid="{00000000-0005-0000-0000-0000DA060000}"/>
    <cellStyle name="Accent6 3 5" xfId="1756" xr:uid="{00000000-0005-0000-0000-0000DB060000}"/>
    <cellStyle name="Accent6 3 6" xfId="1757" xr:uid="{00000000-0005-0000-0000-0000DC060000}"/>
    <cellStyle name="Accent6 3 7" xfId="1758" xr:uid="{00000000-0005-0000-0000-0000DD060000}"/>
    <cellStyle name="Accent6 3 8" xfId="1759" xr:uid="{00000000-0005-0000-0000-0000DE060000}"/>
    <cellStyle name="Accent6 3 9" xfId="1760" xr:uid="{00000000-0005-0000-0000-0000DF060000}"/>
    <cellStyle name="Accent6 4" xfId="1761" xr:uid="{00000000-0005-0000-0000-0000E0060000}"/>
    <cellStyle name="Accent6 4 10" xfId="1762" xr:uid="{00000000-0005-0000-0000-0000E1060000}"/>
    <cellStyle name="Accent6 4 11" xfId="1763" xr:uid="{00000000-0005-0000-0000-0000E2060000}"/>
    <cellStyle name="Accent6 4 2" xfId="1764" xr:uid="{00000000-0005-0000-0000-0000E3060000}"/>
    <cellStyle name="Accent6 4 3" xfId="1765" xr:uid="{00000000-0005-0000-0000-0000E4060000}"/>
    <cellStyle name="Accent6 4 4" xfId="1766" xr:uid="{00000000-0005-0000-0000-0000E5060000}"/>
    <cellStyle name="Accent6 4 5" xfId="1767" xr:uid="{00000000-0005-0000-0000-0000E6060000}"/>
    <cellStyle name="Accent6 4 6" xfId="1768" xr:uid="{00000000-0005-0000-0000-0000E7060000}"/>
    <cellStyle name="Accent6 4 7" xfId="1769" xr:uid="{00000000-0005-0000-0000-0000E8060000}"/>
    <cellStyle name="Accent6 4 8" xfId="1770" xr:uid="{00000000-0005-0000-0000-0000E9060000}"/>
    <cellStyle name="Accent6 4 9" xfId="1771" xr:uid="{00000000-0005-0000-0000-0000EA060000}"/>
    <cellStyle name="Accent6 5" xfId="1772" xr:uid="{00000000-0005-0000-0000-0000EB060000}"/>
    <cellStyle name="Accent6 5 10" xfId="1773" xr:uid="{00000000-0005-0000-0000-0000EC060000}"/>
    <cellStyle name="Accent6 5 11" xfId="1774" xr:uid="{00000000-0005-0000-0000-0000ED060000}"/>
    <cellStyle name="Accent6 5 2" xfId="1775" xr:uid="{00000000-0005-0000-0000-0000EE060000}"/>
    <cellStyle name="Accent6 5 3" xfId="1776" xr:uid="{00000000-0005-0000-0000-0000EF060000}"/>
    <cellStyle name="Accent6 5 4" xfId="1777" xr:uid="{00000000-0005-0000-0000-0000F0060000}"/>
    <cellStyle name="Accent6 5 5" xfId="1778" xr:uid="{00000000-0005-0000-0000-0000F1060000}"/>
    <cellStyle name="Accent6 5 6" xfId="1779" xr:uid="{00000000-0005-0000-0000-0000F2060000}"/>
    <cellStyle name="Accent6 5 7" xfId="1780" xr:uid="{00000000-0005-0000-0000-0000F3060000}"/>
    <cellStyle name="Accent6 5 8" xfId="1781" xr:uid="{00000000-0005-0000-0000-0000F4060000}"/>
    <cellStyle name="Accent6 5 9" xfId="1782" xr:uid="{00000000-0005-0000-0000-0000F5060000}"/>
    <cellStyle name="Accent6 6" xfId="1783" xr:uid="{00000000-0005-0000-0000-0000F6060000}"/>
    <cellStyle name="Accent6 6 2" xfId="1784" xr:uid="{00000000-0005-0000-0000-0000F7060000}"/>
    <cellStyle name="Accent6 7" xfId="1785" xr:uid="{00000000-0005-0000-0000-0000F8060000}"/>
    <cellStyle name="Accent6 7 2" xfId="1786" xr:uid="{00000000-0005-0000-0000-0000F9060000}"/>
    <cellStyle name="Accent6 8" xfId="1787" xr:uid="{00000000-0005-0000-0000-0000FA060000}"/>
    <cellStyle name="Accent6 9" xfId="1788" xr:uid="{00000000-0005-0000-0000-0000FB060000}"/>
    <cellStyle name="Bad" xfId="1789" builtinId="27" customBuiltin="1"/>
    <cellStyle name="Bad 10" xfId="1790" xr:uid="{00000000-0005-0000-0000-0000FD060000}"/>
    <cellStyle name="Bad 11" xfId="1791" xr:uid="{00000000-0005-0000-0000-0000FE060000}"/>
    <cellStyle name="Bad 12" xfId="1792" xr:uid="{00000000-0005-0000-0000-0000FF060000}"/>
    <cellStyle name="Bad 13" xfId="1793" xr:uid="{00000000-0005-0000-0000-000000070000}"/>
    <cellStyle name="Bad 14" xfId="1794" xr:uid="{00000000-0005-0000-0000-000001070000}"/>
    <cellStyle name="Bad 15" xfId="1795" xr:uid="{00000000-0005-0000-0000-000002070000}"/>
    <cellStyle name="Bad 2" xfId="1796" xr:uid="{00000000-0005-0000-0000-000003070000}"/>
    <cellStyle name="Bad 2 10" xfId="1797" xr:uid="{00000000-0005-0000-0000-000004070000}"/>
    <cellStyle name="Bad 2 11" xfId="1798" xr:uid="{00000000-0005-0000-0000-000005070000}"/>
    <cellStyle name="Bad 2 12" xfId="1799" xr:uid="{00000000-0005-0000-0000-000006070000}"/>
    <cellStyle name="Bad 2 13" xfId="1800" xr:uid="{00000000-0005-0000-0000-000007070000}"/>
    <cellStyle name="Bad 2 2" xfId="1801" xr:uid="{00000000-0005-0000-0000-000008070000}"/>
    <cellStyle name="Bad 2 2 10" xfId="1802" xr:uid="{00000000-0005-0000-0000-000009070000}"/>
    <cellStyle name="Bad 2 2 11" xfId="1803" xr:uid="{00000000-0005-0000-0000-00000A070000}"/>
    <cellStyle name="Bad 2 2 2" xfId="1804" xr:uid="{00000000-0005-0000-0000-00000B070000}"/>
    <cellStyle name="Bad 2 2 2 2" xfId="1805" xr:uid="{00000000-0005-0000-0000-00000C070000}"/>
    <cellStyle name="Bad 2 2 3" xfId="1806" xr:uid="{00000000-0005-0000-0000-00000D070000}"/>
    <cellStyle name="Bad 2 2 4" xfId="1807" xr:uid="{00000000-0005-0000-0000-00000E070000}"/>
    <cellStyle name="Bad 2 2 5" xfId="1808" xr:uid="{00000000-0005-0000-0000-00000F070000}"/>
    <cellStyle name="Bad 2 2 6" xfId="1809" xr:uid="{00000000-0005-0000-0000-000010070000}"/>
    <cellStyle name="Bad 2 2 7" xfId="1810" xr:uid="{00000000-0005-0000-0000-000011070000}"/>
    <cellStyle name="Bad 2 2 8" xfId="1811" xr:uid="{00000000-0005-0000-0000-000012070000}"/>
    <cellStyle name="Bad 2 2 9" xfId="1812" xr:uid="{00000000-0005-0000-0000-000013070000}"/>
    <cellStyle name="Bad 2 3" xfId="1813" xr:uid="{00000000-0005-0000-0000-000014070000}"/>
    <cellStyle name="Bad 2 3 2" xfId="1814" xr:uid="{00000000-0005-0000-0000-000015070000}"/>
    <cellStyle name="Bad 2 4" xfId="1815" xr:uid="{00000000-0005-0000-0000-000016070000}"/>
    <cellStyle name="Bad 2 4 2" xfId="1816" xr:uid="{00000000-0005-0000-0000-000017070000}"/>
    <cellStyle name="Bad 2 5" xfId="1817" xr:uid="{00000000-0005-0000-0000-000018070000}"/>
    <cellStyle name="Bad 2 6" xfId="1818" xr:uid="{00000000-0005-0000-0000-000019070000}"/>
    <cellStyle name="Bad 2 7" xfId="1819" xr:uid="{00000000-0005-0000-0000-00001A070000}"/>
    <cellStyle name="Bad 2 8" xfId="1820" xr:uid="{00000000-0005-0000-0000-00001B070000}"/>
    <cellStyle name="Bad 2 9" xfId="1821" xr:uid="{00000000-0005-0000-0000-00001C070000}"/>
    <cellStyle name="Bad 3" xfId="1822" xr:uid="{00000000-0005-0000-0000-00001D070000}"/>
    <cellStyle name="Bad 3 10" xfId="1823" xr:uid="{00000000-0005-0000-0000-00001E070000}"/>
    <cellStyle name="Bad 3 11" xfId="1824" xr:uid="{00000000-0005-0000-0000-00001F070000}"/>
    <cellStyle name="Bad 3 2" xfId="1825" xr:uid="{00000000-0005-0000-0000-000020070000}"/>
    <cellStyle name="Bad 3 3" xfId="1826" xr:uid="{00000000-0005-0000-0000-000021070000}"/>
    <cellStyle name="Bad 3 4" xfId="1827" xr:uid="{00000000-0005-0000-0000-000022070000}"/>
    <cellStyle name="Bad 3 5" xfId="1828" xr:uid="{00000000-0005-0000-0000-000023070000}"/>
    <cellStyle name="Bad 3 6" xfId="1829" xr:uid="{00000000-0005-0000-0000-000024070000}"/>
    <cellStyle name="Bad 3 7" xfId="1830" xr:uid="{00000000-0005-0000-0000-000025070000}"/>
    <cellStyle name="Bad 3 8" xfId="1831" xr:uid="{00000000-0005-0000-0000-000026070000}"/>
    <cellStyle name="Bad 3 9" xfId="1832" xr:uid="{00000000-0005-0000-0000-000027070000}"/>
    <cellStyle name="Bad 4" xfId="1833" xr:uid="{00000000-0005-0000-0000-000028070000}"/>
    <cellStyle name="Bad 4 10" xfId="1834" xr:uid="{00000000-0005-0000-0000-000029070000}"/>
    <cellStyle name="Bad 4 11" xfId="1835" xr:uid="{00000000-0005-0000-0000-00002A070000}"/>
    <cellStyle name="Bad 4 2" xfId="1836" xr:uid="{00000000-0005-0000-0000-00002B070000}"/>
    <cellStyle name="Bad 4 3" xfId="1837" xr:uid="{00000000-0005-0000-0000-00002C070000}"/>
    <cellStyle name="Bad 4 4" xfId="1838" xr:uid="{00000000-0005-0000-0000-00002D070000}"/>
    <cellStyle name="Bad 4 5" xfId="1839" xr:uid="{00000000-0005-0000-0000-00002E070000}"/>
    <cellStyle name="Bad 4 6" xfId="1840" xr:uid="{00000000-0005-0000-0000-00002F070000}"/>
    <cellStyle name="Bad 4 7" xfId="1841" xr:uid="{00000000-0005-0000-0000-000030070000}"/>
    <cellStyle name="Bad 4 8" xfId="1842" xr:uid="{00000000-0005-0000-0000-000031070000}"/>
    <cellStyle name="Bad 4 9" xfId="1843" xr:uid="{00000000-0005-0000-0000-000032070000}"/>
    <cellStyle name="Bad 5" xfId="1844" xr:uid="{00000000-0005-0000-0000-000033070000}"/>
    <cellStyle name="Bad 5 10" xfId="1845" xr:uid="{00000000-0005-0000-0000-000034070000}"/>
    <cellStyle name="Bad 5 11" xfId="1846" xr:uid="{00000000-0005-0000-0000-000035070000}"/>
    <cellStyle name="Bad 5 2" xfId="1847" xr:uid="{00000000-0005-0000-0000-000036070000}"/>
    <cellStyle name="Bad 5 3" xfId="1848" xr:uid="{00000000-0005-0000-0000-000037070000}"/>
    <cellStyle name="Bad 5 4" xfId="1849" xr:uid="{00000000-0005-0000-0000-000038070000}"/>
    <cellStyle name="Bad 5 5" xfId="1850" xr:uid="{00000000-0005-0000-0000-000039070000}"/>
    <cellStyle name="Bad 5 6" xfId="1851" xr:uid="{00000000-0005-0000-0000-00003A070000}"/>
    <cellStyle name="Bad 5 7" xfId="1852" xr:uid="{00000000-0005-0000-0000-00003B070000}"/>
    <cellStyle name="Bad 5 8" xfId="1853" xr:uid="{00000000-0005-0000-0000-00003C070000}"/>
    <cellStyle name="Bad 5 9" xfId="1854" xr:uid="{00000000-0005-0000-0000-00003D070000}"/>
    <cellStyle name="Bad 6" xfId="1855" xr:uid="{00000000-0005-0000-0000-00003E070000}"/>
    <cellStyle name="Bad 6 2" xfId="1856" xr:uid="{00000000-0005-0000-0000-00003F070000}"/>
    <cellStyle name="Bad 7" xfId="1857" xr:uid="{00000000-0005-0000-0000-000040070000}"/>
    <cellStyle name="Bad 7 2" xfId="1858" xr:uid="{00000000-0005-0000-0000-000041070000}"/>
    <cellStyle name="Bad 8" xfId="1859" xr:uid="{00000000-0005-0000-0000-000042070000}"/>
    <cellStyle name="Bad 9" xfId="1860" xr:uid="{00000000-0005-0000-0000-000043070000}"/>
    <cellStyle name="Calculation" xfId="1861" builtinId="22" customBuiltin="1"/>
    <cellStyle name="Calculation 10" xfId="1862" xr:uid="{00000000-0005-0000-0000-000045070000}"/>
    <cellStyle name="Calculation 11" xfId="1863" xr:uid="{00000000-0005-0000-0000-000046070000}"/>
    <cellStyle name="Calculation 12" xfId="1864" xr:uid="{00000000-0005-0000-0000-000047070000}"/>
    <cellStyle name="Calculation 13" xfId="1865" xr:uid="{00000000-0005-0000-0000-000048070000}"/>
    <cellStyle name="Calculation 14" xfId="1866" xr:uid="{00000000-0005-0000-0000-000049070000}"/>
    <cellStyle name="Calculation 15" xfId="1867" xr:uid="{00000000-0005-0000-0000-00004A070000}"/>
    <cellStyle name="Calculation 2" xfId="1868" xr:uid="{00000000-0005-0000-0000-00004B070000}"/>
    <cellStyle name="Calculation 2 10" xfId="1869" xr:uid="{00000000-0005-0000-0000-00004C070000}"/>
    <cellStyle name="Calculation 2 10 2" xfId="1870" xr:uid="{00000000-0005-0000-0000-00004D070000}"/>
    <cellStyle name="Calculation 2 10 2 2" xfId="1871" xr:uid="{00000000-0005-0000-0000-00004E070000}"/>
    <cellStyle name="Calculation 2 11" xfId="1872" xr:uid="{00000000-0005-0000-0000-00004F070000}"/>
    <cellStyle name="Calculation 2 11 2" xfId="1873" xr:uid="{00000000-0005-0000-0000-000050070000}"/>
    <cellStyle name="Calculation 2 11 2 2" xfId="1874" xr:uid="{00000000-0005-0000-0000-000051070000}"/>
    <cellStyle name="Calculation 2 12" xfId="1875" xr:uid="{00000000-0005-0000-0000-000052070000}"/>
    <cellStyle name="Calculation 2 12 2" xfId="1876" xr:uid="{00000000-0005-0000-0000-000053070000}"/>
    <cellStyle name="Calculation 2 12 2 2" xfId="1877" xr:uid="{00000000-0005-0000-0000-000054070000}"/>
    <cellStyle name="Calculation 2 13" xfId="1878" xr:uid="{00000000-0005-0000-0000-000055070000}"/>
    <cellStyle name="Calculation 2 2" xfId="1879" xr:uid="{00000000-0005-0000-0000-000056070000}"/>
    <cellStyle name="Calculation 2 2 10" xfId="1880" xr:uid="{00000000-0005-0000-0000-000057070000}"/>
    <cellStyle name="Calculation 2 2 11" xfId="1881" xr:uid="{00000000-0005-0000-0000-000058070000}"/>
    <cellStyle name="Calculation 2 2 2" xfId="1882" xr:uid="{00000000-0005-0000-0000-000059070000}"/>
    <cellStyle name="Calculation 2 2 2 2" xfId="1883" xr:uid="{00000000-0005-0000-0000-00005A070000}"/>
    <cellStyle name="Calculation 2 2 2 3" xfId="1884" xr:uid="{00000000-0005-0000-0000-00005B070000}"/>
    <cellStyle name="Calculation 2 2 2 3 2" xfId="1885" xr:uid="{00000000-0005-0000-0000-00005C070000}"/>
    <cellStyle name="Calculation 2 2 3" xfId="1886" xr:uid="{00000000-0005-0000-0000-00005D070000}"/>
    <cellStyle name="Calculation 2 2 4" xfId="1887" xr:uid="{00000000-0005-0000-0000-00005E070000}"/>
    <cellStyle name="Calculation 2 2 5" xfId="1888" xr:uid="{00000000-0005-0000-0000-00005F070000}"/>
    <cellStyle name="Calculation 2 2 6" xfId="1889" xr:uid="{00000000-0005-0000-0000-000060070000}"/>
    <cellStyle name="Calculation 2 2 7" xfId="1890" xr:uid="{00000000-0005-0000-0000-000061070000}"/>
    <cellStyle name="Calculation 2 2 8" xfId="1891" xr:uid="{00000000-0005-0000-0000-000062070000}"/>
    <cellStyle name="Calculation 2 2 9" xfId="1892" xr:uid="{00000000-0005-0000-0000-000063070000}"/>
    <cellStyle name="Calculation 2 3" xfId="1893" xr:uid="{00000000-0005-0000-0000-000064070000}"/>
    <cellStyle name="Calculation 2 3 2" xfId="1894" xr:uid="{00000000-0005-0000-0000-000065070000}"/>
    <cellStyle name="Calculation 2 3 2 2" xfId="1895" xr:uid="{00000000-0005-0000-0000-000066070000}"/>
    <cellStyle name="Calculation 2 3 2 2 2" xfId="1896" xr:uid="{00000000-0005-0000-0000-000067070000}"/>
    <cellStyle name="Calculation 2 4" xfId="1897" xr:uid="{00000000-0005-0000-0000-000068070000}"/>
    <cellStyle name="Calculation 2 4 2" xfId="1898" xr:uid="{00000000-0005-0000-0000-000069070000}"/>
    <cellStyle name="Calculation 2 4 2 2" xfId="1899" xr:uid="{00000000-0005-0000-0000-00006A070000}"/>
    <cellStyle name="Calculation 2 4 2 2 2" xfId="1900" xr:uid="{00000000-0005-0000-0000-00006B070000}"/>
    <cellStyle name="Calculation 2 5" xfId="1901" xr:uid="{00000000-0005-0000-0000-00006C070000}"/>
    <cellStyle name="Calculation 2 5 2" xfId="1902" xr:uid="{00000000-0005-0000-0000-00006D070000}"/>
    <cellStyle name="Calculation 2 5 2 2" xfId="1903" xr:uid="{00000000-0005-0000-0000-00006E070000}"/>
    <cellStyle name="Calculation 2 6" xfId="1904" xr:uid="{00000000-0005-0000-0000-00006F070000}"/>
    <cellStyle name="Calculation 2 6 2" xfId="1905" xr:uid="{00000000-0005-0000-0000-000070070000}"/>
    <cellStyle name="Calculation 2 6 2 2" xfId="1906" xr:uid="{00000000-0005-0000-0000-000071070000}"/>
    <cellStyle name="Calculation 2 7" xfId="1907" xr:uid="{00000000-0005-0000-0000-000072070000}"/>
    <cellStyle name="Calculation 2 7 2" xfId="1908" xr:uid="{00000000-0005-0000-0000-000073070000}"/>
    <cellStyle name="Calculation 2 7 2 2" xfId="1909" xr:uid="{00000000-0005-0000-0000-000074070000}"/>
    <cellStyle name="Calculation 2 8" xfId="1910" xr:uid="{00000000-0005-0000-0000-000075070000}"/>
    <cellStyle name="Calculation 2 8 2" xfId="1911" xr:uid="{00000000-0005-0000-0000-000076070000}"/>
    <cellStyle name="Calculation 2 8 2 2" xfId="1912" xr:uid="{00000000-0005-0000-0000-000077070000}"/>
    <cellStyle name="Calculation 2 9" xfId="1913" xr:uid="{00000000-0005-0000-0000-000078070000}"/>
    <cellStyle name="Calculation 2 9 2" xfId="1914" xr:uid="{00000000-0005-0000-0000-000079070000}"/>
    <cellStyle name="Calculation 2 9 2 2" xfId="1915" xr:uid="{00000000-0005-0000-0000-00007A070000}"/>
    <cellStyle name="Calculation 3" xfId="1916" xr:uid="{00000000-0005-0000-0000-00007B070000}"/>
    <cellStyle name="Calculation 3 10" xfId="1917" xr:uid="{00000000-0005-0000-0000-00007C070000}"/>
    <cellStyle name="Calculation 3 11" xfId="1918" xr:uid="{00000000-0005-0000-0000-00007D070000}"/>
    <cellStyle name="Calculation 3 2" xfId="1919" xr:uid="{00000000-0005-0000-0000-00007E070000}"/>
    <cellStyle name="Calculation 3 3" xfId="1920" xr:uid="{00000000-0005-0000-0000-00007F070000}"/>
    <cellStyle name="Calculation 3 4" xfId="1921" xr:uid="{00000000-0005-0000-0000-000080070000}"/>
    <cellStyle name="Calculation 3 5" xfId="1922" xr:uid="{00000000-0005-0000-0000-000081070000}"/>
    <cellStyle name="Calculation 3 6" xfId="1923" xr:uid="{00000000-0005-0000-0000-000082070000}"/>
    <cellStyle name="Calculation 3 7" xfId="1924" xr:uid="{00000000-0005-0000-0000-000083070000}"/>
    <cellStyle name="Calculation 3 8" xfId="1925" xr:uid="{00000000-0005-0000-0000-000084070000}"/>
    <cellStyle name="Calculation 3 9" xfId="1926" xr:uid="{00000000-0005-0000-0000-000085070000}"/>
    <cellStyle name="Calculation 4" xfId="1927" xr:uid="{00000000-0005-0000-0000-000086070000}"/>
    <cellStyle name="Calculation 4 10" xfId="1928" xr:uid="{00000000-0005-0000-0000-000087070000}"/>
    <cellStyle name="Calculation 4 11" xfId="1929" xr:uid="{00000000-0005-0000-0000-000088070000}"/>
    <cellStyle name="Calculation 4 2" xfId="1930" xr:uid="{00000000-0005-0000-0000-000089070000}"/>
    <cellStyle name="Calculation 4 3" xfId="1931" xr:uid="{00000000-0005-0000-0000-00008A070000}"/>
    <cellStyle name="Calculation 4 4" xfId="1932" xr:uid="{00000000-0005-0000-0000-00008B070000}"/>
    <cellStyle name="Calculation 4 5" xfId="1933" xr:uid="{00000000-0005-0000-0000-00008C070000}"/>
    <cellStyle name="Calculation 4 6" xfId="1934" xr:uid="{00000000-0005-0000-0000-00008D070000}"/>
    <cellStyle name="Calculation 4 7" xfId="1935" xr:uid="{00000000-0005-0000-0000-00008E070000}"/>
    <cellStyle name="Calculation 4 8" xfId="1936" xr:uid="{00000000-0005-0000-0000-00008F070000}"/>
    <cellStyle name="Calculation 4 9" xfId="1937" xr:uid="{00000000-0005-0000-0000-000090070000}"/>
    <cellStyle name="Calculation 5" xfId="1938" xr:uid="{00000000-0005-0000-0000-000091070000}"/>
    <cellStyle name="Calculation 5 10" xfId="1939" xr:uid="{00000000-0005-0000-0000-000092070000}"/>
    <cellStyle name="Calculation 5 11" xfId="1940" xr:uid="{00000000-0005-0000-0000-000093070000}"/>
    <cellStyle name="Calculation 5 2" xfId="1941" xr:uid="{00000000-0005-0000-0000-000094070000}"/>
    <cellStyle name="Calculation 5 3" xfId="1942" xr:uid="{00000000-0005-0000-0000-000095070000}"/>
    <cellStyle name="Calculation 5 4" xfId="1943" xr:uid="{00000000-0005-0000-0000-000096070000}"/>
    <cellStyle name="Calculation 5 5" xfId="1944" xr:uid="{00000000-0005-0000-0000-000097070000}"/>
    <cellStyle name="Calculation 5 6" xfId="1945" xr:uid="{00000000-0005-0000-0000-000098070000}"/>
    <cellStyle name="Calculation 5 7" xfId="1946" xr:uid="{00000000-0005-0000-0000-000099070000}"/>
    <cellStyle name="Calculation 5 8" xfId="1947" xr:uid="{00000000-0005-0000-0000-00009A070000}"/>
    <cellStyle name="Calculation 5 9" xfId="1948" xr:uid="{00000000-0005-0000-0000-00009B070000}"/>
    <cellStyle name="Calculation 6" xfId="1949" xr:uid="{00000000-0005-0000-0000-00009C070000}"/>
    <cellStyle name="Calculation 6 2" xfId="1950" xr:uid="{00000000-0005-0000-0000-00009D070000}"/>
    <cellStyle name="Calculation 7" xfId="1951" xr:uid="{00000000-0005-0000-0000-00009E070000}"/>
    <cellStyle name="Calculation 7 2" xfId="1952" xr:uid="{00000000-0005-0000-0000-00009F070000}"/>
    <cellStyle name="Calculation 8" xfId="1953" xr:uid="{00000000-0005-0000-0000-0000A0070000}"/>
    <cellStyle name="Calculation 9" xfId="1954" xr:uid="{00000000-0005-0000-0000-0000A1070000}"/>
    <cellStyle name="Check Cell" xfId="1955" builtinId="23" customBuiltin="1"/>
    <cellStyle name="Check Cell 10" xfId="1956" xr:uid="{00000000-0005-0000-0000-0000A3070000}"/>
    <cellStyle name="Check Cell 11" xfId="1957" xr:uid="{00000000-0005-0000-0000-0000A4070000}"/>
    <cellStyle name="Check Cell 12" xfId="1958" xr:uid="{00000000-0005-0000-0000-0000A5070000}"/>
    <cellStyle name="Check Cell 13" xfId="1959" xr:uid="{00000000-0005-0000-0000-0000A6070000}"/>
    <cellStyle name="Check Cell 14" xfId="1960" xr:uid="{00000000-0005-0000-0000-0000A7070000}"/>
    <cellStyle name="Check Cell 15" xfId="1961" xr:uid="{00000000-0005-0000-0000-0000A8070000}"/>
    <cellStyle name="Check Cell 2" xfId="1962" xr:uid="{00000000-0005-0000-0000-0000A9070000}"/>
    <cellStyle name="Check Cell 2 10" xfId="1963" xr:uid="{00000000-0005-0000-0000-0000AA070000}"/>
    <cellStyle name="Check Cell 2 11" xfId="1964" xr:uid="{00000000-0005-0000-0000-0000AB070000}"/>
    <cellStyle name="Check Cell 2 12" xfId="1965" xr:uid="{00000000-0005-0000-0000-0000AC070000}"/>
    <cellStyle name="Check Cell 2 13" xfId="1966" xr:uid="{00000000-0005-0000-0000-0000AD070000}"/>
    <cellStyle name="Check Cell 2 2" xfId="1967" xr:uid="{00000000-0005-0000-0000-0000AE070000}"/>
    <cellStyle name="Check Cell 2 2 10" xfId="1968" xr:uid="{00000000-0005-0000-0000-0000AF070000}"/>
    <cellStyle name="Check Cell 2 2 11" xfId="1969" xr:uid="{00000000-0005-0000-0000-0000B0070000}"/>
    <cellStyle name="Check Cell 2 2 2" xfId="1970" xr:uid="{00000000-0005-0000-0000-0000B1070000}"/>
    <cellStyle name="Check Cell 2 2 2 2" xfId="1971" xr:uid="{00000000-0005-0000-0000-0000B2070000}"/>
    <cellStyle name="Check Cell 2 2 3" xfId="1972" xr:uid="{00000000-0005-0000-0000-0000B3070000}"/>
    <cellStyle name="Check Cell 2 2 4" xfId="1973" xr:uid="{00000000-0005-0000-0000-0000B4070000}"/>
    <cellStyle name="Check Cell 2 2 5" xfId="1974" xr:uid="{00000000-0005-0000-0000-0000B5070000}"/>
    <cellStyle name="Check Cell 2 2 6" xfId="1975" xr:uid="{00000000-0005-0000-0000-0000B6070000}"/>
    <cellStyle name="Check Cell 2 2 7" xfId="1976" xr:uid="{00000000-0005-0000-0000-0000B7070000}"/>
    <cellStyle name="Check Cell 2 2 8" xfId="1977" xr:uid="{00000000-0005-0000-0000-0000B8070000}"/>
    <cellStyle name="Check Cell 2 2 9" xfId="1978" xr:uid="{00000000-0005-0000-0000-0000B9070000}"/>
    <cellStyle name="Check Cell 2 3" xfId="1979" xr:uid="{00000000-0005-0000-0000-0000BA070000}"/>
    <cellStyle name="Check Cell 2 3 2" xfId="1980" xr:uid="{00000000-0005-0000-0000-0000BB070000}"/>
    <cellStyle name="Check Cell 2 4" xfId="1981" xr:uid="{00000000-0005-0000-0000-0000BC070000}"/>
    <cellStyle name="Check Cell 2 4 2" xfId="1982" xr:uid="{00000000-0005-0000-0000-0000BD070000}"/>
    <cellStyle name="Check Cell 2 5" xfId="1983" xr:uid="{00000000-0005-0000-0000-0000BE070000}"/>
    <cellStyle name="Check Cell 2 6" xfId="1984" xr:uid="{00000000-0005-0000-0000-0000BF070000}"/>
    <cellStyle name="Check Cell 2 7" xfId="1985" xr:uid="{00000000-0005-0000-0000-0000C0070000}"/>
    <cellStyle name="Check Cell 2 8" xfId="1986" xr:uid="{00000000-0005-0000-0000-0000C1070000}"/>
    <cellStyle name="Check Cell 2 9" xfId="1987" xr:uid="{00000000-0005-0000-0000-0000C2070000}"/>
    <cellStyle name="Check Cell 3" xfId="1988" xr:uid="{00000000-0005-0000-0000-0000C3070000}"/>
    <cellStyle name="Check Cell 3 10" xfId="1989" xr:uid="{00000000-0005-0000-0000-0000C4070000}"/>
    <cellStyle name="Check Cell 3 11" xfId="1990" xr:uid="{00000000-0005-0000-0000-0000C5070000}"/>
    <cellStyle name="Check Cell 3 2" xfId="1991" xr:uid="{00000000-0005-0000-0000-0000C6070000}"/>
    <cellStyle name="Check Cell 3 3" xfId="1992" xr:uid="{00000000-0005-0000-0000-0000C7070000}"/>
    <cellStyle name="Check Cell 3 4" xfId="1993" xr:uid="{00000000-0005-0000-0000-0000C8070000}"/>
    <cellStyle name="Check Cell 3 5" xfId="1994" xr:uid="{00000000-0005-0000-0000-0000C9070000}"/>
    <cellStyle name="Check Cell 3 6" xfId="1995" xr:uid="{00000000-0005-0000-0000-0000CA070000}"/>
    <cellStyle name="Check Cell 3 7" xfId="1996" xr:uid="{00000000-0005-0000-0000-0000CB070000}"/>
    <cellStyle name="Check Cell 3 8" xfId="1997" xr:uid="{00000000-0005-0000-0000-0000CC070000}"/>
    <cellStyle name="Check Cell 3 9" xfId="1998" xr:uid="{00000000-0005-0000-0000-0000CD070000}"/>
    <cellStyle name="Check Cell 4" xfId="1999" xr:uid="{00000000-0005-0000-0000-0000CE070000}"/>
    <cellStyle name="Check Cell 4 10" xfId="2000" xr:uid="{00000000-0005-0000-0000-0000CF070000}"/>
    <cellStyle name="Check Cell 4 11" xfId="2001" xr:uid="{00000000-0005-0000-0000-0000D0070000}"/>
    <cellStyle name="Check Cell 4 2" xfId="2002" xr:uid="{00000000-0005-0000-0000-0000D1070000}"/>
    <cellStyle name="Check Cell 4 3" xfId="2003" xr:uid="{00000000-0005-0000-0000-0000D2070000}"/>
    <cellStyle name="Check Cell 4 4" xfId="2004" xr:uid="{00000000-0005-0000-0000-0000D3070000}"/>
    <cellStyle name="Check Cell 4 5" xfId="2005" xr:uid="{00000000-0005-0000-0000-0000D4070000}"/>
    <cellStyle name="Check Cell 4 6" xfId="2006" xr:uid="{00000000-0005-0000-0000-0000D5070000}"/>
    <cellStyle name="Check Cell 4 7" xfId="2007" xr:uid="{00000000-0005-0000-0000-0000D6070000}"/>
    <cellStyle name="Check Cell 4 8" xfId="2008" xr:uid="{00000000-0005-0000-0000-0000D7070000}"/>
    <cellStyle name="Check Cell 4 9" xfId="2009" xr:uid="{00000000-0005-0000-0000-0000D8070000}"/>
    <cellStyle name="Check Cell 5" xfId="2010" xr:uid="{00000000-0005-0000-0000-0000D9070000}"/>
    <cellStyle name="Check Cell 5 10" xfId="2011" xr:uid="{00000000-0005-0000-0000-0000DA070000}"/>
    <cellStyle name="Check Cell 5 11" xfId="2012" xr:uid="{00000000-0005-0000-0000-0000DB070000}"/>
    <cellStyle name="Check Cell 5 2" xfId="2013" xr:uid="{00000000-0005-0000-0000-0000DC070000}"/>
    <cellStyle name="Check Cell 5 3" xfId="2014" xr:uid="{00000000-0005-0000-0000-0000DD070000}"/>
    <cellStyle name="Check Cell 5 4" xfId="2015" xr:uid="{00000000-0005-0000-0000-0000DE070000}"/>
    <cellStyle name="Check Cell 5 5" xfId="2016" xr:uid="{00000000-0005-0000-0000-0000DF070000}"/>
    <cellStyle name="Check Cell 5 6" xfId="2017" xr:uid="{00000000-0005-0000-0000-0000E0070000}"/>
    <cellStyle name="Check Cell 5 7" xfId="2018" xr:uid="{00000000-0005-0000-0000-0000E1070000}"/>
    <cellStyle name="Check Cell 5 8" xfId="2019" xr:uid="{00000000-0005-0000-0000-0000E2070000}"/>
    <cellStyle name="Check Cell 5 9" xfId="2020" xr:uid="{00000000-0005-0000-0000-0000E3070000}"/>
    <cellStyle name="Check Cell 6" xfId="2021" xr:uid="{00000000-0005-0000-0000-0000E4070000}"/>
    <cellStyle name="Check Cell 6 2" xfId="2022" xr:uid="{00000000-0005-0000-0000-0000E5070000}"/>
    <cellStyle name="Check Cell 7" xfId="2023" xr:uid="{00000000-0005-0000-0000-0000E6070000}"/>
    <cellStyle name="Check Cell 7 2" xfId="2024" xr:uid="{00000000-0005-0000-0000-0000E7070000}"/>
    <cellStyle name="Check Cell 8" xfId="2025" xr:uid="{00000000-0005-0000-0000-0000E8070000}"/>
    <cellStyle name="Check Cell 9" xfId="2026" xr:uid="{00000000-0005-0000-0000-0000E9070000}"/>
    <cellStyle name="Comma 2" xfId="2027" xr:uid="{00000000-0005-0000-0000-0000EA070000}"/>
    <cellStyle name="Comma 2 2" xfId="2028" xr:uid="{00000000-0005-0000-0000-0000EB070000}"/>
    <cellStyle name="Comma 3" xfId="2029" xr:uid="{00000000-0005-0000-0000-0000EC070000}"/>
    <cellStyle name="Comma 3 2" xfId="2030" xr:uid="{00000000-0005-0000-0000-0000ED070000}"/>
    <cellStyle name="Comma 4" xfId="2031" xr:uid="{00000000-0005-0000-0000-0000EE070000}"/>
    <cellStyle name="Comma 5" xfId="2032" xr:uid="{00000000-0005-0000-0000-0000EF070000}"/>
    <cellStyle name="Comma 7" xfId="2033" xr:uid="{00000000-0005-0000-0000-0000F0070000}"/>
    <cellStyle name="Comma0" xfId="2034" xr:uid="{00000000-0005-0000-0000-0000F1070000}"/>
    <cellStyle name="Comma0 2" xfId="2035" xr:uid="{00000000-0005-0000-0000-0000F2070000}"/>
    <cellStyle name="Currency0" xfId="2036" xr:uid="{00000000-0005-0000-0000-0000F3070000}"/>
    <cellStyle name="Currency0 2" xfId="2037" xr:uid="{00000000-0005-0000-0000-0000F4070000}"/>
    <cellStyle name="Date" xfId="2038" xr:uid="{00000000-0005-0000-0000-0000F5070000}"/>
    <cellStyle name="Date 2" xfId="2039" xr:uid="{00000000-0005-0000-0000-0000F6070000}"/>
    <cellStyle name="Explanatory Text" xfId="2040" builtinId="53" customBuiltin="1"/>
    <cellStyle name="Explanatory Text 10" xfId="2041" xr:uid="{00000000-0005-0000-0000-0000F8070000}"/>
    <cellStyle name="Explanatory Text 11" xfId="2042" xr:uid="{00000000-0005-0000-0000-0000F9070000}"/>
    <cellStyle name="Explanatory Text 12" xfId="2043" xr:uid="{00000000-0005-0000-0000-0000FA070000}"/>
    <cellStyle name="Explanatory Text 13" xfId="2044" xr:uid="{00000000-0005-0000-0000-0000FB070000}"/>
    <cellStyle name="Explanatory Text 14" xfId="2045" xr:uid="{00000000-0005-0000-0000-0000FC070000}"/>
    <cellStyle name="Explanatory Text 15" xfId="2046" xr:uid="{00000000-0005-0000-0000-0000FD070000}"/>
    <cellStyle name="Explanatory Text 2" xfId="2047" xr:uid="{00000000-0005-0000-0000-0000FE070000}"/>
    <cellStyle name="Explanatory Text 2 10" xfId="2048" xr:uid="{00000000-0005-0000-0000-0000FF070000}"/>
    <cellStyle name="Explanatory Text 2 11" xfId="2049" xr:uid="{00000000-0005-0000-0000-000000080000}"/>
    <cellStyle name="Explanatory Text 2 12" xfId="2050" xr:uid="{00000000-0005-0000-0000-000001080000}"/>
    <cellStyle name="Explanatory Text 2 13" xfId="2051" xr:uid="{00000000-0005-0000-0000-000002080000}"/>
    <cellStyle name="Explanatory Text 2 2" xfId="2052" xr:uid="{00000000-0005-0000-0000-000003080000}"/>
    <cellStyle name="Explanatory Text 2 2 10" xfId="2053" xr:uid="{00000000-0005-0000-0000-000004080000}"/>
    <cellStyle name="Explanatory Text 2 2 11" xfId="2054" xr:uid="{00000000-0005-0000-0000-000005080000}"/>
    <cellStyle name="Explanatory Text 2 2 2" xfId="2055" xr:uid="{00000000-0005-0000-0000-000006080000}"/>
    <cellStyle name="Explanatory Text 2 2 2 2" xfId="2056" xr:uid="{00000000-0005-0000-0000-000007080000}"/>
    <cellStyle name="Explanatory Text 2 2 3" xfId="2057" xr:uid="{00000000-0005-0000-0000-000008080000}"/>
    <cellStyle name="Explanatory Text 2 2 4" xfId="2058" xr:uid="{00000000-0005-0000-0000-000009080000}"/>
    <cellStyle name="Explanatory Text 2 2 5" xfId="2059" xr:uid="{00000000-0005-0000-0000-00000A080000}"/>
    <cellStyle name="Explanatory Text 2 2 6" xfId="2060" xr:uid="{00000000-0005-0000-0000-00000B080000}"/>
    <cellStyle name="Explanatory Text 2 2 7" xfId="2061" xr:uid="{00000000-0005-0000-0000-00000C080000}"/>
    <cellStyle name="Explanatory Text 2 2 8" xfId="2062" xr:uid="{00000000-0005-0000-0000-00000D080000}"/>
    <cellStyle name="Explanatory Text 2 2 9" xfId="2063" xr:uid="{00000000-0005-0000-0000-00000E080000}"/>
    <cellStyle name="Explanatory Text 2 3" xfId="2064" xr:uid="{00000000-0005-0000-0000-00000F080000}"/>
    <cellStyle name="Explanatory Text 2 3 2" xfId="2065" xr:uid="{00000000-0005-0000-0000-000010080000}"/>
    <cellStyle name="Explanatory Text 2 4" xfId="2066" xr:uid="{00000000-0005-0000-0000-000011080000}"/>
    <cellStyle name="Explanatory Text 2 4 2" xfId="2067" xr:uid="{00000000-0005-0000-0000-000012080000}"/>
    <cellStyle name="Explanatory Text 2 5" xfId="2068" xr:uid="{00000000-0005-0000-0000-000013080000}"/>
    <cellStyle name="Explanatory Text 2 6" xfId="2069" xr:uid="{00000000-0005-0000-0000-000014080000}"/>
    <cellStyle name="Explanatory Text 2 7" xfId="2070" xr:uid="{00000000-0005-0000-0000-000015080000}"/>
    <cellStyle name="Explanatory Text 2 8" xfId="2071" xr:uid="{00000000-0005-0000-0000-000016080000}"/>
    <cellStyle name="Explanatory Text 2 9" xfId="2072" xr:uid="{00000000-0005-0000-0000-000017080000}"/>
    <cellStyle name="Explanatory Text 3" xfId="2073" xr:uid="{00000000-0005-0000-0000-000018080000}"/>
    <cellStyle name="Explanatory Text 3 10" xfId="2074" xr:uid="{00000000-0005-0000-0000-000019080000}"/>
    <cellStyle name="Explanatory Text 3 11" xfId="2075" xr:uid="{00000000-0005-0000-0000-00001A080000}"/>
    <cellStyle name="Explanatory Text 3 2" xfId="2076" xr:uid="{00000000-0005-0000-0000-00001B080000}"/>
    <cellStyle name="Explanatory Text 3 3" xfId="2077" xr:uid="{00000000-0005-0000-0000-00001C080000}"/>
    <cellStyle name="Explanatory Text 3 4" xfId="2078" xr:uid="{00000000-0005-0000-0000-00001D080000}"/>
    <cellStyle name="Explanatory Text 3 5" xfId="2079" xr:uid="{00000000-0005-0000-0000-00001E080000}"/>
    <cellStyle name="Explanatory Text 3 6" xfId="2080" xr:uid="{00000000-0005-0000-0000-00001F080000}"/>
    <cellStyle name="Explanatory Text 3 7" xfId="2081" xr:uid="{00000000-0005-0000-0000-000020080000}"/>
    <cellStyle name="Explanatory Text 3 8" xfId="2082" xr:uid="{00000000-0005-0000-0000-000021080000}"/>
    <cellStyle name="Explanatory Text 3 9" xfId="2083" xr:uid="{00000000-0005-0000-0000-000022080000}"/>
    <cellStyle name="Explanatory Text 4" xfId="2084" xr:uid="{00000000-0005-0000-0000-000023080000}"/>
    <cellStyle name="Explanatory Text 4 10" xfId="2085" xr:uid="{00000000-0005-0000-0000-000024080000}"/>
    <cellStyle name="Explanatory Text 4 11" xfId="2086" xr:uid="{00000000-0005-0000-0000-000025080000}"/>
    <cellStyle name="Explanatory Text 4 2" xfId="2087" xr:uid="{00000000-0005-0000-0000-000026080000}"/>
    <cellStyle name="Explanatory Text 4 3" xfId="2088" xr:uid="{00000000-0005-0000-0000-000027080000}"/>
    <cellStyle name="Explanatory Text 4 4" xfId="2089" xr:uid="{00000000-0005-0000-0000-000028080000}"/>
    <cellStyle name="Explanatory Text 4 5" xfId="2090" xr:uid="{00000000-0005-0000-0000-000029080000}"/>
    <cellStyle name="Explanatory Text 4 6" xfId="2091" xr:uid="{00000000-0005-0000-0000-00002A080000}"/>
    <cellStyle name="Explanatory Text 4 7" xfId="2092" xr:uid="{00000000-0005-0000-0000-00002B080000}"/>
    <cellStyle name="Explanatory Text 4 8" xfId="2093" xr:uid="{00000000-0005-0000-0000-00002C080000}"/>
    <cellStyle name="Explanatory Text 4 9" xfId="2094" xr:uid="{00000000-0005-0000-0000-00002D080000}"/>
    <cellStyle name="Explanatory Text 5" xfId="2095" xr:uid="{00000000-0005-0000-0000-00002E080000}"/>
    <cellStyle name="Explanatory Text 5 10" xfId="2096" xr:uid="{00000000-0005-0000-0000-00002F080000}"/>
    <cellStyle name="Explanatory Text 5 11" xfId="2097" xr:uid="{00000000-0005-0000-0000-000030080000}"/>
    <cellStyle name="Explanatory Text 5 2" xfId="2098" xr:uid="{00000000-0005-0000-0000-000031080000}"/>
    <cellStyle name="Explanatory Text 5 3" xfId="2099" xr:uid="{00000000-0005-0000-0000-000032080000}"/>
    <cellStyle name="Explanatory Text 5 4" xfId="2100" xr:uid="{00000000-0005-0000-0000-000033080000}"/>
    <cellStyle name="Explanatory Text 5 5" xfId="2101" xr:uid="{00000000-0005-0000-0000-000034080000}"/>
    <cellStyle name="Explanatory Text 5 6" xfId="2102" xr:uid="{00000000-0005-0000-0000-000035080000}"/>
    <cellStyle name="Explanatory Text 5 7" xfId="2103" xr:uid="{00000000-0005-0000-0000-000036080000}"/>
    <cellStyle name="Explanatory Text 5 8" xfId="2104" xr:uid="{00000000-0005-0000-0000-000037080000}"/>
    <cellStyle name="Explanatory Text 5 9" xfId="2105" xr:uid="{00000000-0005-0000-0000-000038080000}"/>
    <cellStyle name="Explanatory Text 6" xfId="2106" xr:uid="{00000000-0005-0000-0000-000039080000}"/>
    <cellStyle name="Explanatory Text 6 2" xfId="2107" xr:uid="{00000000-0005-0000-0000-00003A080000}"/>
    <cellStyle name="Explanatory Text 7" xfId="2108" xr:uid="{00000000-0005-0000-0000-00003B080000}"/>
    <cellStyle name="Explanatory Text 7 2" xfId="2109" xr:uid="{00000000-0005-0000-0000-00003C080000}"/>
    <cellStyle name="Explanatory Text 8" xfId="2110" xr:uid="{00000000-0005-0000-0000-00003D080000}"/>
    <cellStyle name="Explanatory Text 9" xfId="2111" xr:uid="{00000000-0005-0000-0000-00003E080000}"/>
    <cellStyle name="Fixed" xfId="2112" xr:uid="{00000000-0005-0000-0000-00003F080000}"/>
    <cellStyle name="Fixed 2" xfId="2113" xr:uid="{00000000-0005-0000-0000-000040080000}"/>
    <cellStyle name="Good" xfId="2114" builtinId="26" customBuiltin="1"/>
    <cellStyle name="Good 10" xfId="2115" xr:uid="{00000000-0005-0000-0000-000042080000}"/>
    <cellStyle name="Good 11" xfId="2116" xr:uid="{00000000-0005-0000-0000-000043080000}"/>
    <cellStyle name="Good 12" xfId="2117" xr:uid="{00000000-0005-0000-0000-000044080000}"/>
    <cellStyle name="Good 13" xfId="2118" xr:uid="{00000000-0005-0000-0000-000045080000}"/>
    <cellStyle name="Good 14" xfId="2119" xr:uid="{00000000-0005-0000-0000-000046080000}"/>
    <cellStyle name="Good 15" xfId="2120" xr:uid="{00000000-0005-0000-0000-000047080000}"/>
    <cellStyle name="Good 2" xfId="2121" xr:uid="{00000000-0005-0000-0000-000048080000}"/>
    <cellStyle name="Good 2 10" xfId="2122" xr:uid="{00000000-0005-0000-0000-000049080000}"/>
    <cellStyle name="Good 2 11" xfId="2123" xr:uid="{00000000-0005-0000-0000-00004A080000}"/>
    <cellStyle name="Good 2 12" xfId="2124" xr:uid="{00000000-0005-0000-0000-00004B080000}"/>
    <cellStyle name="Good 2 13" xfId="2125" xr:uid="{00000000-0005-0000-0000-00004C080000}"/>
    <cellStyle name="Good 2 2" xfId="2126" xr:uid="{00000000-0005-0000-0000-00004D080000}"/>
    <cellStyle name="Good 2 2 10" xfId="2127" xr:uid="{00000000-0005-0000-0000-00004E080000}"/>
    <cellStyle name="Good 2 2 11" xfId="2128" xr:uid="{00000000-0005-0000-0000-00004F080000}"/>
    <cellStyle name="Good 2 2 2" xfId="2129" xr:uid="{00000000-0005-0000-0000-000050080000}"/>
    <cellStyle name="Good 2 2 2 2" xfId="2130" xr:uid="{00000000-0005-0000-0000-000051080000}"/>
    <cellStyle name="Good 2 2 3" xfId="2131" xr:uid="{00000000-0005-0000-0000-000052080000}"/>
    <cellStyle name="Good 2 2 4" xfId="2132" xr:uid="{00000000-0005-0000-0000-000053080000}"/>
    <cellStyle name="Good 2 2 5" xfId="2133" xr:uid="{00000000-0005-0000-0000-000054080000}"/>
    <cellStyle name="Good 2 2 6" xfId="2134" xr:uid="{00000000-0005-0000-0000-000055080000}"/>
    <cellStyle name="Good 2 2 7" xfId="2135" xr:uid="{00000000-0005-0000-0000-000056080000}"/>
    <cellStyle name="Good 2 2 8" xfId="2136" xr:uid="{00000000-0005-0000-0000-000057080000}"/>
    <cellStyle name="Good 2 2 9" xfId="2137" xr:uid="{00000000-0005-0000-0000-000058080000}"/>
    <cellStyle name="Good 2 3" xfId="2138" xr:uid="{00000000-0005-0000-0000-000059080000}"/>
    <cellStyle name="Good 2 3 2" xfId="2139" xr:uid="{00000000-0005-0000-0000-00005A080000}"/>
    <cellStyle name="Good 2 4" xfId="2140" xr:uid="{00000000-0005-0000-0000-00005B080000}"/>
    <cellStyle name="Good 2 4 2" xfId="2141" xr:uid="{00000000-0005-0000-0000-00005C080000}"/>
    <cellStyle name="Good 2 5" xfId="2142" xr:uid="{00000000-0005-0000-0000-00005D080000}"/>
    <cellStyle name="Good 2 6" xfId="2143" xr:uid="{00000000-0005-0000-0000-00005E080000}"/>
    <cellStyle name="Good 2 7" xfId="2144" xr:uid="{00000000-0005-0000-0000-00005F080000}"/>
    <cellStyle name="Good 2 8" xfId="2145" xr:uid="{00000000-0005-0000-0000-000060080000}"/>
    <cellStyle name="Good 2 9" xfId="2146" xr:uid="{00000000-0005-0000-0000-000061080000}"/>
    <cellStyle name="Good 3" xfId="2147" xr:uid="{00000000-0005-0000-0000-000062080000}"/>
    <cellStyle name="Good 3 10" xfId="2148" xr:uid="{00000000-0005-0000-0000-000063080000}"/>
    <cellStyle name="Good 3 11" xfId="2149" xr:uid="{00000000-0005-0000-0000-000064080000}"/>
    <cellStyle name="Good 3 2" xfId="2150" xr:uid="{00000000-0005-0000-0000-000065080000}"/>
    <cellStyle name="Good 3 3" xfId="2151" xr:uid="{00000000-0005-0000-0000-000066080000}"/>
    <cellStyle name="Good 3 4" xfId="2152" xr:uid="{00000000-0005-0000-0000-000067080000}"/>
    <cellStyle name="Good 3 5" xfId="2153" xr:uid="{00000000-0005-0000-0000-000068080000}"/>
    <cellStyle name="Good 3 6" xfId="2154" xr:uid="{00000000-0005-0000-0000-000069080000}"/>
    <cellStyle name="Good 3 7" xfId="2155" xr:uid="{00000000-0005-0000-0000-00006A080000}"/>
    <cellStyle name="Good 3 8" xfId="2156" xr:uid="{00000000-0005-0000-0000-00006B080000}"/>
    <cellStyle name="Good 3 9" xfId="2157" xr:uid="{00000000-0005-0000-0000-00006C080000}"/>
    <cellStyle name="Good 4" xfId="2158" xr:uid="{00000000-0005-0000-0000-00006D080000}"/>
    <cellStyle name="Good 4 10" xfId="2159" xr:uid="{00000000-0005-0000-0000-00006E080000}"/>
    <cellStyle name="Good 4 11" xfId="2160" xr:uid="{00000000-0005-0000-0000-00006F080000}"/>
    <cellStyle name="Good 4 2" xfId="2161" xr:uid="{00000000-0005-0000-0000-000070080000}"/>
    <cellStyle name="Good 4 3" xfId="2162" xr:uid="{00000000-0005-0000-0000-000071080000}"/>
    <cellStyle name="Good 4 4" xfId="2163" xr:uid="{00000000-0005-0000-0000-000072080000}"/>
    <cellStyle name="Good 4 5" xfId="2164" xr:uid="{00000000-0005-0000-0000-000073080000}"/>
    <cellStyle name="Good 4 6" xfId="2165" xr:uid="{00000000-0005-0000-0000-000074080000}"/>
    <cellStyle name="Good 4 7" xfId="2166" xr:uid="{00000000-0005-0000-0000-000075080000}"/>
    <cellStyle name="Good 4 8" xfId="2167" xr:uid="{00000000-0005-0000-0000-000076080000}"/>
    <cellStyle name="Good 4 9" xfId="2168" xr:uid="{00000000-0005-0000-0000-000077080000}"/>
    <cellStyle name="Good 5" xfId="2169" xr:uid="{00000000-0005-0000-0000-000078080000}"/>
    <cellStyle name="Good 5 10" xfId="2170" xr:uid="{00000000-0005-0000-0000-000079080000}"/>
    <cellStyle name="Good 5 11" xfId="2171" xr:uid="{00000000-0005-0000-0000-00007A080000}"/>
    <cellStyle name="Good 5 2" xfId="2172" xr:uid="{00000000-0005-0000-0000-00007B080000}"/>
    <cellStyle name="Good 5 3" xfId="2173" xr:uid="{00000000-0005-0000-0000-00007C080000}"/>
    <cellStyle name="Good 5 4" xfId="2174" xr:uid="{00000000-0005-0000-0000-00007D080000}"/>
    <cellStyle name="Good 5 5" xfId="2175" xr:uid="{00000000-0005-0000-0000-00007E080000}"/>
    <cellStyle name="Good 5 6" xfId="2176" xr:uid="{00000000-0005-0000-0000-00007F080000}"/>
    <cellStyle name="Good 5 7" xfId="2177" xr:uid="{00000000-0005-0000-0000-000080080000}"/>
    <cellStyle name="Good 5 8" xfId="2178" xr:uid="{00000000-0005-0000-0000-000081080000}"/>
    <cellStyle name="Good 5 9" xfId="2179" xr:uid="{00000000-0005-0000-0000-000082080000}"/>
    <cellStyle name="Good 6" xfId="2180" xr:uid="{00000000-0005-0000-0000-000083080000}"/>
    <cellStyle name="Good 6 2" xfId="2181" xr:uid="{00000000-0005-0000-0000-000084080000}"/>
    <cellStyle name="Good 7" xfId="2182" xr:uid="{00000000-0005-0000-0000-000085080000}"/>
    <cellStyle name="Good 7 2" xfId="2183" xr:uid="{00000000-0005-0000-0000-000086080000}"/>
    <cellStyle name="Good 8" xfId="2184" xr:uid="{00000000-0005-0000-0000-000087080000}"/>
    <cellStyle name="Good 9" xfId="2185" xr:uid="{00000000-0005-0000-0000-000088080000}"/>
    <cellStyle name="Heading 1" xfId="2186" builtinId="16" customBuiltin="1"/>
    <cellStyle name="Heading 1 10" xfId="2187" xr:uid="{00000000-0005-0000-0000-00008A080000}"/>
    <cellStyle name="Heading 1 11" xfId="2188" xr:uid="{00000000-0005-0000-0000-00008B080000}"/>
    <cellStyle name="Heading 1 12" xfId="2189" xr:uid="{00000000-0005-0000-0000-00008C080000}"/>
    <cellStyle name="Heading 1 13" xfId="2190" xr:uid="{00000000-0005-0000-0000-00008D080000}"/>
    <cellStyle name="Heading 1 14" xfId="2191" xr:uid="{00000000-0005-0000-0000-00008E080000}"/>
    <cellStyle name="Heading 1 15" xfId="2192" xr:uid="{00000000-0005-0000-0000-00008F080000}"/>
    <cellStyle name="Heading 1 16" xfId="2193" xr:uid="{00000000-0005-0000-0000-000090080000}"/>
    <cellStyle name="Heading 1 2" xfId="2194" xr:uid="{00000000-0005-0000-0000-000091080000}"/>
    <cellStyle name="Heading 1 2 10" xfId="2195" xr:uid="{00000000-0005-0000-0000-000092080000}"/>
    <cellStyle name="Heading 1 2 11" xfId="2196" xr:uid="{00000000-0005-0000-0000-000093080000}"/>
    <cellStyle name="Heading 1 2 12" xfId="2197" xr:uid="{00000000-0005-0000-0000-000094080000}"/>
    <cellStyle name="Heading 1 2 13" xfId="2198" xr:uid="{00000000-0005-0000-0000-000095080000}"/>
    <cellStyle name="Heading 1 2 2" xfId="2199" xr:uid="{00000000-0005-0000-0000-000096080000}"/>
    <cellStyle name="Heading 1 2 2 10" xfId="2200" xr:uid="{00000000-0005-0000-0000-000097080000}"/>
    <cellStyle name="Heading 1 2 2 11" xfId="2201" xr:uid="{00000000-0005-0000-0000-000098080000}"/>
    <cellStyle name="Heading 1 2 2 2" xfId="2202" xr:uid="{00000000-0005-0000-0000-000099080000}"/>
    <cellStyle name="Heading 1 2 2 2 2" xfId="2203" xr:uid="{00000000-0005-0000-0000-00009A080000}"/>
    <cellStyle name="Heading 1 2 2 3" xfId="2204" xr:uid="{00000000-0005-0000-0000-00009B080000}"/>
    <cellStyle name="Heading 1 2 2 4" xfId="2205" xr:uid="{00000000-0005-0000-0000-00009C080000}"/>
    <cellStyle name="Heading 1 2 2 5" xfId="2206" xr:uid="{00000000-0005-0000-0000-00009D080000}"/>
    <cellStyle name="Heading 1 2 2 6" xfId="2207" xr:uid="{00000000-0005-0000-0000-00009E080000}"/>
    <cellStyle name="Heading 1 2 2 7" xfId="2208" xr:uid="{00000000-0005-0000-0000-00009F080000}"/>
    <cellStyle name="Heading 1 2 2 8" xfId="2209" xr:uid="{00000000-0005-0000-0000-0000A0080000}"/>
    <cellStyle name="Heading 1 2 2 9" xfId="2210" xr:uid="{00000000-0005-0000-0000-0000A1080000}"/>
    <cellStyle name="Heading 1 2 3" xfId="2211" xr:uid="{00000000-0005-0000-0000-0000A2080000}"/>
    <cellStyle name="Heading 1 2 3 2" xfId="2212" xr:uid="{00000000-0005-0000-0000-0000A3080000}"/>
    <cellStyle name="Heading 1 2 4" xfId="2213" xr:uid="{00000000-0005-0000-0000-0000A4080000}"/>
    <cellStyle name="Heading 1 2 4 2" xfId="2214" xr:uid="{00000000-0005-0000-0000-0000A5080000}"/>
    <cellStyle name="Heading 1 2 5" xfId="2215" xr:uid="{00000000-0005-0000-0000-0000A6080000}"/>
    <cellStyle name="Heading 1 2 6" xfId="2216" xr:uid="{00000000-0005-0000-0000-0000A7080000}"/>
    <cellStyle name="Heading 1 2 7" xfId="2217" xr:uid="{00000000-0005-0000-0000-0000A8080000}"/>
    <cellStyle name="Heading 1 2 8" xfId="2218" xr:uid="{00000000-0005-0000-0000-0000A9080000}"/>
    <cellStyle name="Heading 1 2 9" xfId="2219" xr:uid="{00000000-0005-0000-0000-0000AA080000}"/>
    <cellStyle name="Heading 1 3" xfId="2220" xr:uid="{00000000-0005-0000-0000-0000AB080000}"/>
    <cellStyle name="Heading 1 3 10" xfId="2221" xr:uid="{00000000-0005-0000-0000-0000AC080000}"/>
    <cellStyle name="Heading 1 3 11" xfId="2222" xr:uid="{00000000-0005-0000-0000-0000AD080000}"/>
    <cellStyle name="Heading 1 3 2" xfId="2223" xr:uid="{00000000-0005-0000-0000-0000AE080000}"/>
    <cellStyle name="Heading 1 3 3" xfId="2224" xr:uid="{00000000-0005-0000-0000-0000AF080000}"/>
    <cellStyle name="Heading 1 3 4" xfId="2225" xr:uid="{00000000-0005-0000-0000-0000B0080000}"/>
    <cellStyle name="Heading 1 3 5" xfId="2226" xr:uid="{00000000-0005-0000-0000-0000B1080000}"/>
    <cellStyle name="Heading 1 3 6" xfId="2227" xr:uid="{00000000-0005-0000-0000-0000B2080000}"/>
    <cellStyle name="Heading 1 3 7" xfId="2228" xr:uid="{00000000-0005-0000-0000-0000B3080000}"/>
    <cellStyle name="Heading 1 3 8" xfId="2229" xr:uid="{00000000-0005-0000-0000-0000B4080000}"/>
    <cellStyle name="Heading 1 3 9" xfId="2230" xr:uid="{00000000-0005-0000-0000-0000B5080000}"/>
    <cellStyle name="Heading 1 4" xfId="2231" xr:uid="{00000000-0005-0000-0000-0000B6080000}"/>
    <cellStyle name="Heading 1 4 10" xfId="2232" xr:uid="{00000000-0005-0000-0000-0000B7080000}"/>
    <cellStyle name="Heading 1 4 11" xfId="2233" xr:uid="{00000000-0005-0000-0000-0000B8080000}"/>
    <cellStyle name="Heading 1 4 2" xfId="2234" xr:uid="{00000000-0005-0000-0000-0000B9080000}"/>
    <cellStyle name="Heading 1 4 3" xfId="2235" xr:uid="{00000000-0005-0000-0000-0000BA080000}"/>
    <cellStyle name="Heading 1 4 4" xfId="2236" xr:uid="{00000000-0005-0000-0000-0000BB080000}"/>
    <cellStyle name="Heading 1 4 5" xfId="2237" xr:uid="{00000000-0005-0000-0000-0000BC080000}"/>
    <cellStyle name="Heading 1 4 6" xfId="2238" xr:uid="{00000000-0005-0000-0000-0000BD080000}"/>
    <cellStyle name="Heading 1 4 7" xfId="2239" xr:uid="{00000000-0005-0000-0000-0000BE080000}"/>
    <cellStyle name="Heading 1 4 8" xfId="2240" xr:uid="{00000000-0005-0000-0000-0000BF080000}"/>
    <cellStyle name="Heading 1 4 9" xfId="2241" xr:uid="{00000000-0005-0000-0000-0000C0080000}"/>
    <cellStyle name="Heading 1 5" xfId="2242" xr:uid="{00000000-0005-0000-0000-0000C1080000}"/>
    <cellStyle name="Heading 1 5 10" xfId="2243" xr:uid="{00000000-0005-0000-0000-0000C2080000}"/>
    <cellStyle name="Heading 1 5 11" xfId="2244" xr:uid="{00000000-0005-0000-0000-0000C3080000}"/>
    <cellStyle name="Heading 1 5 2" xfId="2245" xr:uid="{00000000-0005-0000-0000-0000C4080000}"/>
    <cellStyle name="Heading 1 5 3" xfId="2246" xr:uid="{00000000-0005-0000-0000-0000C5080000}"/>
    <cellStyle name="Heading 1 5 4" xfId="2247" xr:uid="{00000000-0005-0000-0000-0000C6080000}"/>
    <cellStyle name="Heading 1 5 5" xfId="2248" xr:uid="{00000000-0005-0000-0000-0000C7080000}"/>
    <cellStyle name="Heading 1 5 6" xfId="2249" xr:uid="{00000000-0005-0000-0000-0000C8080000}"/>
    <cellStyle name="Heading 1 5 7" xfId="2250" xr:uid="{00000000-0005-0000-0000-0000C9080000}"/>
    <cellStyle name="Heading 1 5 8" xfId="2251" xr:uid="{00000000-0005-0000-0000-0000CA080000}"/>
    <cellStyle name="Heading 1 5 9" xfId="2252" xr:uid="{00000000-0005-0000-0000-0000CB080000}"/>
    <cellStyle name="Heading 1 6" xfId="2253" xr:uid="{00000000-0005-0000-0000-0000CC080000}"/>
    <cellStyle name="Heading 1 6 2" xfId="2254" xr:uid="{00000000-0005-0000-0000-0000CD080000}"/>
    <cellStyle name="Heading 1 7" xfId="2255" xr:uid="{00000000-0005-0000-0000-0000CE080000}"/>
    <cellStyle name="Heading 1 7 2" xfId="2256" xr:uid="{00000000-0005-0000-0000-0000CF080000}"/>
    <cellStyle name="Heading 1 8" xfId="2257" xr:uid="{00000000-0005-0000-0000-0000D0080000}"/>
    <cellStyle name="Heading 1 9" xfId="2258" xr:uid="{00000000-0005-0000-0000-0000D1080000}"/>
    <cellStyle name="Heading 2" xfId="2259" builtinId="17" customBuiltin="1"/>
    <cellStyle name="Heading 2 10" xfId="2260" xr:uid="{00000000-0005-0000-0000-0000D3080000}"/>
    <cellStyle name="Heading 2 11" xfId="2261" xr:uid="{00000000-0005-0000-0000-0000D4080000}"/>
    <cellStyle name="Heading 2 12" xfId="2262" xr:uid="{00000000-0005-0000-0000-0000D5080000}"/>
    <cellStyle name="Heading 2 13" xfId="2263" xr:uid="{00000000-0005-0000-0000-0000D6080000}"/>
    <cellStyle name="Heading 2 14" xfId="2264" xr:uid="{00000000-0005-0000-0000-0000D7080000}"/>
    <cellStyle name="Heading 2 15" xfId="2265" xr:uid="{00000000-0005-0000-0000-0000D8080000}"/>
    <cellStyle name="Heading 2 16" xfId="2266" xr:uid="{00000000-0005-0000-0000-0000D9080000}"/>
    <cellStyle name="Heading 2 2" xfId="2267" xr:uid="{00000000-0005-0000-0000-0000DA080000}"/>
    <cellStyle name="Heading 2 2 10" xfId="2268" xr:uid="{00000000-0005-0000-0000-0000DB080000}"/>
    <cellStyle name="Heading 2 2 11" xfId="2269" xr:uid="{00000000-0005-0000-0000-0000DC080000}"/>
    <cellStyle name="Heading 2 2 12" xfId="2270" xr:uid="{00000000-0005-0000-0000-0000DD080000}"/>
    <cellStyle name="Heading 2 2 13" xfId="2271" xr:uid="{00000000-0005-0000-0000-0000DE080000}"/>
    <cellStyle name="Heading 2 2 2" xfId="2272" xr:uid="{00000000-0005-0000-0000-0000DF080000}"/>
    <cellStyle name="Heading 2 2 2 10" xfId="2273" xr:uid="{00000000-0005-0000-0000-0000E0080000}"/>
    <cellStyle name="Heading 2 2 2 11" xfId="2274" xr:uid="{00000000-0005-0000-0000-0000E1080000}"/>
    <cellStyle name="Heading 2 2 2 2" xfId="2275" xr:uid="{00000000-0005-0000-0000-0000E2080000}"/>
    <cellStyle name="Heading 2 2 2 2 2" xfId="2276" xr:uid="{00000000-0005-0000-0000-0000E3080000}"/>
    <cellStyle name="Heading 2 2 2 3" xfId="2277" xr:uid="{00000000-0005-0000-0000-0000E4080000}"/>
    <cellStyle name="Heading 2 2 2 4" xfId="2278" xr:uid="{00000000-0005-0000-0000-0000E5080000}"/>
    <cellStyle name="Heading 2 2 2 5" xfId="2279" xr:uid="{00000000-0005-0000-0000-0000E6080000}"/>
    <cellStyle name="Heading 2 2 2 6" xfId="2280" xr:uid="{00000000-0005-0000-0000-0000E7080000}"/>
    <cellStyle name="Heading 2 2 2 7" xfId="2281" xr:uid="{00000000-0005-0000-0000-0000E8080000}"/>
    <cellStyle name="Heading 2 2 2 8" xfId="2282" xr:uid="{00000000-0005-0000-0000-0000E9080000}"/>
    <cellStyle name="Heading 2 2 2 9" xfId="2283" xr:uid="{00000000-0005-0000-0000-0000EA080000}"/>
    <cellStyle name="Heading 2 2 3" xfId="2284" xr:uid="{00000000-0005-0000-0000-0000EB080000}"/>
    <cellStyle name="Heading 2 2 3 2" xfId="2285" xr:uid="{00000000-0005-0000-0000-0000EC080000}"/>
    <cellStyle name="Heading 2 2 4" xfId="2286" xr:uid="{00000000-0005-0000-0000-0000ED080000}"/>
    <cellStyle name="Heading 2 2 4 2" xfId="2287" xr:uid="{00000000-0005-0000-0000-0000EE080000}"/>
    <cellStyle name="Heading 2 2 5" xfId="2288" xr:uid="{00000000-0005-0000-0000-0000EF080000}"/>
    <cellStyle name="Heading 2 2 6" xfId="2289" xr:uid="{00000000-0005-0000-0000-0000F0080000}"/>
    <cellStyle name="Heading 2 2 7" xfId="2290" xr:uid="{00000000-0005-0000-0000-0000F1080000}"/>
    <cellStyle name="Heading 2 2 8" xfId="2291" xr:uid="{00000000-0005-0000-0000-0000F2080000}"/>
    <cellStyle name="Heading 2 2 9" xfId="2292" xr:uid="{00000000-0005-0000-0000-0000F3080000}"/>
    <cellStyle name="Heading 2 3" xfId="2293" xr:uid="{00000000-0005-0000-0000-0000F4080000}"/>
    <cellStyle name="Heading 2 3 10" xfId="2294" xr:uid="{00000000-0005-0000-0000-0000F5080000}"/>
    <cellStyle name="Heading 2 3 11" xfId="2295" xr:uid="{00000000-0005-0000-0000-0000F6080000}"/>
    <cellStyle name="Heading 2 3 2" xfId="2296" xr:uid="{00000000-0005-0000-0000-0000F7080000}"/>
    <cellStyle name="Heading 2 3 3" xfId="2297" xr:uid="{00000000-0005-0000-0000-0000F8080000}"/>
    <cellStyle name="Heading 2 3 4" xfId="2298" xr:uid="{00000000-0005-0000-0000-0000F9080000}"/>
    <cellStyle name="Heading 2 3 5" xfId="2299" xr:uid="{00000000-0005-0000-0000-0000FA080000}"/>
    <cellStyle name="Heading 2 3 6" xfId="2300" xr:uid="{00000000-0005-0000-0000-0000FB080000}"/>
    <cellStyle name="Heading 2 3 7" xfId="2301" xr:uid="{00000000-0005-0000-0000-0000FC080000}"/>
    <cellStyle name="Heading 2 3 8" xfId="2302" xr:uid="{00000000-0005-0000-0000-0000FD080000}"/>
    <cellStyle name="Heading 2 3 9" xfId="2303" xr:uid="{00000000-0005-0000-0000-0000FE080000}"/>
    <cellStyle name="Heading 2 4" xfId="2304" xr:uid="{00000000-0005-0000-0000-0000FF080000}"/>
    <cellStyle name="Heading 2 4 10" xfId="2305" xr:uid="{00000000-0005-0000-0000-000000090000}"/>
    <cellStyle name="Heading 2 4 11" xfId="2306" xr:uid="{00000000-0005-0000-0000-000001090000}"/>
    <cellStyle name="Heading 2 4 2" xfId="2307" xr:uid="{00000000-0005-0000-0000-000002090000}"/>
    <cellStyle name="Heading 2 4 3" xfId="2308" xr:uid="{00000000-0005-0000-0000-000003090000}"/>
    <cellStyle name="Heading 2 4 4" xfId="2309" xr:uid="{00000000-0005-0000-0000-000004090000}"/>
    <cellStyle name="Heading 2 4 5" xfId="2310" xr:uid="{00000000-0005-0000-0000-000005090000}"/>
    <cellStyle name="Heading 2 4 6" xfId="2311" xr:uid="{00000000-0005-0000-0000-000006090000}"/>
    <cellStyle name="Heading 2 4 7" xfId="2312" xr:uid="{00000000-0005-0000-0000-000007090000}"/>
    <cellStyle name="Heading 2 4 8" xfId="2313" xr:uid="{00000000-0005-0000-0000-000008090000}"/>
    <cellStyle name="Heading 2 4 9" xfId="2314" xr:uid="{00000000-0005-0000-0000-000009090000}"/>
    <cellStyle name="Heading 2 5" xfId="2315" xr:uid="{00000000-0005-0000-0000-00000A090000}"/>
    <cellStyle name="Heading 2 5 10" xfId="2316" xr:uid="{00000000-0005-0000-0000-00000B090000}"/>
    <cellStyle name="Heading 2 5 11" xfId="2317" xr:uid="{00000000-0005-0000-0000-00000C090000}"/>
    <cellStyle name="Heading 2 5 2" xfId="2318" xr:uid="{00000000-0005-0000-0000-00000D090000}"/>
    <cellStyle name="Heading 2 5 3" xfId="2319" xr:uid="{00000000-0005-0000-0000-00000E090000}"/>
    <cellStyle name="Heading 2 5 4" xfId="2320" xr:uid="{00000000-0005-0000-0000-00000F090000}"/>
    <cellStyle name="Heading 2 5 5" xfId="2321" xr:uid="{00000000-0005-0000-0000-000010090000}"/>
    <cellStyle name="Heading 2 5 6" xfId="2322" xr:uid="{00000000-0005-0000-0000-000011090000}"/>
    <cellStyle name="Heading 2 5 7" xfId="2323" xr:uid="{00000000-0005-0000-0000-000012090000}"/>
    <cellStyle name="Heading 2 5 8" xfId="2324" xr:uid="{00000000-0005-0000-0000-000013090000}"/>
    <cellStyle name="Heading 2 5 9" xfId="2325" xr:uid="{00000000-0005-0000-0000-000014090000}"/>
    <cellStyle name="Heading 2 6" xfId="2326" xr:uid="{00000000-0005-0000-0000-000015090000}"/>
    <cellStyle name="Heading 2 6 2" xfId="2327" xr:uid="{00000000-0005-0000-0000-000016090000}"/>
    <cellStyle name="Heading 2 7" xfId="2328" xr:uid="{00000000-0005-0000-0000-000017090000}"/>
    <cellStyle name="Heading 2 7 2" xfId="2329" xr:uid="{00000000-0005-0000-0000-000018090000}"/>
    <cellStyle name="Heading 2 8" xfId="2330" xr:uid="{00000000-0005-0000-0000-000019090000}"/>
    <cellStyle name="Heading 2 9" xfId="2331" xr:uid="{00000000-0005-0000-0000-00001A090000}"/>
    <cellStyle name="Heading 3" xfId="2332" builtinId="18" customBuiltin="1"/>
    <cellStyle name="Heading 3 10" xfId="2333" xr:uid="{00000000-0005-0000-0000-00001C090000}"/>
    <cellStyle name="Heading 3 11" xfId="2334" xr:uid="{00000000-0005-0000-0000-00001D090000}"/>
    <cellStyle name="Heading 3 12" xfId="2335" xr:uid="{00000000-0005-0000-0000-00001E090000}"/>
    <cellStyle name="Heading 3 13" xfId="2336" xr:uid="{00000000-0005-0000-0000-00001F090000}"/>
    <cellStyle name="Heading 3 14" xfId="2337" xr:uid="{00000000-0005-0000-0000-000020090000}"/>
    <cellStyle name="Heading 3 15" xfId="2338" xr:uid="{00000000-0005-0000-0000-000021090000}"/>
    <cellStyle name="Heading 3 2" xfId="2339" xr:uid="{00000000-0005-0000-0000-000022090000}"/>
    <cellStyle name="Heading 3 2 10" xfId="2340" xr:uid="{00000000-0005-0000-0000-000023090000}"/>
    <cellStyle name="Heading 3 2 11" xfId="2341" xr:uid="{00000000-0005-0000-0000-000024090000}"/>
    <cellStyle name="Heading 3 2 12" xfId="2342" xr:uid="{00000000-0005-0000-0000-000025090000}"/>
    <cellStyle name="Heading 3 2 13" xfId="2343" xr:uid="{00000000-0005-0000-0000-000026090000}"/>
    <cellStyle name="Heading 3 2 2" xfId="2344" xr:uid="{00000000-0005-0000-0000-000027090000}"/>
    <cellStyle name="Heading 3 2 2 10" xfId="2345" xr:uid="{00000000-0005-0000-0000-000028090000}"/>
    <cellStyle name="Heading 3 2 2 11" xfId="2346" xr:uid="{00000000-0005-0000-0000-000029090000}"/>
    <cellStyle name="Heading 3 2 2 2" xfId="2347" xr:uid="{00000000-0005-0000-0000-00002A090000}"/>
    <cellStyle name="Heading 3 2 2 2 2" xfId="2348" xr:uid="{00000000-0005-0000-0000-00002B090000}"/>
    <cellStyle name="Heading 3 2 2 3" xfId="2349" xr:uid="{00000000-0005-0000-0000-00002C090000}"/>
    <cellStyle name="Heading 3 2 2 4" xfId="2350" xr:uid="{00000000-0005-0000-0000-00002D090000}"/>
    <cellStyle name="Heading 3 2 2 5" xfId="2351" xr:uid="{00000000-0005-0000-0000-00002E090000}"/>
    <cellStyle name="Heading 3 2 2 6" xfId="2352" xr:uid="{00000000-0005-0000-0000-00002F090000}"/>
    <cellStyle name="Heading 3 2 2 7" xfId="2353" xr:uid="{00000000-0005-0000-0000-000030090000}"/>
    <cellStyle name="Heading 3 2 2 8" xfId="2354" xr:uid="{00000000-0005-0000-0000-000031090000}"/>
    <cellStyle name="Heading 3 2 2 9" xfId="2355" xr:uid="{00000000-0005-0000-0000-000032090000}"/>
    <cellStyle name="Heading 3 2 3" xfId="2356" xr:uid="{00000000-0005-0000-0000-000033090000}"/>
    <cellStyle name="Heading 3 2 3 2" xfId="2357" xr:uid="{00000000-0005-0000-0000-000034090000}"/>
    <cellStyle name="Heading 3 2 4" xfId="2358" xr:uid="{00000000-0005-0000-0000-000035090000}"/>
    <cellStyle name="Heading 3 2 4 2" xfId="2359" xr:uid="{00000000-0005-0000-0000-000036090000}"/>
    <cellStyle name="Heading 3 2 5" xfId="2360" xr:uid="{00000000-0005-0000-0000-000037090000}"/>
    <cellStyle name="Heading 3 2 6" xfId="2361" xr:uid="{00000000-0005-0000-0000-000038090000}"/>
    <cellStyle name="Heading 3 2 7" xfId="2362" xr:uid="{00000000-0005-0000-0000-000039090000}"/>
    <cellStyle name="Heading 3 2 8" xfId="2363" xr:uid="{00000000-0005-0000-0000-00003A090000}"/>
    <cellStyle name="Heading 3 2 9" xfId="2364" xr:uid="{00000000-0005-0000-0000-00003B090000}"/>
    <cellStyle name="Heading 3 3" xfId="2365" xr:uid="{00000000-0005-0000-0000-00003C090000}"/>
    <cellStyle name="Heading 3 3 10" xfId="2366" xr:uid="{00000000-0005-0000-0000-00003D090000}"/>
    <cellStyle name="Heading 3 3 11" xfId="2367" xr:uid="{00000000-0005-0000-0000-00003E090000}"/>
    <cellStyle name="Heading 3 3 2" xfId="2368" xr:uid="{00000000-0005-0000-0000-00003F090000}"/>
    <cellStyle name="Heading 3 3 3" xfId="2369" xr:uid="{00000000-0005-0000-0000-000040090000}"/>
    <cellStyle name="Heading 3 3 4" xfId="2370" xr:uid="{00000000-0005-0000-0000-000041090000}"/>
    <cellStyle name="Heading 3 3 5" xfId="2371" xr:uid="{00000000-0005-0000-0000-000042090000}"/>
    <cellStyle name="Heading 3 3 6" xfId="2372" xr:uid="{00000000-0005-0000-0000-000043090000}"/>
    <cellStyle name="Heading 3 3 7" xfId="2373" xr:uid="{00000000-0005-0000-0000-000044090000}"/>
    <cellStyle name="Heading 3 3 8" xfId="2374" xr:uid="{00000000-0005-0000-0000-000045090000}"/>
    <cellStyle name="Heading 3 3 9" xfId="2375" xr:uid="{00000000-0005-0000-0000-000046090000}"/>
    <cellStyle name="Heading 3 4" xfId="2376" xr:uid="{00000000-0005-0000-0000-000047090000}"/>
    <cellStyle name="Heading 3 4 10" xfId="2377" xr:uid="{00000000-0005-0000-0000-000048090000}"/>
    <cellStyle name="Heading 3 4 11" xfId="2378" xr:uid="{00000000-0005-0000-0000-000049090000}"/>
    <cellStyle name="Heading 3 4 2" xfId="2379" xr:uid="{00000000-0005-0000-0000-00004A090000}"/>
    <cellStyle name="Heading 3 4 3" xfId="2380" xr:uid="{00000000-0005-0000-0000-00004B090000}"/>
    <cellStyle name="Heading 3 4 4" xfId="2381" xr:uid="{00000000-0005-0000-0000-00004C090000}"/>
    <cellStyle name="Heading 3 4 5" xfId="2382" xr:uid="{00000000-0005-0000-0000-00004D090000}"/>
    <cellStyle name="Heading 3 4 6" xfId="2383" xr:uid="{00000000-0005-0000-0000-00004E090000}"/>
    <cellStyle name="Heading 3 4 7" xfId="2384" xr:uid="{00000000-0005-0000-0000-00004F090000}"/>
    <cellStyle name="Heading 3 4 8" xfId="2385" xr:uid="{00000000-0005-0000-0000-000050090000}"/>
    <cellStyle name="Heading 3 4 9" xfId="2386" xr:uid="{00000000-0005-0000-0000-000051090000}"/>
    <cellStyle name="Heading 3 5" xfId="2387" xr:uid="{00000000-0005-0000-0000-000052090000}"/>
    <cellStyle name="Heading 3 5 10" xfId="2388" xr:uid="{00000000-0005-0000-0000-000053090000}"/>
    <cellStyle name="Heading 3 5 11" xfId="2389" xr:uid="{00000000-0005-0000-0000-000054090000}"/>
    <cellStyle name="Heading 3 5 2" xfId="2390" xr:uid="{00000000-0005-0000-0000-000055090000}"/>
    <cellStyle name="Heading 3 5 3" xfId="2391" xr:uid="{00000000-0005-0000-0000-000056090000}"/>
    <cellStyle name="Heading 3 5 4" xfId="2392" xr:uid="{00000000-0005-0000-0000-000057090000}"/>
    <cellStyle name="Heading 3 5 5" xfId="2393" xr:uid="{00000000-0005-0000-0000-000058090000}"/>
    <cellStyle name="Heading 3 5 6" xfId="2394" xr:uid="{00000000-0005-0000-0000-000059090000}"/>
    <cellStyle name="Heading 3 5 7" xfId="2395" xr:uid="{00000000-0005-0000-0000-00005A090000}"/>
    <cellStyle name="Heading 3 5 8" xfId="2396" xr:uid="{00000000-0005-0000-0000-00005B090000}"/>
    <cellStyle name="Heading 3 5 9" xfId="2397" xr:uid="{00000000-0005-0000-0000-00005C090000}"/>
    <cellStyle name="Heading 3 6" xfId="2398" xr:uid="{00000000-0005-0000-0000-00005D090000}"/>
    <cellStyle name="Heading 3 6 2" xfId="2399" xr:uid="{00000000-0005-0000-0000-00005E090000}"/>
    <cellStyle name="Heading 3 7" xfId="2400" xr:uid="{00000000-0005-0000-0000-00005F090000}"/>
    <cellStyle name="Heading 3 7 2" xfId="2401" xr:uid="{00000000-0005-0000-0000-000060090000}"/>
    <cellStyle name="Heading 3 8" xfId="2402" xr:uid="{00000000-0005-0000-0000-000061090000}"/>
    <cellStyle name="Heading 3 9" xfId="2403" xr:uid="{00000000-0005-0000-0000-000062090000}"/>
    <cellStyle name="Heading 4" xfId="2404" builtinId="19" customBuiltin="1"/>
    <cellStyle name="Heading 4 10" xfId="2405" xr:uid="{00000000-0005-0000-0000-000064090000}"/>
    <cellStyle name="Heading 4 11" xfId="2406" xr:uid="{00000000-0005-0000-0000-000065090000}"/>
    <cellStyle name="Heading 4 12" xfId="2407" xr:uid="{00000000-0005-0000-0000-000066090000}"/>
    <cellStyle name="Heading 4 13" xfId="2408" xr:uid="{00000000-0005-0000-0000-000067090000}"/>
    <cellStyle name="Heading 4 14" xfId="2409" xr:uid="{00000000-0005-0000-0000-000068090000}"/>
    <cellStyle name="Heading 4 15" xfId="2410" xr:uid="{00000000-0005-0000-0000-000069090000}"/>
    <cellStyle name="Heading 4 2" xfId="2411" xr:uid="{00000000-0005-0000-0000-00006A090000}"/>
    <cellStyle name="Heading 4 2 10" xfId="2412" xr:uid="{00000000-0005-0000-0000-00006B090000}"/>
    <cellStyle name="Heading 4 2 11" xfId="2413" xr:uid="{00000000-0005-0000-0000-00006C090000}"/>
    <cellStyle name="Heading 4 2 12" xfId="2414" xr:uid="{00000000-0005-0000-0000-00006D090000}"/>
    <cellStyle name="Heading 4 2 13" xfId="2415" xr:uid="{00000000-0005-0000-0000-00006E090000}"/>
    <cellStyle name="Heading 4 2 2" xfId="2416" xr:uid="{00000000-0005-0000-0000-00006F090000}"/>
    <cellStyle name="Heading 4 2 2 10" xfId="2417" xr:uid="{00000000-0005-0000-0000-000070090000}"/>
    <cellStyle name="Heading 4 2 2 11" xfId="2418" xr:uid="{00000000-0005-0000-0000-000071090000}"/>
    <cellStyle name="Heading 4 2 2 2" xfId="2419" xr:uid="{00000000-0005-0000-0000-000072090000}"/>
    <cellStyle name="Heading 4 2 2 2 2" xfId="2420" xr:uid="{00000000-0005-0000-0000-000073090000}"/>
    <cellStyle name="Heading 4 2 2 3" xfId="2421" xr:uid="{00000000-0005-0000-0000-000074090000}"/>
    <cellStyle name="Heading 4 2 2 4" xfId="2422" xr:uid="{00000000-0005-0000-0000-000075090000}"/>
    <cellStyle name="Heading 4 2 2 5" xfId="2423" xr:uid="{00000000-0005-0000-0000-000076090000}"/>
    <cellStyle name="Heading 4 2 2 6" xfId="2424" xr:uid="{00000000-0005-0000-0000-000077090000}"/>
    <cellStyle name="Heading 4 2 2 7" xfId="2425" xr:uid="{00000000-0005-0000-0000-000078090000}"/>
    <cellStyle name="Heading 4 2 2 8" xfId="2426" xr:uid="{00000000-0005-0000-0000-000079090000}"/>
    <cellStyle name="Heading 4 2 2 9" xfId="2427" xr:uid="{00000000-0005-0000-0000-00007A090000}"/>
    <cellStyle name="Heading 4 2 3" xfId="2428" xr:uid="{00000000-0005-0000-0000-00007B090000}"/>
    <cellStyle name="Heading 4 2 3 2" xfId="2429" xr:uid="{00000000-0005-0000-0000-00007C090000}"/>
    <cellStyle name="Heading 4 2 4" xfId="2430" xr:uid="{00000000-0005-0000-0000-00007D090000}"/>
    <cellStyle name="Heading 4 2 4 2" xfId="2431" xr:uid="{00000000-0005-0000-0000-00007E090000}"/>
    <cellStyle name="Heading 4 2 5" xfId="2432" xr:uid="{00000000-0005-0000-0000-00007F090000}"/>
    <cellStyle name="Heading 4 2 6" xfId="2433" xr:uid="{00000000-0005-0000-0000-000080090000}"/>
    <cellStyle name="Heading 4 2 7" xfId="2434" xr:uid="{00000000-0005-0000-0000-000081090000}"/>
    <cellStyle name="Heading 4 2 8" xfId="2435" xr:uid="{00000000-0005-0000-0000-000082090000}"/>
    <cellStyle name="Heading 4 2 9" xfId="2436" xr:uid="{00000000-0005-0000-0000-000083090000}"/>
    <cellStyle name="Heading 4 3" xfId="2437" xr:uid="{00000000-0005-0000-0000-000084090000}"/>
    <cellStyle name="Heading 4 3 10" xfId="2438" xr:uid="{00000000-0005-0000-0000-000085090000}"/>
    <cellStyle name="Heading 4 3 11" xfId="2439" xr:uid="{00000000-0005-0000-0000-000086090000}"/>
    <cellStyle name="Heading 4 3 2" xfId="2440" xr:uid="{00000000-0005-0000-0000-000087090000}"/>
    <cellStyle name="Heading 4 3 3" xfId="2441" xr:uid="{00000000-0005-0000-0000-000088090000}"/>
    <cellStyle name="Heading 4 3 4" xfId="2442" xr:uid="{00000000-0005-0000-0000-000089090000}"/>
    <cellStyle name="Heading 4 3 5" xfId="2443" xr:uid="{00000000-0005-0000-0000-00008A090000}"/>
    <cellStyle name="Heading 4 3 6" xfId="2444" xr:uid="{00000000-0005-0000-0000-00008B090000}"/>
    <cellStyle name="Heading 4 3 7" xfId="2445" xr:uid="{00000000-0005-0000-0000-00008C090000}"/>
    <cellStyle name="Heading 4 3 8" xfId="2446" xr:uid="{00000000-0005-0000-0000-00008D090000}"/>
    <cellStyle name="Heading 4 3 9" xfId="2447" xr:uid="{00000000-0005-0000-0000-00008E090000}"/>
    <cellStyle name="Heading 4 4" xfId="2448" xr:uid="{00000000-0005-0000-0000-00008F090000}"/>
    <cellStyle name="Heading 4 4 10" xfId="2449" xr:uid="{00000000-0005-0000-0000-000090090000}"/>
    <cellStyle name="Heading 4 4 11" xfId="2450" xr:uid="{00000000-0005-0000-0000-000091090000}"/>
    <cellStyle name="Heading 4 4 2" xfId="2451" xr:uid="{00000000-0005-0000-0000-000092090000}"/>
    <cellStyle name="Heading 4 4 3" xfId="2452" xr:uid="{00000000-0005-0000-0000-000093090000}"/>
    <cellStyle name="Heading 4 4 4" xfId="2453" xr:uid="{00000000-0005-0000-0000-000094090000}"/>
    <cellStyle name="Heading 4 4 5" xfId="2454" xr:uid="{00000000-0005-0000-0000-000095090000}"/>
    <cellStyle name="Heading 4 4 6" xfId="2455" xr:uid="{00000000-0005-0000-0000-000096090000}"/>
    <cellStyle name="Heading 4 4 7" xfId="2456" xr:uid="{00000000-0005-0000-0000-000097090000}"/>
    <cellStyle name="Heading 4 4 8" xfId="2457" xr:uid="{00000000-0005-0000-0000-000098090000}"/>
    <cellStyle name="Heading 4 4 9" xfId="2458" xr:uid="{00000000-0005-0000-0000-000099090000}"/>
    <cellStyle name="Heading 4 5" xfId="2459" xr:uid="{00000000-0005-0000-0000-00009A090000}"/>
    <cellStyle name="Heading 4 5 10" xfId="2460" xr:uid="{00000000-0005-0000-0000-00009B090000}"/>
    <cellStyle name="Heading 4 5 11" xfId="2461" xr:uid="{00000000-0005-0000-0000-00009C090000}"/>
    <cellStyle name="Heading 4 5 2" xfId="2462" xr:uid="{00000000-0005-0000-0000-00009D090000}"/>
    <cellStyle name="Heading 4 5 3" xfId="2463" xr:uid="{00000000-0005-0000-0000-00009E090000}"/>
    <cellStyle name="Heading 4 5 4" xfId="2464" xr:uid="{00000000-0005-0000-0000-00009F090000}"/>
    <cellStyle name="Heading 4 5 5" xfId="2465" xr:uid="{00000000-0005-0000-0000-0000A0090000}"/>
    <cellStyle name="Heading 4 5 6" xfId="2466" xr:uid="{00000000-0005-0000-0000-0000A1090000}"/>
    <cellStyle name="Heading 4 5 7" xfId="2467" xr:uid="{00000000-0005-0000-0000-0000A2090000}"/>
    <cellStyle name="Heading 4 5 8" xfId="2468" xr:uid="{00000000-0005-0000-0000-0000A3090000}"/>
    <cellStyle name="Heading 4 5 9" xfId="2469" xr:uid="{00000000-0005-0000-0000-0000A4090000}"/>
    <cellStyle name="Heading 4 6" xfId="2470" xr:uid="{00000000-0005-0000-0000-0000A5090000}"/>
    <cellStyle name="Heading 4 6 2" xfId="2471" xr:uid="{00000000-0005-0000-0000-0000A6090000}"/>
    <cellStyle name="Heading 4 7" xfId="2472" xr:uid="{00000000-0005-0000-0000-0000A7090000}"/>
    <cellStyle name="Heading 4 7 2" xfId="2473" xr:uid="{00000000-0005-0000-0000-0000A8090000}"/>
    <cellStyle name="Heading 4 8" xfId="2474" xr:uid="{00000000-0005-0000-0000-0000A9090000}"/>
    <cellStyle name="Heading 4 9" xfId="2475" xr:uid="{00000000-0005-0000-0000-0000AA090000}"/>
    <cellStyle name="Hyperlink" xfId="6319" builtinId="8"/>
    <cellStyle name="Hyperlink 2" xfId="2476" xr:uid="{00000000-0005-0000-0000-0000AC090000}"/>
    <cellStyle name="Hyperlink 2 2" xfId="2477" xr:uid="{00000000-0005-0000-0000-0000AD090000}"/>
    <cellStyle name="Hyperlink 2 3" xfId="2478" xr:uid="{00000000-0005-0000-0000-0000AE090000}"/>
    <cellStyle name="Hyperlink 2 4" xfId="2479" xr:uid="{00000000-0005-0000-0000-0000AF090000}"/>
    <cellStyle name="Hyperlink 3" xfId="2480" xr:uid="{00000000-0005-0000-0000-0000B0090000}"/>
    <cellStyle name="Input" xfId="2481" builtinId="20" customBuiltin="1"/>
    <cellStyle name="Input 10" xfId="2482" xr:uid="{00000000-0005-0000-0000-0000B2090000}"/>
    <cellStyle name="Input 11" xfId="2483" xr:uid="{00000000-0005-0000-0000-0000B3090000}"/>
    <cellStyle name="Input 12" xfId="2484" xr:uid="{00000000-0005-0000-0000-0000B4090000}"/>
    <cellStyle name="Input 13" xfId="2485" xr:uid="{00000000-0005-0000-0000-0000B5090000}"/>
    <cellStyle name="Input 14" xfId="2486" xr:uid="{00000000-0005-0000-0000-0000B6090000}"/>
    <cellStyle name="Input 15" xfId="2487" xr:uid="{00000000-0005-0000-0000-0000B7090000}"/>
    <cellStyle name="Input 2" xfId="2488" xr:uid="{00000000-0005-0000-0000-0000B8090000}"/>
    <cellStyle name="Input 2 10" xfId="2489" xr:uid="{00000000-0005-0000-0000-0000B9090000}"/>
    <cellStyle name="Input 2 10 2" xfId="2490" xr:uid="{00000000-0005-0000-0000-0000BA090000}"/>
    <cellStyle name="Input 2 10 2 2" xfId="2491" xr:uid="{00000000-0005-0000-0000-0000BB090000}"/>
    <cellStyle name="Input 2 11" xfId="2492" xr:uid="{00000000-0005-0000-0000-0000BC090000}"/>
    <cellStyle name="Input 2 11 2" xfId="2493" xr:uid="{00000000-0005-0000-0000-0000BD090000}"/>
    <cellStyle name="Input 2 11 2 2" xfId="2494" xr:uid="{00000000-0005-0000-0000-0000BE090000}"/>
    <cellStyle name="Input 2 12" xfId="2495" xr:uid="{00000000-0005-0000-0000-0000BF090000}"/>
    <cellStyle name="Input 2 12 2" xfId="2496" xr:uid="{00000000-0005-0000-0000-0000C0090000}"/>
    <cellStyle name="Input 2 12 2 2" xfId="2497" xr:uid="{00000000-0005-0000-0000-0000C1090000}"/>
    <cellStyle name="Input 2 13" xfId="2498" xr:uid="{00000000-0005-0000-0000-0000C2090000}"/>
    <cellStyle name="Input 2 2" xfId="2499" xr:uid="{00000000-0005-0000-0000-0000C3090000}"/>
    <cellStyle name="Input 2 2 10" xfId="2500" xr:uid="{00000000-0005-0000-0000-0000C4090000}"/>
    <cellStyle name="Input 2 2 11" xfId="2501" xr:uid="{00000000-0005-0000-0000-0000C5090000}"/>
    <cellStyle name="Input 2 2 2" xfId="2502" xr:uid="{00000000-0005-0000-0000-0000C6090000}"/>
    <cellStyle name="Input 2 2 2 2" xfId="2503" xr:uid="{00000000-0005-0000-0000-0000C7090000}"/>
    <cellStyle name="Input 2 2 2 3" xfId="2504" xr:uid="{00000000-0005-0000-0000-0000C8090000}"/>
    <cellStyle name="Input 2 2 2 3 2" xfId="2505" xr:uid="{00000000-0005-0000-0000-0000C9090000}"/>
    <cellStyle name="Input 2 2 3" xfId="2506" xr:uid="{00000000-0005-0000-0000-0000CA090000}"/>
    <cellStyle name="Input 2 2 4" xfId="2507" xr:uid="{00000000-0005-0000-0000-0000CB090000}"/>
    <cellStyle name="Input 2 2 5" xfId="2508" xr:uid="{00000000-0005-0000-0000-0000CC090000}"/>
    <cellStyle name="Input 2 2 6" xfId="2509" xr:uid="{00000000-0005-0000-0000-0000CD090000}"/>
    <cellStyle name="Input 2 2 7" xfId="2510" xr:uid="{00000000-0005-0000-0000-0000CE090000}"/>
    <cellStyle name="Input 2 2 8" xfId="2511" xr:uid="{00000000-0005-0000-0000-0000CF090000}"/>
    <cellStyle name="Input 2 2 9" xfId="2512" xr:uid="{00000000-0005-0000-0000-0000D0090000}"/>
    <cellStyle name="Input 2 3" xfId="2513" xr:uid="{00000000-0005-0000-0000-0000D1090000}"/>
    <cellStyle name="Input 2 3 2" xfId="2514" xr:uid="{00000000-0005-0000-0000-0000D2090000}"/>
    <cellStyle name="Input 2 3 2 2" xfId="2515" xr:uid="{00000000-0005-0000-0000-0000D3090000}"/>
    <cellStyle name="Input 2 3 2 2 2" xfId="2516" xr:uid="{00000000-0005-0000-0000-0000D4090000}"/>
    <cellStyle name="Input 2 4" xfId="2517" xr:uid="{00000000-0005-0000-0000-0000D5090000}"/>
    <cellStyle name="Input 2 4 2" xfId="2518" xr:uid="{00000000-0005-0000-0000-0000D6090000}"/>
    <cellStyle name="Input 2 4 2 2" xfId="2519" xr:uid="{00000000-0005-0000-0000-0000D7090000}"/>
    <cellStyle name="Input 2 4 2 2 2" xfId="2520" xr:uid="{00000000-0005-0000-0000-0000D8090000}"/>
    <cellStyle name="Input 2 5" xfId="2521" xr:uid="{00000000-0005-0000-0000-0000D9090000}"/>
    <cellStyle name="Input 2 5 2" xfId="2522" xr:uid="{00000000-0005-0000-0000-0000DA090000}"/>
    <cellStyle name="Input 2 5 2 2" xfId="2523" xr:uid="{00000000-0005-0000-0000-0000DB090000}"/>
    <cellStyle name="Input 2 6" xfId="2524" xr:uid="{00000000-0005-0000-0000-0000DC090000}"/>
    <cellStyle name="Input 2 6 2" xfId="2525" xr:uid="{00000000-0005-0000-0000-0000DD090000}"/>
    <cellStyle name="Input 2 6 2 2" xfId="2526" xr:uid="{00000000-0005-0000-0000-0000DE090000}"/>
    <cellStyle name="Input 2 7" xfId="2527" xr:uid="{00000000-0005-0000-0000-0000DF090000}"/>
    <cellStyle name="Input 2 7 2" xfId="2528" xr:uid="{00000000-0005-0000-0000-0000E0090000}"/>
    <cellStyle name="Input 2 7 2 2" xfId="2529" xr:uid="{00000000-0005-0000-0000-0000E1090000}"/>
    <cellStyle name="Input 2 8" xfId="2530" xr:uid="{00000000-0005-0000-0000-0000E2090000}"/>
    <cellStyle name="Input 2 8 2" xfId="2531" xr:uid="{00000000-0005-0000-0000-0000E3090000}"/>
    <cellStyle name="Input 2 8 2 2" xfId="2532" xr:uid="{00000000-0005-0000-0000-0000E4090000}"/>
    <cellStyle name="Input 2 9" xfId="2533" xr:uid="{00000000-0005-0000-0000-0000E5090000}"/>
    <cellStyle name="Input 2 9 2" xfId="2534" xr:uid="{00000000-0005-0000-0000-0000E6090000}"/>
    <cellStyle name="Input 2 9 2 2" xfId="2535" xr:uid="{00000000-0005-0000-0000-0000E7090000}"/>
    <cellStyle name="Input 3" xfId="2536" xr:uid="{00000000-0005-0000-0000-0000E8090000}"/>
    <cellStyle name="Input 3 10" xfId="2537" xr:uid="{00000000-0005-0000-0000-0000E9090000}"/>
    <cellStyle name="Input 3 11" xfId="2538" xr:uid="{00000000-0005-0000-0000-0000EA090000}"/>
    <cellStyle name="Input 3 2" xfId="2539" xr:uid="{00000000-0005-0000-0000-0000EB090000}"/>
    <cellStyle name="Input 3 3" xfId="2540" xr:uid="{00000000-0005-0000-0000-0000EC090000}"/>
    <cellStyle name="Input 3 4" xfId="2541" xr:uid="{00000000-0005-0000-0000-0000ED090000}"/>
    <cellStyle name="Input 3 5" xfId="2542" xr:uid="{00000000-0005-0000-0000-0000EE090000}"/>
    <cellStyle name="Input 3 6" xfId="2543" xr:uid="{00000000-0005-0000-0000-0000EF090000}"/>
    <cellStyle name="Input 3 7" xfId="2544" xr:uid="{00000000-0005-0000-0000-0000F0090000}"/>
    <cellStyle name="Input 3 8" xfId="2545" xr:uid="{00000000-0005-0000-0000-0000F1090000}"/>
    <cellStyle name="Input 3 9" xfId="2546" xr:uid="{00000000-0005-0000-0000-0000F2090000}"/>
    <cellStyle name="Input 4" xfId="2547" xr:uid="{00000000-0005-0000-0000-0000F3090000}"/>
    <cellStyle name="Input 4 10" xfId="2548" xr:uid="{00000000-0005-0000-0000-0000F4090000}"/>
    <cellStyle name="Input 4 11" xfId="2549" xr:uid="{00000000-0005-0000-0000-0000F5090000}"/>
    <cellStyle name="Input 4 2" xfId="2550" xr:uid="{00000000-0005-0000-0000-0000F6090000}"/>
    <cellStyle name="Input 4 3" xfId="2551" xr:uid="{00000000-0005-0000-0000-0000F7090000}"/>
    <cellStyle name="Input 4 4" xfId="2552" xr:uid="{00000000-0005-0000-0000-0000F8090000}"/>
    <cellStyle name="Input 4 5" xfId="2553" xr:uid="{00000000-0005-0000-0000-0000F9090000}"/>
    <cellStyle name="Input 4 6" xfId="2554" xr:uid="{00000000-0005-0000-0000-0000FA090000}"/>
    <cellStyle name="Input 4 7" xfId="2555" xr:uid="{00000000-0005-0000-0000-0000FB090000}"/>
    <cellStyle name="Input 4 8" xfId="2556" xr:uid="{00000000-0005-0000-0000-0000FC090000}"/>
    <cellStyle name="Input 4 9" xfId="2557" xr:uid="{00000000-0005-0000-0000-0000FD090000}"/>
    <cellStyle name="Input 5" xfId="2558" xr:uid="{00000000-0005-0000-0000-0000FE090000}"/>
    <cellStyle name="Input 5 10" xfId="2559" xr:uid="{00000000-0005-0000-0000-0000FF090000}"/>
    <cellStyle name="Input 5 11" xfId="2560" xr:uid="{00000000-0005-0000-0000-0000000A0000}"/>
    <cellStyle name="Input 5 2" xfId="2561" xr:uid="{00000000-0005-0000-0000-0000010A0000}"/>
    <cellStyle name="Input 5 3" xfId="2562" xr:uid="{00000000-0005-0000-0000-0000020A0000}"/>
    <cellStyle name="Input 5 4" xfId="2563" xr:uid="{00000000-0005-0000-0000-0000030A0000}"/>
    <cellStyle name="Input 5 5" xfId="2564" xr:uid="{00000000-0005-0000-0000-0000040A0000}"/>
    <cellStyle name="Input 5 6" xfId="2565" xr:uid="{00000000-0005-0000-0000-0000050A0000}"/>
    <cellStyle name="Input 5 7" xfId="2566" xr:uid="{00000000-0005-0000-0000-0000060A0000}"/>
    <cellStyle name="Input 5 8" xfId="2567" xr:uid="{00000000-0005-0000-0000-0000070A0000}"/>
    <cellStyle name="Input 5 9" xfId="2568" xr:uid="{00000000-0005-0000-0000-0000080A0000}"/>
    <cellStyle name="Input 6" xfId="2569" xr:uid="{00000000-0005-0000-0000-0000090A0000}"/>
    <cellStyle name="Input 6 2" xfId="2570" xr:uid="{00000000-0005-0000-0000-00000A0A0000}"/>
    <cellStyle name="Input 7" xfId="2571" xr:uid="{00000000-0005-0000-0000-00000B0A0000}"/>
    <cellStyle name="Input 7 2" xfId="2572" xr:uid="{00000000-0005-0000-0000-00000C0A0000}"/>
    <cellStyle name="Input 8" xfId="2573" xr:uid="{00000000-0005-0000-0000-00000D0A0000}"/>
    <cellStyle name="Input 9" xfId="2574" xr:uid="{00000000-0005-0000-0000-00000E0A0000}"/>
    <cellStyle name="Linked Cell" xfId="2575" builtinId="24" customBuiltin="1"/>
    <cellStyle name="Linked Cell 10" xfId="2576" xr:uid="{00000000-0005-0000-0000-0000100A0000}"/>
    <cellStyle name="Linked Cell 11" xfId="2577" xr:uid="{00000000-0005-0000-0000-0000110A0000}"/>
    <cellStyle name="Linked Cell 12" xfId="2578" xr:uid="{00000000-0005-0000-0000-0000120A0000}"/>
    <cellStyle name="Linked Cell 13" xfId="2579" xr:uid="{00000000-0005-0000-0000-0000130A0000}"/>
    <cellStyle name="Linked Cell 14" xfId="2580" xr:uid="{00000000-0005-0000-0000-0000140A0000}"/>
    <cellStyle name="Linked Cell 15" xfId="2581" xr:uid="{00000000-0005-0000-0000-0000150A0000}"/>
    <cellStyle name="Linked Cell 2" xfId="2582" xr:uid="{00000000-0005-0000-0000-0000160A0000}"/>
    <cellStyle name="Linked Cell 2 10" xfId="2583" xr:uid="{00000000-0005-0000-0000-0000170A0000}"/>
    <cellStyle name="Linked Cell 2 11" xfId="2584" xr:uid="{00000000-0005-0000-0000-0000180A0000}"/>
    <cellStyle name="Linked Cell 2 12" xfId="2585" xr:uid="{00000000-0005-0000-0000-0000190A0000}"/>
    <cellStyle name="Linked Cell 2 13" xfId="2586" xr:uid="{00000000-0005-0000-0000-00001A0A0000}"/>
    <cellStyle name="Linked Cell 2 2" xfId="2587" xr:uid="{00000000-0005-0000-0000-00001B0A0000}"/>
    <cellStyle name="Linked Cell 2 2 10" xfId="2588" xr:uid="{00000000-0005-0000-0000-00001C0A0000}"/>
    <cellStyle name="Linked Cell 2 2 11" xfId="2589" xr:uid="{00000000-0005-0000-0000-00001D0A0000}"/>
    <cellStyle name="Linked Cell 2 2 2" xfId="2590" xr:uid="{00000000-0005-0000-0000-00001E0A0000}"/>
    <cellStyle name="Linked Cell 2 2 2 2" xfId="2591" xr:uid="{00000000-0005-0000-0000-00001F0A0000}"/>
    <cellStyle name="Linked Cell 2 2 3" xfId="2592" xr:uid="{00000000-0005-0000-0000-0000200A0000}"/>
    <cellStyle name="Linked Cell 2 2 4" xfId="2593" xr:uid="{00000000-0005-0000-0000-0000210A0000}"/>
    <cellStyle name="Linked Cell 2 2 5" xfId="2594" xr:uid="{00000000-0005-0000-0000-0000220A0000}"/>
    <cellStyle name="Linked Cell 2 2 6" xfId="2595" xr:uid="{00000000-0005-0000-0000-0000230A0000}"/>
    <cellStyle name="Linked Cell 2 2 7" xfId="2596" xr:uid="{00000000-0005-0000-0000-0000240A0000}"/>
    <cellStyle name="Linked Cell 2 2 8" xfId="2597" xr:uid="{00000000-0005-0000-0000-0000250A0000}"/>
    <cellStyle name="Linked Cell 2 2 9" xfId="2598" xr:uid="{00000000-0005-0000-0000-0000260A0000}"/>
    <cellStyle name="Linked Cell 2 3" xfId="2599" xr:uid="{00000000-0005-0000-0000-0000270A0000}"/>
    <cellStyle name="Linked Cell 2 3 2" xfId="2600" xr:uid="{00000000-0005-0000-0000-0000280A0000}"/>
    <cellStyle name="Linked Cell 2 4" xfId="2601" xr:uid="{00000000-0005-0000-0000-0000290A0000}"/>
    <cellStyle name="Linked Cell 2 4 2" xfId="2602" xr:uid="{00000000-0005-0000-0000-00002A0A0000}"/>
    <cellStyle name="Linked Cell 2 5" xfId="2603" xr:uid="{00000000-0005-0000-0000-00002B0A0000}"/>
    <cellStyle name="Linked Cell 2 6" xfId="2604" xr:uid="{00000000-0005-0000-0000-00002C0A0000}"/>
    <cellStyle name="Linked Cell 2 7" xfId="2605" xr:uid="{00000000-0005-0000-0000-00002D0A0000}"/>
    <cellStyle name="Linked Cell 2 8" xfId="2606" xr:uid="{00000000-0005-0000-0000-00002E0A0000}"/>
    <cellStyle name="Linked Cell 2 9" xfId="2607" xr:uid="{00000000-0005-0000-0000-00002F0A0000}"/>
    <cellStyle name="Linked Cell 3" xfId="2608" xr:uid="{00000000-0005-0000-0000-0000300A0000}"/>
    <cellStyle name="Linked Cell 3 10" xfId="2609" xr:uid="{00000000-0005-0000-0000-0000310A0000}"/>
    <cellStyle name="Linked Cell 3 11" xfId="2610" xr:uid="{00000000-0005-0000-0000-0000320A0000}"/>
    <cellStyle name="Linked Cell 3 2" xfId="2611" xr:uid="{00000000-0005-0000-0000-0000330A0000}"/>
    <cellStyle name="Linked Cell 3 3" xfId="2612" xr:uid="{00000000-0005-0000-0000-0000340A0000}"/>
    <cellStyle name="Linked Cell 3 4" xfId="2613" xr:uid="{00000000-0005-0000-0000-0000350A0000}"/>
    <cellStyle name="Linked Cell 3 5" xfId="2614" xr:uid="{00000000-0005-0000-0000-0000360A0000}"/>
    <cellStyle name="Linked Cell 3 6" xfId="2615" xr:uid="{00000000-0005-0000-0000-0000370A0000}"/>
    <cellStyle name="Linked Cell 3 7" xfId="2616" xr:uid="{00000000-0005-0000-0000-0000380A0000}"/>
    <cellStyle name="Linked Cell 3 8" xfId="2617" xr:uid="{00000000-0005-0000-0000-0000390A0000}"/>
    <cellStyle name="Linked Cell 3 9" xfId="2618" xr:uid="{00000000-0005-0000-0000-00003A0A0000}"/>
    <cellStyle name="Linked Cell 4" xfId="2619" xr:uid="{00000000-0005-0000-0000-00003B0A0000}"/>
    <cellStyle name="Linked Cell 4 10" xfId="2620" xr:uid="{00000000-0005-0000-0000-00003C0A0000}"/>
    <cellStyle name="Linked Cell 4 11" xfId="2621" xr:uid="{00000000-0005-0000-0000-00003D0A0000}"/>
    <cellStyle name="Linked Cell 4 2" xfId="2622" xr:uid="{00000000-0005-0000-0000-00003E0A0000}"/>
    <cellStyle name="Linked Cell 4 3" xfId="2623" xr:uid="{00000000-0005-0000-0000-00003F0A0000}"/>
    <cellStyle name="Linked Cell 4 4" xfId="2624" xr:uid="{00000000-0005-0000-0000-0000400A0000}"/>
    <cellStyle name="Linked Cell 4 5" xfId="2625" xr:uid="{00000000-0005-0000-0000-0000410A0000}"/>
    <cellStyle name="Linked Cell 4 6" xfId="2626" xr:uid="{00000000-0005-0000-0000-0000420A0000}"/>
    <cellStyle name="Linked Cell 4 7" xfId="2627" xr:uid="{00000000-0005-0000-0000-0000430A0000}"/>
    <cellStyle name="Linked Cell 4 8" xfId="2628" xr:uid="{00000000-0005-0000-0000-0000440A0000}"/>
    <cellStyle name="Linked Cell 4 9" xfId="2629" xr:uid="{00000000-0005-0000-0000-0000450A0000}"/>
    <cellStyle name="Linked Cell 5" xfId="2630" xr:uid="{00000000-0005-0000-0000-0000460A0000}"/>
    <cellStyle name="Linked Cell 5 10" xfId="2631" xr:uid="{00000000-0005-0000-0000-0000470A0000}"/>
    <cellStyle name="Linked Cell 5 11" xfId="2632" xr:uid="{00000000-0005-0000-0000-0000480A0000}"/>
    <cellStyle name="Linked Cell 5 2" xfId="2633" xr:uid="{00000000-0005-0000-0000-0000490A0000}"/>
    <cellStyle name="Linked Cell 5 3" xfId="2634" xr:uid="{00000000-0005-0000-0000-00004A0A0000}"/>
    <cellStyle name="Linked Cell 5 4" xfId="2635" xr:uid="{00000000-0005-0000-0000-00004B0A0000}"/>
    <cellStyle name="Linked Cell 5 5" xfId="2636" xr:uid="{00000000-0005-0000-0000-00004C0A0000}"/>
    <cellStyle name="Linked Cell 5 6" xfId="2637" xr:uid="{00000000-0005-0000-0000-00004D0A0000}"/>
    <cellStyle name="Linked Cell 5 7" xfId="2638" xr:uid="{00000000-0005-0000-0000-00004E0A0000}"/>
    <cellStyle name="Linked Cell 5 8" xfId="2639" xr:uid="{00000000-0005-0000-0000-00004F0A0000}"/>
    <cellStyle name="Linked Cell 5 9" xfId="2640" xr:uid="{00000000-0005-0000-0000-0000500A0000}"/>
    <cellStyle name="Linked Cell 6" xfId="2641" xr:uid="{00000000-0005-0000-0000-0000510A0000}"/>
    <cellStyle name="Linked Cell 6 2" xfId="2642" xr:uid="{00000000-0005-0000-0000-0000520A0000}"/>
    <cellStyle name="Linked Cell 7" xfId="2643" xr:uid="{00000000-0005-0000-0000-0000530A0000}"/>
    <cellStyle name="Linked Cell 7 2" xfId="2644" xr:uid="{00000000-0005-0000-0000-0000540A0000}"/>
    <cellStyle name="Linked Cell 8" xfId="2645" xr:uid="{00000000-0005-0000-0000-0000550A0000}"/>
    <cellStyle name="Linked Cell 9" xfId="2646" xr:uid="{00000000-0005-0000-0000-0000560A0000}"/>
    <cellStyle name="Neutral" xfId="2647" builtinId="28" customBuiltin="1"/>
    <cellStyle name="Neutral 10" xfId="2648" xr:uid="{00000000-0005-0000-0000-0000580A0000}"/>
    <cellStyle name="Neutral 11" xfId="2649" xr:uid="{00000000-0005-0000-0000-0000590A0000}"/>
    <cellStyle name="Neutral 12" xfId="2650" xr:uid="{00000000-0005-0000-0000-00005A0A0000}"/>
    <cellStyle name="Neutral 13" xfId="2651" xr:uid="{00000000-0005-0000-0000-00005B0A0000}"/>
    <cellStyle name="Neutral 14" xfId="2652" xr:uid="{00000000-0005-0000-0000-00005C0A0000}"/>
    <cellStyle name="Neutral 15" xfId="2653" xr:uid="{00000000-0005-0000-0000-00005D0A0000}"/>
    <cellStyle name="Neutral 2" xfId="2654" xr:uid="{00000000-0005-0000-0000-00005E0A0000}"/>
    <cellStyle name="Neutral 2 10" xfId="2655" xr:uid="{00000000-0005-0000-0000-00005F0A0000}"/>
    <cellStyle name="Neutral 2 11" xfId="2656" xr:uid="{00000000-0005-0000-0000-0000600A0000}"/>
    <cellStyle name="Neutral 2 12" xfId="2657" xr:uid="{00000000-0005-0000-0000-0000610A0000}"/>
    <cellStyle name="Neutral 2 13" xfId="2658" xr:uid="{00000000-0005-0000-0000-0000620A0000}"/>
    <cellStyle name="Neutral 2 2" xfId="2659" xr:uid="{00000000-0005-0000-0000-0000630A0000}"/>
    <cellStyle name="Neutral 2 2 10" xfId="2660" xr:uid="{00000000-0005-0000-0000-0000640A0000}"/>
    <cellStyle name="Neutral 2 2 11" xfId="2661" xr:uid="{00000000-0005-0000-0000-0000650A0000}"/>
    <cellStyle name="Neutral 2 2 2" xfId="2662" xr:uid="{00000000-0005-0000-0000-0000660A0000}"/>
    <cellStyle name="Neutral 2 2 2 2" xfId="2663" xr:uid="{00000000-0005-0000-0000-0000670A0000}"/>
    <cellStyle name="Neutral 2 2 3" xfId="2664" xr:uid="{00000000-0005-0000-0000-0000680A0000}"/>
    <cellStyle name="Neutral 2 2 4" xfId="2665" xr:uid="{00000000-0005-0000-0000-0000690A0000}"/>
    <cellStyle name="Neutral 2 2 5" xfId="2666" xr:uid="{00000000-0005-0000-0000-00006A0A0000}"/>
    <cellStyle name="Neutral 2 2 6" xfId="2667" xr:uid="{00000000-0005-0000-0000-00006B0A0000}"/>
    <cellStyle name="Neutral 2 2 7" xfId="2668" xr:uid="{00000000-0005-0000-0000-00006C0A0000}"/>
    <cellStyle name="Neutral 2 2 8" xfId="2669" xr:uid="{00000000-0005-0000-0000-00006D0A0000}"/>
    <cellStyle name="Neutral 2 2 9" xfId="2670" xr:uid="{00000000-0005-0000-0000-00006E0A0000}"/>
    <cellStyle name="Neutral 2 3" xfId="2671" xr:uid="{00000000-0005-0000-0000-00006F0A0000}"/>
    <cellStyle name="Neutral 2 3 2" xfId="2672" xr:uid="{00000000-0005-0000-0000-0000700A0000}"/>
    <cellStyle name="Neutral 2 4" xfId="2673" xr:uid="{00000000-0005-0000-0000-0000710A0000}"/>
    <cellStyle name="Neutral 2 4 2" xfId="2674" xr:uid="{00000000-0005-0000-0000-0000720A0000}"/>
    <cellStyle name="Neutral 2 5" xfId="2675" xr:uid="{00000000-0005-0000-0000-0000730A0000}"/>
    <cellStyle name="Neutral 2 6" xfId="2676" xr:uid="{00000000-0005-0000-0000-0000740A0000}"/>
    <cellStyle name="Neutral 2 7" xfId="2677" xr:uid="{00000000-0005-0000-0000-0000750A0000}"/>
    <cellStyle name="Neutral 2 8" xfId="2678" xr:uid="{00000000-0005-0000-0000-0000760A0000}"/>
    <cellStyle name="Neutral 2 9" xfId="2679" xr:uid="{00000000-0005-0000-0000-0000770A0000}"/>
    <cellStyle name="Neutral 3" xfId="2680" xr:uid="{00000000-0005-0000-0000-0000780A0000}"/>
    <cellStyle name="Neutral 3 10" xfId="2681" xr:uid="{00000000-0005-0000-0000-0000790A0000}"/>
    <cellStyle name="Neutral 3 11" xfId="2682" xr:uid="{00000000-0005-0000-0000-00007A0A0000}"/>
    <cellStyle name="Neutral 3 2" xfId="2683" xr:uid="{00000000-0005-0000-0000-00007B0A0000}"/>
    <cellStyle name="Neutral 3 3" xfId="2684" xr:uid="{00000000-0005-0000-0000-00007C0A0000}"/>
    <cellStyle name="Neutral 3 4" xfId="2685" xr:uid="{00000000-0005-0000-0000-00007D0A0000}"/>
    <cellStyle name="Neutral 3 5" xfId="2686" xr:uid="{00000000-0005-0000-0000-00007E0A0000}"/>
    <cellStyle name="Neutral 3 6" xfId="2687" xr:uid="{00000000-0005-0000-0000-00007F0A0000}"/>
    <cellStyle name="Neutral 3 7" xfId="2688" xr:uid="{00000000-0005-0000-0000-0000800A0000}"/>
    <cellStyle name="Neutral 3 8" xfId="2689" xr:uid="{00000000-0005-0000-0000-0000810A0000}"/>
    <cellStyle name="Neutral 3 9" xfId="2690" xr:uid="{00000000-0005-0000-0000-0000820A0000}"/>
    <cellStyle name="Neutral 4" xfId="2691" xr:uid="{00000000-0005-0000-0000-0000830A0000}"/>
    <cellStyle name="Neutral 4 10" xfId="2692" xr:uid="{00000000-0005-0000-0000-0000840A0000}"/>
    <cellStyle name="Neutral 4 11" xfId="2693" xr:uid="{00000000-0005-0000-0000-0000850A0000}"/>
    <cellStyle name="Neutral 4 2" xfId="2694" xr:uid="{00000000-0005-0000-0000-0000860A0000}"/>
    <cellStyle name="Neutral 4 3" xfId="2695" xr:uid="{00000000-0005-0000-0000-0000870A0000}"/>
    <cellStyle name="Neutral 4 4" xfId="2696" xr:uid="{00000000-0005-0000-0000-0000880A0000}"/>
    <cellStyle name="Neutral 4 5" xfId="2697" xr:uid="{00000000-0005-0000-0000-0000890A0000}"/>
    <cellStyle name="Neutral 4 6" xfId="2698" xr:uid="{00000000-0005-0000-0000-00008A0A0000}"/>
    <cellStyle name="Neutral 4 7" xfId="2699" xr:uid="{00000000-0005-0000-0000-00008B0A0000}"/>
    <cellStyle name="Neutral 4 8" xfId="2700" xr:uid="{00000000-0005-0000-0000-00008C0A0000}"/>
    <cellStyle name="Neutral 4 9" xfId="2701" xr:uid="{00000000-0005-0000-0000-00008D0A0000}"/>
    <cellStyle name="Neutral 5" xfId="2702" xr:uid="{00000000-0005-0000-0000-00008E0A0000}"/>
    <cellStyle name="Neutral 5 10" xfId="2703" xr:uid="{00000000-0005-0000-0000-00008F0A0000}"/>
    <cellStyle name="Neutral 5 11" xfId="2704" xr:uid="{00000000-0005-0000-0000-0000900A0000}"/>
    <cellStyle name="Neutral 5 2" xfId="2705" xr:uid="{00000000-0005-0000-0000-0000910A0000}"/>
    <cellStyle name="Neutral 5 3" xfId="2706" xr:uid="{00000000-0005-0000-0000-0000920A0000}"/>
    <cellStyle name="Neutral 5 4" xfId="2707" xr:uid="{00000000-0005-0000-0000-0000930A0000}"/>
    <cellStyle name="Neutral 5 5" xfId="2708" xr:uid="{00000000-0005-0000-0000-0000940A0000}"/>
    <cellStyle name="Neutral 5 6" xfId="2709" xr:uid="{00000000-0005-0000-0000-0000950A0000}"/>
    <cellStyle name="Neutral 5 7" xfId="2710" xr:uid="{00000000-0005-0000-0000-0000960A0000}"/>
    <cellStyle name="Neutral 5 8" xfId="2711" xr:uid="{00000000-0005-0000-0000-0000970A0000}"/>
    <cellStyle name="Neutral 5 9" xfId="2712" xr:uid="{00000000-0005-0000-0000-0000980A0000}"/>
    <cellStyle name="Neutral 6" xfId="2713" xr:uid="{00000000-0005-0000-0000-0000990A0000}"/>
    <cellStyle name="Neutral 6 2" xfId="2714" xr:uid="{00000000-0005-0000-0000-00009A0A0000}"/>
    <cellStyle name="Neutral 7" xfId="2715" xr:uid="{00000000-0005-0000-0000-00009B0A0000}"/>
    <cellStyle name="Neutral 7 2" xfId="2716" xr:uid="{00000000-0005-0000-0000-00009C0A0000}"/>
    <cellStyle name="Neutral 8" xfId="2717" xr:uid="{00000000-0005-0000-0000-00009D0A0000}"/>
    <cellStyle name="Neutral 9" xfId="2718" xr:uid="{00000000-0005-0000-0000-00009E0A0000}"/>
    <cellStyle name="Normal" xfId="0" builtinId="0"/>
    <cellStyle name="Normal 10" xfId="2719" xr:uid="{00000000-0005-0000-0000-0000A00A0000}"/>
    <cellStyle name="Normal 10 10" xfId="2720" xr:uid="{00000000-0005-0000-0000-0000A10A0000}"/>
    <cellStyle name="Normal 10 11" xfId="2721" xr:uid="{00000000-0005-0000-0000-0000A20A0000}"/>
    <cellStyle name="Normal 10 12" xfId="2722" xr:uid="{00000000-0005-0000-0000-0000A30A0000}"/>
    <cellStyle name="Normal 10 13" xfId="2723" xr:uid="{00000000-0005-0000-0000-0000A40A0000}"/>
    <cellStyle name="Normal 10 14" xfId="2724" xr:uid="{00000000-0005-0000-0000-0000A50A0000}"/>
    <cellStyle name="Normal 10 15" xfId="2725" xr:uid="{00000000-0005-0000-0000-0000A60A0000}"/>
    <cellStyle name="Normal 10 16" xfId="2726" xr:uid="{00000000-0005-0000-0000-0000A70A0000}"/>
    <cellStyle name="Normal 10 17" xfId="2727" xr:uid="{00000000-0005-0000-0000-0000A80A0000}"/>
    <cellStyle name="Normal 10 18" xfId="2728" xr:uid="{00000000-0005-0000-0000-0000A90A0000}"/>
    <cellStyle name="Normal 10 19" xfId="2729" xr:uid="{00000000-0005-0000-0000-0000AA0A0000}"/>
    <cellStyle name="Normal 10 2" xfId="2730" xr:uid="{00000000-0005-0000-0000-0000AB0A0000}"/>
    <cellStyle name="Normal 10 2 2" xfId="2731" xr:uid="{00000000-0005-0000-0000-0000AC0A0000}"/>
    <cellStyle name="Normal 10 20" xfId="2732" xr:uid="{00000000-0005-0000-0000-0000AD0A0000}"/>
    <cellStyle name="Normal 10 21" xfId="2733" xr:uid="{00000000-0005-0000-0000-0000AE0A0000}"/>
    <cellStyle name="Normal 10 22" xfId="2734" xr:uid="{00000000-0005-0000-0000-0000AF0A0000}"/>
    <cellStyle name="Normal 10 23" xfId="2735" xr:uid="{00000000-0005-0000-0000-0000B00A0000}"/>
    <cellStyle name="Normal 10 24" xfId="2736" xr:uid="{00000000-0005-0000-0000-0000B10A0000}"/>
    <cellStyle name="Normal 10 25" xfId="2737" xr:uid="{00000000-0005-0000-0000-0000B20A0000}"/>
    <cellStyle name="Normal 10 26" xfId="2738" xr:uid="{00000000-0005-0000-0000-0000B30A0000}"/>
    <cellStyle name="Normal 10 27" xfId="2739" xr:uid="{00000000-0005-0000-0000-0000B40A0000}"/>
    <cellStyle name="Normal 10 28" xfId="2740" xr:uid="{00000000-0005-0000-0000-0000B50A0000}"/>
    <cellStyle name="Normal 10 29" xfId="2741" xr:uid="{00000000-0005-0000-0000-0000B60A0000}"/>
    <cellStyle name="Normal 10 3" xfId="2742" xr:uid="{00000000-0005-0000-0000-0000B70A0000}"/>
    <cellStyle name="Normal 10 30" xfId="2743" xr:uid="{00000000-0005-0000-0000-0000B80A0000}"/>
    <cellStyle name="Normal 10 31" xfId="2744" xr:uid="{00000000-0005-0000-0000-0000B90A0000}"/>
    <cellStyle name="Normal 10 32" xfId="2745" xr:uid="{00000000-0005-0000-0000-0000BA0A0000}"/>
    <cellStyle name="Normal 10 33" xfId="2746" xr:uid="{00000000-0005-0000-0000-0000BB0A0000}"/>
    <cellStyle name="Normal 10 34" xfId="2747" xr:uid="{00000000-0005-0000-0000-0000BC0A0000}"/>
    <cellStyle name="Normal 10 35" xfId="2748" xr:uid="{00000000-0005-0000-0000-0000BD0A0000}"/>
    <cellStyle name="Normal 10 36" xfId="2749" xr:uid="{00000000-0005-0000-0000-0000BE0A0000}"/>
    <cellStyle name="Normal 10 37" xfId="2750" xr:uid="{00000000-0005-0000-0000-0000BF0A0000}"/>
    <cellStyle name="Normal 10 38" xfId="2751" xr:uid="{00000000-0005-0000-0000-0000C00A0000}"/>
    <cellStyle name="Normal 10 39" xfId="2752" xr:uid="{00000000-0005-0000-0000-0000C10A0000}"/>
    <cellStyle name="Normal 10 4" xfId="2753" xr:uid="{00000000-0005-0000-0000-0000C20A0000}"/>
    <cellStyle name="Normal 10 40" xfId="2754" xr:uid="{00000000-0005-0000-0000-0000C30A0000}"/>
    <cellStyle name="Normal 10 41" xfId="2755" xr:uid="{00000000-0005-0000-0000-0000C40A0000}"/>
    <cellStyle name="Normal 10 42" xfId="2756" xr:uid="{00000000-0005-0000-0000-0000C50A0000}"/>
    <cellStyle name="Normal 10 43" xfId="2757" xr:uid="{00000000-0005-0000-0000-0000C60A0000}"/>
    <cellStyle name="Normal 10 44" xfId="2758" xr:uid="{00000000-0005-0000-0000-0000C70A0000}"/>
    <cellStyle name="Normal 10 45" xfId="2759" xr:uid="{00000000-0005-0000-0000-0000C80A0000}"/>
    <cellStyle name="Normal 10 46" xfId="2760" xr:uid="{00000000-0005-0000-0000-0000C90A0000}"/>
    <cellStyle name="Normal 10 47" xfId="2761" xr:uid="{00000000-0005-0000-0000-0000CA0A0000}"/>
    <cellStyle name="Normal 10 48" xfId="2762" xr:uid="{00000000-0005-0000-0000-0000CB0A0000}"/>
    <cellStyle name="Normal 10 49" xfId="2763" xr:uid="{00000000-0005-0000-0000-0000CC0A0000}"/>
    <cellStyle name="Normal 10 5" xfId="2764" xr:uid="{00000000-0005-0000-0000-0000CD0A0000}"/>
    <cellStyle name="Normal 10 50" xfId="2765" xr:uid="{00000000-0005-0000-0000-0000CE0A0000}"/>
    <cellStyle name="Normal 10 51" xfId="2766" xr:uid="{00000000-0005-0000-0000-0000CF0A0000}"/>
    <cellStyle name="Normal 10 52" xfId="2767" xr:uid="{00000000-0005-0000-0000-0000D00A0000}"/>
    <cellStyle name="Normal 10 53" xfId="2768" xr:uid="{00000000-0005-0000-0000-0000D10A0000}"/>
    <cellStyle name="Normal 10 54" xfId="2769" xr:uid="{00000000-0005-0000-0000-0000D20A0000}"/>
    <cellStyle name="Normal 10 55" xfId="2770" xr:uid="{00000000-0005-0000-0000-0000D30A0000}"/>
    <cellStyle name="Normal 10 6" xfId="2771" xr:uid="{00000000-0005-0000-0000-0000D40A0000}"/>
    <cellStyle name="Normal 10 7" xfId="2772" xr:uid="{00000000-0005-0000-0000-0000D50A0000}"/>
    <cellStyle name="Normal 10 8" xfId="2773" xr:uid="{00000000-0005-0000-0000-0000D60A0000}"/>
    <cellStyle name="Normal 10 9" xfId="2774" xr:uid="{00000000-0005-0000-0000-0000D70A0000}"/>
    <cellStyle name="Normal 11" xfId="2775" xr:uid="{00000000-0005-0000-0000-0000D80A0000}"/>
    <cellStyle name="Normal 11 10" xfId="2776" xr:uid="{00000000-0005-0000-0000-0000D90A0000}"/>
    <cellStyle name="Normal 11 11" xfId="2777" xr:uid="{00000000-0005-0000-0000-0000DA0A0000}"/>
    <cellStyle name="Normal 11 12" xfId="2778" xr:uid="{00000000-0005-0000-0000-0000DB0A0000}"/>
    <cellStyle name="Normal 11 13" xfId="2779" xr:uid="{00000000-0005-0000-0000-0000DC0A0000}"/>
    <cellStyle name="Normal 11 14" xfId="2780" xr:uid="{00000000-0005-0000-0000-0000DD0A0000}"/>
    <cellStyle name="Normal 11 15" xfId="2781" xr:uid="{00000000-0005-0000-0000-0000DE0A0000}"/>
    <cellStyle name="Normal 11 16" xfId="2782" xr:uid="{00000000-0005-0000-0000-0000DF0A0000}"/>
    <cellStyle name="Normal 11 17" xfId="2783" xr:uid="{00000000-0005-0000-0000-0000E00A0000}"/>
    <cellStyle name="Normal 11 18" xfId="2784" xr:uid="{00000000-0005-0000-0000-0000E10A0000}"/>
    <cellStyle name="Normal 11 19" xfId="2785" xr:uid="{00000000-0005-0000-0000-0000E20A0000}"/>
    <cellStyle name="Normal 11 2" xfId="2786" xr:uid="{00000000-0005-0000-0000-0000E30A0000}"/>
    <cellStyle name="Normal 11 2 2" xfId="2787" xr:uid="{00000000-0005-0000-0000-0000E40A0000}"/>
    <cellStyle name="Normal 11 20" xfId="2788" xr:uid="{00000000-0005-0000-0000-0000E50A0000}"/>
    <cellStyle name="Normal 11 21" xfId="2789" xr:uid="{00000000-0005-0000-0000-0000E60A0000}"/>
    <cellStyle name="Normal 11 22" xfId="2790" xr:uid="{00000000-0005-0000-0000-0000E70A0000}"/>
    <cellStyle name="Normal 11 23" xfId="2791" xr:uid="{00000000-0005-0000-0000-0000E80A0000}"/>
    <cellStyle name="Normal 11 24" xfId="2792" xr:uid="{00000000-0005-0000-0000-0000E90A0000}"/>
    <cellStyle name="Normal 11 25" xfId="2793" xr:uid="{00000000-0005-0000-0000-0000EA0A0000}"/>
    <cellStyle name="Normal 11 26" xfId="2794" xr:uid="{00000000-0005-0000-0000-0000EB0A0000}"/>
    <cellStyle name="Normal 11 27" xfId="2795" xr:uid="{00000000-0005-0000-0000-0000EC0A0000}"/>
    <cellStyle name="Normal 11 28" xfId="2796" xr:uid="{00000000-0005-0000-0000-0000ED0A0000}"/>
    <cellStyle name="Normal 11 29" xfId="2797" xr:uid="{00000000-0005-0000-0000-0000EE0A0000}"/>
    <cellStyle name="Normal 11 3" xfId="2798" xr:uid="{00000000-0005-0000-0000-0000EF0A0000}"/>
    <cellStyle name="Normal 11 3 2" xfId="2799" xr:uid="{00000000-0005-0000-0000-0000F00A0000}"/>
    <cellStyle name="Normal 11 30" xfId="2800" xr:uid="{00000000-0005-0000-0000-0000F10A0000}"/>
    <cellStyle name="Normal 11 31" xfId="2801" xr:uid="{00000000-0005-0000-0000-0000F20A0000}"/>
    <cellStyle name="Normal 11 32" xfId="2802" xr:uid="{00000000-0005-0000-0000-0000F30A0000}"/>
    <cellStyle name="Normal 11 33" xfId="2803" xr:uid="{00000000-0005-0000-0000-0000F40A0000}"/>
    <cellStyle name="Normal 11 34" xfId="2804" xr:uid="{00000000-0005-0000-0000-0000F50A0000}"/>
    <cellStyle name="Normal 11 35" xfId="2805" xr:uid="{00000000-0005-0000-0000-0000F60A0000}"/>
    <cellStyle name="Normal 11 36" xfId="2806" xr:uid="{00000000-0005-0000-0000-0000F70A0000}"/>
    <cellStyle name="Normal 11 37" xfId="2807" xr:uid="{00000000-0005-0000-0000-0000F80A0000}"/>
    <cellStyle name="Normal 11 38" xfId="2808" xr:uid="{00000000-0005-0000-0000-0000F90A0000}"/>
    <cellStyle name="Normal 11 39" xfId="2809" xr:uid="{00000000-0005-0000-0000-0000FA0A0000}"/>
    <cellStyle name="Normal 11 4" xfId="2810" xr:uid="{00000000-0005-0000-0000-0000FB0A0000}"/>
    <cellStyle name="Normal 11 40" xfId="2811" xr:uid="{00000000-0005-0000-0000-0000FC0A0000}"/>
    <cellStyle name="Normal 11 41" xfId="2812" xr:uid="{00000000-0005-0000-0000-0000FD0A0000}"/>
    <cellStyle name="Normal 11 42" xfId="2813" xr:uid="{00000000-0005-0000-0000-0000FE0A0000}"/>
    <cellStyle name="Normal 11 43" xfId="2814" xr:uid="{00000000-0005-0000-0000-0000FF0A0000}"/>
    <cellStyle name="Normal 11 44" xfId="2815" xr:uid="{00000000-0005-0000-0000-0000000B0000}"/>
    <cellStyle name="Normal 11 45" xfId="2816" xr:uid="{00000000-0005-0000-0000-0000010B0000}"/>
    <cellStyle name="Normal 11 46" xfId="2817" xr:uid="{00000000-0005-0000-0000-0000020B0000}"/>
    <cellStyle name="Normal 11 47" xfId="2818" xr:uid="{00000000-0005-0000-0000-0000030B0000}"/>
    <cellStyle name="Normal 11 48" xfId="2819" xr:uid="{00000000-0005-0000-0000-0000040B0000}"/>
    <cellStyle name="Normal 11 49" xfId="2820" xr:uid="{00000000-0005-0000-0000-0000050B0000}"/>
    <cellStyle name="Normal 11 5" xfId="2821" xr:uid="{00000000-0005-0000-0000-0000060B0000}"/>
    <cellStyle name="Normal 11 50" xfId="2822" xr:uid="{00000000-0005-0000-0000-0000070B0000}"/>
    <cellStyle name="Normal 11 51" xfId="2823" xr:uid="{00000000-0005-0000-0000-0000080B0000}"/>
    <cellStyle name="Normal 11 52" xfId="2824" xr:uid="{00000000-0005-0000-0000-0000090B0000}"/>
    <cellStyle name="Normal 11 53" xfId="2825" xr:uid="{00000000-0005-0000-0000-00000A0B0000}"/>
    <cellStyle name="Normal 11 54" xfId="2826" xr:uid="{00000000-0005-0000-0000-00000B0B0000}"/>
    <cellStyle name="Normal 11 6" xfId="2827" xr:uid="{00000000-0005-0000-0000-00000C0B0000}"/>
    <cellStyle name="Normal 11 7" xfId="2828" xr:uid="{00000000-0005-0000-0000-00000D0B0000}"/>
    <cellStyle name="Normal 11 8" xfId="2829" xr:uid="{00000000-0005-0000-0000-00000E0B0000}"/>
    <cellStyle name="Normal 11 9" xfId="2830" xr:uid="{00000000-0005-0000-0000-00000F0B0000}"/>
    <cellStyle name="Normal 12" xfId="2831" xr:uid="{00000000-0005-0000-0000-0000100B0000}"/>
    <cellStyle name="Normal 12 10" xfId="2832" xr:uid="{00000000-0005-0000-0000-0000110B0000}"/>
    <cellStyle name="Normal 12 11" xfId="2833" xr:uid="{00000000-0005-0000-0000-0000120B0000}"/>
    <cellStyle name="Normal 12 12" xfId="2834" xr:uid="{00000000-0005-0000-0000-0000130B0000}"/>
    <cellStyle name="Normal 12 13" xfId="2835" xr:uid="{00000000-0005-0000-0000-0000140B0000}"/>
    <cellStyle name="Normal 12 14" xfId="2836" xr:uid="{00000000-0005-0000-0000-0000150B0000}"/>
    <cellStyle name="Normal 12 15" xfId="2837" xr:uid="{00000000-0005-0000-0000-0000160B0000}"/>
    <cellStyle name="Normal 12 16" xfId="2838" xr:uid="{00000000-0005-0000-0000-0000170B0000}"/>
    <cellStyle name="Normal 12 17" xfId="2839" xr:uid="{00000000-0005-0000-0000-0000180B0000}"/>
    <cellStyle name="Normal 12 18" xfId="2840" xr:uid="{00000000-0005-0000-0000-0000190B0000}"/>
    <cellStyle name="Normal 12 19" xfId="2841" xr:uid="{00000000-0005-0000-0000-00001A0B0000}"/>
    <cellStyle name="Normal 12 2" xfId="2842" xr:uid="{00000000-0005-0000-0000-00001B0B0000}"/>
    <cellStyle name="Normal 12 2 2" xfId="2843" xr:uid="{00000000-0005-0000-0000-00001C0B0000}"/>
    <cellStyle name="Normal 12 20" xfId="2844" xr:uid="{00000000-0005-0000-0000-00001D0B0000}"/>
    <cellStyle name="Normal 12 21" xfId="2845" xr:uid="{00000000-0005-0000-0000-00001E0B0000}"/>
    <cellStyle name="Normal 12 22" xfId="2846" xr:uid="{00000000-0005-0000-0000-00001F0B0000}"/>
    <cellStyle name="Normal 12 23" xfId="2847" xr:uid="{00000000-0005-0000-0000-0000200B0000}"/>
    <cellStyle name="Normal 12 24" xfId="2848" xr:uid="{00000000-0005-0000-0000-0000210B0000}"/>
    <cellStyle name="Normal 12 25" xfId="2849" xr:uid="{00000000-0005-0000-0000-0000220B0000}"/>
    <cellStyle name="Normal 12 26" xfId="2850" xr:uid="{00000000-0005-0000-0000-0000230B0000}"/>
    <cellStyle name="Normal 12 27" xfId="2851" xr:uid="{00000000-0005-0000-0000-0000240B0000}"/>
    <cellStyle name="Normal 12 28" xfId="2852" xr:uid="{00000000-0005-0000-0000-0000250B0000}"/>
    <cellStyle name="Normal 12 29" xfId="2853" xr:uid="{00000000-0005-0000-0000-0000260B0000}"/>
    <cellStyle name="Normal 12 3" xfId="2854" xr:uid="{00000000-0005-0000-0000-0000270B0000}"/>
    <cellStyle name="Normal 12 3 2" xfId="2855" xr:uid="{00000000-0005-0000-0000-0000280B0000}"/>
    <cellStyle name="Normal 12 30" xfId="2856" xr:uid="{00000000-0005-0000-0000-0000290B0000}"/>
    <cellStyle name="Normal 12 31" xfId="2857" xr:uid="{00000000-0005-0000-0000-00002A0B0000}"/>
    <cellStyle name="Normal 12 32" xfId="2858" xr:uid="{00000000-0005-0000-0000-00002B0B0000}"/>
    <cellStyle name="Normal 12 33" xfId="2859" xr:uid="{00000000-0005-0000-0000-00002C0B0000}"/>
    <cellStyle name="Normal 12 34" xfId="2860" xr:uid="{00000000-0005-0000-0000-00002D0B0000}"/>
    <cellStyle name="Normal 12 35" xfId="2861" xr:uid="{00000000-0005-0000-0000-00002E0B0000}"/>
    <cellStyle name="Normal 12 36" xfId="2862" xr:uid="{00000000-0005-0000-0000-00002F0B0000}"/>
    <cellStyle name="Normal 12 37" xfId="2863" xr:uid="{00000000-0005-0000-0000-0000300B0000}"/>
    <cellStyle name="Normal 12 38" xfId="2864" xr:uid="{00000000-0005-0000-0000-0000310B0000}"/>
    <cellStyle name="Normal 12 39" xfId="2865" xr:uid="{00000000-0005-0000-0000-0000320B0000}"/>
    <cellStyle name="Normal 12 4" xfId="2866" xr:uid="{00000000-0005-0000-0000-0000330B0000}"/>
    <cellStyle name="Normal 12 40" xfId="2867" xr:uid="{00000000-0005-0000-0000-0000340B0000}"/>
    <cellStyle name="Normal 12 41" xfId="2868" xr:uid="{00000000-0005-0000-0000-0000350B0000}"/>
    <cellStyle name="Normal 12 42" xfId="2869" xr:uid="{00000000-0005-0000-0000-0000360B0000}"/>
    <cellStyle name="Normal 12 43" xfId="2870" xr:uid="{00000000-0005-0000-0000-0000370B0000}"/>
    <cellStyle name="Normal 12 44" xfId="2871" xr:uid="{00000000-0005-0000-0000-0000380B0000}"/>
    <cellStyle name="Normal 12 45" xfId="2872" xr:uid="{00000000-0005-0000-0000-0000390B0000}"/>
    <cellStyle name="Normal 12 46" xfId="2873" xr:uid="{00000000-0005-0000-0000-00003A0B0000}"/>
    <cellStyle name="Normal 12 47" xfId="2874" xr:uid="{00000000-0005-0000-0000-00003B0B0000}"/>
    <cellStyle name="Normal 12 48" xfId="2875" xr:uid="{00000000-0005-0000-0000-00003C0B0000}"/>
    <cellStyle name="Normal 12 49" xfId="2876" xr:uid="{00000000-0005-0000-0000-00003D0B0000}"/>
    <cellStyle name="Normal 12 5" xfId="2877" xr:uid="{00000000-0005-0000-0000-00003E0B0000}"/>
    <cellStyle name="Normal 12 50" xfId="2878" xr:uid="{00000000-0005-0000-0000-00003F0B0000}"/>
    <cellStyle name="Normal 12 51" xfId="2879" xr:uid="{00000000-0005-0000-0000-0000400B0000}"/>
    <cellStyle name="Normal 12 52" xfId="2880" xr:uid="{00000000-0005-0000-0000-0000410B0000}"/>
    <cellStyle name="Normal 12 53" xfId="2881" xr:uid="{00000000-0005-0000-0000-0000420B0000}"/>
    <cellStyle name="Normal 12 54" xfId="2882" xr:uid="{00000000-0005-0000-0000-0000430B0000}"/>
    <cellStyle name="Normal 12 6" xfId="2883" xr:uid="{00000000-0005-0000-0000-0000440B0000}"/>
    <cellStyle name="Normal 12 7" xfId="2884" xr:uid="{00000000-0005-0000-0000-0000450B0000}"/>
    <cellStyle name="Normal 12 8" xfId="2885" xr:uid="{00000000-0005-0000-0000-0000460B0000}"/>
    <cellStyle name="Normal 12 9" xfId="2886" xr:uid="{00000000-0005-0000-0000-0000470B0000}"/>
    <cellStyle name="Normal 13" xfId="2887" xr:uid="{00000000-0005-0000-0000-0000480B0000}"/>
    <cellStyle name="Normal 13 10" xfId="2888" xr:uid="{00000000-0005-0000-0000-0000490B0000}"/>
    <cellStyle name="Normal 13 11" xfId="2889" xr:uid="{00000000-0005-0000-0000-00004A0B0000}"/>
    <cellStyle name="Normal 13 12" xfId="2890" xr:uid="{00000000-0005-0000-0000-00004B0B0000}"/>
    <cellStyle name="Normal 13 13" xfId="2891" xr:uid="{00000000-0005-0000-0000-00004C0B0000}"/>
    <cellStyle name="Normal 13 14" xfId="2892" xr:uid="{00000000-0005-0000-0000-00004D0B0000}"/>
    <cellStyle name="Normal 13 15" xfId="2893" xr:uid="{00000000-0005-0000-0000-00004E0B0000}"/>
    <cellStyle name="Normal 13 16" xfId="2894" xr:uid="{00000000-0005-0000-0000-00004F0B0000}"/>
    <cellStyle name="Normal 13 17" xfId="2895" xr:uid="{00000000-0005-0000-0000-0000500B0000}"/>
    <cellStyle name="Normal 13 18" xfId="2896" xr:uid="{00000000-0005-0000-0000-0000510B0000}"/>
    <cellStyle name="Normal 13 19" xfId="2897" xr:uid="{00000000-0005-0000-0000-0000520B0000}"/>
    <cellStyle name="Normal 13 2" xfId="2898" xr:uid="{00000000-0005-0000-0000-0000530B0000}"/>
    <cellStyle name="Normal 13 2 2" xfId="2899" xr:uid="{00000000-0005-0000-0000-0000540B0000}"/>
    <cellStyle name="Normal 13 2 2 2" xfId="2900" xr:uid="{00000000-0005-0000-0000-0000550B0000}"/>
    <cellStyle name="Normal 13 2 3" xfId="2901" xr:uid="{00000000-0005-0000-0000-0000560B0000}"/>
    <cellStyle name="Normal 13 2 3 2" xfId="2902" xr:uid="{00000000-0005-0000-0000-0000570B0000}"/>
    <cellStyle name="Normal 13 2 3 3" xfId="2903" xr:uid="{00000000-0005-0000-0000-0000580B0000}"/>
    <cellStyle name="Normal 13 20" xfId="2904" xr:uid="{00000000-0005-0000-0000-0000590B0000}"/>
    <cellStyle name="Normal 13 21" xfId="2905" xr:uid="{00000000-0005-0000-0000-00005A0B0000}"/>
    <cellStyle name="Normal 13 22" xfId="2906" xr:uid="{00000000-0005-0000-0000-00005B0B0000}"/>
    <cellStyle name="Normal 13 23" xfId="2907" xr:uid="{00000000-0005-0000-0000-00005C0B0000}"/>
    <cellStyle name="Normal 13 24" xfId="2908" xr:uid="{00000000-0005-0000-0000-00005D0B0000}"/>
    <cellStyle name="Normal 13 25" xfId="2909" xr:uid="{00000000-0005-0000-0000-00005E0B0000}"/>
    <cellStyle name="Normal 13 26" xfId="2910" xr:uid="{00000000-0005-0000-0000-00005F0B0000}"/>
    <cellStyle name="Normal 13 27" xfId="2911" xr:uid="{00000000-0005-0000-0000-0000600B0000}"/>
    <cellStyle name="Normal 13 28" xfId="2912" xr:uid="{00000000-0005-0000-0000-0000610B0000}"/>
    <cellStyle name="Normal 13 29" xfId="2913" xr:uid="{00000000-0005-0000-0000-0000620B0000}"/>
    <cellStyle name="Normal 13 3" xfId="2914" xr:uid="{00000000-0005-0000-0000-0000630B0000}"/>
    <cellStyle name="Normal 13 3 2" xfId="2915" xr:uid="{00000000-0005-0000-0000-0000640B0000}"/>
    <cellStyle name="Normal 13 3 2 2" xfId="2916" xr:uid="{00000000-0005-0000-0000-0000650B0000}"/>
    <cellStyle name="Normal 13 3 2 3" xfId="2917" xr:uid="{00000000-0005-0000-0000-0000660B0000}"/>
    <cellStyle name="Normal 13 30" xfId="2918" xr:uid="{00000000-0005-0000-0000-0000670B0000}"/>
    <cellStyle name="Normal 13 31" xfId="2919" xr:uid="{00000000-0005-0000-0000-0000680B0000}"/>
    <cellStyle name="Normal 13 32" xfId="2920" xr:uid="{00000000-0005-0000-0000-0000690B0000}"/>
    <cellStyle name="Normal 13 33" xfId="2921" xr:uid="{00000000-0005-0000-0000-00006A0B0000}"/>
    <cellStyle name="Normal 13 34" xfId="2922" xr:uid="{00000000-0005-0000-0000-00006B0B0000}"/>
    <cellStyle name="Normal 13 35" xfId="2923" xr:uid="{00000000-0005-0000-0000-00006C0B0000}"/>
    <cellStyle name="Normal 13 36" xfId="2924" xr:uid="{00000000-0005-0000-0000-00006D0B0000}"/>
    <cellStyle name="Normal 13 37" xfId="2925" xr:uid="{00000000-0005-0000-0000-00006E0B0000}"/>
    <cellStyle name="Normal 13 38" xfId="2926" xr:uid="{00000000-0005-0000-0000-00006F0B0000}"/>
    <cellStyle name="Normal 13 39" xfId="2927" xr:uid="{00000000-0005-0000-0000-0000700B0000}"/>
    <cellStyle name="Normal 13 4" xfId="2928" xr:uid="{00000000-0005-0000-0000-0000710B0000}"/>
    <cellStyle name="Normal 13 4 2" xfId="2929" xr:uid="{00000000-0005-0000-0000-0000720B0000}"/>
    <cellStyle name="Normal 13 4 2 2" xfId="2930" xr:uid="{00000000-0005-0000-0000-0000730B0000}"/>
    <cellStyle name="Normal 13 4 2 3" xfId="2931" xr:uid="{00000000-0005-0000-0000-0000740B0000}"/>
    <cellStyle name="Normal 13 40" xfId="2932" xr:uid="{00000000-0005-0000-0000-0000750B0000}"/>
    <cellStyle name="Normal 13 41" xfId="2933" xr:uid="{00000000-0005-0000-0000-0000760B0000}"/>
    <cellStyle name="Normal 13 42" xfId="2934" xr:uid="{00000000-0005-0000-0000-0000770B0000}"/>
    <cellStyle name="Normal 13 43" xfId="2935" xr:uid="{00000000-0005-0000-0000-0000780B0000}"/>
    <cellStyle name="Normal 13 44" xfId="2936" xr:uid="{00000000-0005-0000-0000-0000790B0000}"/>
    <cellStyle name="Normal 13 45" xfId="2937" xr:uid="{00000000-0005-0000-0000-00007A0B0000}"/>
    <cellStyle name="Normal 13 46" xfId="2938" xr:uid="{00000000-0005-0000-0000-00007B0B0000}"/>
    <cellStyle name="Normal 13 47" xfId="2939" xr:uid="{00000000-0005-0000-0000-00007C0B0000}"/>
    <cellStyle name="Normal 13 48" xfId="2940" xr:uid="{00000000-0005-0000-0000-00007D0B0000}"/>
    <cellStyle name="Normal 13 49" xfId="2941" xr:uid="{00000000-0005-0000-0000-00007E0B0000}"/>
    <cellStyle name="Normal 13 5" xfId="2942" xr:uid="{00000000-0005-0000-0000-00007F0B0000}"/>
    <cellStyle name="Normal 13 5 2" xfId="2943" xr:uid="{00000000-0005-0000-0000-0000800B0000}"/>
    <cellStyle name="Normal 13 5 2 2" xfId="2944" xr:uid="{00000000-0005-0000-0000-0000810B0000}"/>
    <cellStyle name="Normal 13 5 2 3" xfId="2945" xr:uid="{00000000-0005-0000-0000-0000820B0000}"/>
    <cellStyle name="Normal 13 50" xfId="2946" xr:uid="{00000000-0005-0000-0000-0000830B0000}"/>
    <cellStyle name="Normal 13 51" xfId="2947" xr:uid="{00000000-0005-0000-0000-0000840B0000}"/>
    <cellStyle name="Normal 13 52" xfId="2948" xr:uid="{00000000-0005-0000-0000-0000850B0000}"/>
    <cellStyle name="Normal 13 53" xfId="2949" xr:uid="{00000000-0005-0000-0000-0000860B0000}"/>
    <cellStyle name="Normal 13 54" xfId="2950" xr:uid="{00000000-0005-0000-0000-0000870B0000}"/>
    <cellStyle name="Normal 13 6" xfId="2951" xr:uid="{00000000-0005-0000-0000-0000880B0000}"/>
    <cellStyle name="Normal 13 6 2" xfId="2952" xr:uid="{00000000-0005-0000-0000-0000890B0000}"/>
    <cellStyle name="Normal 13 6 2 2" xfId="2953" xr:uid="{00000000-0005-0000-0000-00008A0B0000}"/>
    <cellStyle name="Normal 13 6 2 3" xfId="2954" xr:uid="{00000000-0005-0000-0000-00008B0B0000}"/>
    <cellStyle name="Normal 13 7" xfId="2955" xr:uid="{00000000-0005-0000-0000-00008C0B0000}"/>
    <cellStyle name="Normal 13 8" xfId="2956" xr:uid="{00000000-0005-0000-0000-00008D0B0000}"/>
    <cellStyle name="Normal 13 9" xfId="2957" xr:uid="{00000000-0005-0000-0000-00008E0B0000}"/>
    <cellStyle name="Normal 14" xfId="2958" xr:uid="{00000000-0005-0000-0000-00008F0B0000}"/>
    <cellStyle name="Normal 14 10" xfId="2959" xr:uid="{00000000-0005-0000-0000-0000900B0000}"/>
    <cellStyle name="Normal 14 11" xfId="2960" xr:uid="{00000000-0005-0000-0000-0000910B0000}"/>
    <cellStyle name="Normal 14 12" xfId="2961" xr:uid="{00000000-0005-0000-0000-0000920B0000}"/>
    <cellStyle name="Normal 14 13" xfId="2962" xr:uid="{00000000-0005-0000-0000-0000930B0000}"/>
    <cellStyle name="Normal 14 14" xfId="2963" xr:uid="{00000000-0005-0000-0000-0000940B0000}"/>
    <cellStyle name="Normal 14 15" xfId="2964" xr:uid="{00000000-0005-0000-0000-0000950B0000}"/>
    <cellStyle name="Normal 14 16" xfId="2965" xr:uid="{00000000-0005-0000-0000-0000960B0000}"/>
    <cellStyle name="Normal 14 17" xfId="2966" xr:uid="{00000000-0005-0000-0000-0000970B0000}"/>
    <cellStyle name="Normal 14 18" xfId="2967" xr:uid="{00000000-0005-0000-0000-0000980B0000}"/>
    <cellStyle name="Normal 14 19" xfId="2968" xr:uid="{00000000-0005-0000-0000-0000990B0000}"/>
    <cellStyle name="Normal 14 2" xfId="2969" xr:uid="{00000000-0005-0000-0000-00009A0B0000}"/>
    <cellStyle name="Normal 14 20" xfId="2970" xr:uid="{00000000-0005-0000-0000-00009B0B0000}"/>
    <cellStyle name="Normal 14 21" xfId="2971" xr:uid="{00000000-0005-0000-0000-00009C0B0000}"/>
    <cellStyle name="Normal 14 22" xfId="2972" xr:uid="{00000000-0005-0000-0000-00009D0B0000}"/>
    <cellStyle name="Normal 14 23" xfId="2973" xr:uid="{00000000-0005-0000-0000-00009E0B0000}"/>
    <cellStyle name="Normal 14 24" xfId="2974" xr:uid="{00000000-0005-0000-0000-00009F0B0000}"/>
    <cellStyle name="Normal 14 25" xfId="2975" xr:uid="{00000000-0005-0000-0000-0000A00B0000}"/>
    <cellStyle name="Normal 14 26" xfId="2976" xr:uid="{00000000-0005-0000-0000-0000A10B0000}"/>
    <cellStyle name="Normal 14 27" xfId="2977" xr:uid="{00000000-0005-0000-0000-0000A20B0000}"/>
    <cellStyle name="Normal 14 28" xfId="2978" xr:uid="{00000000-0005-0000-0000-0000A30B0000}"/>
    <cellStyle name="Normal 14 29" xfId="2979" xr:uid="{00000000-0005-0000-0000-0000A40B0000}"/>
    <cellStyle name="Normal 14 3" xfId="2980" xr:uid="{00000000-0005-0000-0000-0000A50B0000}"/>
    <cellStyle name="Normal 14 30" xfId="2981" xr:uid="{00000000-0005-0000-0000-0000A60B0000}"/>
    <cellStyle name="Normal 14 31" xfId="2982" xr:uid="{00000000-0005-0000-0000-0000A70B0000}"/>
    <cellStyle name="Normal 14 32" xfId="2983" xr:uid="{00000000-0005-0000-0000-0000A80B0000}"/>
    <cellStyle name="Normal 14 33" xfId="2984" xr:uid="{00000000-0005-0000-0000-0000A90B0000}"/>
    <cellStyle name="Normal 14 34" xfId="2985" xr:uid="{00000000-0005-0000-0000-0000AA0B0000}"/>
    <cellStyle name="Normal 14 35" xfId="2986" xr:uid="{00000000-0005-0000-0000-0000AB0B0000}"/>
    <cellStyle name="Normal 14 36" xfId="2987" xr:uid="{00000000-0005-0000-0000-0000AC0B0000}"/>
    <cellStyle name="Normal 14 37" xfId="2988" xr:uid="{00000000-0005-0000-0000-0000AD0B0000}"/>
    <cellStyle name="Normal 14 38" xfId="2989" xr:uid="{00000000-0005-0000-0000-0000AE0B0000}"/>
    <cellStyle name="Normal 14 39" xfId="2990" xr:uid="{00000000-0005-0000-0000-0000AF0B0000}"/>
    <cellStyle name="Normal 14 4" xfId="2991" xr:uid="{00000000-0005-0000-0000-0000B00B0000}"/>
    <cellStyle name="Normal 14 40" xfId="2992" xr:uid="{00000000-0005-0000-0000-0000B10B0000}"/>
    <cellStyle name="Normal 14 41" xfId="2993" xr:uid="{00000000-0005-0000-0000-0000B20B0000}"/>
    <cellStyle name="Normal 14 42" xfId="2994" xr:uid="{00000000-0005-0000-0000-0000B30B0000}"/>
    <cellStyle name="Normal 14 43" xfId="2995" xr:uid="{00000000-0005-0000-0000-0000B40B0000}"/>
    <cellStyle name="Normal 14 44" xfId="2996" xr:uid="{00000000-0005-0000-0000-0000B50B0000}"/>
    <cellStyle name="Normal 14 45" xfId="2997" xr:uid="{00000000-0005-0000-0000-0000B60B0000}"/>
    <cellStyle name="Normal 14 46" xfId="2998" xr:uid="{00000000-0005-0000-0000-0000B70B0000}"/>
    <cellStyle name="Normal 14 47" xfId="2999" xr:uid="{00000000-0005-0000-0000-0000B80B0000}"/>
    <cellStyle name="Normal 14 48" xfId="3000" xr:uid="{00000000-0005-0000-0000-0000B90B0000}"/>
    <cellStyle name="Normal 14 49" xfId="3001" xr:uid="{00000000-0005-0000-0000-0000BA0B0000}"/>
    <cellStyle name="Normal 14 5" xfId="3002" xr:uid="{00000000-0005-0000-0000-0000BB0B0000}"/>
    <cellStyle name="Normal 14 50" xfId="3003" xr:uid="{00000000-0005-0000-0000-0000BC0B0000}"/>
    <cellStyle name="Normal 14 51" xfId="3004" xr:uid="{00000000-0005-0000-0000-0000BD0B0000}"/>
    <cellStyle name="Normal 14 52" xfId="3005" xr:uid="{00000000-0005-0000-0000-0000BE0B0000}"/>
    <cellStyle name="Normal 14 53" xfId="3006" xr:uid="{00000000-0005-0000-0000-0000BF0B0000}"/>
    <cellStyle name="Normal 14 54" xfId="3007" xr:uid="{00000000-0005-0000-0000-0000C00B0000}"/>
    <cellStyle name="Normal 14 6" xfId="3008" xr:uid="{00000000-0005-0000-0000-0000C10B0000}"/>
    <cellStyle name="Normal 14 7" xfId="3009" xr:uid="{00000000-0005-0000-0000-0000C20B0000}"/>
    <cellStyle name="Normal 14 8" xfId="3010" xr:uid="{00000000-0005-0000-0000-0000C30B0000}"/>
    <cellStyle name="Normal 14 9" xfId="3011" xr:uid="{00000000-0005-0000-0000-0000C40B0000}"/>
    <cellStyle name="Normal 15" xfId="3012" xr:uid="{00000000-0005-0000-0000-0000C50B0000}"/>
    <cellStyle name="Normal 15 2" xfId="3013" xr:uid="{00000000-0005-0000-0000-0000C60B0000}"/>
    <cellStyle name="Normal 15 3" xfId="3014" xr:uid="{00000000-0005-0000-0000-0000C70B0000}"/>
    <cellStyle name="Normal 15 4" xfId="3015" xr:uid="{00000000-0005-0000-0000-0000C80B0000}"/>
    <cellStyle name="Normal 16" xfId="3016" xr:uid="{00000000-0005-0000-0000-0000C90B0000}"/>
    <cellStyle name="Normal 16 2" xfId="3017" xr:uid="{00000000-0005-0000-0000-0000CA0B0000}"/>
    <cellStyle name="Normal 16 3" xfId="3018" xr:uid="{00000000-0005-0000-0000-0000CB0B0000}"/>
    <cellStyle name="Normal 17" xfId="3019" xr:uid="{00000000-0005-0000-0000-0000CC0B0000}"/>
    <cellStyle name="Normal 18" xfId="3020" xr:uid="{00000000-0005-0000-0000-0000CD0B0000}"/>
    <cellStyle name="Normal 18 2" xfId="3021" xr:uid="{00000000-0005-0000-0000-0000CE0B0000}"/>
    <cellStyle name="Normal 19" xfId="3022" xr:uid="{00000000-0005-0000-0000-0000CF0B0000}"/>
    <cellStyle name="Normal 19 2" xfId="3023" xr:uid="{00000000-0005-0000-0000-0000D00B0000}"/>
    <cellStyle name="normal 2" xfId="3024" xr:uid="{00000000-0005-0000-0000-0000D10B0000}"/>
    <cellStyle name="Normal 2 10" xfId="3025" xr:uid="{00000000-0005-0000-0000-0000D20B0000}"/>
    <cellStyle name="Normal 2 10 2" xfId="3026" xr:uid="{00000000-0005-0000-0000-0000D30B0000}"/>
    <cellStyle name="Normal 2 10 2 2" xfId="3027" xr:uid="{00000000-0005-0000-0000-0000D40B0000}"/>
    <cellStyle name="Normal 2 10 2 3" xfId="3028" xr:uid="{00000000-0005-0000-0000-0000D50B0000}"/>
    <cellStyle name="Normal 2 10 2 4" xfId="3029" xr:uid="{00000000-0005-0000-0000-0000D60B0000}"/>
    <cellStyle name="Normal 2 10 2 5" xfId="3030" xr:uid="{00000000-0005-0000-0000-0000D70B0000}"/>
    <cellStyle name="Normal 2 10 2 6" xfId="3031" xr:uid="{00000000-0005-0000-0000-0000D80B0000}"/>
    <cellStyle name="Normal 2 10 3" xfId="3032" xr:uid="{00000000-0005-0000-0000-0000D90B0000}"/>
    <cellStyle name="Normal 2 10 4" xfId="3033" xr:uid="{00000000-0005-0000-0000-0000DA0B0000}"/>
    <cellStyle name="Normal 2 10 5" xfId="3034" xr:uid="{00000000-0005-0000-0000-0000DB0B0000}"/>
    <cellStyle name="Normal 2 10 6" xfId="3035" xr:uid="{00000000-0005-0000-0000-0000DC0B0000}"/>
    <cellStyle name="Normal 2 11" xfId="3036" xr:uid="{00000000-0005-0000-0000-0000DD0B0000}"/>
    <cellStyle name="Normal 2 11 2" xfId="3037" xr:uid="{00000000-0005-0000-0000-0000DE0B0000}"/>
    <cellStyle name="Normal 2 11 2 2" xfId="3038" xr:uid="{00000000-0005-0000-0000-0000DF0B0000}"/>
    <cellStyle name="Normal 2 11 2 3" xfId="3039" xr:uid="{00000000-0005-0000-0000-0000E00B0000}"/>
    <cellStyle name="Normal 2 11 2 4" xfId="3040" xr:uid="{00000000-0005-0000-0000-0000E10B0000}"/>
    <cellStyle name="Normal 2 11 2 5" xfId="3041" xr:uid="{00000000-0005-0000-0000-0000E20B0000}"/>
    <cellStyle name="Normal 2 11 2 6" xfId="3042" xr:uid="{00000000-0005-0000-0000-0000E30B0000}"/>
    <cellStyle name="Normal 2 11 3" xfId="3043" xr:uid="{00000000-0005-0000-0000-0000E40B0000}"/>
    <cellStyle name="Normal 2 11 4" xfId="3044" xr:uid="{00000000-0005-0000-0000-0000E50B0000}"/>
    <cellStyle name="Normal 2 11 5" xfId="3045" xr:uid="{00000000-0005-0000-0000-0000E60B0000}"/>
    <cellStyle name="Normal 2 11 6" xfId="3046" xr:uid="{00000000-0005-0000-0000-0000E70B0000}"/>
    <cellStyle name="Normal 2 12" xfId="3047" xr:uid="{00000000-0005-0000-0000-0000E80B0000}"/>
    <cellStyle name="Normal 2 12 2" xfId="3048" xr:uid="{00000000-0005-0000-0000-0000E90B0000}"/>
    <cellStyle name="Normal 2 12 2 2" xfId="3049" xr:uid="{00000000-0005-0000-0000-0000EA0B0000}"/>
    <cellStyle name="Normal 2 12 2 3" xfId="3050" xr:uid="{00000000-0005-0000-0000-0000EB0B0000}"/>
    <cellStyle name="Normal 2 12 2 4" xfId="3051" xr:uid="{00000000-0005-0000-0000-0000EC0B0000}"/>
    <cellStyle name="Normal 2 12 2 5" xfId="3052" xr:uid="{00000000-0005-0000-0000-0000ED0B0000}"/>
    <cellStyle name="Normal 2 12 2 6" xfId="3053" xr:uid="{00000000-0005-0000-0000-0000EE0B0000}"/>
    <cellStyle name="Normal 2 12 3" xfId="3054" xr:uid="{00000000-0005-0000-0000-0000EF0B0000}"/>
    <cellStyle name="Normal 2 12 4" xfId="3055" xr:uid="{00000000-0005-0000-0000-0000F00B0000}"/>
    <cellStyle name="Normal 2 12 5" xfId="3056" xr:uid="{00000000-0005-0000-0000-0000F10B0000}"/>
    <cellStyle name="Normal 2 12 6" xfId="3057" xr:uid="{00000000-0005-0000-0000-0000F20B0000}"/>
    <cellStyle name="Normal 2 13" xfId="3058" xr:uid="{00000000-0005-0000-0000-0000F30B0000}"/>
    <cellStyle name="Normal 2 13 2" xfId="3059" xr:uid="{00000000-0005-0000-0000-0000F40B0000}"/>
    <cellStyle name="Normal 2 13 2 2" xfId="3060" xr:uid="{00000000-0005-0000-0000-0000F50B0000}"/>
    <cellStyle name="Normal 2 13 2 3" xfId="3061" xr:uid="{00000000-0005-0000-0000-0000F60B0000}"/>
    <cellStyle name="Normal 2 13 2 4" xfId="3062" xr:uid="{00000000-0005-0000-0000-0000F70B0000}"/>
    <cellStyle name="Normal 2 13 2 5" xfId="3063" xr:uid="{00000000-0005-0000-0000-0000F80B0000}"/>
    <cellStyle name="Normal 2 13 2 6" xfId="3064" xr:uid="{00000000-0005-0000-0000-0000F90B0000}"/>
    <cellStyle name="Normal 2 13 3" xfId="3065" xr:uid="{00000000-0005-0000-0000-0000FA0B0000}"/>
    <cellStyle name="Normal 2 13 4" xfId="3066" xr:uid="{00000000-0005-0000-0000-0000FB0B0000}"/>
    <cellStyle name="Normal 2 13 5" xfId="3067" xr:uid="{00000000-0005-0000-0000-0000FC0B0000}"/>
    <cellStyle name="Normal 2 13 6" xfId="3068" xr:uid="{00000000-0005-0000-0000-0000FD0B0000}"/>
    <cellStyle name="Normal 2 14" xfId="3069" xr:uid="{00000000-0005-0000-0000-0000FE0B0000}"/>
    <cellStyle name="Normal 2 14 2" xfId="3070" xr:uid="{00000000-0005-0000-0000-0000FF0B0000}"/>
    <cellStyle name="Normal 2 14 2 2" xfId="3071" xr:uid="{00000000-0005-0000-0000-0000000C0000}"/>
    <cellStyle name="Normal 2 14 2 3" xfId="3072" xr:uid="{00000000-0005-0000-0000-0000010C0000}"/>
    <cellStyle name="Normal 2 14 2 4" xfId="3073" xr:uid="{00000000-0005-0000-0000-0000020C0000}"/>
    <cellStyle name="Normal 2 14 2 5" xfId="3074" xr:uid="{00000000-0005-0000-0000-0000030C0000}"/>
    <cellStyle name="Normal 2 14 2 6" xfId="3075" xr:uid="{00000000-0005-0000-0000-0000040C0000}"/>
    <cellStyle name="Normal 2 14 3" xfId="3076" xr:uid="{00000000-0005-0000-0000-0000050C0000}"/>
    <cellStyle name="Normal 2 14 4" xfId="3077" xr:uid="{00000000-0005-0000-0000-0000060C0000}"/>
    <cellStyle name="Normal 2 14 5" xfId="3078" xr:uid="{00000000-0005-0000-0000-0000070C0000}"/>
    <cellStyle name="Normal 2 14 6" xfId="3079" xr:uid="{00000000-0005-0000-0000-0000080C0000}"/>
    <cellStyle name="Normal 2 15" xfId="3080" xr:uid="{00000000-0005-0000-0000-0000090C0000}"/>
    <cellStyle name="Normal 2 15 2" xfId="3081" xr:uid="{00000000-0005-0000-0000-00000A0C0000}"/>
    <cellStyle name="Normal 2 15 2 2" xfId="3082" xr:uid="{00000000-0005-0000-0000-00000B0C0000}"/>
    <cellStyle name="Normal 2 15 2 3" xfId="3083" xr:uid="{00000000-0005-0000-0000-00000C0C0000}"/>
    <cellStyle name="Normal 2 15 2 4" xfId="3084" xr:uid="{00000000-0005-0000-0000-00000D0C0000}"/>
    <cellStyle name="Normal 2 15 2 5" xfId="3085" xr:uid="{00000000-0005-0000-0000-00000E0C0000}"/>
    <cellStyle name="Normal 2 15 2 6" xfId="3086" xr:uid="{00000000-0005-0000-0000-00000F0C0000}"/>
    <cellStyle name="Normal 2 15 3" xfId="3087" xr:uid="{00000000-0005-0000-0000-0000100C0000}"/>
    <cellStyle name="Normal 2 15 4" xfId="3088" xr:uid="{00000000-0005-0000-0000-0000110C0000}"/>
    <cellStyle name="Normal 2 15 5" xfId="3089" xr:uid="{00000000-0005-0000-0000-0000120C0000}"/>
    <cellStyle name="Normal 2 15 6" xfId="3090" xr:uid="{00000000-0005-0000-0000-0000130C0000}"/>
    <cellStyle name="Normal 2 16" xfId="3091" xr:uid="{00000000-0005-0000-0000-0000140C0000}"/>
    <cellStyle name="Normal 2 16 2" xfId="3092" xr:uid="{00000000-0005-0000-0000-0000150C0000}"/>
    <cellStyle name="Normal 2 16 2 2" xfId="3093" xr:uid="{00000000-0005-0000-0000-0000160C0000}"/>
    <cellStyle name="Normal 2 16 2 3" xfId="3094" xr:uid="{00000000-0005-0000-0000-0000170C0000}"/>
    <cellStyle name="Normal 2 16 2 4" xfId="3095" xr:uid="{00000000-0005-0000-0000-0000180C0000}"/>
    <cellStyle name="Normal 2 16 2 5" xfId="3096" xr:uid="{00000000-0005-0000-0000-0000190C0000}"/>
    <cellStyle name="Normal 2 16 2 6" xfId="3097" xr:uid="{00000000-0005-0000-0000-00001A0C0000}"/>
    <cellStyle name="Normal 2 16 3" xfId="3098" xr:uid="{00000000-0005-0000-0000-00001B0C0000}"/>
    <cellStyle name="Normal 2 16 4" xfId="3099" xr:uid="{00000000-0005-0000-0000-00001C0C0000}"/>
    <cellStyle name="Normal 2 16 5" xfId="3100" xr:uid="{00000000-0005-0000-0000-00001D0C0000}"/>
    <cellStyle name="Normal 2 16 6" xfId="3101" xr:uid="{00000000-0005-0000-0000-00001E0C0000}"/>
    <cellStyle name="Normal 2 17" xfId="3102" xr:uid="{00000000-0005-0000-0000-00001F0C0000}"/>
    <cellStyle name="Normal 2 17 2" xfId="3103" xr:uid="{00000000-0005-0000-0000-0000200C0000}"/>
    <cellStyle name="Normal 2 17 2 2" xfId="3104" xr:uid="{00000000-0005-0000-0000-0000210C0000}"/>
    <cellStyle name="Normal 2 17 2 3" xfId="3105" xr:uid="{00000000-0005-0000-0000-0000220C0000}"/>
    <cellStyle name="Normal 2 17 2 4" xfId="3106" xr:uid="{00000000-0005-0000-0000-0000230C0000}"/>
    <cellStyle name="Normal 2 17 2 5" xfId="3107" xr:uid="{00000000-0005-0000-0000-0000240C0000}"/>
    <cellStyle name="Normal 2 17 2 6" xfId="3108" xr:uid="{00000000-0005-0000-0000-0000250C0000}"/>
    <cellStyle name="Normal 2 17 3" xfId="3109" xr:uid="{00000000-0005-0000-0000-0000260C0000}"/>
    <cellStyle name="Normal 2 17 4" xfId="3110" xr:uid="{00000000-0005-0000-0000-0000270C0000}"/>
    <cellStyle name="Normal 2 17 5" xfId="3111" xr:uid="{00000000-0005-0000-0000-0000280C0000}"/>
    <cellStyle name="Normal 2 17 6" xfId="3112" xr:uid="{00000000-0005-0000-0000-0000290C0000}"/>
    <cellStyle name="Normal 2 18" xfId="3113" xr:uid="{00000000-0005-0000-0000-00002A0C0000}"/>
    <cellStyle name="Normal 2 18 2" xfId="3114" xr:uid="{00000000-0005-0000-0000-00002B0C0000}"/>
    <cellStyle name="Normal 2 18 2 2" xfId="3115" xr:uid="{00000000-0005-0000-0000-00002C0C0000}"/>
    <cellStyle name="Normal 2 19" xfId="3116" xr:uid="{00000000-0005-0000-0000-00002D0C0000}"/>
    <cellStyle name="Normal 2 19 2" xfId="3117" xr:uid="{00000000-0005-0000-0000-00002E0C0000}"/>
    <cellStyle name="Normal 2 19 2 2" xfId="3118" xr:uid="{00000000-0005-0000-0000-00002F0C0000}"/>
    <cellStyle name="Normal 2 2" xfId="3119" xr:uid="{00000000-0005-0000-0000-0000300C0000}"/>
    <cellStyle name="Normal 2 2 10" xfId="3120" xr:uid="{00000000-0005-0000-0000-0000310C0000}"/>
    <cellStyle name="Normal 2 2 11" xfId="3121" xr:uid="{00000000-0005-0000-0000-0000320C0000}"/>
    <cellStyle name="Normal 2 2 12" xfId="3122" xr:uid="{00000000-0005-0000-0000-0000330C0000}"/>
    <cellStyle name="Normal 2 2 13" xfId="3123" xr:uid="{00000000-0005-0000-0000-0000340C0000}"/>
    <cellStyle name="Normal 2 2 14" xfId="3124" xr:uid="{00000000-0005-0000-0000-0000350C0000}"/>
    <cellStyle name="Normal 2 2 2" xfId="3125" xr:uid="{00000000-0005-0000-0000-0000360C0000}"/>
    <cellStyle name="Normal 2 2 3" xfId="3126" xr:uid="{00000000-0005-0000-0000-0000370C0000}"/>
    <cellStyle name="Normal 2 2 4" xfId="3127" xr:uid="{00000000-0005-0000-0000-0000380C0000}"/>
    <cellStyle name="Normal 2 2 5" xfId="3128" xr:uid="{00000000-0005-0000-0000-0000390C0000}"/>
    <cellStyle name="Normal 2 2 6" xfId="3129" xr:uid="{00000000-0005-0000-0000-00003A0C0000}"/>
    <cellStyle name="Normal 2 2 7" xfId="3130" xr:uid="{00000000-0005-0000-0000-00003B0C0000}"/>
    <cellStyle name="Normal 2 2 8" xfId="3131" xr:uid="{00000000-0005-0000-0000-00003C0C0000}"/>
    <cellStyle name="Normal 2 2 9" xfId="3132" xr:uid="{00000000-0005-0000-0000-00003D0C0000}"/>
    <cellStyle name="Normal 2 20" xfId="3133" xr:uid="{00000000-0005-0000-0000-00003E0C0000}"/>
    <cellStyle name="Normal 2 20 2" xfId="3134" xr:uid="{00000000-0005-0000-0000-00003F0C0000}"/>
    <cellStyle name="Normal 2 20 2 2" xfId="3135" xr:uid="{00000000-0005-0000-0000-0000400C0000}"/>
    <cellStyle name="Normal 2 21" xfId="3136" xr:uid="{00000000-0005-0000-0000-0000410C0000}"/>
    <cellStyle name="Normal 2 21 2" xfId="3137" xr:uid="{00000000-0005-0000-0000-0000420C0000}"/>
    <cellStyle name="Normal 2 21 2 2" xfId="3138" xr:uid="{00000000-0005-0000-0000-0000430C0000}"/>
    <cellStyle name="Normal 2 22" xfId="3139" xr:uid="{00000000-0005-0000-0000-0000440C0000}"/>
    <cellStyle name="Normal 2 22 2" xfId="3140" xr:uid="{00000000-0005-0000-0000-0000450C0000}"/>
    <cellStyle name="Normal 2 22 2 2" xfId="3141" xr:uid="{00000000-0005-0000-0000-0000460C0000}"/>
    <cellStyle name="Normal 2 23" xfId="3142" xr:uid="{00000000-0005-0000-0000-0000470C0000}"/>
    <cellStyle name="Normal 2 23 2" xfId="3143" xr:uid="{00000000-0005-0000-0000-0000480C0000}"/>
    <cellStyle name="Normal 2 23 2 2" xfId="3144" xr:uid="{00000000-0005-0000-0000-0000490C0000}"/>
    <cellStyle name="Normal 2 24" xfId="3145" xr:uid="{00000000-0005-0000-0000-00004A0C0000}"/>
    <cellStyle name="Normal 2 24 2" xfId="3146" xr:uid="{00000000-0005-0000-0000-00004B0C0000}"/>
    <cellStyle name="Normal 2 24 2 2" xfId="3147" xr:uid="{00000000-0005-0000-0000-00004C0C0000}"/>
    <cellStyle name="Normal 2 25" xfId="3148" xr:uid="{00000000-0005-0000-0000-00004D0C0000}"/>
    <cellStyle name="Normal 2 26" xfId="3149" xr:uid="{00000000-0005-0000-0000-00004E0C0000}"/>
    <cellStyle name="Normal 2 27" xfId="3150" xr:uid="{00000000-0005-0000-0000-00004F0C0000}"/>
    <cellStyle name="Normal 2 28" xfId="3151" xr:uid="{00000000-0005-0000-0000-0000500C0000}"/>
    <cellStyle name="Normal 2 29" xfId="3152" xr:uid="{00000000-0005-0000-0000-0000510C0000}"/>
    <cellStyle name="Normal 2 3" xfId="3153" xr:uid="{00000000-0005-0000-0000-0000520C0000}"/>
    <cellStyle name="Normal 2 3 10" xfId="3154" xr:uid="{00000000-0005-0000-0000-0000530C0000}"/>
    <cellStyle name="Normal 2 3 10 2" xfId="3155" xr:uid="{00000000-0005-0000-0000-0000540C0000}"/>
    <cellStyle name="Normal 2 3 10 3" xfId="3156" xr:uid="{00000000-0005-0000-0000-0000550C0000}"/>
    <cellStyle name="Normal 2 3 10 4" xfId="3157" xr:uid="{00000000-0005-0000-0000-0000560C0000}"/>
    <cellStyle name="Normal 2 3 10 5" xfId="3158" xr:uid="{00000000-0005-0000-0000-0000570C0000}"/>
    <cellStyle name="Normal 2 3 10 6" xfId="3159" xr:uid="{00000000-0005-0000-0000-0000580C0000}"/>
    <cellStyle name="Normal 2 3 11" xfId="3160" xr:uid="{00000000-0005-0000-0000-0000590C0000}"/>
    <cellStyle name="Normal 2 3 11 2" xfId="3161" xr:uid="{00000000-0005-0000-0000-00005A0C0000}"/>
    <cellStyle name="Normal 2 3 11 3" xfId="3162" xr:uid="{00000000-0005-0000-0000-00005B0C0000}"/>
    <cellStyle name="Normal 2 3 11 4" xfId="3163" xr:uid="{00000000-0005-0000-0000-00005C0C0000}"/>
    <cellStyle name="Normal 2 3 11 5" xfId="3164" xr:uid="{00000000-0005-0000-0000-00005D0C0000}"/>
    <cellStyle name="Normal 2 3 11 6" xfId="3165" xr:uid="{00000000-0005-0000-0000-00005E0C0000}"/>
    <cellStyle name="Normal 2 3 12" xfId="3166" xr:uid="{00000000-0005-0000-0000-00005F0C0000}"/>
    <cellStyle name="Normal 2 3 12 2" xfId="3167" xr:uid="{00000000-0005-0000-0000-0000600C0000}"/>
    <cellStyle name="Normal 2 3 12 3" xfId="3168" xr:uid="{00000000-0005-0000-0000-0000610C0000}"/>
    <cellStyle name="Normal 2 3 12 4" xfId="3169" xr:uid="{00000000-0005-0000-0000-0000620C0000}"/>
    <cellStyle name="Normal 2 3 12 5" xfId="3170" xr:uid="{00000000-0005-0000-0000-0000630C0000}"/>
    <cellStyle name="Normal 2 3 12 6" xfId="3171" xr:uid="{00000000-0005-0000-0000-0000640C0000}"/>
    <cellStyle name="Normal 2 3 13" xfId="3172" xr:uid="{00000000-0005-0000-0000-0000650C0000}"/>
    <cellStyle name="Normal 2 3 13 2" xfId="3173" xr:uid="{00000000-0005-0000-0000-0000660C0000}"/>
    <cellStyle name="Normal 2 3 13 3" xfId="3174" xr:uid="{00000000-0005-0000-0000-0000670C0000}"/>
    <cellStyle name="Normal 2 3 13 4" xfId="3175" xr:uid="{00000000-0005-0000-0000-0000680C0000}"/>
    <cellStyle name="Normal 2 3 13 5" xfId="3176" xr:uid="{00000000-0005-0000-0000-0000690C0000}"/>
    <cellStyle name="Normal 2 3 13 6" xfId="3177" xr:uid="{00000000-0005-0000-0000-00006A0C0000}"/>
    <cellStyle name="Normal 2 3 14" xfId="3178" xr:uid="{00000000-0005-0000-0000-00006B0C0000}"/>
    <cellStyle name="Normal 2 3 14 2" xfId="3179" xr:uid="{00000000-0005-0000-0000-00006C0C0000}"/>
    <cellStyle name="Normal 2 3 14 3" xfId="3180" xr:uid="{00000000-0005-0000-0000-00006D0C0000}"/>
    <cellStyle name="Normal 2 3 14 4" xfId="3181" xr:uid="{00000000-0005-0000-0000-00006E0C0000}"/>
    <cellStyle name="Normal 2 3 14 5" xfId="3182" xr:uid="{00000000-0005-0000-0000-00006F0C0000}"/>
    <cellStyle name="Normal 2 3 14 6" xfId="3183" xr:uid="{00000000-0005-0000-0000-0000700C0000}"/>
    <cellStyle name="Normal 2 3 15" xfId="3184" xr:uid="{00000000-0005-0000-0000-0000710C0000}"/>
    <cellStyle name="Normal 2 3 15 2" xfId="3185" xr:uid="{00000000-0005-0000-0000-0000720C0000}"/>
    <cellStyle name="Normal 2 3 15 3" xfId="3186" xr:uid="{00000000-0005-0000-0000-0000730C0000}"/>
    <cellStyle name="Normal 2 3 15 4" xfId="3187" xr:uid="{00000000-0005-0000-0000-0000740C0000}"/>
    <cellStyle name="Normal 2 3 15 5" xfId="3188" xr:uid="{00000000-0005-0000-0000-0000750C0000}"/>
    <cellStyle name="Normal 2 3 15 6" xfId="3189" xr:uid="{00000000-0005-0000-0000-0000760C0000}"/>
    <cellStyle name="Normal 2 3 16" xfId="3190" xr:uid="{00000000-0005-0000-0000-0000770C0000}"/>
    <cellStyle name="Normal 2 3 16 2" xfId="3191" xr:uid="{00000000-0005-0000-0000-0000780C0000}"/>
    <cellStyle name="Normal 2 3 16 3" xfId="3192" xr:uid="{00000000-0005-0000-0000-0000790C0000}"/>
    <cellStyle name="Normal 2 3 16 4" xfId="3193" xr:uid="{00000000-0005-0000-0000-00007A0C0000}"/>
    <cellStyle name="Normal 2 3 16 5" xfId="3194" xr:uid="{00000000-0005-0000-0000-00007B0C0000}"/>
    <cellStyle name="Normal 2 3 16 6" xfId="3195" xr:uid="{00000000-0005-0000-0000-00007C0C0000}"/>
    <cellStyle name="Normal 2 3 17" xfId="3196" xr:uid="{00000000-0005-0000-0000-00007D0C0000}"/>
    <cellStyle name="Normal 2 3 17 2" xfId="3197" xr:uid="{00000000-0005-0000-0000-00007E0C0000}"/>
    <cellStyle name="Normal 2 3 17 3" xfId="3198" xr:uid="{00000000-0005-0000-0000-00007F0C0000}"/>
    <cellStyle name="Normal 2 3 17 4" xfId="3199" xr:uid="{00000000-0005-0000-0000-0000800C0000}"/>
    <cellStyle name="Normal 2 3 17 5" xfId="3200" xr:uid="{00000000-0005-0000-0000-0000810C0000}"/>
    <cellStyle name="Normal 2 3 17 6" xfId="3201" xr:uid="{00000000-0005-0000-0000-0000820C0000}"/>
    <cellStyle name="Normal 2 3 18" xfId="3202" xr:uid="{00000000-0005-0000-0000-0000830C0000}"/>
    <cellStyle name="Normal 2 3 18 2" xfId="3203" xr:uid="{00000000-0005-0000-0000-0000840C0000}"/>
    <cellStyle name="Normal 2 3 18 3" xfId="3204" xr:uid="{00000000-0005-0000-0000-0000850C0000}"/>
    <cellStyle name="Normal 2 3 18 4" xfId="3205" xr:uid="{00000000-0005-0000-0000-0000860C0000}"/>
    <cellStyle name="Normal 2 3 18 5" xfId="3206" xr:uid="{00000000-0005-0000-0000-0000870C0000}"/>
    <cellStyle name="Normal 2 3 18 6" xfId="3207" xr:uid="{00000000-0005-0000-0000-0000880C0000}"/>
    <cellStyle name="Normal 2 3 19" xfId="3208" xr:uid="{00000000-0005-0000-0000-0000890C0000}"/>
    <cellStyle name="Normal 2 3 19 2" xfId="3209" xr:uid="{00000000-0005-0000-0000-00008A0C0000}"/>
    <cellStyle name="Normal 2 3 19 3" xfId="3210" xr:uid="{00000000-0005-0000-0000-00008B0C0000}"/>
    <cellStyle name="Normal 2 3 19 4" xfId="3211" xr:uid="{00000000-0005-0000-0000-00008C0C0000}"/>
    <cellStyle name="Normal 2 3 19 5" xfId="3212" xr:uid="{00000000-0005-0000-0000-00008D0C0000}"/>
    <cellStyle name="Normal 2 3 19 6" xfId="3213" xr:uid="{00000000-0005-0000-0000-00008E0C0000}"/>
    <cellStyle name="Normal 2 3 2" xfId="3214" xr:uid="{00000000-0005-0000-0000-00008F0C0000}"/>
    <cellStyle name="Normal 2 3 2 10" xfId="3215" xr:uid="{00000000-0005-0000-0000-0000900C0000}"/>
    <cellStyle name="Normal 2 3 2 10 2" xfId="3216" xr:uid="{00000000-0005-0000-0000-0000910C0000}"/>
    <cellStyle name="Normal 2 3 2 10 3" xfId="3217" xr:uid="{00000000-0005-0000-0000-0000920C0000}"/>
    <cellStyle name="Normal 2 3 2 10 4" xfId="3218" xr:uid="{00000000-0005-0000-0000-0000930C0000}"/>
    <cellStyle name="Normal 2 3 2 10 5" xfId="3219" xr:uid="{00000000-0005-0000-0000-0000940C0000}"/>
    <cellStyle name="Normal 2 3 2 10 6" xfId="3220" xr:uid="{00000000-0005-0000-0000-0000950C0000}"/>
    <cellStyle name="Normal 2 3 2 11" xfId="3221" xr:uid="{00000000-0005-0000-0000-0000960C0000}"/>
    <cellStyle name="Normal 2 3 2 11 2" xfId="3222" xr:uid="{00000000-0005-0000-0000-0000970C0000}"/>
    <cellStyle name="Normal 2 3 2 11 3" xfId="3223" xr:uid="{00000000-0005-0000-0000-0000980C0000}"/>
    <cellStyle name="Normal 2 3 2 11 4" xfId="3224" xr:uid="{00000000-0005-0000-0000-0000990C0000}"/>
    <cellStyle name="Normal 2 3 2 11 5" xfId="3225" xr:uid="{00000000-0005-0000-0000-00009A0C0000}"/>
    <cellStyle name="Normal 2 3 2 11 6" xfId="3226" xr:uid="{00000000-0005-0000-0000-00009B0C0000}"/>
    <cellStyle name="Normal 2 3 2 12" xfId="3227" xr:uid="{00000000-0005-0000-0000-00009C0C0000}"/>
    <cellStyle name="Normal 2 3 2 12 2" xfId="3228" xr:uid="{00000000-0005-0000-0000-00009D0C0000}"/>
    <cellStyle name="Normal 2 3 2 12 3" xfId="3229" xr:uid="{00000000-0005-0000-0000-00009E0C0000}"/>
    <cellStyle name="Normal 2 3 2 12 4" xfId="3230" xr:uid="{00000000-0005-0000-0000-00009F0C0000}"/>
    <cellStyle name="Normal 2 3 2 12 5" xfId="3231" xr:uid="{00000000-0005-0000-0000-0000A00C0000}"/>
    <cellStyle name="Normal 2 3 2 12 6" xfId="3232" xr:uid="{00000000-0005-0000-0000-0000A10C0000}"/>
    <cellStyle name="Normal 2 3 2 13" xfId="3233" xr:uid="{00000000-0005-0000-0000-0000A20C0000}"/>
    <cellStyle name="Normal 2 3 2 13 2" xfId="3234" xr:uid="{00000000-0005-0000-0000-0000A30C0000}"/>
    <cellStyle name="Normal 2 3 2 13 3" xfId="3235" xr:uid="{00000000-0005-0000-0000-0000A40C0000}"/>
    <cellStyle name="Normal 2 3 2 13 4" xfId="3236" xr:uid="{00000000-0005-0000-0000-0000A50C0000}"/>
    <cellStyle name="Normal 2 3 2 13 5" xfId="3237" xr:uid="{00000000-0005-0000-0000-0000A60C0000}"/>
    <cellStyle name="Normal 2 3 2 13 6" xfId="3238" xr:uid="{00000000-0005-0000-0000-0000A70C0000}"/>
    <cellStyle name="Normal 2 3 2 14" xfId="3239" xr:uid="{00000000-0005-0000-0000-0000A80C0000}"/>
    <cellStyle name="Normal 2 3 2 14 2" xfId="3240" xr:uid="{00000000-0005-0000-0000-0000A90C0000}"/>
    <cellStyle name="Normal 2 3 2 14 3" xfId="3241" xr:uid="{00000000-0005-0000-0000-0000AA0C0000}"/>
    <cellStyle name="Normal 2 3 2 14 4" xfId="3242" xr:uid="{00000000-0005-0000-0000-0000AB0C0000}"/>
    <cellStyle name="Normal 2 3 2 14 5" xfId="3243" xr:uid="{00000000-0005-0000-0000-0000AC0C0000}"/>
    <cellStyle name="Normal 2 3 2 14 6" xfId="3244" xr:uid="{00000000-0005-0000-0000-0000AD0C0000}"/>
    <cellStyle name="Normal 2 3 2 15" xfId="3245" xr:uid="{00000000-0005-0000-0000-0000AE0C0000}"/>
    <cellStyle name="Normal 2 3 2 15 2" xfId="3246" xr:uid="{00000000-0005-0000-0000-0000AF0C0000}"/>
    <cellStyle name="Normal 2 3 2 15 3" xfId="3247" xr:uid="{00000000-0005-0000-0000-0000B00C0000}"/>
    <cellStyle name="Normal 2 3 2 15 4" xfId="3248" xr:uid="{00000000-0005-0000-0000-0000B10C0000}"/>
    <cellStyle name="Normal 2 3 2 15 5" xfId="3249" xr:uid="{00000000-0005-0000-0000-0000B20C0000}"/>
    <cellStyle name="Normal 2 3 2 15 6" xfId="3250" xr:uid="{00000000-0005-0000-0000-0000B30C0000}"/>
    <cellStyle name="Normal 2 3 2 16" xfId="3251" xr:uid="{00000000-0005-0000-0000-0000B40C0000}"/>
    <cellStyle name="Normal 2 3 2 16 2" xfId="3252" xr:uid="{00000000-0005-0000-0000-0000B50C0000}"/>
    <cellStyle name="Normal 2 3 2 16 3" xfId="3253" xr:uid="{00000000-0005-0000-0000-0000B60C0000}"/>
    <cellStyle name="Normal 2 3 2 16 4" xfId="3254" xr:uid="{00000000-0005-0000-0000-0000B70C0000}"/>
    <cellStyle name="Normal 2 3 2 16 5" xfId="3255" xr:uid="{00000000-0005-0000-0000-0000B80C0000}"/>
    <cellStyle name="Normal 2 3 2 16 6" xfId="3256" xr:uid="{00000000-0005-0000-0000-0000B90C0000}"/>
    <cellStyle name="Normal 2 3 2 17" xfId="3257" xr:uid="{00000000-0005-0000-0000-0000BA0C0000}"/>
    <cellStyle name="Normal 2 3 2 17 2" xfId="3258" xr:uid="{00000000-0005-0000-0000-0000BB0C0000}"/>
    <cellStyle name="Normal 2 3 2 17 3" xfId="3259" xr:uid="{00000000-0005-0000-0000-0000BC0C0000}"/>
    <cellStyle name="Normal 2 3 2 17 4" xfId="3260" xr:uid="{00000000-0005-0000-0000-0000BD0C0000}"/>
    <cellStyle name="Normal 2 3 2 17 5" xfId="3261" xr:uid="{00000000-0005-0000-0000-0000BE0C0000}"/>
    <cellStyle name="Normal 2 3 2 17 6" xfId="3262" xr:uid="{00000000-0005-0000-0000-0000BF0C0000}"/>
    <cellStyle name="Normal 2 3 2 18" xfId="3263" xr:uid="{00000000-0005-0000-0000-0000C00C0000}"/>
    <cellStyle name="Normal 2 3 2 18 2" xfId="3264" xr:uid="{00000000-0005-0000-0000-0000C10C0000}"/>
    <cellStyle name="Normal 2 3 2 18 3" xfId="3265" xr:uid="{00000000-0005-0000-0000-0000C20C0000}"/>
    <cellStyle name="Normal 2 3 2 18 4" xfId="3266" xr:uid="{00000000-0005-0000-0000-0000C30C0000}"/>
    <cellStyle name="Normal 2 3 2 18 5" xfId="3267" xr:uid="{00000000-0005-0000-0000-0000C40C0000}"/>
    <cellStyle name="Normal 2 3 2 18 6" xfId="3268" xr:uid="{00000000-0005-0000-0000-0000C50C0000}"/>
    <cellStyle name="Normal 2 3 2 19" xfId="3269" xr:uid="{00000000-0005-0000-0000-0000C60C0000}"/>
    <cellStyle name="Normal 2 3 2 19 2" xfId="3270" xr:uid="{00000000-0005-0000-0000-0000C70C0000}"/>
    <cellStyle name="Normal 2 3 2 19 3" xfId="3271" xr:uid="{00000000-0005-0000-0000-0000C80C0000}"/>
    <cellStyle name="Normal 2 3 2 19 4" xfId="3272" xr:uid="{00000000-0005-0000-0000-0000C90C0000}"/>
    <cellStyle name="Normal 2 3 2 19 5" xfId="3273" xr:uid="{00000000-0005-0000-0000-0000CA0C0000}"/>
    <cellStyle name="Normal 2 3 2 19 6" xfId="3274" xr:uid="{00000000-0005-0000-0000-0000CB0C0000}"/>
    <cellStyle name="Normal 2 3 2 2" xfId="3275" xr:uid="{00000000-0005-0000-0000-0000CC0C0000}"/>
    <cellStyle name="Normal 2 3 2 2 10" xfId="3276" xr:uid="{00000000-0005-0000-0000-0000CD0C0000}"/>
    <cellStyle name="Normal 2 3 2 2 11" xfId="3277" xr:uid="{00000000-0005-0000-0000-0000CE0C0000}"/>
    <cellStyle name="Normal 2 3 2 2 12" xfId="3278" xr:uid="{00000000-0005-0000-0000-0000CF0C0000}"/>
    <cellStyle name="Normal 2 3 2 2 13" xfId="3279" xr:uid="{00000000-0005-0000-0000-0000D00C0000}"/>
    <cellStyle name="Normal 2 3 2 2 14" xfId="3280" xr:uid="{00000000-0005-0000-0000-0000D10C0000}"/>
    <cellStyle name="Normal 2 3 2 2 15" xfId="3281" xr:uid="{00000000-0005-0000-0000-0000D20C0000}"/>
    <cellStyle name="Normal 2 3 2 2 16" xfId="3282" xr:uid="{00000000-0005-0000-0000-0000D30C0000}"/>
    <cellStyle name="Normal 2 3 2 2 17" xfId="3283" xr:uid="{00000000-0005-0000-0000-0000D40C0000}"/>
    <cellStyle name="Normal 2 3 2 2 18" xfId="3284" xr:uid="{00000000-0005-0000-0000-0000D50C0000}"/>
    <cellStyle name="Normal 2 3 2 2 19" xfId="3285" xr:uid="{00000000-0005-0000-0000-0000D60C0000}"/>
    <cellStyle name="Normal 2 3 2 2 2" xfId="3286" xr:uid="{00000000-0005-0000-0000-0000D70C0000}"/>
    <cellStyle name="Normal 2 3 2 2 2 10" xfId="3287" xr:uid="{00000000-0005-0000-0000-0000D80C0000}"/>
    <cellStyle name="Normal 2 3 2 2 2 11" xfId="3288" xr:uid="{00000000-0005-0000-0000-0000D90C0000}"/>
    <cellStyle name="Normal 2 3 2 2 2 12" xfId="3289" xr:uid="{00000000-0005-0000-0000-0000DA0C0000}"/>
    <cellStyle name="Normal 2 3 2 2 2 13" xfId="3290" xr:uid="{00000000-0005-0000-0000-0000DB0C0000}"/>
    <cellStyle name="Normal 2 3 2 2 2 14" xfId="3291" xr:uid="{00000000-0005-0000-0000-0000DC0C0000}"/>
    <cellStyle name="Normal 2 3 2 2 2 15" xfId="3292" xr:uid="{00000000-0005-0000-0000-0000DD0C0000}"/>
    <cellStyle name="Normal 2 3 2 2 2 16" xfId="3293" xr:uid="{00000000-0005-0000-0000-0000DE0C0000}"/>
    <cellStyle name="Normal 2 3 2 2 2 17" xfId="3294" xr:uid="{00000000-0005-0000-0000-0000DF0C0000}"/>
    <cellStyle name="Normal 2 3 2 2 2 18" xfId="3295" xr:uid="{00000000-0005-0000-0000-0000E00C0000}"/>
    <cellStyle name="Normal 2 3 2 2 2 19" xfId="3296" xr:uid="{00000000-0005-0000-0000-0000E10C0000}"/>
    <cellStyle name="Normal 2 3 2 2 2 2" xfId="3297" xr:uid="{00000000-0005-0000-0000-0000E20C0000}"/>
    <cellStyle name="Normal 2 3 2 2 2 2 10" xfId="3298" xr:uid="{00000000-0005-0000-0000-0000E30C0000}"/>
    <cellStyle name="Normal 2 3 2 2 2 2 11" xfId="3299" xr:uid="{00000000-0005-0000-0000-0000E40C0000}"/>
    <cellStyle name="Normal 2 3 2 2 2 2 12" xfId="3300" xr:uid="{00000000-0005-0000-0000-0000E50C0000}"/>
    <cellStyle name="Normal 2 3 2 2 2 2 13" xfId="3301" xr:uid="{00000000-0005-0000-0000-0000E60C0000}"/>
    <cellStyle name="Normal 2 3 2 2 2 2 14" xfId="3302" xr:uid="{00000000-0005-0000-0000-0000E70C0000}"/>
    <cellStyle name="Normal 2 3 2 2 2 2 15" xfId="3303" xr:uid="{00000000-0005-0000-0000-0000E80C0000}"/>
    <cellStyle name="Normal 2 3 2 2 2 2 16" xfId="3304" xr:uid="{00000000-0005-0000-0000-0000E90C0000}"/>
    <cellStyle name="Normal 2 3 2 2 2 2 17" xfId="3305" xr:uid="{00000000-0005-0000-0000-0000EA0C0000}"/>
    <cellStyle name="Normal 2 3 2 2 2 2 18" xfId="3306" xr:uid="{00000000-0005-0000-0000-0000EB0C0000}"/>
    <cellStyle name="Normal 2 3 2 2 2 2 19" xfId="3307" xr:uid="{00000000-0005-0000-0000-0000EC0C0000}"/>
    <cellStyle name="Normal 2 3 2 2 2 2 2" xfId="3308" xr:uid="{00000000-0005-0000-0000-0000ED0C0000}"/>
    <cellStyle name="Normal 2 3 2 2 2 2 20" xfId="3309" xr:uid="{00000000-0005-0000-0000-0000EE0C0000}"/>
    <cellStyle name="Normal 2 3 2 2 2 2 21" xfId="3310" xr:uid="{00000000-0005-0000-0000-0000EF0C0000}"/>
    <cellStyle name="Normal 2 3 2 2 2 2 22" xfId="3311" xr:uid="{00000000-0005-0000-0000-0000F00C0000}"/>
    <cellStyle name="Normal 2 3 2 2 2 2 23" xfId="3312" xr:uid="{00000000-0005-0000-0000-0000F10C0000}"/>
    <cellStyle name="Normal 2 3 2 2 2 2 24" xfId="3313" xr:uid="{00000000-0005-0000-0000-0000F20C0000}"/>
    <cellStyle name="Normal 2 3 2 2 2 2 25" xfId="3314" xr:uid="{00000000-0005-0000-0000-0000F30C0000}"/>
    <cellStyle name="Normal 2 3 2 2 2 2 26" xfId="3315" xr:uid="{00000000-0005-0000-0000-0000F40C0000}"/>
    <cellStyle name="Normal 2 3 2 2 2 2 27" xfId="3316" xr:uid="{00000000-0005-0000-0000-0000F50C0000}"/>
    <cellStyle name="Normal 2 3 2 2 2 2 28" xfId="3317" xr:uid="{00000000-0005-0000-0000-0000F60C0000}"/>
    <cellStyle name="Normal 2 3 2 2 2 2 29" xfId="3318" xr:uid="{00000000-0005-0000-0000-0000F70C0000}"/>
    <cellStyle name="Normal 2 3 2 2 2 2 3" xfId="3319" xr:uid="{00000000-0005-0000-0000-0000F80C0000}"/>
    <cellStyle name="Normal 2 3 2 2 2 2 30" xfId="3320" xr:uid="{00000000-0005-0000-0000-0000F90C0000}"/>
    <cellStyle name="Normal 2 3 2 2 2 2 31" xfId="3321" xr:uid="{00000000-0005-0000-0000-0000FA0C0000}"/>
    <cellStyle name="Normal 2 3 2 2 2 2 32" xfId="3322" xr:uid="{00000000-0005-0000-0000-0000FB0C0000}"/>
    <cellStyle name="Normal 2 3 2 2 2 2 33" xfId="3323" xr:uid="{00000000-0005-0000-0000-0000FC0C0000}"/>
    <cellStyle name="Normal 2 3 2 2 2 2 34" xfId="3324" xr:uid="{00000000-0005-0000-0000-0000FD0C0000}"/>
    <cellStyle name="Normal 2 3 2 2 2 2 35" xfId="3325" xr:uid="{00000000-0005-0000-0000-0000FE0C0000}"/>
    <cellStyle name="Normal 2 3 2 2 2 2 36" xfId="3326" xr:uid="{00000000-0005-0000-0000-0000FF0C0000}"/>
    <cellStyle name="Normal 2 3 2 2 2 2 37" xfId="3327" xr:uid="{00000000-0005-0000-0000-0000000D0000}"/>
    <cellStyle name="Normal 2 3 2 2 2 2 38" xfId="3328" xr:uid="{00000000-0005-0000-0000-0000010D0000}"/>
    <cellStyle name="Normal 2 3 2 2 2 2 39" xfId="3329" xr:uid="{00000000-0005-0000-0000-0000020D0000}"/>
    <cellStyle name="Normal 2 3 2 2 2 2 4" xfId="3330" xr:uid="{00000000-0005-0000-0000-0000030D0000}"/>
    <cellStyle name="Normal 2 3 2 2 2 2 40" xfId="3331" xr:uid="{00000000-0005-0000-0000-0000040D0000}"/>
    <cellStyle name="Normal 2 3 2 2 2 2 41" xfId="3332" xr:uid="{00000000-0005-0000-0000-0000050D0000}"/>
    <cellStyle name="Normal 2 3 2 2 2 2 42" xfId="3333" xr:uid="{00000000-0005-0000-0000-0000060D0000}"/>
    <cellStyle name="Normal 2 3 2 2 2 2 43" xfId="3334" xr:uid="{00000000-0005-0000-0000-0000070D0000}"/>
    <cellStyle name="Normal 2 3 2 2 2 2 44" xfId="3335" xr:uid="{00000000-0005-0000-0000-0000080D0000}"/>
    <cellStyle name="Normal 2 3 2 2 2 2 45" xfId="3336" xr:uid="{00000000-0005-0000-0000-0000090D0000}"/>
    <cellStyle name="Normal 2 3 2 2 2 2 46" xfId="3337" xr:uid="{00000000-0005-0000-0000-00000A0D0000}"/>
    <cellStyle name="Normal 2 3 2 2 2 2 47" xfId="3338" xr:uid="{00000000-0005-0000-0000-00000B0D0000}"/>
    <cellStyle name="Normal 2 3 2 2 2 2 48" xfId="3339" xr:uid="{00000000-0005-0000-0000-00000C0D0000}"/>
    <cellStyle name="Normal 2 3 2 2 2 2 5" xfId="3340" xr:uid="{00000000-0005-0000-0000-00000D0D0000}"/>
    <cellStyle name="Normal 2 3 2 2 2 2 6" xfId="3341" xr:uid="{00000000-0005-0000-0000-00000E0D0000}"/>
    <cellStyle name="Normal 2 3 2 2 2 2 7" xfId="3342" xr:uid="{00000000-0005-0000-0000-00000F0D0000}"/>
    <cellStyle name="Normal 2 3 2 2 2 2 8" xfId="3343" xr:uid="{00000000-0005-0000-0000-0000100D0000}"/>
    <cellStyle name="Normal 2 3 2 2 2 2 9" xfId="3344" xr:uid="{00000000-0005-0000-0000-0000110D0000}"/>
    <cellStyle name="Normal 2 3 2 2 2 20" xfId="3345" xr:uid="{00000000-0005-0000-0000-0000120D0000}"/>
    <cellStyle name="Normal 2 3 2 2 2 21" xfId="3346" xr:uid="{00000000-0005-0000-0000-0000130D0000}"/>
    <cellStyle name="Normal 2 3 2 2 2 22" xfId="3347" xr:uid="{00000000-0005-0000-0000-0000140D0000}"/>
    <cellStyle name="Normal 2 3 2 2 2 23" xfId="3348" xr:uid="{00000000-0005-0000-0000-0000150D0000}"/>
    <cellStyle name="Normal 2 3 2 2 2 24" xfId="3349" xr:uid="{00000000-0005-0000-0000-0000160D0000}"/>
    <cellStyle name="Normal 2 3 2 2 2 25" xfId="3350" xr:uid="{00000000-0005-0000-0000-0000170D0000}"/>
    <cellStyle name="Normal 2 3 2 2 2 26" xfId="3351" xr:uid="{00000000-0005-0000-0000-0000180D0000}"/>
    <cellStyle name="Normal 2 3 2 2 2 27" xfId="3352" xr:uid="{00000000-0005-0000-0000-0000190D0000}"/>
    <cellStyle name="Normal 2 3 2 2 2 28" xfId="3353" xr:uid="{00000000-0005-0000-0000-00001A0D0000}"/>
    <cellStyle name="Normal 2 3 2 2 2 29" xfId="3354" xr:uid="{00000000-0005-0000-0000-00001B0D0000}"/>
    <cellStyle name="Normal 2 3 2 2 2 3" xfId="3355" xr:uid="{00000000-0005-0000-0000-00001C0D0000}"/>
    <cellStyle name="Normal 2 3 2 2 2 30" xfId="3356" xr:uid="{00000000-0005-0000-0000-00001D0D0000}"/>
    <cellStyle name="Normal 2 3 2 2 2 31" xfId="3357" xr:uid="{00000000-0005-0000-0000-00001E0D0000}"/>
    <cellStyle name="Normal 2 3 2 2 2 32" xfId="3358" xr:uid="{00000000-0005-0000-0000-00001F0D0000}"/>
    <cellStyle name="Normal 2 3 2 2 2 33" xfId="3359" xr:uid="{00000000-0005-0000-0000-0000200D0000}"/>
    <cellStyle name="Normal 2 3 2 2 2 34" xfId="3360" xr:uid="{00000000-0005-0000-0000-0000210D0000}"/>
    <cellStyle name="Normal 2 3 2 2 2 35" xfId="3361" xr:uid="{00000000-0005-0000-0000-0000220D0000}"/>
    <cellStyle name="Normal 2 3 2 2 2 36" xfId="3362" xr:uid="{00000000-0005-0000-0000-0000230D0000}"/>
    <cellStyle name="Normal 2 3 2 2 2 37" xfId="3363" xr:uid="{00000000-0005-0000-0000-0000240D0000}"/>
    <cellStyle name="Normal 2 3 2 2 2 38" xfId="3364" xr:uid="{00000000-0005-0000-0000-0000250D0000}"/>
    <cellStyle name="Normal 2 3 2 2 2 39" xfId="3365" xr:uid="{00000000-0005-0000-0000-0000260D0000}"/>
    <cellStyle name="Normal 2 3 2 2 2 4" xfId="3366" xr:uid="{00000000-0005-0000-0000-0000270D0000}"/>
    <cellStyle name="Normal 2 3 2 2 2 40" xfId="3367" xr:uid="{00000000-0005-0000-0000-0000280D0000}"/>
    <cellStyle name="Normal 2 3 2 2 2 41" xfId="3368" xr:uid="{00000000-0005-0000-0000-0000290D0000}"/>
    <cellStyle name="Normal 2 3 2 2 2 42" xfId="3369" xr:uid="{00000000-0005-0000-0000-00002A0D0000}"/>
    <cellStyle name="Normal 2 3 2 2 2 43" xfId="3370" xr:uid="{00000000-0005-0000-0000-00002B0D0000}"/>
    <cellStyle name="Normal 2 3 2 2 2 44" xfId="3371" xr:uid="{00000000-0005-0000-0000-00002C0D0000}"/>
    <cellStyle name="Normal 2 3 2 2 2 45" xfId="3372" xr:uid="{00000000-0005-0000-0000-00002D0D0000}"/>
    <cellStyle name="Normal 2 3 2 2 2 46" xfId="3373" xr:uid="{00000000-0005-0000-0000-00002E0D0000}"/>
    <cellStyle name="Normal 2 3 2 2 2 47" xfId="3374" xr:uid="{00000000-0005-0000-0000-00002F0D0000}"/>
    <cellStyle name="Normal 2 3 2 2 2 48" xfId="3375" xr:uid="{00000000-0005-0000-0000-0000300D0000}"/>
    <cellStyle name="Normal 2 3 2 2 2 49" xfId="3376" xr:uid="{00000000-0005-0000-0000-0000310D0000}"/>
    <cellStyle name="Normal 2 3 2 2 2 5" xfId="3377" xr:uid="{00000000-0005-0000-0000-0000320D0000}"/>
    <cellStyle name="Normal 2 3 2 2 2 50" xfId="3378" xr:uid="{00000000-0005-0000-0000-0000330D0000}"/>
    <cellStyle name="Normal 2 3 2 2 2 51" xfId="3379" xr:uid="{00000000-0005-0000-0000-0000340D0000}"/>
    <cellStyle name="Normal 2 3 2 2 2 52" xfId="3380" xr:uid="{00000000-0005-0000-0000-0000350D0000}"/>
    <cellStyle name="Normal 2 3 2 2 2 6" xfId="3381" xr:uid="{00000000-0005-0000-0000-0000360D0000}"/>
    <cellStyle name="Normal 2 3 2 2 2 7" xfId="3382" xr:uid="{00000000-0005-0000-0000-0000370D0000}"/>
    <cellStyle name="Normal 2 3 2 2 2 8" xfId="3383" xr:uid="{00000000-0005-0000-0000-0000380D0000}"/>
    <cellStyle name="Normal 2 3 2 2 2 9" xfId="3384" xr:uid="{00000000-0005-0000-0000-0000390D0000}"/>
    <cellStyle name="Normal 2 3 2 2 20" xfId="3385" xr:uid="{00000000-0005-0000-0000-00003A0D0000}"/>
    <cellStyle name="Normal 2 3 2 2 21" xfId="3386" xr:uid="{00000000-0005-0000-0000-00003B0D0000}"/>
    <cellStyle name="Normal 2 3 2 2 22" xfId="3387" xr:uid="{00000000-0005-0000-0000-00003C0D0000}"/>
    <cellStyle name="Normal 2 3 2 2 23" xfId="3388" xr:uid="{00000000-0005-0000-0000-00003D0D0000}"/>
    <cellStyle name="Normal 2 3 2 2 24" xfId="3389" xr:uid="{00000000-0005-0000-0000-00003E0D0000}"/>
    <cellStyle name="Normal 2 3 2 2 25" xfId="3390" xr:uid="{00000000-0005-0000-0000-00003F0D0000}"/>
    <cellStyle name="Normal 2 3 2 2 26" xfId="3391" xr:uid="{00000000-0005-0000-0000-0000400D0000}"/>
    <cellStyle name="Normal 2 3 2 2 27" xfId="3392" xr:uid="{00000000-0005-0000-0000-0000410D0000}"/>
    <cellStyle name="Normal 2 3 2 2 28" xfId="3393" xr:uid="{00000000-0005-0000-0000-0000420D0000}"/>
    <cellStyle name="Normal 2 3 2 2 29" xfId="3394" xr:uid="{00000000-0005-0000-0000-0000430D0000}"/>
    <cellStyle name="Normal 2 3 2 2 3" xfId="3395" xr:uid="{00000000-0005-0000-0000-0000440D0000}"/>
    <cellStyle name="Normal 2 3 2 2 3 2" xfId="3396" xr:uid="{00000000-0005-0000-0000-0000450D0000}"/>
    <cellStyle name="Normal 2 3 2 2 3 3" xfId="3397" xr:uid="{00000000-0005-0000-0000-0000460D0000}"/>
    <cellStyle name="Normal 2 3 2 2 3 4" xfId="3398" xr:uid="{00000000-0005-0000-0000-0000470D0000}"/>
    <cellStyle name="Normal 2 3 2 2 3 5" xfId="3399" xr:uid="{00000000-0005-0000-0000-0000480D0000}"/>
    <cellStyle name="Normal 2 3 2 2 3 6" xfId="3400" xr:uid="{00000000-0005-0000-0000-0000490D0000}"/>
    <cellStyle name="Normal 2 3 2 2 30" xfId="3401" xr:uid="{00000000-0005-0000-0000-00004A0D0000}"/>
    <cellStyle name="Normal 2 3 2 2 31" xfId="3402" xr:uid="{00000000-0005-0000-0000-00004B0D0000}"/>
    <cellStyle name="Normal 2 3 2 2 32" xfId="3403" xr:uid="{00000000-0005-0000-0000-00004C0D0000}"/>
    <cellStyle name="Normal 2 3 2 2 33" xfId="3404" xr:uid="{00000000-0005-0000-0000-00004D0D0000}"/>
    <cellStyle name="Normal 2 3 2 2 34" xfId="3405" xr:uid="{00000000-0005-0000-0000-00004E0D0000}"/>
    <cellStyle name="Normal 2 3 2 2 35" xfId="3406" xr:uid="{00000000-0005-0000-0000-00004F0D0000}"/>
    <cellStyle name="Normal 2 3 2 2 36" xfId="3407" xr:uid="{00000000-0005-0000-0000-0000500D0000}"/>
    <cellStyle name="Normal 2 3 2 2 37" xfId="3408" xr:uid="{00000000-0005-0000-0000-0000510D0000}"/>
    <cellStyle name="Normal 2 3 2 2 38" xfId="3409" xr:uid="{00000000-0005-0000-0000-0000520D0000}"/>
    <cellStyle name="Normal 2 3 2 2 39" xfId="3410" xr:uid="{00000000-0005-0000-0000-0000530D0000}"/>
    <cellStyle name="Normal 2 3 2 2 4" xfId="3411" xr:uid="{00000000-0005-0000-0000-0000540D0000}"/>
    <cellStyle name="Normal 2 3 2 2 4 2" xfId="3412" xr:uid="{00000000-0005-0000-0000-0000550D0000}"/>
    <cellStyle name="Normal 2 3 2 2 4 3" xfId="3413" xr:uid="{00000000-0005-0000-0000-0000560D0000}"/>
    <cellStyle name="Normal 2 3 2 2 4 4" xfId="3414" xr:uid="{00000000-0005-0000-0000-0000570D0000}"/>
    <cellStyle name="Normal 2 3 2 2 4 5" xfId="3415" xr:uid="{00000000-0005-0000-0000-0000580D0000}"/>
    <cellStyle name="Normal 2 3 2 2 4 6" xfId="3416" xr:uid="{00000000-0005-0000-0000-0000590D0000}"/>
    <cellStyle name="Normal 2 3 2 2 40" xfId="3417" xr:uid="{00000000-0005-0000-0000-00005A0D0000}"/>
    <cellStyle name="Normal 2 3 2 2 41" xfId="3418" xr:uid="{00000000-0005-0000-0000-00005B0D0000}"/>
    <cellStyle name="Normal 2 3 2 2 42" xfId="3419" xr:uid="{00000000-0005-0000-0000-00005C0D0000}"/>
    <cellStyle name="Normal 2 3 2 2 43" xfId="3420" xr:uid="{00000000-0005-0000-0000-00005D0D0000}"/>
    <cellStyle name="Normal 2 3 2 2 44" xfId="3421" xr:uid="{00000000-0005-0000-0000-00005E0D0000}"/>
    <cellStyle name="Normal 2 3 2 2 45" xfId="3422" xr:uid="{00000000-0005-0000-0000-00005F0D0000}"/>
    <cellStyle name="Normal 2 3 2 2 46" xfId="3423" xr:uid="{00000000-0005-0000-0000-0000600D0000}"/>
    <cellStyle name="Normal 2 3 2 2 47" xfId="3424" xr:uid="{00000000-0005-0000-0000-0000610D0000}"/>
    <cellStyle name="Normal 2 3 2 2 48" xfId="3425" xr:uid="{00000000-0005-0000-0000-0000620D0000}"/>
    <cellStyle name="Normal 2 3 2 2 5" xfId="3426" xr:uid="{00000000-0005-0000-0000-0000630D0000}"/>
    <cellStyle name="Normal 2 3 2 2 5 2" xfId="3427" xr:uid="{00000000-0005-0000-0000-0000640D0000}"/>
    <cellStyle name="Normal 2 3 2 2 5 3" xfId="3428" xr:uid="{00000000-0005-0000-0000-0000650D0000}"/>
    <cellStyle name="Normal 2 3 2 2 5 4" xfId="3429" xr:uid="{00000000-0005-0000-0000-0000660D0000}"/>
    <cellStyle name="Normal 2 3 2 2 5 5" xfId="3430" xr:uid="{00000000-0005-0000-0000-0000670D0000}"/>
    <cellStyle name="Normal 2 3 2 2 5 6" xfId="3431" xr:uid="{00000000-0005-0000-0000-0000680D0000}"/>
    <cellStyle name="Normal 2 3 2 2 6" xfId="3432" xr:uid="{00000000-0005-0000-0000-0000690D0000}"/>
    <cellStyle name="Normal 2 3 2 2 6 2" xfId="3433" xr:uid="{00000000-0005-0000-0000-00006A0D0000}"/>
    <cellStyle name="Normal 2 3 2 2 6 3" xfId="3434" xr:uid="{00000000-0005-0000-0000-00006B0D0000}"/>
    <cellStyle name="Normal 2 3 2 2 6 4" xfId="3435" xr:uid="{00000000-0005-0000-0000-00006C0D0000}"/>
    <cellStyle name="Normal 2 3 2 2 6 5" xfId="3436" xr:uid="{00000000-0005-0000-0000-00006D0D0000}"/>
    <cellStyle name="Normal 2 3 2 2 6 6" xfId="3437" xr:uid="{00000000-0005-0000-0000-00006E0D0000}"/>
    <cellStyle name="Normal 2 3 2 2 7" xfId="3438" xr:uid="{00000000-0005-0000-0000-00006F0D0000}"/>
    <cellStyle name="Normal 2 3 2 2 8" xfId="3439" xr:uid="{00000000-0005-0000-0000-0000700D0000}"/>
    <cellStyle name="Normal 2 3 2 2 9" xfId="3440" xr:uid="{00000000-0005-0000-0000-0000710D0000}"/>
    <cellStyle name="Normal 2 3 2 20" xfId="3441" xr:uid="{00000000-0005-0000-0000-0000720D0000}"/>
    <cellStyle name="Normal 2 3 2 20 2" xfId="3442" xr:uid="{00000000-0005-0000-0000-0000730D0000}"/>
    <cellStyle name="Normal 2 3 2 20 3" xfId="3443" xr:uid="{00000000-0005-0000-0000-0000740D0000}"/>
    <cellStyle name="Normal 2 3 2 20 4" xfId="3444" xr:uid="{00000000-0005-0000-0000-0000750D0000}"/>
    <cellStyle name="Normal 2 3 2 20 5" xfId="3445" xr:uid="{00000000-0005-0000-0000-0000760D0000}"/>
    <cellStyle name="Normal 2 3 2 20 6" xfId="3446" xr:uid="{00000000-0005-0000-0000-0000770D0000}"/>
    <cellStyle name="Normal 2 3 2 21" xfId="3447" xr:uid="{00000000-0005-0000-0000-0000780D0000}"/>
    <cellStyle name="Normal 2 3 2 21 2" xfId="3448" xr:uid="{00000000-0005-0000-0000-0000790D0000}"/>
    <cellStyle name="Normal 2 3 2 21 3" xfId="3449" xr:uid="{00000000-0005-0000-0000-00007A0D0000}"/>
    <cellStyle name="Normal 2 3 2 21 4" xfId="3450" xr:uid="{00000000-0005-0000-0000-00007B0D0000}"/>
    <cellStyle name="Normal 2 3 2 21 5" xfId="3451" xr:uid="{00000000-0005-0000-0000-00007C0D0000}"/>
    <cellStyle name="Normal 2 3 2 21 6" xfId="3452" xr:uid="{00000000-0005-0000-0000-00007D0D0000}"/>
    <cellStyle name="Normal 2 3 2 22" xfId="3453" xr:uid="{00000000-0005-0000-0000-00007E0D0000}"/>
    <cellStyle name="Normal 2 3 2 22 2" xfId="3454" xr:uid="{00000000-0005-0000-0000-00007F0D0000}"/>
    <cellStyle name="Normal 2 3 2 22 3" xfId="3455" xr:uid="{00000000-0005-0000-0000-0000800D0000}"/>
    <cellStyle name="Normal 2 3 2 22 4" xfId="3456" xr:uid="{00000000-0005-0000-0000-0000810D0000}"/>
    <cellStyle name="Normal 2 3 2 22 5" xfId="3457" xr:uid="{00000000-0005-0000-0000-0000820D0000}"/>
    <cellStyle name="Normal 2 3 2 22 6" xfId="3458" xr:uid="{00000000-0005-0000-0000-0000830D0000}"/>
    <cellStyle name="Normal 2 3 2 23" xfId="3459" xr:uid="{00000000-0005-0000-0000-0000840D0000}"/>
    <cellStyle name="Normal 2 3 2 23 2" xfId="3460" xr:uid="{00000000-0005-0000-0000-0000850D0000}"/>
    <cellStyle name="Normal 2 3 2 23 3" xfId="3461" xr:uid="{00000000-0005-0000-0000-0000860D0000}"/>
    <cellStyle name="Normal 2 3 2 23 4" xfId="3462" xr:uid="{00000000-0005-0000-0000-0000870D0000}"/>
    <cellStyle name="Normal 2 3 2 23 5" xfId="3463" xr:uid="{00000000-0005-0000-0000-0000880D0000}"/>
    <cellStyle name="Normal 2 3 2 23 6" xfId="3464" xr:uid="{00000000-0005-0000-0000-0000890D0000}"/>
    <cellStyle name="Normal 2 3 2 24" xfId="3465" xr:uid="{00000000-0005-0000-0000-00008A0D0000}"/>
    <cellStyle name="Normal 2 3 2 24 2" xfId="3466" xr:uid="{00000000-0005-0000-0000-00008B0D0000}"/>
    <cellStyle name="Normal 2 3 2 24 3" xfId="3467" xr:uid="{00000000-0005-0000-0000-00008C0D0000}"/>
    <cellStyle name="Normal 2 3 2 24 4" xfId="3468" xr:uid="{00000000-0005-0000-0000-00008D0D0000}"/>
    <cellStyle name="Normal 2 3 2 24 5" xfId="3469" xr:uid="{00000000-0005-0000-0000-00008E0D0000}"/>
    <cellStyle name="Normal 2 3 2 24 6" xfId="3470" xr:uid="{00000000-0005-0000-0000-00008F0D0000}"/>
    <cellStyle name="Normal 2 3 2 25" xfId="3471" xr:uid="{00000000-0005-0000-0000-0000900D0000}"/>
    <cellStyle name="Normal 2 3 2 25 2" xfId="3472" xr:uid="{00000000-0005-0000-0000-0000910D0000}"/>
    <cellStyle name="Normal 2 3 2 25 3" xfId="3473" xr:uid="{00000000-0005-0000-0000-0000920D0000}"/>
    <cellStyle name="Normal 2 3 2 25 4" xfId="3474" xr:uid="{00000000-0005-0000-0000-0000930D0000}"/>
    <cellStyle name="Normal 2 3 2 25 5" xfId="3475" xr:uid="{00000000-0005-0000-0000-0000940D0000}"/>
    <cellStyle name="Normal 2 3 2 25 6" xfId="3476" xr:uid="{00000000-0005-0000-0000-0000950D0000}"/>
    <cellStyle name="Normal 2 3 2 26" xfId="3477" xr:uid="{00000000-0005-0000-0000-0000960D0000}"/>
    <cellStyle name="Normal 2 3 2 26 2" xfId="3478" xr:uid="{00000000-0005-0000-0000-0000970D0000}"/>
    <cellStyle name="Normal 2 3 2 26 3" xfId="3479" xr:uid="{00000000-0005-0000-0000-0000980D0000}"/>
    <cellStyle name="Normal 2 3 2 26 4" xfId="3480" xr:uid="{00000000-0005-0000-0000-0000990D0000}"/>
    <cellStyle name="Normal 2 3 2 26 5" xfId="3481" xr:uid="{00000000-0005-0000-0000-00009A0D0000}"/>
    <cellStyle name="Normal 2 3 2 26 6" xfId="3482" xr:uid="{00000000-0005-0000-0000-00009B0D0000}"/>
    <cellStyle name="Normal 2 3 2 27" xfId="3483" xr:uid="{00000000-0005-0000-0000-00009C0D0000}"/>
    <cellStyle name="Normal 2 3 2 27 2" xfId="3484" xr:uid="{00000000-0005-0000-0000-00009D0D0000}"/>
    <cellStyle name="Normal 2 3 2 27 3" xfId="3485" xr:uid="{00000000-0005-0000-0000-00009E0D0000}"/>
    <cellStyle name="Normal 2 3 2 27 4" xfId="3486" xr:uid="{00000000-0005-0000-0000-00009F0D0000}"/>
    <cellStyle name="Normal 2 3 2 27 5" xfId="3487" xr:uid="{00000000-0005-0000-0000-0000A00D0000}"/>
    <cellStyle name="Normal 2 3 2 27 6" xfId="3488" xr:uid="{00000000-0005-0000-0000-0000A10D0000}"/>
    <cellStyle name="Normal 2 3 2 28" xfId="3489" xr:uid="{00000000-0005-0000-0000-0000A20D0000}"/>
    <cellStyle name="Normal 2 3 2 28 2" xfId="3490" xr:uid="{00000000-0005-0000-0000-0000A30D0000}"/>
    <cellStyle name="Normal 2 3 2 28 3" xfId="3491" xr:uid="{00000000-0005-0000-0000-0000A40D0000}"/>
    <cellStyle name="Normal 2 3 2 28 4" xfId="3492" xr:uid="{00000000-0005-0000-0000-0000A50D0000}"/>
    <cellStyle name="Normal 2 3 2 28 5" xfId="3493" xr:uid="{00000000-0005-0000-0000-0000A60D0000}"/>
    <cellStyle name="Normal 2 3 2 28 6" xfId="3494" xr:uid="{00000000-0005-0000-0000-0000A70D0000}"/>
    <cellStyle name="Normal 2 3 2 29" xfId="3495" xr:uid="{00000000-0005-0000-0000-0000A80D0000}"/>
    <cellStyle name="Normal 2 3 2 29 2" xfId="3496" xr:uid="{00000000-0005-0000-0000-0000A90D0000}"/>
    <cellStyle name="Normal 2 3 2 29 3" xfId="3497" xr:uid="{00000000-0005-0000-0000-0000AA0D0000}"/>
    <cellStyle name="Normal 2 3 2 29 4" xfId="3498" xr:uid="{00000000-0005-0000-0000-0000AB0D0000}"/>
    <cellStyle name="Normal 2 3 2 29 5" xfId="3499" xr:uid="{00000000-0005-0000-0000-0000AC0D0000}"/>
    <cellStyle name="Normal 2 3 2 29 6" xfId="3500" xr:uid="{00000000-0005-0000-0000-0000AD0D0000}"/>
    <cellStyle name="Normal 2 3 2 3" xfId="3501" xr:uid="{00000000-0005-0000-0000-0000AE0D0000}"/>
    <cellStyle name="Normal 2 3 2 3 10" xfId="3502" xr:uid="{00000000-0005-0000-0000-0000AF0D0000}"/>
    <cellStyle name="Normal 2 3 2 3 11" xfId="3503" xr:uid="{00000000-0005-0000-0000-0000B00D0000}"/>
    <cellStyle name="Normal 2 3 2 3 12" xfId="3504" xr:uid="{00000000-0005-0000-0000-0000B10D0000}"/>
    <cellStyle name="Normal 2 3 2 3 13" xfId="3505" xr:uid="{00000000-0005-0000-0000-0000B20D0000}"/>
    <cellStyle name="Normal 2 3 2 3 14" xfId="3506" xr:uid="{00000000-0005-0000-0000-0000B30D0000}"/>
    <cellStyle name="Normal 2 3 2 3 15" xfId="3507" xr:uid="{00000000-0005-0000-0000-0000B40D0000}"/>
    <cellStyle name="Normal 2 3 2 3 16" xfId="3508" xr:uid="{00000000-0005-0000-0000-0000B50D0000}"/>
    <cellStyle name="Normal 2 3 2 3 17" xfId="3509" xr:uid="{00000000-0005-0000-0000-0000B60D0000}"/>
    <cellStyle name="Normal 2 3 2 3 18" xfId="3510" xr:uid="{00000000-0005-0000-0000-0000B70D0000}"/>
    <cellStyle name="Normal 2 3 2 3 19" xfId="3511" xr:uid="{00000000-0005-0000-0000-0000B80D0000}"/>
    <cellStyle name="Normal 2 3 2 3 2" xfId="3512" xr:uid="{00000000-0005-0000-0000-0000B90D0000}"/>
    <cellStyle name="Normal 2 3 2 3 20" xfId="3513" xr:uid="{00000000-0005-0000-0000-0000BA0D0000}"/>
    <cellStyle name="Normal 2 3 2 3 21" xfId="3514" xr:uid="{00000000-0005-0000-0000-0000BB0D0000}"/>
    <cellStyle name="Normal 2 3 2 3 22" xfId="3515" xr:uid="{00000000-0005-0000-0000-0000BC0D0000}"/>
    <cellStyle name="Normal 2 3 2 3 23" xfId="3516" xr:uid="{00000000-0005-0000-0000-0000BD0D0000}"/>
    <cellStyle name="Normal 2 3 2 3 24" xfId="3517" xr:uid="{00000000-0005-0000-0000-0000BE0D0000}"/>
    <cellStyle name="Normal 2 3 2 3 25" xfId="3518" xr:uid="{00000000-0005-0000-0000-0000BF0D0000}"/>
    <cellStyle name="Normal 2 3 2 3 26" xfId="3519" xr:uid="{00000000-0005-0000-0000-0000C00D0000}"/>
    <cellStyle name="Normal 2 3 2 3 27" xfId="3520" xr:uid="{00000000-0005-0000-0000-0000C10D0000}"/>
    <cellStyle name="Normal 2 3 2 3 28" xfId="3521" xr:uid="{00000000-0005-0000-0000-0000C20D0000}"/>
    <cellStyle name="Normal 2 3 2 3 29" xfId="3522" xr:uid="{00000000-0005-0000-0000-0000C30D0000}"/>
    <cellStyle name="Normal 2 3 2 3 3" xfId="3523" xr:uid="{00000000-0005-0000-0000-0000C40D0000}"/>
    <cellStyle name="Normal 2 3 2 3 30" xfId="3524" xr:uid="{00000000-0005-0000-0000-0000C50D0000}"/>
    <cellStyle name="Normal 2 3 2 3 31" xfId="3525" xr:uid="{00000000-0005-0000-0000-0000C60D0000}"/>
    <cellStyle name="Normal 2 3 2 3 32" xfId="3526" xr:uid="{00000000-0005-0000-0000-0000C70D0000}"/>
    <cellStyle name="Normal 2 3 2 3 33" xfId="3527" xr:uid="{00000000-0005-0000-0000-0000C80D0000}"/>
    <cellStyle name="Normal 2 3 2 3 34" xfId="3528" xr:uid="{00000000-0005-0000-0000-0000C90D0000}"/>
    <cellStyle name="Normal 2 3 2 3 35" xfId="3529" xr:uid="{00000000-0005-0000-0000-0000CA0D0000}"/>
    <cellStyle name="Normal 2 3 2 3 36" xfId="3530" xr:uid="{00000000-0005-0000-0000-0000CB0D0000}"/>
    <cellStyle name="Normal 2 3 2 3 37" xfId="3531" xr:uid="{00000000-0005-0000-0000-0000CC0D0000}"/>
    <cellStyle name="Normal 2 3 2 3 38" xfId="3532" xr:uid="{00000000-0005-0000-0000-0000CD0D0000}"/>
    <cellStyle name="Normal 2 3 2 3 39" xfId="3533" xr:uid="{00000000-0005-0000-0000-0000CE0D0000}"/>
    <cellStyle name="Normal 2 3 2 3 4" xfId="3534" xr:uid="{00000000-0005-0000-0000-0000CF0D0000}"/>
    <cellStyle name="Normal 2 3 2 3 40" xfId="3535" xr:uid="{00000000-0005-0000-0000-0000D00D0000}"/>
    <cellStyle name="Normal 2 3 2 3 41" xfId="3536" xr:uid="{00000000-0005-0000-0000-0000D10D0000}"/>
    <cellStyle name="Normal 2 3 2 3 42" xfId="3537" xr:uid="{00000000-0005-0000-0000-0000D20D0000}"/>
    <cellStyle name="Normal 2 3 2 3 43" xfId="3538" xr:uid="{00000000-0005-0000-0000-0000D30D0000}"/>
    <cellStyle name="Normal 2 3 2 3 44" xfId="3539" xr:uid="{00000000-0005-0000-0000-0000D40D0000}"/>
    <cellStyle name="Normal 2 3 2 3 45" xfId="3540" xr:uid="{00000000-0005-0000-0000-0000D50D0000}"/>
    <cellStyle name="Normal 2 3 2 3 46" xfId="3541" xr:uid="{00000000-0005-0000-0000-0000D60D0000}"/>
    <cellStyle name="Normal 2 3 2 3 47" xfId="3542" xr:uid="{00000000-0005-0000-0000-0000D70D0000}"/>
    <cellStyle name="Normal 2 3 2 3 48" xfId="3543" xr:uid="{00000000-0005-0000-0000-0000D80D0000}"/>
    <cellStyle name="Normal 2 3 2 3 49" xfId="3544" xr:uid="{00000000-0005-0000-0000-0000D90D0000}"/>
    <cellStyle name="Normal 2 3 2 3 5" xfId="3545" xr:uid="{00000000-0005-0000-0000-0000DA0D0000}"/>
    <cellStyle name="Normal 2 3 2 3 50" xfId="3546" xr:uid="{00000000-0005-0000-0000-0000DB0D0000}"/>
    <cellStyle name="Normal 2 3 2 3 51" xfId="3547" xr:uid="{00000000-0005-0000-0000-0000DC0D0000}"/>
    <cellStyle name="Normal 2 3 2 3 52" xfId="3548" xr:uid="{00000000-0005-0000-0000-0000DD0D0000}"/>
    <cellStyle name="Normal 2 3 2 3 6" xfId="3549" xr:uid="{00000000-0005-0000-0000-0000DE0D0000}"/>
    <cellStyle name="Normal 2 3 2 3 7" xfId="3550" xr:uid="{00000000-0005-0000-0000-0000DF0D0000}"/>
    <cellStyle name="Normal 2 3 2 3 8" xfId="3551" xr:uid="{00000000-0005-0000-0000-0000E00D0000}"/>
    <cellStyle name="Normal 2 3 2 3 9" xfId="3552" xr:uid="{00000000-0005-0000-0000-0000E10D0000}"/>
    <cellStyle name="Normal 2 3 2 30" xfId="3553" xr:uid="{00000000-0005-0000-0000-0000E20D0000}"/>
    <cellStyle name="Normal 2 3 2 30 2" xfId="3554" xr:uid="{00000000-0005-0000-0000-0000E30D0000}"/>
    <cellStyle name="Normal 2 3 2 30 3" xfId="3555" xr:uid="{00000000-0005-0000-0000-0000E40D0000}"/>
    <cellStyle name="Normal 2 3 2 30 4" xfId="3556" xr:uid="{00000000-0005-0000-0000-0000E50D0000}"/>
    <cellStyle name="Normal 2 3 2 30 5" xfId="3557" xr:uid="{00000000-0005-0000-0000-0000E60D0000}"/>
    <cellStyle name="Normal 2 3 2 30 6" xfId="3558" xr:uid="{00000000-0005-0000-0000-0000E70D0000}"/>
    <cellStyle name="Normal 2 3 2 31" xfId="3559" xr:uid="{00000000-0005-0000-0000-0000E80D0000}"/>
    <cellStyle name="Normal 2 3 2 31 2" xfId="3560" xr:uid="{00000000-0005-0000-0000-0000E90D0000}"/>
    <cellStyle name="Normal 2 3 2 31 3" xfId="3561" xr:uid="{00000000-0005-0000-0000-0000EA0D0000}"/>
    <cellStyle name="Normal 2 3 2 31 4" xfId="3562" xr:uid="{00000000-0005-0000-0000-0000EB0D0000}"/>
    <cellStyle name="Normal 2 3 2 31 5" xfId="3563" xr:uid="{00000000-0005-0000-0000-0000EC0D0000}"/>
    <cellStyle name="Normal 2 3 2 31 6" xfId="3564" xr:uid="{00000000-0005-0000-0000-0000ED0D0000}"/>
    <cellStyle name="Normal 2 3 2 32" xfId="3565" xr:uid="{00000000-0005-0000-0000-0000EE0D0000}"/>
    <cellStyle name="Normal 2 3 2 32 2" xfId="3566" xr:uid="{00000000-0005-0000-0000-0000EF0D0000}"/>
    <cellStyle name="Normal 2 3 2 32 3" xfId="3567" xr:uid="{00000000-0005-0000-0000-0000F00D0000}"/>
    <cellStyle name="Normal 2 3 2 32 4" xfId="3568" xr:uid="{00000000-0005-0000-0000-0000F10D0000}"/>
    <cellStyle name="Normal 2 3 2 32 5" xfId="3569" xr:uid="{00000000-0005-0000-0000-0000F20D0000}"/>
    <cellStyle name="Normal 2 3 2 32 6" xfId="3570" xr:uid="{00000000-0005-0000-0000-0000F30D0000}"/>
    <cellStyle name="Normal 2 3 2 33" xfId="3571" xr:uid="{00000000-0005-0000-0000-0000F40D0000}"/>
    <cellStyle name="Normal 2 3 2 33 2" xfId="3572" xr:uid="{00000000-0005-0000-0000-0000F50D0000}"/>
    <cellStyle name="Normal 2 3 2 33 3" xfId="3573" xr:uid="{00000000-0005-0000-0000-0000F60D0000}"/>
    <cellStyle name="Normal 2 3 2 33 4" xfId="3574" xr:uid="{00000000-0005-0000-0000-0000F70D0000}"/>
    <cellStyle name="Normal 2 3 2 33 5" xfId="3575" xr:uid="{00000000-0005-0000-0000-0000F80D0000}"/>
    <cellStyle name="Normal 2 3 2 33 6" xfId="3576" xr:uid="{00000000-0005-0000-0000-0000F90D0000}"/>
    <cellStyle name="Normal 2 3 2 34" xfId="3577" xr:uid="{00000000-0005-0000-0000-0000FA0D0000}"/>
    <cellStyle name="Normal 2 3 2 34 2" xfId="3578" xr:uid="{00000000-0005-0000-0000-0000FB0D0000}"/>
    <cellStyle name="Normal 2 3 2 34 3" xfId="3579" xr:uid="{00000000-0005-0000-0000-0000FC0D0000}"/>
    <cellStyle name="Normal 2 3 2 34 4" xfId="3580" xr:uid="{00000000-0005-0000-0000-0000FD0D0000}"/>
    <cellStyle name="Normal 2 3 2 34 5" xfId="3581" xr:uid="{00000000-0005-0000-0000-0000FE0D0000}"/>
    <cellStyle name="Normal 2 3 2 34 6" xfId="3582" xr:uid="{00000000-0005-0000-0000-0000FF0D0000}"/>
    <cellStyle name="Normal 2 3 2 35" xfId="3583" xr:uid="{00000000-0005-0000-0000-0000000E0000}"/>
    <cellStyle name="Normal 2 3 2 35 2" xfId="3584" xr:uid="{00000000-0005-0000-0000-0000010E0000}"/>
    <cellStyle name="Normal 2 3 2 35 3" xfId="3585" xr:uid="{00000000-0005-0000-0000-0000020E0000}"/>
    <cellStyle name="Normal 2 3 2 35 4" xfId="3586" xr:uid="{00000000-0005-0000-0000-0000030E0000}"/>
    <cellStyle name="Normal 2 3 2 35 5" xfId="3587" xr:uid="{00000000-0005-0000-0000-0000040E0000}"/>
    <cellStyle name="Normal 2 3 2 35 6" xfId="3588" xr:uid="{00000000-0005-0000-0000-0000050E0000}"/>
    <cellStyle name="Normal 2 3 2 36" xfId="3589" xr:uid="{00000000-0005-0000-0000-0000060E0000}"/>
    <cellStyle name="Normal 2 3 2 36 2" xfId="3590" xr:uid="{00000000-0005-0000-0000-0000070E0000}"/>
    <cellStyle name="Normal 2 3 2 36 3" xfId="3591" xr:uid="{00000000-0005-0000-0000-0000080E0000}"/>
    <cellStyle name="Normal 2 3 2 36 4" xfId="3592" xr:uid="{00000000-0005-0000-0000-0000090E0000}"/>
    <cellStyle name="Normal 2 3 2 36 5" xfId="3593" xr:uid="{00000000-0005-0000-0000-00000A0E0000}"/>
    <cellStyle name="Normal 2 3 2 36 6" xfId="3594" xr:uid="{00000000-0005-0000-0000-00000B0E0000}"/>
    <cellStyle name="Normal 2 3 2 37" xfId="3595" xr:uid="{00000000-0005-0000-0000-00000C0E0000}"/>
    <cellStyle name="Normal 2 3 2 37 2" xfId="3596" xr:uid="{00000000-0005-0000-0000-00000D0E0000}"/>
    <cellStyle name="Normal 2 3 2 37 3" xfId="3597" xr:uid="{00000000-0005-0000-0000-00000E0E0000}"/>
    <cellStyle name="Normal 2 3 2 37 4" xfId="3598" xr:uid="{00000000-0005-0000-0000-00000F0E0000}"/>
    <cellStyle name="Normal 2 3 2 37 5" xfId="3599" xr:uid="{00000000-0005-0000-0000-0000100E0000}"/>
    <cellStyle name="Normal 2 3 2 37 6" xfId="3600" xr:uid="{00000000-0005-0000-0000-0000110E0000}"/>
    <cellStyle name="Normal 2 3 2 38" xfId="3601" xr:uid="{00000000-0005-0000-0000-0000120E0000}"/>
    <cellStyle name="Normal 2 3 2 38 2" xfId="3602" xr:uid="{00000000-0005-0000-0000-0000130E0000}"/>
    <cellStyle name="Normal 2 3 2 38 3" xfId="3603" xr:uid="{00000000-0005-0000-0000-0000140E0000}"/>
    <cellStyle name="Normal 2 3 2 38 4" xfId="3604" xr:uid="{00000000-0005-0000-0000-0000150E0000}"/>
    <cellStyle name="Normal 2 3 2 38 5" xfId="3605" xr:uid="{00000000-0005-0000-0000-0000160E0000}"/>
    <cellStyle name="Normal 2 3 2 38 6" xfId="3606" xr:uid="{00000000-0005-0000-0000-0000170E0000}"/>
    <cellStyle name="Normal 2 3 2 39" xfId="3607" xr:uid="{00000000-0005-0000-0000-0000180E0000}"/>
    <cellStyle name="Normal 2 3 2 39 2" xfId="3608" xr:uid="{00000000-0005-0000-0000-0000190E0000}"/>
    <cellStyle name="Normal 2 3 2 39 3" xfId="3609" xr:uid="{00000000-0005-0000-0000-00001A0E0000}"/>
    <cellStyle name="Normal 2 3 2 39 4" xfId="3610" xr:uid="{00000000-0005-0000-0000-00001B0E0000}"/>
    <cellStyle name="Normal 2 3 2 39 5" xfId="3611" xr:uid="{00000000-0005-0000-0000-00001C0E0000}"/>
    <cellStyle name="Normal 2 3 2 39 6" xfId="3612" xr:uid="{00000000-0005-0000-0000-00001D0E0000}"/>
    <cellStyle name="Normal 2 3 2 4" xfId="3613" xr:uid="{00000000-0005-0000-0000-00001E0E0000}"/>
    <cellStyle name="Normal 2 3 2 4 2" xfId="3614" xr:uid="{00000000-0005-0000-0000-00001F0E0000}"/>
    <cellStyle name="Normal 2 3 2 4 3" xfId="3615" xr:uid="{00000000-0005-0000-0000-0000200E0000}"/>
    <cellStyle name="Normal 2 3 2 4 4" xfId="3616" xr:uid="{00000000-0005-0000-0000-0000210E0000}"/>
    <cellStyle name="Normal 2 3 2 4 5" xfId="3617" xr:uid="{00000000-0005-0000-0000-0000220E0000}"/>
    <cellStyle name="Normal 2 3 2 4 6" xfId="3618" xr:uid="{00000000-0005-0000-0000-0000230E0000}"/>
    <cellStyle name="Normal 2 3 2 40" xfId="3619" xr:uid="{00000000-0005-0000-0000-0000240E0000}"/>
    <cellStyle name="Normal 2 3 2 40 2" xfId="3620" xr:uid="{00000000-0005-0000-0000-0000250E0000}"/>
    <cellStyle name="Normal 2 3 2 40 3" xfId="3621" xr:uid="{00000000-0005-0000-0000-0000260E0000}"/>
    <cellStyle name="Normal 2 3 2 40 4" xfId="3622" xr:uid="{00000000-0005-0000-0000-0000270E0000}"/>
    <cellStyle name="Normal 2 3 2 40 5" xfId="3623" xr:uid="{00000000-0005-0000-0000-0000280E0000}"/>
    <cellStyle name="Normal 2 3 2 40 6" xfId="3624" xr:uid="{00000000-0005-0000-0000-0000290E0000}"/>
    <cellStyle name="Normal 2 3 2 41" xfId="3625" xr:uid="{00000000-0005-0000-0000-00002A0E0000}"/>
    <cellStyle name="Normal 2 3 2 41 2" xfId="3626" xr:uid="{00000000-0005-0000-0000-00002B0E0000}"/>
    <cellStyle name="Normal 2 3 2 41 3" xfId="3627" xr:uid="{00000000-0005-0000-0000-00002C0E0000}"/>
    <cellStyle name="Normal 2 3 2 41 4" xfId="3628" xr:uid="{00000000-0005-0000-0000-00002D0E0000}"/>
    <cellStyle name="Normal 2 3 2 41 5" xfId="3629" xr:uid="{00000000-0005-0000-0000-00002E0E0000}"/>
    <cellStyle name="Normal 2 3 2 41 6" xfId="3630" xr:uid="{00000000-0005-0000-0000-00002F0E0000}"/>
    <cellStyle name="Normal 2 3 2 42" xfId="3631" xr:uid="{00000000-0005-0000-0000-0000300E0000}"/>
    <cellStyle name="Normal 2 3 2 42 2" xfId="3632" xr:uid="{00000000-0005-0000-0000-0000310E0000}"/>
    <cellStyle name="Normal 2 3 2 42 3" xfId="3633" xr:uid="{00000000-0005-0000-0000-0000320E0000}"/>
    <cellStyle name="Normal 2 3 2 42 4" xfId="3634" xr:uid="{00000000-0005-0000-0000-0000330E0000}"/>
    <cellStyle name="Normal 2 3 2 42 5" xfId="3635" xr:uid="{00000000-0005-0000-0000-0000340E0000}"/>
    <cellStyle name="Normal 2 3 2 42 6" xfId="3636" xr:uid="{00000000-0005-0000-0000-0000350E0000}"/>
    <cellStyle name="Normal 2 3 2 43" xfId="3637" xr:uid="{00000000-0005-0000-0000-0000360E0000}"/>
    <cellStyle name="Normal 2 3 2 43 2" xfId="3638" xr:uid="{00000000-0005-0000-0000-0000370E0000}"/>
    <cellStyle name="Normal 2 3 2 43 3" xfId="3639" xr:uid="{00000000-0005-0000-0000-0000380E0000}"/>
    <cellStyle name="Normal 2 3 2 43 4" xfId="3640" xr:uid="{00000000-0005-0000-0000-0000390E0000}"/>
    <cellStyle name="Normal 2 3 2 43 5" xfId="3641" xr:uid="{00000000-0005-0000-0000-00003A0E0000}"/>
    <cellStyle name="Normal 2 3 2 43 6" xfId="3642" xr:uid="{00000000-0005-0000-0000-00003B0E0000}"/>
    <cellStyle name="Normal 2 3 2 44" xfId="3643" xr:uid="{00000000-0005-0000-0000-00003C0E0000}"/>
    <cellStyle name="Normal 2 3 2 44 2" xfId="3644" xr:uid="{00000000-0005-0000-0000-00003D0E0000}"/>
    <cellStyle name="Normal 2 3 2 44 3" xfId="3645" xr:uid="{00000000-0005-0000-0000-00003E0E0000}"/>
    <cellStyle name="Normal 2 3 2 44 4" xfId="3646" xr:uid="{00000000-0005-0000-0000-00003F0E0000}"/>
    <cellStyle name="Normal 2 3 2 44 5" xfId="3647" xr:uid="{00000000-0005-0000-0000-0000400E0000}"/>
    <cellStyle name="Normal 2 3 2 44 6" xfId="3648" xr:uid="{00000000-0005-0000-0000-0000410E0000}"/>
    <cellStyle name="Normal 2 3 2 45" xfId="3649" xr:uid="{00000000-0005-0000-0000-0000420E0000}"/>
    <cellStyle name="Normal 2 3 2 45 2" xfId="3650" xr:uid="{00000000-0005-0000-0000-0000430E0000}"/>
    <cellStyle name="Normal 2 3 2 45 3" xfId="3651" xr:uid="{00000000-0005-0000-0000-0000440E0000}"/>
    <cellStyle name="Normal 2 3 2 45 4" xfId="3652" xr:uid="{00000000-0005-0000-0000-0000450E0000}"/>
    <cellStyle name="Normal 2 3 2 45 5" xfId="3653" xr:uid="{00000000-0005-0000-0000-0000460E0000}"/>
    <cellStyle name="Normal 2 3 2 45 6" xfId="3654" xr:uid="{00000000-0005-0000-0000-0000470E0000}"/>
    <cellStyle name="Normal 2 3 2 46" xfId="3655" xr:uid="{00000000-0005-0000-0000-0000480E0000}"/>
    <cellStyle name="Normal 2 3 2 46 2" xfId="3656" xr:uid="{00000000-0005-0000-0000-0000490E0000}"/>
    <cellStyle name="Normal 2 3 2 46 3" xfId="3657" xr:uid="{00000000-0005-0000-0000-00004A0E0000}"/>
    <cellStyle name="Normal 2 3 2 46 4" xfId="3658" xr:uid="{00000000-0005-0000-0000-00004B0E0000}"/>
    <cellStyle name="Normal 2 3 2 46 5" xfId="3659" xr:uid="{00000000-0005-0000-0000-00004C0E0000}"/>
    <cellStyle name="Normal 2 3 2 46 6" xfId="3660" xr:uid="{00000000-0005-0000-0000-00004D0E0000}"/>
    <cellStyle name="Normal 2 3 2 47" xfId="3661" xr:uid="{00000000-0005-0000-0000-00004E0E0000}"/>
    <cellStyle name="Normal 2 3 2 47 2" xfId="3662" xr:uid="{00000000-0005-0000-0000-00004F0E0000}"/>
    <cellStyle name="Normal 2 3 2 47 3" xfId="3663" xr:uid="{00000000-0005-0000-0000-0000500E0000}"/>
    <cellStyle name="Normal 2 3 2 47 4" xfId="3664" xr:uid="{00000000-0005-0000-0000-0000510E0000}"/>
    <cellStyle name="Normal 2 3 2 47 5" xfId="3665" xr:uid="{00000000-0005-0000-0000-0000520E0000}"/>
    <cellStyle name="Normal 2 3 2 47 6" xfId="3666" xr:uid="{00000000-0005-0000-0000-0000530E0000}"/>
    <cellStyle name="Normal 2 3 2 48" xfId="3667" xr:uid="{00000000-0005-0000-0000-0000540E0000}"/>
    <cellStyle name="Normal 2 3 2 48 2" xfId="3668" xr:uid="{00000000-0005-0000-0000-0000550E0000}"/>
    <cellStyle name="Normal 2 3 2 48 3" xfId="3669" xr:uid="{00000000-0005-0000-0000-0000560E0000}"/>
    <cellStyle name="Normal 2 3 2 48 4" xfId="3670" xr:uid="{00000000-0005-0000-0000-0000570E0000}"/>
    <cellStyle name="Normal 2 3 2 48 5" xfId="3671" xr:uid="{00000000-0005-0000-0000-0000580E0000}"/>
    <cellStyle name="Normal 2 3 2 48 6" xfId="3672" xr:uid="{00000000-0005-0000-0000-0000590E0000}"/>
    <cellStyle name="Normal 2 3 2 49" xfId="3673" xr:uid="{00000000-0005-0000-0000-00005A0E0000}"/>
    <cellStyle name="Normal 2 3 2 5" xfId="3674" xr:uid="{00000000-0005-0000-0000-00005B0E0000}"/>
    <cellStyle name="Normal 2 3 2 5 2" xfId="3675" xr:uid="{00000000-0005-0000-0000-00005C0E0000}"/>
    <cellStyle name="Normal 2 3 2 5 3" xfId="3676" xr:uid="{00000000-0005-0000-0000-00005D0E0000}"/>
    <cellStyle name="Normal 2 3 2 5 4" xfId="3677" xr:uid="{00000000-0005-0000-0000-00005E0E0000}"/>
    <cellStyle name="Normal 2 3 2 5 5" xfId="3678" xr:uid="{00000000-0005-0000-0000-00005F0E0000}"/>
    <cellStyle name="Normal 2 3 2 5 6" xfId="3679" xr:uid="{00000000-0005-0000-0000-0000600E0000}"/>
    <cellStyle name="Normal 2 3 2 50" xfId="3680" xr:uid="{00000000-0005-0000-0000-0000610E0000}"/>
    <cellStyle name="Normal 2 3 2 51" xfId="3681" xr:uid="{00000000-0005-0000-0000-0000620E0000}"/>
    <cellStyle name="Normal 2 3 2 52" xfId="3682" xr:uid="{00000000-0005-0000-0000-0000630E0000}"/>
    <cellStyle name="Normal 2 3 2 53" xfId="3683" xr:uid="{00000000-0005-0000-0000-0000640E0000}"/>
    <cellStyle name="Normal 2 3 2 54" xfId="3684" xr:uid="{00000000-0005-0000-0000-0000650E0000}"/>
    <cellStyle name="Normal 2 3 2 55" xfId="3685" xr:uid="{00000000-0005-0000-0000-0000660E0000}"/>
    <cellStyle name="Normal 2 3 2 56" xfId="3686" xr:uid="{00000000-0005-0000-0000-0000670E0000}"/>
    <cellStyle name="Normal 2 3 2 57" xfId="3687" xr:uid="{00000000-0005-0000-0000-0000680E0000}"/>
    <cellStyle name="Normal 2 3 2 58" xfId="3688" xr:uid="{00000000-0005-0000-0000-0000690E0000}"/>
    <cellStyle name="Normal 2 3 2 59" xfId="3689" xr:uid="{00000000-0005-0000-0000-00006A0E0000}"/>
    <cellStyle name="Normal 2 3 2 6" xfId="3690" xr:uid="{00000000-0005-0000-0000-00006B0E0000}"/>
    <cellStyle name="Normal 2 3 2 6 2" xfId="3691" xr:uid="{00000000-0005-0000-0000-00006C0E0000}"/>
    <cellStyle name="Normal 2 3 2 6 3" xfId="3692" xr:uid="{00000000-0005-0000-0000-00006D0E0000}"/>
    <cellStyle name="Normal 2 3 2 6 4" xfId="3693" xr:uid="{00000000-0005-0000-0000-00006E0E0000}"/>
    <cellStyle name="Normal 2 3 2 6 5" xfId="3694" xr:uid="{00000000-0005-0000-0000-00006F0E0000}"/>
    <cellStyle name="Normal 2 3 2 6 6" xfId="3695" xr:uid="{00000000-0005-0000-0000-0000700E0000}"/>
    <cellStyle name="Normal 2 3 2 60" xfId="3696" xr:uid="{00000000-0005-0000-0000-0000710E0000}"/>
    <cellStyle name="Normal 2 3 2 61" xfId="3697" xr:uid="{00000000-0005-0000-0000-0000720E0000}"/>
    <cellStyle name="Normal 2 3 2 62" xfId="3698" xr:uid="{00000000-0005-0000-0000-0000730E0000}"/>
    <cellStyle name="Normal 2 3 2 63" xfId="3699" xr:uid="{00000000-0005-0000-0000-0000740E0000}"/>
    <cellStyle name="Normal 2 3 2 64" xfId="3700" xr:uid="{00000000-0005-0000-0000-0000750E0000}"/>
    <cellStyle name="Normal 2 3 2 65" xfId="3701" xr:uid="{00000000-0005-0000-0000-0000760E0000}"/>
    <cellStyle name="Normal 2 3 2 66" xfId="3702" xr:uid="{00000000-0005-0000-0000-0000770E0000}"/>
    <cellStyle name="Normal 2 3 2 67" xfId="3703" xr:uid="{00000000-0005-0000-0000-0000780E0000}"/>
    <cellStyle name="Normal 2 3 2 68" xfId="3704" xr:uid="{00000000-0005-0000-0000-0000790E0000}"/>
    <cellStyle name="Normal 2 3 2 69" xfId="3705" xr:uid="{00000000-0005-0000-0000-00007A0E0000}"/>
    <cellStyle name="Normal 2 3 2 7" xfId="3706" xr:uid="{00000000-0005-0000-0000-00007B0E0000}"/>
    <cellStyle name="Normal 2 3 2 7 2" xfId="3707" xr:uid="{00000000-0005-0000-0000-00007C0E0000}"/>
    <cellStyle name="Normal 2 3 2 7 3" xfId="3708" xr:uid="{00000000-0005-0000-0000-00007D0E0000}"/>
    <cellStyle name="Normal 2 3 2 7 4" xfId="3709" xr:uid="{00000000-0005-0000-0000-00007E0E0000}"/>
    <cellStyle name="Normal 2 3 2 7 5" xfId="3710" xr:uid="{00000000-0005-0000-0000-00007F0E0000}"/>
    <cellStyle name="Normal 2 3 2 7 6" xfId="3711" xr:uid="{00000000-0005-0000-0000-0000800E0000}"/>
    <cellStyle name="Normal 2 3 2 70" xfId="3712" xr:uid="{00000000-0005-0000-0000-0000810E0000}"/>
    <cellStyle name="Normal 2 3 2 71" xfId="3713" xr:uid="{00000000-0005-0000-0000-0000820E0000}"/>
    <cellStyle name="Normal 2 3 2 72" xfId="3714" xr:uid="{00000000-0005-0000-0000-0000830E0000}"/>
    <cellStyle name="Normal 2 3 2 73" xfId="3715" xr:uid="{00000000-0005-0000-0000-0000840E0000}"/>
    <cellStyle name="Normal 2 3 2 74" xfId="3716" xr:uid="{00000000-0005-0000-0000-0000850E0000}"/>
    <cellStyle name="Normal 2 3 2 75" xfId="3717" xr:uid="{00000000-0005-0000-0000-0000860E0000}"/>
    <cellStyle name="Normal 2 3 2 76" xfId="3718" xr:uid="{00000000-0005-0000-0000-0000870E0000}"/>
    <cellStyle name="Normal 2 3 2 77" xfId="3719" xr:uid="{00000000-0005-0000-0000-0000880E0000}"/>
    <cellStyle name="Normal 2 3 2 8" xfId="3720" xr:uid="{00000000-0005-0000-0000-0000890E0000}"/>
    <cellStyle name="Normal 2 3 2 8 2" xfId="3721" xr:uid="{00000000-0005-0000-0000-00008A0E0000}"/>
    <cellStyle name="Normal 2 3 2 8 3" xfId="3722" xr:uid="{00000000-0005-0000-0000-00008B0E0000}"/>
    <cellStyle name="Normal 2 3 2 8 4" xfId="3723" xr:uid="{00000000-0005-0000-0000-00008C0E0000}"/>
    <cellStyle name="Normal 2 3 2 8 5" xfId="3724" xr:uid="{00000000-0005-0000-0000-00008D0E0000}"/>
    <cellStyle name="Normal 2 3 2 8 6" xfId="3725" xr:uid="{00000000-0005-0000-0000-00008E0E0000}"/>
    <cellStyle name="Normal 2 3 2 9" xfId="3726" xr:uid="{00000000-0005-0000-0000-00008F0E0000}"/>
    <cellStyle name="Normal 2 3 2 9 2" xfId="3727" xr:uid="{00000000-0005-0000-0000-0000900E0000}"/>
    <cellStyle name="Normal 2 3 2 9 3" xfId="3728" xr:uid="{00000000-0005-0000-0000-0000910E0000}"/>
    <cellStyle name="Normal 2 3 2 9 4" xfId="3729" xr:uid="{00000000-0005-0000-0000-0000920E0000}"/>
    <cellStyle name="Normal 2 3 2 9 5" xfId="3730" xr:uid="{00000000-0005-0000-0000-0000930E0000}"/>
    <cellStyle name="Normal 2 3 2 9 6" xfId="3731" xr:uid="{00000000-0005-0000-0000-0000940E0000}"/>
    <cellStyle name="Normal 2 3 20" xfId="3732" xr:uid="{00000000-0005-0000-0000-0000950E0000}"/>
    <cellStyle name="Normal 2 3 20 2" xfId="3733" xr:uid="{00000000-0005-0000-0000-0000960E0000}"/>
    <cellStyle name="Normal 2 3 20 3" xfId="3734" xr:uid="{00000000-0005-0000-0000-0000970E0000}"/>
    <cellStyle name="Normal 2 3 20 4" xfId="3735" xr:uid="{00000000-0005-0000-0000-0000980E0000}"/>
    <cellStyle name="Normal 2 3 20 5" xfId="3736" xr:uid="{00000000-0005-0000-0000-0000990E0000}"/>
    <cellStyle name="Normal 2 3 20 6" xfId="3737" xr:uid="{00000000-0005-0000-0000-00009A0E0000}"/>
    <cellStyle name="Normal 2 3 21" xfId="3738" xr:uid="{00000000-0005-0000-0000-00009B0E0000}"/>
    <cellStyle name="Normal 2 3 21 2" xfId="3739" xr:uid="{00000000-0005-0000-0000-00009C0E0000}"/>
    <cellStyle name="Normal 2 3 21 3" xfId="3740" xr:uid="{00000000-0005-0000-0000-00009D0E0000}"/>
    <cellStyle name="Normal 2 3 21 4" xfId="3741" xr:uid="{00000000-0005-0000-0000-00009E0E0000}"/>
    <cellStyle name="Normal 2 3 21 5" xfId="3742" xr:uid="{00000000-0005-0000-0000-00009F0E0000}"/>
    <cellStyle name="Normal 2 3 21 6" xfId="3743" xr:uid="{00000000-0005-0000-0000-0000A00E0000}"/>
    <cellStyle name="Normal 2 3 22" xfId="3744" xr:uid="{00000000-0005-0000-0000-0000A10E0000}"/>
    <cellStyle name="Normal 2 3 22 2" xfId="3745" xr:uid="{00000000-0005-0000-0000-0000A20E0000}"/>
    <cellStyle name="Normal 2 3 22 3" xfId="3746" xr:uid="{00000000-0005-0000-0000-0000A30E0000}"/>
    <cellStyle name="Normal 2 3 22 4" xfId="3747" xr:uid="{00000000-0005-0000-0000-0000A40E0000}"/>
    <cellStyle name="Normal 2 3 22 5" xfId="3748" xr:uid="{00000000-0005-0000-0000-0000A50E0000}"/>
    <cellStyle name="Normal 2 3 22 6" xfId="3749" xr:uid="{00000000-0005-0000-0000-0000A60E0000}"/>
    <cellStyle name="Normal 2 3 23" xfId="3750" xr:uid="{00000000-0005-0000-0000-0000A70E0000}"/>
    <cellStyle name="Normal 2 3 23 2" xfId="3751" xr:uid="{00000000-0005-0000-0000-0000A80E0000}"/>
    <cellStyle name="Normal 2 3 23 3" xfId="3752" xr:uid="{00000000-0005-0000-0000-0000A90E0000}"/>
    <cellStyle name="Normal 2 3 23 4" xfId="3753" xr:uid="{00000000-0005-0000-0000-0000AA0E0000}"/>
    <cellStyle name="Normal 2 3 23 5" xfId="3754" xr:uid="{00000000-0005-0000-0000-0000AB0E0000}"/>
    <cellStyle name="Normal 2 3 23 6" xfId="3755" xr:uid="{00000000-0005-0000-0000-0000AC0E0000}"/>
    <cellStyle name="Normal 2 3 24" xfId="3756" xr:uid="{00000000-0005-0000-0000-0000AD0E0000}"/>
    <cellStyle name="Normal 2 3 24 2" xfId="3757" xr:uid="{00000000-0005-0000-0000-0000AE0E0000}"/>
    <cellStyle name="Normal 2 3 24 3" xfId="3758" xr:uid="{00000000-0005-0000-0000-0000AF0E0000}"/>
    <cellStyle name="Normal 2 3 24 4" xfId="3759" xr:uid="{00000000-0005-0000-0000-0000B00E0000}"/>
    <cellStyle name="Normal 2 3 24 5" xfId="3760" xr:uid="{00000000-0005-0000-0000-0000B10E0000}"/>
    <cellStyle name="Normal 2 3 24 6" xfId="3761" xr:uid="{00000000-0005-0000-0000-0000B20E0000}"/>
    <cellStyle name="Normal 2 3 25" xfId="3762" xr:uid="{00000000-0005-0000-0000-0000B30E0000}"/>
    <cellStyle name="Normal 2 3 25 2" xfId="3763" xr:uid="{00000000-0005-0000-0000-0000B40E0000}"/>
    <cellStyle name="Normal 2 3 25 3" xfId="3764" xr:uid="{00000000-0005-0000-0000-0000B50E0000}"/>
    <cellStyle name="Normal 2 3 25 4" xfId="3765" xr:uid="{00000000-0005-0000-0000-0000B60E0000}"/>
    <cellStyle name="Normal 2 3 25 5" xfId="3766" xr:uid="{00000000-0005-0000-0000-0000B70E0000}"/>
    <cellStyle name="Normal 2 3 25 6" xfId="3767" xr:uid="{00000000-0005-0000-0000-0000B80E0000}"/>
    <cellStyle name="Normal 2 3 26" xfId="3768" xr:uid="{00000000-0005-0000-0000-0000B90E0000}"/>
    <cellStyle name="Normal 2 3 26 2" xfId="3769" xr:uid="{00000000-0005-0000-0000-0000BA0E0000}"/>
    <cellStyle name="Normal 2 3 26 3" xfId="3770" xr:uid="{00000000-0005-0000-0000-0000BB0E0000}"/>
    <cellStyle name="Normal 2 3 26 4" xfId="3771" xr:uid="{00000000-0005-0000-0000-0000BC0E0000}"/>
    <cellStyle name="Normal 2 3 26 5" xfId="3772" xr:uid="{00000000-0005-0000-0000-0000BD0E0000}"/>
    <cellStyle name="Normal 2 3 26 6" xfId="3773" xr:uid="{00000000-0005-0000-0000-0000BE0E0000}"/>
    <cellStyle name="Normal 2 3 27" xfId="3774" xr:uid="{00000000-0005-0000-0000-0000BF0E0000}"/>
    <cellStyle name="Normal 2 3 27 10" xfId="3775" xr:uid="{00000000-0005-0000-0000-0000C00E0000}"/>
    <cellStyle name="Normal 2 3 27 2" xfId="3776" xr:uid="{00000000-0005-0000-0000-0000C10E0000}"/>
    <cellStyle name="Normal 2 3 27 2 2" xfId="3777" xr:uid="{00000000-0005-0000-0000-0000C20E0000}"/>
    <cellStyle name="Normal 2 3 27 2 3" xfId="3778" xr:uid="{00000000-0005-0000-0000-0000C30E0000}"/>
    <cellStyle name="Normal 2 3 27 2 4" xfId="3779" xr:uid="{00000000-0005-0000-0000-0000C40E0000}"/>
    <cellStyle name="Normal 2 3 27 2 5" xfId="3780" xr:uid="{00000000-0005-0000-0000-0000C50E0000}"/>
    <cellStyle name="Normal 2 3 27 2 6" xfId="3781" xr:uid="{00000000-0005-0000-0000-0000C60E0000}"/>
    <cellStyle name="Normal 2 3 27 3" xfId="3782" xr:uid="{00000000-0005-0000-0000-0000C70E0000}"/>
    <cellStyle name="Normal 2 3 27 4" xfId="3783" xr:uid="{00000000-0005-0000-0000-0000C80E0000}"/>
    <cellStyle name="Normal 2 3 27 5" xfId="3784" xr:uid="{00000000-0005-0000-0000-0000C90E0000}"/>
    <cellStyle name="Normal 2 3 27 6" xfId="3785" xr:uid="{00000000-0005-0000-0000-0000CA0E0000}"/>
    <cellStyle name="Normal 2 3 27 7" xfId="3786" xr:uid="{00000000-0005-0000-0000-0000CB0E0000}"/>
    <cellStyle name="Normal 2 3 27 8" xfId="3787" xr:uid="{00000000-0005-0000-0000-0000CC0E0000}"/>
    <cellStyle name="Normal 2 3 27 9" xfId="3788" xr:uid="{00000000-0005-0000-0000-0000CD0E0000}"/>
    <cellStyle name="Normal 2 3 28" xfId="3789" xr:uid="{00000000-0005-0000-0000-0000CE0E0000}"/>
    <cellStyle name="Normal 2 3 28 2" xfId="3790" xr:uid="{00000000-0005-0000-0000-0000CF0E0000}"/>
    <cellStyle name="Normal 2 3 28 3" xfId="3791" xr:uid="{00000000-0005-0000-0000-0000D00E0000}"/>
    <cellStyle name="Normal 2 3 28 4" xfId="3792" xr:uid="{00000000-0005-0000-0000-0000D10E0000}"/>
    <cellStyle name="Normal 2 3 28 5" xfId="3793" xr:uid="{00000000-0005-0000-0000-0000D20E0000}"/>
    <cellStyle name="Normal 2 3 28 6" xfId="3794" xr:uid="{00000000-0005-0000-0000-0000D30E0000}"/>
    <cellStyle name="Normal 2 3 29" xfId="3795" xr:uid="{00000000-0005-0000-0000-0000D40E0000}"/>
    <cellStyle name="Normal 2 3 29 2" xfId="3796" xr:uid="{00000000-0005-0000-0000-0000D50E0000}"/>
    <cellStyle name="Normal 2 3 29 3" xfId="3797" xr:uid="{00000000-0005-0000-0000-0000D60E0000}"/>
    <cellStyle name="Normal 2 3 29 4" xfId="3798" xr:uid="{00000000-0005-0000-0000-0000D70E0000}"/>
    <cellStyle name="Normal 2 3 29 5" xfId="3799" xr:uid="{00000000-0005-0000-0000-0000D80E0000}"/>
    <cellStyle name="Normal 2 3 29 6" xfId="3800" xr:uid="{00000000-0005-0000-0000-0000D90E0000}"/>
    <cellStyle name="Normal 2 3 3" xfId="3801" xr:uid="{00000000-0005-0000-0000-0000DA0E0000}"/>
    <cellStyle name="Normal 2 3 3 10" xfId="3802" xr:uid="{00000000-0005-0000-0000-0000DB0E0000}"/>
    <cellStyle name="Normal 2 3 3 11" xfId="3803" xr:uid="{00000000-0005-0000-0000-0000DC0E0000}"/>
    <cellStyle name="Normal 2 3 3 12" xfId="3804" xr:uid="{00000000-0005-0000-0000-0000DD0E0000}"/>
    <cellStyle name="Normal 2 3 3 13" xfId="3805" xr:uid="{00000000-0005-0000-0000-0000DE0E0000}"/>
    <cellStyle name="Normal 2 3 3 14" xfId="3806" xr:uid="{00000000-0005-0000-0000-0000DF0E0000}"/>
    <cellStyle name="Normal 2 3 3 15" xfId="3807" xr:uid="{00000000-0005-0000-0000-0000E00E0000}"/>
    <cellStyle name="Normal 2 3 3 16" xfId="3808" xr:uid="{00000000-0005-0000-0000-0000E10E0000}"/>
    <cellStyle name="Normal 2 3 3 17" xfId="3809" xr:uid="{00000000-0005-0000-0000-0000E20E0000}"/>
    <cellStyle name="Normal 2 3 3 18" xfId="3810" xr:uid="{00000000-0005-0000-0000-0000E30E0000}"/>
    <cellStyle name="Normal 2 3 3 19" xfId="3811" xr:uid="{00000000-0005-0000-0000-0000E40E0000}"/>
    <cellStyle name="Normal 2 3 3 2" xfId="3812" xr:uid="{00000000-0005-0000-0000-0000E50E0000}"/>
    <cellStyle name="Normal 2 3 3 2 10" xfId="3813" xr:uid="{00000000-0005-0000-0000-0000E60E0000}"/>
    <cellStyle name="Normal 2 3 3 2 11" xfId="3814" xr:uid="{00000000-0005-0000-0000-0000E70E0000}"/>
    <cellStyle name="Normal 2 3 3 2 12" xfId="3815" xr:uid="{00000000-0005-0000-0000-0000E80E0000}"/>
    <cellStyle name="Normal 2 3 3 2 13" xfId="3816" xr:uid="{00000000-0005-0000-0000-0000E90E0000}"/>
    <cellStyle name="Normal 2 3 3 2 14" xfId="3817" xr:uid="{00000000-0005-0000-0000-0000EA0E0000}"/>
    <cellStyle name="Normal 2 3 3 2 15" xfId="3818" xr:uid="{00000000-0005-0000-0000-0000EB0E0000}"/>
    <cellStyle name="Normal 2 3 3 2 16" xfId="3819" xr:uid="{00000000-0005-0000-0000-0000EC0E0000}"/>
    <cellStyle name="Normal 2 3 3 2 17" xfId="3820" xr:uid="{00000000-0005-0000-0000-0000ED0E0000}"/>
    <cellStyle name="Normal 2 3 3 2 18" xfId="3821" xr:uid="{00000000-0005-0000-0000-0000EE0E0000}"/>
    <cellStyle name="Normal 2 3 3 2 19" xfId="3822" xr:uid="{00000000-0005-0000-0000-0000EF0E0000}"/>
    <cellStyle name="Normal 2 3 3 2 2" xfId="3823" xr:uid="{00000000-0005-0000-0000-0000F00E0000}"/>
    <cellStyle name="Normal 2 3 3 2 20" xfId="3824" xr:uid="{00000000-0005-0000-0000-0000F10E0000}"/>
    <cellStyle name="Normal 2 3 3 2 21" xfId="3825" xr:uid="{00000000-0005-0000-0000-0000F20E0000}"/>
    <cellStyle name="Normal 2 3 3 2 22" xfId="3826" xr:uid="{00000000-0005-0000-0000-0000F30E0000}"/>
    <cellStyle name="Normal 2 3 3 2 23" xfId="3827" xr:uid="{00000000-0005-0000-0000-0000F40E0000}"/>
    <cellStyle name="Normal 2 3 3 2 24" xfId="3828" xr:uid="{00000000-0005-0000-0000-0000F50E0000}"/>
    <cellStyle name="Normal 2 3 3 2 25" xfId="3829" xr:uid="{00000000-0005-0000-0000-0000F60E0000}"/>
    <cellStyle name="Normal 2 3 3 2 26" xfId="3830" xr:uid="{00000000-0005-0000-0000-0000F70E0000}"/>
    <cellStyle name="Normal 2 3 3 2 27" xfId="3831" xr:uid="{00000000-0005-0000-0000-0000F80E0000}"/>
    <cellStyle name="Normal 2 3 3 2 28" xfId="3832" xr:uid="{00000000-0005-0000-0000-0000F90E0000}"/>
    <cellStyle name="Normal 2 3 3 2 29" xfId="3833" xr:uid="{00000000-0005-0000-0000-0000FA0E0000}"/>
    <cellStyle name="Normal 2 3 3 2 3" xfId="3834" xr:uid="{00000000-0005-0000-0000-0000FB0E0000}"/>
    <cellStyle name="Normal 2 3 3 2 30" xfId="3835" xr:uid="{00000000-0005-0000-0000-0000FC0E0000}"/>
    <cellStyle name="Normal 2 3 3 2 31" xfId="3836" xr:uid="{00000000-0005-0000-0000-0000FD0E0000}"/>
    <cellStyle name="Normal 2 3 3 2 32" xfId="3837" xr:uid="{00000000-0005-0000-0000-0000FE0E0000}"/>
    <cellStyle name="Normal 2 3 3 2 33" xfId="3838" xr:uid="{00000000-0005-0000-0000-0000FF0E0000}"/>
    <cellStyle name="Normal 2 3 3 2 34" xfId="3839" xr:uid="{00000000-0005-0000-0000-0000000F0000}"/>
    <cellStyle name="Normal 2 3 3 2 35" xfId="3840" xr:uid="{00000000-0005-0000-0000-0000010F0000}"/>
    <cellStyle name="Normal 2 3 3 2 36" xfId="3841" xr:uid="{00000000-0005-0000-0000-0000020F0000}"/>
    <cellStyle name="Normal 2 3 3 2 37" xfId="3842" xr:uid="{00000000-0005-0000-0000-0000030F0000}"/>
    <cellStyle name="Normal 2 3 3 2 38" xfId="3843" xr:uid="{00000000-0005-0000-0000-0000040F0000}"/>
    <cellStyle name="Normal 2 3 3 2 39" xfId="3844" xr:uid="{00000000-0005-0000-0000-0000050F0000}"/>
    <cellStyle name="Normal 2 3 3 2 4" xfId="3845" xr:uid="{00000000-0005-0000-0000-0000060F0000}"/>
    <cellStyle name="Normal 2 3 3 2 40" xfId="3846" xr:uid="{00000000-0005-0000-0000-0000070F0000}"/>
    <cellStyle name="Normal 2 3 3 2 41" xfId="3847" xr:uid="{00000000-0005-0000-0000-0000080F0000}"/>
    <cellStyle name="Normal 2 3 3 2 42" xfId="3848" xr:uid="{00000000-0005-0000-0000-0000090F0000}"/>
    <cellStyle name="Normal 2 3 3 2 43" xfId="3849" xr:uid="{00000000-0005-0000-0000-00000A0F0000}"/>
    <cellStyle name="Normal 2 3 3 2 44" xfId="3850" xr:uid="{00000000-0005-0000-0000-00000B0F0000}"/>
    <cellStyle name="Normal 2 3 3 2 45" xfId="3851" xr:uid="{00000000-0005-0000-0000-00000C0F0000}"/>
    <cellStyle name="Normal 2 3 3 2 46" xfId="3852" xr:uid="{00000000-0005-0000-0000-00000D0F0000}"/>
    <cellStyle name="Normal 2 3 3 2 47" xfId="3853" xr:uid="{00000000-0005-0000-0000-00000E0F0000}"/>
    <cellStyle name="Normal 2 3 3 2 48" xfId="3854" xr:uid="{00000000-0005-0000-0000-00000F0F0000}"/>
    <cellStyle name="Normal 2 3 3 2 5" xfId="3855" xr:uid="{00000000-0005-0000-0000-0000100F0000}"/>
    <cellStyle name="Normal 2 3 3 2 6" xfId="3856" xr:uid="{00000000-0005-0000-0000-0000110F0000}"/>
    <cellStyle name="Normal 2 3 3 2 7" xfId="3857" xr:uid="{00000000-0005-0000-0000-0000120F0000}"/>
    <cellStyle name="Normal 2 3 3 2 8" xfId="3858" xr:uid="{00000000-0005-0000-0000-0000130F0000}"/>
    <cellStyle name="Normal 2 3 3 2 9" xfId="3859" xr:uid="{00000000-0005-0000-0000-0000140F0000}"/>
    <cellStyle name="Normal 2 3 3 20" xfId="3860" xr:uid="{00000000-0005-0000-0000-0000150F0000}"/>
    <cellStyle name="Normal 2 3 3 21" xfId="3861" xr:uid="{00000000-0005-0000-0000-0000160F0000}"/>
    <cellStyle name="Normal 2 3 3 22" xfId="3862" xr:uid="{00000000-0005-0000-0000-0000170F0000}"/>
    <cellStyle name="Normal 2 3 3 23" xfId="3863" xr:uid="{00000000-0005-0000-0000-0000180F0000}"/>
    <cellStyle name="Normal 2 3 3 24" xfId="3864" xr:uid="{00000000-0005-0000-0000-0000190F0000}"/>
    <cellStyle name="Normal 2 3 3 25" xfId="3865" xr:uid="{00000000-0005-0000-0000-00001A0F0000}"/>
    <cellStyle name="Normal 2 3 3 26" xfId="3866" xr:uid="{00000000-0005-0000-0000-00001B0F0000}"/>
    <cellStyle name="Normal 2 3 3 27" xfId="3867" xr:uid="{00000000-0005-0000-0000-00001C0F0000}"/>
    <cellStyle name="Normal 2 3 3 28" xfId="3868" xr:uid="{00000000-0005-0000-0000-00001D0F0000}"/>
    <cellStyle name="Normal 2 3 3 29" xfId="3869" xr:uid="{00000000-0005-0000-0000-00001E0F0000}"/>
    <cellStyle name="Normal 2 3 3 3" xfId="3870" xr:uid="{00000000-0005-0000-0000-00001F0F0000}"/>
    <cellStyle name="Normal 2 3 3 30" xfId="3871" xr:uid="{00000000-0005-0000-0000-0000200F0000}"/>
    <cellStyle name="Normal 2 3 3 31" xfId="3872" xr:uid="{00000000-0005-0000-0000-0000210F0000}"/>
    <cellStyle name="Normal 2 3 3 32" xfId="3873" xr:uid="{00000000-0005-0000-0000-0000220F0000}"/>
    <cellStyle name="Normal 2 3 3 33" xfId="3874" xr:uid="{00000000-0005-0000-0000-0000230F0000}"/>
    <cellStyle name="Normal 2 3 3 34" xfId="3875" xr:uid="{00000000-0005-0000-0000-0000240F0000}"/>
    <cellStyle name="Normal 2 3 3 35" xfId="3876" xr:uid="{00000000-0005-0000-0000-0000250F0000}"/>
    <cellStyle name="Normal 2 3 3 36" xfId="3877" xr:uid="{00000000-0005-0000-0000-0000260F0000}"/>
    <cellStyle name="Normal 2 3 3 37" xfId="3878" xr:uid="{00000000-0005-0000-0000-0000270F0000}"/>
    <cellStyle name="Normal 2 3 3 38" xfId="3879" xr:uid="{00000000-0005-0000-0000-0000280F0000}"/>
    <cellStyle name="Normal 2 3 3 39" xfId="3880" xr:uid="{00000000-0005-0000-0000-0000290F0000}"/>
    <cellStyle name="Normal 2 3 3 4" xfId="3881" xr:uid="{00000000-0005-0000-0000-00002A0F0000}"/>
    <cellStyle name="Normal 2 3 3 40" xfId="3882" xr:uid="{00000000-0005-0000-0000-00002B0F0000}"/>
    <cellStyle name="Normal 2 3 3 41" xfId="3883" xr:uid="{00000000-0005-0000-0000-00002C0F0000}"/>
    <cellStyle name="Normal 2 3 3 42" xfId="3884" xr:uid="{00000000-0005-0000-0000-00002D0F0000}"/>
    <cellStyle name="Normal 2 3 3 43" xfId="3885" xr:uid="{00000000-0005-0000-0000-00002E0F0000}"/>
    <cellStyle name="Normal 2 3 3 44" xfId="3886" xr:uid="{00000000-0005-0000-0000-00002F0F0000}"/>
    <cellStyle name="Normal 2 3 3 45" xfId="3887" xr:uid="{00000000-0005-0000-0000-0000300F0000}"/>
    <cellStyle name="Normal 2 3 3 46" xfId="3888" xr:uid="{00000000-0005-0000-0000-0000310F0000}"/>
    <cellStyle name="Normal 2 3 3 47" xfId="3889" xr:uid="{00000000-0005-0000-0000-0000320F0000}"/>
    <cellStyle name="Normal 2 3 3 48" xfId="3890" xr:uid="{00000000-0005-0000-0000-0000330F0000}"/>
    <cellStyle name="Normal 2 3 3 49" xfId="3891" xr:uid="{00000000-0005-0000-0000-0000340F0000}"/>
    <cellStyle name="Normal 2 3 3 5" xfId="3892" xr:uid="{00000000-0005-0000-0000-0000350F0000}"/>
    <cellStyle name="Normal 2 3 3 50" xfId="3893" xr:uid="{00000000-0005-0000-0000-0000360F0000}"/>
    <cellStyle name="Normal 2 3 3 51" xfId="3894" xr:uid="{00000000-0005-0000-0000-0000370F0000}"/>
    <cellStyle name="Normal 2 3 3 52" xfId="3895" xr:uid="{00000000-0005-0000-0000-0000380F0000}"/>
    <cellStyle name="Normal 2 3 3 6" xfId="3896" xr:uid="{00000000-0005-0000-0000-0000390F0000}"/>
    <cellStyle name="Normal 2 3 3 7" xfId="3897" xr:uid="{00000000-0005-0000-0000-00003A0F0000}"/>
    <cellStyle name="Normal 2 3 3 8" xfId="3898" xr:uid="{00000000-0005-0000-0000-00003B0F0000}"/>
    <cellStyle name="Normal 2 3 3 9" xfId="3899" xr:uid="{00000000-0005-0000-0000-00003C0F0000}"/>
    <cellStyle name="Normal 2 3 30" xfId="3900" xr:uid="{00000000-0005-0000-0000-00003D0F0000}"/>
    <cellStyle name="Normal 2 3 30 2" xfId="3901" xr:uid="{00000000-0005-0000-0000-00003E0F0000}"/>
    <cellStyle name="Normal 2 3 30 3" xfId="3902" xr:uid="{00000000-0005-0000-0000-00003F0F0000}"/>
    <cellStyle name="Normal 2 3 30 4" xfId="3903" xr:uid="{00000000-0005-0000-0000-0000400F0000}"/>
    <cellStyle name="Normal 2 3 30 5" xfId="3904" xr:uid="{00000000-0005-0000-0000-0000410F0000}"/>
    <cellStyle name="Normal 2 3 30 6" xfId="3905" xr:uid="{00000000-0005-0000-0000-0000420F0000}"/>
    <cellStyle name="Normal 2 3 31" xfId="3906" xr:uid="{00000000-0005-0000-0000-0000430F0000}"/>
    <cellStyle name="Normal 2 3 31 2" xfId="3907" xr:uid="{00000000-0005-0000-0000-0000440F0000}"/>
    <cellStyle name="Normal 2 3 31 3" xfId="3908" xr:uid="{00000000-0005-0000-0000-0000450F0000}"/>
    <cellStyle name="Normal 2 3 31 4" xfId="3909" xr:uid="{00000000-0005-0000-0000-0000460F0000}"/>
    <cellStyle name="Normal 2 3 31 5" xfId="3910" xr:uid="{00000000-0005-0000-0000-0000470F0000}"/>
    <cellStyle name="Normal 2 3 31 6" xfId="3911" xr:uid="{00000000-0005-0000-0000-0000480F0000}"/>
    <cellStyle name="Normal 2 3 32" xfId="3912" xr:uid="{00000000-0005-0000-0000-0000490F0000}"/>
    <cellStyle name="Normal 2 3 32 2" xfId="3913" xr:uid="{00000000-0005-0000-0000-00004A0F0000}"/>
    <cellStyle name="Normal 2 3 32 3" xfId="3914" xr:uid="{00000000-0005-0000-0000-00004B0F0000}"/>
    <cellStyle name="Normal 2 3 32 4" xfId="3915" xr:uid="{00000000-0005-0000-0000-00004C0F0000}"/>
    <cellStyle name="Normal 2 3 32 5" xfId="3916" xr:uid="{00000000-0005-0000-0000-00004D0F0000}"/>
    <cellStyle name="Normal 2 3 32 6" xfId="3917" xr:uid="{00000000-0005-0000-0000-00004E0F0000}"/>
    <cellStyle name="Normal 2 3 33" xfId="3918" xr:uid="{00000000-0005-0000-0000-00004F0F0000}"/>
    <cellStyle name="Normal 2 3 33 2" xfId="3919" xr:uid="{00000000-0005-0000-0000-0000500F0000}"/>
    <cellStyle name="Normal 2 3 33 3" xfId="3920" xr:uid="{00000000-0005-0000-0000-0000510F0000}"/>
    <cellStyle name="Normal 2 3 33 4" xfId="3921" xr:uid="{00000000-0005-0000-0000-0000520F0000}"/>
    <cellStyle name="Normal 2 3 33 5" xfId="3922" xr:uid="{00000000-0005-0000-0000-0000530F0000}"/>
    <cellStyle name="Normal 2 3 33 6" xfId="3923" xr:uid="{00000000-0005-0000-0000-0000540F0000}"/>
    <cellStyle name="Normal 2 3 34" xfId="3924" xr:uid="{00000000-0005-0000-0000-0000550F0000}"/>
    <cellStyle name="Normal 2 3 34 2" xfId="3925" xr:uid="{00000000-0005-0000-0000-0000560F0000}"/>
    <cellStyle name="Normal 2 3 34 3" xfId="3926" xr:uid="{00000000-0005-0000-0000-0000570F0000}"/>
    <cellStyle name="Normal 2 3 34 4" xfId="3927" xr:uid="{00000000-0005-0000-0000-0000580F0000}"/>
    <cellStyle name="Normal 2 3 34 5" xfId="3928" xr:uid="{00000000-0005-0000-0000-0000590F0000}"/>
    <cellStyle name="Normal 2 3 34 6" xfId="3929" xr:uid="{00000000-0005-0000-0000-00005A0F0000}"/>
    <cellStyle name="Normal 2 3 35" xfId="3930" xr:uid="{00000000-0005-0000-0000-00005B0F0000}"/>
    <cellStyle name="Normal 2 3 35 2" xfId="3931" xr:uid="{00000000-0005-0000-0000-00005C0F0000}"/>
    <cellStyle name="Normal 2 3 35 3" xfId="3932" xr:uid="{00000000-0005-0000-0000-00005D0F0000}"/>
    <cellStyle name="Normal 2 3 35 4" xfId="3933" xr:uid="{00000000-0005-0000-0000-00005E0F0000}"/>
    <cellStyle name="Normal 2 3 35 5" xfId="3934" xr:uid="{00000000-0005-0000-0000-00005F0F0000}"/>
    <cellStyle name="Normal 2 3 35 6" xfId="3935" xr:uid="{00000000-0005-0000-0000-0000600F0000}"/>
    <cellStyle name="Normal 2 3 36" xfId="3936" xr:uid="{00000000-0005-0000-0000-0000610F0000}"/>
    <cellStyle name="Normal 2 3 36 2" xfId="3937" xr:uid="{00000000-0005-0000-0000-0000620F0000}"/>
    <cellStyle name="Normal 2 3 36 3" xfId="3938" xr:uid="{00000000-0005-0000-0000-0000630F0000}"/>
    <cellStyle name="Normal 2 3 36 4" xfId="3939" xr:uid="{00000000-0005-0000-0000-0000640F0000}"/>
    <cellStyle name="Normal 2 3 36 5" xfId="3940" xr:uid="{00000000-0005-0000-0000-0000650F0000}"/>
    <cellStyle name="Normal 2 3 36 6" xfId="3941" xr:uid="{00000000-0005-0000-0000-0000660F0000}"/>
    <cellStyle name="Normal 2 3 37" xfId="3942" xr:uid="{00000000-0005-0000-0000-0000670F0000}"/>
    <cellStyle name="Normal 2 3 37 2" xfId="3943" xr:uid="{00000000-0005-0000-0000-0000680F0000}"/>
    <cellStyle name="Normal 2 3 37 3" xfId="3944" xr:uid="{00000000-0005-0000-0000-0000690F0000}"/>
    <cellStyle name="Normal 2 3 37 4" xfId="3945" xr:uid="{00000000-0005-0000-0000-00006A0F0000}"/>
    <cellStyle name="Normal 2 3 37 5" xfId="3946" xr:uid="{00000000-0005-0000-0000-00006B0F0000}"/>
    <cellStyle name="Normal 2 3 37 6" xfId="3947" xr:uid="{00000000-0005-0000-0000-00006C0F0000}"/>
    <cellStyle name="Normal 2 3 38" xfId="3948" xr:uid="{00000000-0005-0000-0000-00006D0F0000}"/>
    <cellStyle name="Normal 2 3 38 2" xfId="3949" xr:uid="{00000000-0005-0000-0000-00006E0F0000}"/>
    <cellStyle name="Normal 2 3 38 3" xfId="3950" xr:uid="{00000000-0005-0000-0000-00006F0F0000}"/>
    <cellStyle name="Normal 2 3 38 4" xfId="3951" xr:uid="{00000000-0005-0000-0000-0000700F0000}"/>
    <cellStyle name="Normal 2 3 38 5" xfId="3952" xr:uid="{00000000-0005-0000-0000-0000710F0000}"/>
    <cellStyle name="Normal 2 3 38 6" xfId="3953" xr:uid="{00000000-0005-0000-0000-0000720F0000}"/>
    <cellStyle name="Normal 2 3 39" xfId="3954" xr:uid="{00000000-0005-0000-0000-0000730F0000}"/>
    <cellStyle name="Normal 2 3 39 2" xfId="3955" xr:uid="{00000000-0005-0000-0000-0000740F0000}"/>
    <cellStyle name="Normal 2 3 39 3" xfId="3956" xr:uid="{00000000-0005-0000-0000-0000750F0000}"/>
    <cellStyle name="Normal 2 3 39 4" xfId="3957" xr:uid="{00000000-0005-0000-0000-0000760F0000}"/>
    <cellStyle name="Normal 2 3 39 5" xfId="3958" xr:uid="{00000000-0005-0000-0000-0000770F0000}"/>
    <cellStyle name="Normal 2 3 39 6" xfId="3959" xr:uid="{00000000-0005-0000-0000-0000780F0000}"/>
    <cellStyle name="Normal 2 3 4" xfId="3960" xr:uid="{00000000-0005-0000-0000-0000790F0000}"/>
    <cellStyle name="Normal 2 3 4 2" xfId="3961" xr:uid="{00000000-0005-0000-0000-00007A0F0000}"/>
    <cellStyle name="Normal 2 3 4 2 2" xfId="3962" xr:uid="{00000000-0005-0000-0000-00007B0F0000}"/>
    <cellStyle name="Normal 2 3 4 2 3" xfId="3963" xr:uid="{00000000-0005-0000-0000-00007C0F0000}"/>
    <cellStyle name="Normal 2 3 4 2 4" xfId="3964" xr:uid="{00000000-0005-0000-0000-00007D0F0000}"/>
    <cellStyle name="Normal 2 3 4 2 5" xfId="3965" xr:uid="{00000000-0005-0000-0000-00007E0F0000}"/>
    <cellStyle name="Normal 2 3 4 2 6" xfId="3966" xr:uid="{00000000-0005-0000-0000-00007F0F0000}"/>
    <cellStyle name="Normal 2 3 4 3" xfId="3967" xr:uid="{00000000-0005-0000-0000-0000800F0000}"/>
    <cellStyle name="Normal 2 3 4 4" xfId="3968" xr:uid="{00000000-0005-0000-0000-0000810F0000}"/>
    <cellStyle name="Normal 2 3 4 5" xfId="3969" xr:uid="{00000000-0005-0000-0000-0000820F0000}"/>
    <cellStyle name="Normal 2 3 4 6" xfId="3970" xr:uid="{00000000-0005-0000-0000-0000830F0000}"/>
    <cellStyle name="Normal 2 3 40" xfId="3971" xr:uid="{00000000-0005-0000-0000-0000840F0000}"/>
    <cellStyle name="Normal 2 3 40 2" xfId="3972" xr:uid="{00000000-0005-0000-0000-0000850F0000}"/>
    <cellStyle name="Normal 2 3 40 3" xfId="3973" xr:uid="{00000000-0005-0000-0000-0000860F0000}"/>
    <cellStyle name="Normal 2 3 40 4" xfId="3974" xr:uid="{00000000-0005-0000-0000-0000870F0000}"/>
    <cellStyle name="Normal 2 3 40 5" xfId="3975" xr:uid="{00000000-0005-0000-0000-0000880F0000}"/>
    <cellStyle name="Normal 2 3 40 6" xfId="3976" xr:uid="{00000000-0005-0000-0000-0000890F0000}"/>
    <cellStyle name="Normal 2 3 41" xfId="3977" xr:uid="{00000000-0005-0000-0000-00008A0F0000}"/>
    <cellStyle name="Normal 2 3 41 2" xfId="3978" xr:uid="{00000000-0005-0000-0000-00008B0F0000}"/>
    <cellStyle name="Normal 2 3 41 3" xfId="3979" xr:uid="{00000000-0005-0000-0000-00008C0F0000}"/>
    <cellStyle name="Normal 2 3 41 4" xfId="3980" xr:uid="{00000000-0005-0000-0000-00008D0F0000}"/>
    <cellStyle name="Normal 2 3 41 5" xfId="3981" xr:uid="{00000000-0005-0000-0000-00008E0F0000}"/>
    <cellStyle name="Normal 2 3 41 6" xfId="3982" xr:uid="{00000000-0005-0000-0000-00008F0F0000}"/>
    <cellStyle name="Normal 2 3 42" xfId="3983" xr:uid="{00000000-0005-0000-0000-0000900F0000}"/>
    <cellStyle name="Normal 2 3 42 2" xfId="3984" xr:uid="{00000000-0005-0000-0000-0000910F0000}"/>
    <cellStyle name="Normal 2 3 42 3" xfId="3985" xr:uid="{00000000-0005-0000-0000-0000920F0000}"/>
    <cellStyle name="Normal 2 3 42 4" xfId="3986" xr:uid="{00000000-0005-0000-0000-0000930F0000}"/>
    <cellStyle name="Normal 2 3 42 5" xfId="3987" xr:uid="{00000000-0005-0000-0000-0000940F0000}"/>
    <cellStyle name="Normal 2 3 42 6" xfId="3988" xr:uid="{00000000-0005-0000-0000-0000950F0000}"/>
    <cellStyle name="Normal 2 3 43" xfId="3989" xr:uid="{00000000-0005-0000-0000-0000960F0000}"/>
    <cellStyle name="Normal 2 3 43 2" xfId="3990" xr:uid="{00000000-0005-0000-0000-0000970F0000}"/>
    <cellStyle name="Normal 2 3 43 3" xfId="3991" xr:uid="{00000000-0005-0000-0000-0000980F0000}"/>
    <cellStyle name="Normal 2 3 43 4" xfId="3992" xr:uid="{00000000-0005-0000-0000-0000990F0000}"/>
    <cellStyle name="Normal 2 3 43 5" xfId="3993" xr:uid="{00000000-0005-0000-0000-00009A0F0000}"/>
    <cellStyle name="Normal 2 3 43 6" xfId="3994" xr:uid="{00000000-0005-0000-0000-00009B0F0000}"/>
    <cellStyle name="Normal 2 3 44" xfId="3995" xr:uid="{00000000-0005-0000-0000-00009C0F0000}"/>
    <cellStyle name="Normal 2 3 44 2" xfId="3996" xr:uid="{00000000-0005-0000-0000-00009D0F0000}"/>
    <cellStyle name="Normal 2 3 44 3" xfId="3997" xr:uid="{00000000-0005-0000-0000-00009E0F0000}"/>
    <cellStyle name="Normal 2 3 44 4" xfId="3998" xr:uid="{00000000-0005-0000-0000-00009F0F0000}"/>
    <cellStyle name="Normal 2 3 44 5" xfId="3999" xr:uid="{00000000-0005-0000-0000-0000A00F0000}"/>
    <cellStyle name="Normal 2 3 44 6" xfId="4000" xr:uid="{00000000-0005-0000-0000-0000A10F0000}"/>
    <cellStyle name="Normal 2 3 45" xfId="4001" xr:uid="{00000000-0005-0000-0000-0000A20F0000}"/>
    <cellStyle name="Normal 2 3 45 2" xfId="4002" xr:uid="{00000000-0005-0000-0000-0000A30F0000}"/>
    <cellStyle name="Normal 2 3 45 3" xfId="4003" xr:uid="{00000000-0005-0000-0000-0000A40F0000}"/>
    <cellStyle name="Normal 2 3 45 4" xfId="4004" xr:uid="{00000000-0005-0000-0000-0000A50F0000}"/>
    <cellStyle name="Normal 2 3 45 5" xfId="4005" xr:uid="{00000000-0005-0000-0000-0000A60F0000}"/>
    <cellStyle name="Normal 2 3 45 6" xfId="4006" xr:uid="{00000000-0005-0000-0000-0000A70F0000}"/>
    <cellStyle name="Normal 2 3 46" xfId="4007" xr:uid="{00000000-0005-0000-0000-0000A80F0000}"/>
    <cellStyle name="Normal 2 3 46 2" xfId="4008" xr:uid="{00000000-0005-0000-0000-0000A90F0000}"/>
    <cellStyle name="Normal 2 3 46 3" xfId="4009" xr:uid="{00000000-0005-0000-0000-0000AA0F0000}"/>
    <cellStyle name="Normal 2 3 46 4" xfId="4010" xr:uid="{00000000-0005-0000-0000-0000AB0F0000}"/>
    <cellStyle name="Normal 2 3 46 5" xfId="4011" xr:uid="{00000000-0005-0000-0000-0000AC0F0000}"/>
    <cellStyle name="Normal 2 3 46 6" xfId="4012" xr:uid="{00000000-0005-0000-0000-0000AD0F0000}"/>
    <cellStyle name="Normal 2 3 47" xfId="4013" xr:uid="{00000000-0005-0000-0000-0000AE0F0000}"/>
    <cellStyle name="Normal 2 3 47 2" xfId="4014" xr:uid="{00000000-0005-0000-0000-0000AF0F0000}"/>
    <cellStyle name="Normal 2 3 47 3" xfId="4015" xr:uid="{00000000-0005-0000-0000-0000B00F0000}"/>
    <cellStyle name="Normal 2 3 47 4" xfId="4016" xr:uid="{00000000-0005-0000-0000-0000B10F0000}"/>
    <cellStyle name="Normal 2 3 47 5" xfId="4017" xr:uid="{00000000-0005-0000-0000-0000B20F0000}"/>
    <cellStyle name="Normal 2 3 47 6" xfId="4018" xr:uid="{00000000-0005-0000-0000-0000B30F0000}"/>
    <cellStyle name="Normal 2 3 48" xfId="4019" xr:uid="{00000000-0005-0000-0000-0000B40F0000}"/>
    <cellStyle name="Normal 2 3 48 2" xfId="4020" xr:uid="{00000000-0005-0000-0000-0000B50F0000}"/>
    <cellStyle name="Normal 2 3 48 3" xfId="4021" xr:uid="{00000000-0005-0000-0000-0000B60F0000}"/>
    <cellStyle name="Normal 2 3 48 4" xfId="4022" xr:uid="{00000000-0005-0000-0000-0000B70F0000}"/>
    <cellStyle name="Normal 2 3 48 5" xfId="4023" xr:uid="{00000000-0005-0000-0000-0000B80F0000}"/>
    <cellStyle name="Normal 2 3 48 6" xfId="4024" xr:uid="{00000000-0005-0000-0000-0000B90F0000}"/>
    <cellStyle name="Normal 2 3 49" xfId="4025" xr:uid="{00000000-0005-0000-0000-0000BA0F0000}"/>
    <cellStyle name="Normal 2 3 49 2" xfId="4026" xr:uid="{00000000-0005-0000-0000-0000BB0F0000}"/>
    <cellStyle name="Normal 2 3 49 3" xfId="4027" xr:uid="{00000000-0005-0000-0000-0000BC0F0000}"/>
    <cellStyle name="Normal 2 3 49 4" xfId="4028" xr:uid="{00000000-0005-0000-0000-0000BD0F0000}"/>
    <cellStyle name="Normal 2 3 49 5" xfId="4029" xr:uid="{00000000-0005-0000-0000-0000BE0F0000}"/>
    <cellStyle name="Normal 2 3 49 6" xfId="4030" xr:uid="{00000000-0005-0000-0000-0000BF0F0000}"/>
    <cellStyle name="Normal 2 3 5" xfId="4031" xr:uid="{00000000-0005-0000-0000-0000C00F0000}"/>
    <cellStyle name="Normal 2 3 5 2" xfId="4032" xr:uid="{00000000-0005-0000-0000-0000C10F0000}"/>
    <cellStyle name="Normal 2 3 5 2 2" xfId="4033" xr:uid="{00000000-0005-0000-0000-0000C20F0000}"/>
    <cellStyle name="Normal 2 3 5 2 3" xfId="4034" xr:uid="{00000000-0005-0000-0000-0000C30F0000}"/>
    <cellStyle name="Normal 2 3 5 2 4" xfId="4035" xr:uid="{00000000-0005-0000-0000-0000C40F0000}"/>
    <cellStyle name="Normal 2 3 5 2 5" xfId="4036" xr:uid="{00000000-0005-0000-0000-0000C50F0000}"/>
    <cellStyle name="Normal 2 3 5 2 6" xfId="4037" xr:uid="{00000000-0005-0000-0000-0000C60F0000}"/>
    <cellStyle name="Normal 2 3 5 3" xfId="4038" xr:uid="{00000000-0005-0000-0000-0000C70F0000}"/>
    <cellStyle name="Normal 2 3 5 4" xfId="4039" xr:uid="{00000000-0005-0000-0000-0000C80F0000}"/>
    <cellStyle name="Normal 2 3 5 5" xfId="4040" xr:uid="{00000000-0005-0000-0000-0000C90F0000}"/>
    <cellStyle name="Normal 2 3 5 6" xfId="4041" xr:uid="{00000000-0005-0000-0000-0000CA0F0000}"/>
    <cellStyle name="Normal 2 3 50" xfId="4042" xr:uid="{00000000-0005-0000-0000-0000CB0F0000}"/>
    <cellStyle name="Normal 2 3 51" xfId="4043" xr:uid="{00000000-0005-0000-0000-0000CC0F0000}"/>
    <cellStyle name="Normal 2 3 52" xfId="4044" xr:uid="{00000000-0005-0000-0000-0000CD0F0000}"/>
    <cellStyle name="Normal 2 3 53" xfId="4045" xr:uid="{00000000-0005-0000-0000-0000CE0F0000}"/>
    <cellStyle name="Normal 2 3 54" xfId="4046" xr:uid="{00000000-0005-0000-0000-0000CF0F0000}"/>
    <cellStyle name="Normal 2 3 55" xfId="4047" xr:uid="{00000000-0005-0000-0000-0000D00F0000}"/>
    <cellStyle name="Normal 2 3 56" xfId="4048" xr:uid="{00000000-0005-0000-0000-0000D10F0000}"/>
    <cellStyle name="Normal 2 3 57" xfId="4049" xr:uid="{00000000-0005-0000-0000-0000D20F0000}"/>
    <cellStyle name="Normal 2 3 58" xfId="4050" xr:uid="{00000000-0005-0000-0000-0000D30F0000}"/>
    <cellStyle name="Normal 2 3 59" xfId="4051" xr:uid="{00000000-0005-0000-0000-0000D40F0000}"/>
    <cellStyle name="Normal 2 3 6" xfId="4052" xr:uid="{00000000-0005-0000-0000-0000D50F0000}"/>
    <cellStyle name="Normal 2 3 6 2" xfId="4053" xr:uid="{00000000-0005-0000-0000-0000D60F0000}"/>
    <cellStyle name="Normal 2 3 6 3" xfId="4054" xr:uid="{00000000-0005-0000-0000-0000D70F0000}"/>
    <cellStyle name="Normal 2 3 6 4" xfId="4055" xr:uid="{00000000-0005-0000-0000-0000D80F0000}"/>
    <cellStyle name="Normal 2 3 6 5" xfId="4056" xr:uid="{00000000-0005-0000-0000-0000D90F0000}"/>
    <cellStyle name="Normal 2 3 6 6" xfId="4057" xr:uid="{00000000-0005-0000-0000-0000DA0F0000}"/>
    <cellStyle name="Normal 2 3 60" xfId="4058" xr:uid="{00000000-0005-0000-0000-0000DB0F0000}"/>
    <cellStyle name="Normal 2 3 61" xfId="4059" xr:uid="{00000000-0005-0000-0000-0000DC0F0000}"/>
    <cellStyle name="Normal 2 3 62" xfId="4060" xr:uid="{00000000-0005-0000-0000-0000DD0F0000}"/>
    <cellStyle name="Normal 2 3 63" xfId="4061" xr:uid="{00000000-0005-0000-0000-0000DE0F0000}"/>
    <cellStyle name="Normal 2 3 64" xfId="4062" xr:uid="{00000000-0005-0000-0000-0000DF0F0000}"/>
    <cellStyle name="Normal 2 3 65" xfId="4063" xr:uid="{00000000-0005-0000-0000-0000E00F0000}"/>
    <cellStyle name="Normal 2 3 66" xfId="4064" xr:uid="{00000000-0005-0000-0000-0000E10F0000}"/>
    <cellStyle name="Normal 2 3 67" xfId="4065" xr:uid="{00000000-0005-0000-0000-0000E20F0000}"/>
    <cellStyle name="Normal 2 3 68" xfId="4066" xr:uid="{00000000-0005-0000-0000-0000E30F0000}"/>
    <cellStyle name="Normal 2 3 69" xfId="4067" xr:uid="{00000000-0005-0000-0000-0000E40F0000}"/>
    <cellStyle name="Normal 2 3 7" xfId="4068" xr:uid="{00000000-0005-0000-0000-0000E50F0000}"/>
    <cellStyle name="Normal 2 3 7 2" xfId="4069" xr:uid="{00000000-0005-0000-0000-0000E60F0000}"/>
    <cellStyle name="Normal 2 3 7 3" xfId="4070" xr:uid="{00000000-0005-0000-0000-0000E70F0000}"/>
    <cellStyle name="Normal 2 3 7 4" xfId="4071" xr:uid="{00000000-0005-0000-0000-0000E80F0000}"/>
    <cellStyle name="Normal 2 3 7 5" xfId="4072" xr:uid="{00000000-0005-0000-0000-0000E90F0000}"/>
    <cellStyle name="Normal 2 3 7 6" xfId="4073" xr:uid="{00000000-0005-0000-0000-0000EA0F0000}"/>
    <cellStyle name="Normal 2 3 70" xfId="4074" xr:uid="{00000000-0005-0000-0000-0000EB0F0000}"/>
    <cellStyle name="Normal 2 3 71" xfId="4075" xr:uid="{00000000-0005-0000-0000-0000EC0F0000}"/>
    <cellStyle name="Normal 2 3 72" xfId="4076" xr:uid="{00000000-0005-0000-0000-0000ED0F0000}"/>
    <cellStyle name="Normal 2 3 73" xfId="4077" xr:uid="{00000000-0005-0000-0000-0000EE0F0000}"/>
    <cellStyle name="Normal 2 3 74" xfId="4078" xr:uid="{00000000-0005-0000-0000-0000EF0F0000}"/>
    <cellStyle name="Normal 2 3 75" xfId="4079" xr:uid="{00000000-0005-0000-0000-0000F00F0000}"/>
    <cellStyle name="Normal 2 3 76" xfId="4080" xr:uid="{00000000-0005-0000-0000-0000F10F0000}"/>
    <cellStyle name="Normal 2 3 77" xfId="4081" xr:uid="{00000000-0005-0000-0000-0000F20F0000}"/>
    <cellStyle name="Normal 2 3 78" xfId="4082" xr:uid="{00000000-0005-0000-0000-0000F30F0000}"/>
    <cellStyle name="Normal 2 3 79" xfId="4083" xr:uid="{00000000-0005-0000-0000-0000F40F0000}"/>
    <cellStyle name="Normal 2 3 8" xfId="4084" xr:uid="{00000000-0005-0000-0000-0000F50F0000}"/>
    <cellStyle name="Normal 2 3 8 2" xfId="4085" xr:uid="{00000000-0005-0000-0000-0000F60F0000}"/>
    <cellStyle name="Normal 2 3 8 3" xfId="4086" xr:uid="{00000000-0005-0000-0000-0000F70F0000}"/>
    <cellStyle name="Normal 2 3 8 4" xfId="4087" xr:uid="{00000000-0005-0000-0000-0000F80F0000}"/>
    <cellStyle name="Normal 2 3 8 5" xfId="4088" xr:uid="{00000000-0005-0000-0000-0000F90F0000}"/>
    <cellStyle name="Normal 2 3 8 6" xfId="4089" xr:uid="{00000000-0005-0000-0000-0000FA0F0000}"/>
    <cellStyle name="Normal 2 3 80" xfId="4090" xr:uid="{00000000-0005-0000-0000-0000FB0F0000}"/>
    <cellStyle name="Normal 2 3 81" xfId="4091" xr:uid="{00000000-0005-0000-0000-0000FC0F0000}"/>
    <cellStyle name="Normal 2 3 82" xfId="4092" xr:uid="{00000000-0005-0000-0000-0000FD0F0000}"/>
    <cellStyle name="Normal 2 3 83" xfId="4093" xr:uid="{00000000-0005-0000-0000-0000FE0F0000}"/>
    <cellStyle name="Normal 2 3 84" xfId="4094" xr:uid="{00000000-0005-0000-0000-0000FF0F0000}"/>
    <cellStyle name="Normal 2 3 85" xfId="4095" xr:uid="{00000000-0005-0000-0000-000000100000}"/>
    <cellStyle name="Normal 2 3 86" xfId="4096" xr:uid="{00000000-0005-0000-0000-000001100000}"/>
    <cellStyle name="Normal 2 3 87" xfId="4097" xr:uid="{00000000-0005-0000-0000-000002100000}"/>
    <cellStyle name="Normal 2 3 88" xfId="4098" xr:uid="{00000000-0005-0000-0000-000003100000}"/>
    <cellStyle name="Normal 2 3 89" xfId="4099" xr:uid="{00000000-0005-0000-0000-000004100000}"/>
    <cellStyle name="Normal 2 3 9" xfId="4100" xr:uid="{00000000-0005-0000-0000-000005100000}"/>
    <cellStyle name="Normal 2 3 9 2" xfId="4101" xr:uid="{00000000-0005-0000-0000-000006100000}"/>
    <cellStyle name="Normal 2 3 9 3" xfId="4102" xr:uid="{00000000-0005-0000-0000-000007100000}"/>
    <cellStyle name="Normal 2 3 9 4" xfId="4103" xr:uid="{00000000-0005-0000-0000-000008100000}"/>
    <cellStyle name="Normal 2 3 9 5" xfId="4104" xr:uid="{00000000-0005-0000-0000-000009100000}"/>
    <cellStyle name="Normal 2 3 9 6" xfId="4105" xr:uid="{00000000-0005-0000-0000-00000A100000}"/>
    <cellStyle name="Normal 2 3 90" xfId="4106" xr:uid="{00000000-0005-0000-0000-00000B100000}"/>
    <cellStyle name="Normal 2 3 91" xfId="4107" xr:uid="{00000000-0005-0000-0000-00000C100000}"/>
    <cellStyle name="Normal 2 3 92" xfId="4108" xr:uid="{00000000-0005-0000-0000-00000D100000}"/>
    <cellStyle name="Normal 2 3 93" xfId="4109" xr:uid="{00000000-0005-0000-0000-00000E100000}"/>
    <cellStyle name="Normal 2 3 94" xfId="4110" xr:uid="{00000000-0005-0000-0000-00000F100000}"/>
    <cellStyle name="Normal 2 3 95" xfId="4111" xr:uid="{00000000-0005-0000-0000-000010100000}"/>
    <cellStyle name="Normal 2 3 96" xfId="4112" xr:uid="{00000000-0005-0000-0000-000011100000}"/>
    <cellStyle name="Normal 2 3 97" xfId="4113" xr:uid="{00000000-0005-0000-0000-000012100000}"/>
    <cellStyle name="Normal 2 3 97 2" xfId="4114" xr:uid="{00000000-0005-0000-0000-000013100000}"/>
    <cellStyle name="Normal 2 3 97 3" xfId="4115" xr:uid="{00000000-0005-0000-0000-000014100000}"/>
    <cellStyle name="Normal 2 30" xfId="4116" xr:uid="{00000000-0005-0000-0000-000015100000}"/>
    <cellStyle name="Normal 2 31" xfId="4117" xr:uid="{00000000-0005-0000-0000-000016100000}"/>
    <cellStyle name="Normal 2 32" xfId="4118" xr:uid="{00000000-0005-0000-0000-000017100000}"/>
    <cellStyle name="Normal 2 33" xfId="4119" xr:uid="{00000000-0005-0000-0000-000018100000}"/>
    <cellStyle name="Normal 2 34" xfId="4120" xr:uid="{00000000-0005-0000-0000-000019100000}"/>
    <cellStyle name="Normal 2 35" xfId="4121" xr:uid="{00000000-0005-0000-0000-00001A100000}"/>
    <cellStyle name="Normal 2 36" xfId="4122" xr:uid="{00000000-0005-0000-0000-00001B100000}"/>
    <cellStyle name="Normal 2 37" xfId="4123" xr:uid="{00000000-0005-0000-0000-00001C100000}"/>
    <cellStyle name="Normal 2 38" xfId="4124" xr:uid="{00000000-0005-0000-0000-00001D100000}"/>
    <cellStyle name="Normal 2 39" xfId="4125" xr:uid="{00000000-0005-0000-0000-00001E100000}"/>
    <cellStyle name="Normal 2 4" xfId="4126" xr:uid="{00000000-0005-0000-0000-00001F100000}"/>
    <cellStyle name="Normal 2 4 2" xfId="4127" xr:uid="{00000000-0005-0000-0000-000020100000}"/>
    <cellStyle name="Normal 2 4 2 2" xfId="4128" xr:uid="{00000000-0005-0000-0000-000021100000}"/>
    <cellStyle name="Normal 2 4 2 2 2" xfId="4129" xr:uid="{00000000-0005-0000-0000-000022100000}"/>
    <cellStyle name="Normal 2 4 2 2 3" xfId="4130" xr:uid="{00000000-0005-0000-0000-000023100000}"/>
    <cellStyle name="Normal 2 4 2 2 4" xfId="4131" xr:uid="{00000000-0005-0000-0000-000024100000}"/>
    <cellStyle name="Normal 2 4 2 2 5" xfId="4132" xr:uid="{00000000-0005-0000-0000-000025100000}"/>
    <cellStyle name="Normal 2 4 2 2 6" xfId="4133" xr:uid="{00000000-0005-0000-0000-000026100000}"/>
    <cellStyle name="Normal 2 4 2 3" xfId="4134" xr:uid="{00000000-0005-0000-0000-000027100000}"/>
    <cellStyle name="Normal 2 4 2 4" xfId="4135" xr:uid="{00000000-0005-0000-0000-000028100000}"/>
    <cellStyle name="Normal 2 4 2 5" xfId="4136" xr:uid="{00000000-0005-0000-0000-000029100000}"/>
    <cellStyle name="Normal 2 4 2 6" xfId="4137" xr:uid="{00000000-0005-0000-0000-00002A100000}"/>
    <cellStyle name="Normal 2 4 3" xfId="4138" xr:uid="{00000000-0005-0000-0000-00002B100000}"/>
    <cellStyle name="Normal 2 4 4" xfId="4139" xr:uid="{00000000-0005-0000-0000-00002C100000}"/>
    <cellStyle name="Normal 2 4 5" xfId="4140" xr:uid="{00000000-0005-0000-0000-00002D100000}"/>
    <cellStyle name="Normal 2 4 6" xfId="4141" xr:uid="{00000000-0005-0000-0000-00002E100000}"/>
    <cellStyle name="Normal 2 4 7" xfId="4142" xr:uid="{00000000-0005-0000-0000-00002F100000}"/>
    <cellStyle name="Normal 2 4 8" xfId="4143" xr:uid="{00000000-0005-0000-0000-000030100000}"/>
    <cellStyle name="Normal 2 4 9" xfId="4144" xr:uid="{00000000-0005-0000-0000-000031100000}"/>
    <cellStyle name="Normal 2 40" xfId="4145" xr:uid="{00000000-0005-0000-0000-000032100000}"/>
    <cellStyle name="Normal 2 41" xfId="4146" xr:uid="{00000000-0005-0000-0000-000033100000}"/>
    <cellStyle name="Normal 2 42" xfId="4147" xr:uid="{00000000-0005-0000-0000-000034100000}"/>
    <cellStyle name="Normal 2 43" xfId="4148" xr:uid="{00000000-0005-0000-0000-000035100000}"/>
    <cellStyle name="Normal 2 44" xfId="4149" xr:uid="{00000000-0005-0000-0000-000036100000}"/>
    <cellStyle name="Normal 2 45" xfId="4150" xr:uid="{00000000-0005-0000-0000-000037100000}"/>
    <cellStyle name="Normal 2 46" xfId="4151" xr:uid="{00000000-0005-0000-0000-000038100000}"/>
    <cellStyle name="Normal 2 47" xfId="4152" xr:uid="{00000000-0005-0000-0000-000039100000}"/>
    <cellStyle name="Normal 2 48" xfId="4153" xr:uid="{00000000-0005-0000-0000-00003A100000}"/>
    <cellStyle name="Normal 2 49" xfId="4154" xr:uid="{00000000-0005-0000-0000-00003B100000}"/>
    <cellStyle name="Normal 2 5" xfId="4155" xr:uid="{00000000-0005-0000-0000-00003C100000}"/>
    <cellStyle name="Normal 2 5 2" xfId="4156" xr:uid="{00000000-0005-0000-0000-00003D100000}"/>
    <cellStyle name="Normal 2 5 2 2" xfId="4157" xr:uid="{00000000-0005-0000-0000-00003E100000}"/>
    <cellStyle name="Normal 2 5 2 3" xfId="4158" xr:uid="{00000000-0005-0000-0000-00003F100000}"/>
    <cellStyle name="Normal 2 5 2 4" xfId="4159" xr:uid="{00000000-0005-0000-0000-000040100000}"/>
    <cellStyle name="Normal 2 5 2 5" xfId="4160" xr:uid="{00000000-0005-0000-0000-000041100000}"/>
    <cellStyle name="Normal 2 5 2 6" xfId="4161" xr:uid="{00000000-0005-0000-0000-000042100000}"/>
    <cellStyle name="Normal 2 5 3" xfId="4162" xr:uid="{00000000-0005-0000-0000-000043100000}"/>
    <cellStyle name="Normal 2 5 4" xfId="4163" xr:uid="{00000000-0005-0000-0000-000044100000}"/>
    <cellStyle name="Normal 2 5 5" xfId="4164" xr:uid="{00000000-0005-0000-0000-000045100000}"/>
    <cellStyle name="Normal 2 5 6" xfId="4165" xr:uid="{00000000-0005-0000-0000-000046100000}"/>
    <cellStyle name="Normal 2 5 7" xfId="4166" xr:uid="{00000000-0005-0000-0000-000047100000}"/>
    <cellStyle name="Normal 2 5 8" xfId="4167" xr:uid="{00000000-0005-0000-0000-000048100000}"/>
    <cellStyle name="Normal 2 5 9" xfId="4168" xr:uid="{00000000-0005-0000-0000-000049100000}"/>
    <cellStyle name="Normal 2 50" xfId="4169" xr:uid="{00000000-0005-0000-0000-00004A100000}"/>
    <cellStyle name="Normal 2 51" xfId="4170" xr:uid="{00000000-0005-0000-0000-00004B100000}"/>
    <cellStyle name="Normal 2 52" xfId="4171" xr:uid="{00000000-0005-0000-0000-00004C100000}"/>
    <cellStyle name="Normal 2 53" xfId="4172" xr:uid="{00000000-0005-0000-0000-00004D100000}"/>
    <cellStyle name="Normal 2 54" xfId="4173" xr:uid="{00000000-0005-0000-0000-00004E100000}"/>
    <cellStyle name="Normal 2 55" xfId="4174" xr:uid="{00000000-0005-0000-0000-00004F100000}"/>
    <cellStyle name="Normal 2 56" xfId="4175" xr:uid="{00000000-0005-0000-0000-000050100000}"/>
    <cellStyle name="Normal 2 6" xfId="4176" xr:uid="{00000000-0005-0000-0000-000051100000}"/>
    <cellStyle name="Normal 2 6 2" xfId="4177" xr:uid="{00000000-0005-0000-0000-000052100000}"/>
    <cellStyle name="Normal 2 6 2 2" xfId="4178" xr:uid="{00000000-0005-0000-0000-000053100000}"/>
    <cellStyle name="Normal 2 6 2 3" xfId="4179" xr:uid="{00000000-0005-0000-0000-000054100000}"/>
    <cellStyle name="Normal 2 6 2 4" xfId="4180" xr:uid="{00000000-0005-0000-0000-000055100000}"/>
    <cellStyle name="Normal 2 6 2 5" xfId="4181" xr:uid="{00000000-0005-0000-0000-000056100000}"/>
    <cellStyle name="Normal 2 6 2 6" xfId="4182" xr:uid="{00000000-0005-0000-0000-000057100000}"/>
    <cellStyle name="Normal 2 6 3" xfId="4183" xr:uid="{00000000-0005-0000-0000-000058100000}"/>
    <cellStyle name="Normal 2 6 4" xfId="4184" xr:uid="{00000000-0005-0000-0000-000059100000}"/>
    <cellStyle name="Normal 2 6 5" xfId="4185" xr:uid="{00000000-0005-0000-0000-00005A100000}"/>
    <cellStyle name="Normal 2 6 6" xfId="4186" xr:uid="{00000000-0005-0000-0000-00005B100000}"/>
    <cellStyle name="Normal 2 7" xfId="4187" xr:uid="{00000000-0005-0000-0000-00005C100000}"/>
    <cellStyle name="Normal 2 7 2" xfId="4188" xr:uid="{00000000-0005-0000-0000-00005D100000}"/>
    <cellStyle name="Normal 2 7 2 2" xfId="4189" xr:uid="{00000000-0005-0000-0000-00005E100000}"/>
    <cellStyle name="Normal 2 7 2 3" xfId="4190" xr:uid="{00000000-0005-0000-0000-00005F100000}"/>
    <cellStyle name="Normal 2 7 2 4" xfId="4191" xr:uid="{00000000-0005-0000-0000-000060100000}"/>
    <cellStyle name="Normal 2 7 2 5" xfId="4192" xr:uid="{00000000-0005-0000-0000-000061100000}"/>
    <cellStyle name="Normal 2 7 2 6" xfId="4193" xr:uid="{00000000-0005-0000-0000-000062100000}"/>
    <cellStyle name="Normal 2 7 3" xfId="4194" xr:uid="{00000000-0005-0000-0000-000063100000}"/>
    <cellStyle name="Normal 2 7 4" xfId="4195" xr:uid="{00000000-0005-0000-0000-000064100000}"/>
    <cellStyle name="Normal 2 7 5" xfId="4196" xr:uid="{00000000-0005-0000-0000-000065100000}"/>
    <cellStyle name="Normal 2 7 6" xfId="4197" xr:uid="{00000000-0005-0000-0000-000066100000}"/>
    <cellStyle name="Normal 2 8" xfId="4198" xr:uid="{00000000-0005-0000-0000-000067100000}"/>
    <cellStyle name="Normal 2 8 2" xfId="4199" xr:uid="{00000000-0005-0000-0000-000068100000}"/>
    <cellStyle name="Normal 2 8 2 2" xfId="4200" xr:uid="{00000000-0005-0000-0000-000069100000}"/>
    <cellStyle name="Normal 2 8 2 3" xfId="4201" xr:uid="{00000000-0005-0000-0000-00006A100000}"/>
    <cellStyle name="Normal 2 8 2 4" xfId="4202" xr:uid="{00000000-0005-0000-0000-00006B100000}"/>
    <cellStyle name="Normal 2 8 2 5" xfId="4203" xr:uid="{00000000-0005-0000-0000-00006C100000}"/>
    <cellStyle name="Normal 2 8 2 6" xfId="4204" xr:uid="{00000000-0005-0000-0000-00006D100000}"/>
    <cellStyle name="Normal 2 8 3" xfId="4205" xr:uid="{00000000-0005-0000-0000-00006E100000}"/>
    <cellStyle name="Normal 2 8 4" xfId="4206" xr:uid="{00000000-0005-0000-0000-00006F100000}"/>
    <cellStyle name="Normal 2 8 5" xfId="4207" xr:uid="{00000000-0005-0000-0000-000070100000}"/>
    <cellStyle name="Normal 2 8 6" xfId="4208" xr:uid="{00000000-0005-0000-0000-000071100000}"/>
    <cellStyle name="Normal 2 9" xfId="4209" xr:uid="{00000000-0005-0000-0000-000072100000}"/>
    <cellStyle name="Normal 2 9 2" xfId="4210" xr:uid="{00000000-0005-0000-0000-000073100000}"/>
    <cellStyle name="Normal 2 9 2 2" xfId="4211" xr:uid="{00000000-0005-0000-0000-000074100000}"/>
    <cellStyle name="Normal 2 9 2 3" xfId="4212" xr:uid="{00000000-0005-0000-0000-000075100000}"/>
    <cellStyle name="Normal 2 9 2 4" xfId="4213" xr:uid="{00000000-0005-0000-0000-000076100000}"/>
    <cellStyle name="Normal 2 9 2 5" xfId="4214" xr:uid="{00000000-0005-0000-0000-000077100000}"/>
    <cellStyle name="Normal 2 9 2 6" xfId="4215" xr:uid="{00000000-0005-0000-0000-000078100000}"/>
    <cellStyle name="Normal 2 9 3" xfId="4216" xr:uid="{00000000-0005-0000-0000-000079100000}"/>
    <cellStyle name="Normal 2 9 4" xfId="4217" xr:uid="{00000000-0005-0000-0000-00007A100000}"/>
    <cellStyle name="Normal 2 9 5" xfId="4218" xr:uid="{00000000-0005-0000-0000-00007B100000}"/>
    <cellStyle name="Normal 2 9 6" xfId="4219" xr:uid="{00000000-0005-0000-0000-00007C100000}"/>
    <cellStyle name="Normal 20" xfId="4220" xr:uid="{00000000-0005-0000-0000-00007D100000}"/>
    <cellStyle name="Normal 21" xfId="4221" xr:uid="{00000000-0005-0000-0000-00007E100000}"/>
    <cellStyle name="Normal 21 10" xfId="4222" xr:uid="{00000000-0005-0000-0000-00007F100000}"/>
    <cellStyle name="Normal 21 10 2" xfId="4223" xr:uid="{00000000-0005-0000-0000-000080100000}"/>
    <cellStyle name="Normal 21 10 2 2" xfId="4224" xr:uid="{00000000-0005-0000-0000-000081100000}"/>
    <cellStyle name="Normal 21 10 2 3" xfId="4225" xr:uid="{00000000-0005-0000-0000-000082100000}"/>
    <cellStyle name="Normal 21 10 3" xfId="4226" xr:uid="{00000000-0005-0000-0000-000083100000}"/>
    <cellStyle name="Normal 21 10 4" xfId="4227" xr:uid="{00000000-0005-0000-0000-000084100000}"/>
    <cellStyle name="Normal 21 11" xfId="4228" xr:uid="{00000000-0005-0000-0000-000085100000}"/>
    <cellStyle name="Normal 21 11 2" xfId="4229" xr:uid="{00000000-0005-0000-0000-000086100000}"/>
    <cellStyle name="Normal 21 11 2 2" xfId="4230" xr:uid="{00000000-0005-0000-0000-000087100000}"/>
    <cellStyle name="Normal 21 11 2 3" xfId="4231" xr:uid="{00000000-0005-0000-0000-000088100000}"/>
    <cellStyle name="Normal 21 11 3" xfId="4232" xr:uid="{00000000-0005-0000-0000-000089100000}"/>
    <cellStyle name="Normal 21 11 4" xfId="4233" xr:uid="{00000000-0005-0000-0000-00008A100000}"/>
    <cellStyle name="Normal 21 12" xfId="4234" xr:uid="{00000000-0005-0000-0000-00008B100000}"/>
    <cellStyle name="Normal 21 12 2" xfId="4235" xr:uid="{00000000-0005-0000-0000-00008C100000}"/>
    <cellStyle name="Normal 21 12 2 2" xfId="4236" xr:uid="{00000000-0005-0000-0000-00008D100000}"/>
    <cellStyle name="Normal 21 12 2 3" xfId="4237" xr:uid="{00000000-0005-0000-0000-00008E100000}"/>
    <cellStyle name="Normal 21 12 3" xfId="4238" xr:uid="{00000000-0005-0000-0000-00008F100000}"/>
    <cellStyle name="Normal 21 12 4" xfId="4239" xr:uid="{00000000-0005-0000-0000-000090100000}"/>
    <cellStyle name="Normal 21 13" xfId="4240" xr:uid="{00000000-0005-0000-0000-000091100000}"/>
    <cellStyle name="Normal 21 13 2" xfId="4241" xr:uid="{00000000-0005-0000-0000-000092100000}"/>
    <cellStyle name="Normal 21 13 2 2" xfId="4242" xr:uid="{00000000-0005-0000-0000-000093100000}"/>
    <cellStyle name="Normal 21 13 2 3" xfId="4243" xr:uid="{00000000-0005-0000-0000-000094100000}"/>
    <cellStyle name="Normal 21 13 3" xfId="4244" xr:uid="{00000000-0005-0000-0000-000095100000}"/>
    <cellStyle name="Normal 21 13 4" xfId="4245" xr:uid="{00000000-0005-0000-0000-000096100000}"/>
    <cellStyle name="Normal 21 14" xfId="4246" xr:uid="{00000000-0005-0000-0000-000097100000}"/>
    <cellStyle name="Normal 21 14 2" xfId="4247" xr:uid="{00000000-0005-0000-0000-000098100000}"/>
    <cellStyle name="Normal 21 14 2 2" xfId="4248" xr:uid="{00000000-0005-0000-0000-000099100000}"/>
    <cellStyle name="Normal 21 14 2 3" xfId="4249" xr:uid="{00000000-0005-0000-0000-00009A100000}"/>
    <cellStyle name="Normal 21 14 3" xfId="4250" xr:uid="{00000000-0005-0000-0000-00009B100000}"/>
    <cellStyle name="Normal 21 14 4" xfId="4251" xr:uid="{00000000-0005-0000-0000-00009C100000}"/>
    <cellStyle name="Normal 21 15" xfId="4252" xr:uid="{00000000-0005-0000-0000-00009D100000}"/>
    <cellStyle name="Normal 21 15 2" xfId="4253" xr:uid="{00000000-0005-0000-0000-00009E100000}"/>
    <cellStyle name="Normal 21 15 2 2" xfId="4254" xr:uid="{00000000-0005-0000-0000-00009F100000}"/>
    <cellStyle name="Normal 21 15 2 3" xfId="4255" xr:uid="{00000000-0005-0000-0000-0000A0100000}"/>
    <cellStyle name="Normal 21 15 3" xfId="4256" xr:uid="{00000000-0005-0000-0000-0000A1100000}"/>
    <cellStyle name="Normal 21 15 4" xfId="4257" xr:uid="{00000000-0005-0000-0000-0000A2100000}"/>
    <cellStyle name="Normal 21 16" xfId="4258" xr:uid="{00000000-0005-0000-0000-0000A3100000}"/>
    <cellStyle name="Normal 21 16 2" xfId="4259" xr:uid="{00000000-0005-0000-0000-0000A4100000}"/>
    <cellStyle name="Normal 21 16 2 2" xfId="4260" xr:uid="{00000000-0005-0000-0000-0000A5100000}"/>
    <cellStyle name="Normal 21 16 2 3" xfId="4261" xr:uid="{00000000-0005-0000-0000-0000A6100000}"/>
    <cellStyle name="Normal 21 16 3" xfId="4262" xr:uid="{00000000-0005-0000-0000-0000A7100000}"/>
    <cellStyle name="Normal 21 16 4" xfId="4263" xr:uid="{00000000-0005-0000-0000-0000A8100000}"/>
    <cellStyle name="Normal 21 17" xfId="4264" xr:uid="{00000000-0005-0000-0000-0000A9100000}"/>
    <cellStyle name="Normal 21 17 2" xfId="4265" xr:uid="{00000000-0005-0000-0000-0000AA100000}"/>
    <cellStyle name="Normal 21 17 2 2" xfId="4266" xr:uid="{00000000-0005-0000-0000-0000AB100000}"/>
    <cellStyle name="Normal 21 17 2 3" xfId="4267" xr:uid="{00000000-0005-0000-0000-0000AC100000}"/>
    <cellStyle name="Normal 21 17 3" xfId="4268" xr:uid="{00000000-0005-0000-0000-0000AD100000}"/>
    <cellStyle name="Normal 21 17 4" xfId="4269" xr:uid="{00000000-0005-0000-0000-0000AE100000}"/>
    <cellStyle name="Normal 21 18" xfId="4270" xr:uid="{00000000-0005-0000-0000-0000AF100000}"/>
    <cellStyle name="Normal 21 18 2" xfId="4271" xr:uid="{00000000-0005-0000-0000-0000B0100000}"/>
    <cellStyle name="Normal 21 18 2 2" xfId="4272" xr:uid="{00000000-0005-0000-0000-0000B1100000}"/>
    <cellStyle name="Normal 21 18 2 3" xfId="4273" xr:uid="{00000000-0005-0000-0000-0000B2100000}"/>
    <cellStyle name="Normal 21 18 3" xfId="4274" xr:uid="{00000000-0005-0000-0000-0000B3100000}"/>
    <cellStyle name="Normal 21 18 4" xfId="4275" xr:uid="{00000000-0005-0000-0000-0000B4100000}"/>
    <cellStyle name="Normal 21 19" xfId="4276" xr:uid="{00000000-0005-0000-0000-0000B5100000}"/>
    <cellStyle name="Normal 21 19 2" xfId="4277" xr:uid="{00000000-0005-0000-0000-0000B6100000}"/>
    <cellStyle name="Normal 21 19 2 2" xfId="4278" xr:uid="{00000000-0005-0000-0000-0000B7100000}"/>
    <cellStyle name="Normal 21 19 2 3" xfId="4279" xr:uid="{00000000-0005-0000-0000-0000B8100000}"/>
    <cellStyle name="Normal 21 19 3" xfId="4280" xr:uid="{00000000-0005-0000-0000-0000B9100000}"/>
    <cellStyle name="Normal 21 19 4" xfId="4281" xr:uid="{00000000-0005-0000-0000-0000BA100000}"/>
    <cellStyle name="Normal 21 2" xfId="4282" xr:uid="{00000000-0005-0000-0000-0000BB100000}"/>
    <cellStyle name="Normal 21 2 2" xfId="4283" xr:uid="{00000000-0005-0000-0000-0000BC100000}"/>
    <cellStyle name="Normal 21 2 2 2" xfId="4284" xr:uid="{00000000-0005-0000-0000-0000BD100000}"/>
    <cellStyle name="Normal 21 2 2 3" xfId="4285" xr:uid="{00000000-0005-0000-0000-0000BE100000}"/>
    <cellStyle name="Normal 21 2 3" xfId="4286" xr:uid="{00000000-0005-0000-0000-0000BF100000}"/>
    <cellStyle name="Normal 21 2 4" xfId="4287" xr:uid="{00000000-0005-0000-0000-0000C0100000}"/>
    <cellStyle name="Normal 21 20" xfId="4288" xr:uid="{00000000-0005-0000-0000-0000C1100000}"/>
    <cellStyle name="Normal 21 20 2" xfId="4289" xr:uid="{00000000-0005-0000-0000-0000C2100000}"/>
    <cellStyle name="Normal 21 20 2 2" xfId="4290" xr:uid="{00000000-0005-0000-0000-0000C3100000}"/>
    <cellStyle name="Normal 21 20 2 3" xfId="4291" xr:uid="{00000000-0005-0000-0000-0000C4100000}"/>
    <cellStyle name="Normal 21 20 3" xfId="4292" xr:uid="{00000000-0005-0000-0000-0000C5100000}"/>
    <cellStyle name="Normal 21 20 4" xfId="4293" xr:uid="{00000000-0005-0000-0000-0000C6100000}"/>
    <cellStyle name="Normal 21 21" xfId="4294" xr:uid="{00000000-0005-0000-0000-0000C7100000}"/>
    <cellStyle name="Normal 21 21 2" xfId="4295" xr:uid="{00000000-0005-0000-0000-0000C8100000}"/>
    <cellStyle name="Normal 21 21 2 2" xfId="4296" xr:uid="{00000000-0005-0000-0000-0000C9100000}"/>
    <cellStyle name="Normal 21 21 2 3" xfId="4297" xr:uid="{00000000-0005-0000-0000-0000CA100000}"/>
    <cellStyle name="Normal 21 21 3" xfId="4298" xr:uid="{00000000-0005-0000-0000-0000CB100000}"/>
    <cellStyle name="Normal 21 21 4" xfId="4299" xr:uid="{00000000-0005-0000-0000-0000CC100000}"/>
    <cellStyle name="Normal 21 22" xfId="4300" xr:uid="{00000000-0005-0000-0000-0000CD100000}"/>
    <cellStyle name="Normal 21 22 2" xfId="4301" xr:uid="{00000000-0005-0000-0000-0000CE100000}"/>
    <cellStyle name="Normal 21 22 2 2" xfId="4302" xr:uid="{00000000-0005-0000-0000-0000CF100000}"/>
    <cellStyle name="Normal 21 22 2 3" xfId="4303" xr:uid="{00000000-0005-0000-0000-0000D0100000}"/>
    <cellStyle name="Normal 21 22 3" xfId="4304" xr:uid="{00000000-0005-0000-0000-0000D1100000}"/>
    <cellStyle name="Normal 21 22 4" xfId="4305" xr:uid="{00000000-0005-0000-0000-0000D2100000}"/>
    <cellStyle name="Normal 21 23" xfId="4306" xr:uid="{00000000-0005-0000-0000-0000D3100000}"/>
    <cellStyle name="Normal 21 23 2" xfId="4307" xr:uid="{00000000-0005-0000-0000-0000D4100000}"/>
    <cellStyle name="Normal 21 23 2 2" xfId="4308" xr:uid="{00000000-0005-0000-0000-0000D5100000}"/>
    <cellStyle name="Normal 21 23 2 3" xfId="4309" xr:uid="{00000000-0005-0000-0000-0000D6100000}"/>
    <cellStyle name="Normal 21 23 3" xfId="4310" xr:uid="{00000000-0005-0000-0000-0000D7100000}"/>
    <cellStyle name="Normal 21 23 4" xfId="4311" xr:uid="{00000000-0005-0000-0000-0000D8100000}"/>
    <cellStyle name="Normal 21 24" xfId="4312" xr:uid="{00000000-0005-0000-0000-0000D9100000}"/>
    <cellStyle name="Normal 21 24 2" xfId="4313" xr:uid="{00000000-0005-0000-0000-0000DA100000}"/>
    <cellStyle name="Normal 21 24 2 2" xfId="4314" xr:uid="{00000000-0005-0000-0000-0000DB100000}"/>
    <cellStyle name="Normal 21 24 2 3" xfId="4315" xr:uid="{00000000-0005-0000-0000-0000DC100000}"/>
    <cellStyle name="Normal 21 24 3" xfId="4316" xr:uid="{00000000-0005-0000-0000-0000DD100000}"/>
    <cellStyle name="Normal 21 24 4" xfId="4317" xr:uid="{00000000-0005-0000-0000-0000DE100000}"/>
    <cellStyle name="Normal 21 25" xfId="4318" xr:uid="{00000000-0005-0000-0000-0000DF100000}"/>
    <cellStyle name="Normal 21 25 2" xfId="4319" xr:uid="{00000000-0005-0000-0000-0000E0100000}"/>
    <cellStyle name="Normal 21 25 2 2" xfId="4320" xr:uid="{00000000-0005-0000-0000-0000E1100000}"/>
    <cellStyle name="Normal 21 25 2 3" xfId="4321" xr:uid="{00000000-0005-0000-0000-0000E2100000}"/>
    <cellStyle name="Normal 21 25 3" xfId="4322" xr:uid="{00000000-0005-0000-0000-0000E3100000}"/>
    <cellStyle name="Normal 21 25 4" xfId="4323" xr:uid="{00000000-0005-0000-0000-0000E4100000}"/>
    <cellStyle name="Normal 21 26" xfId="4324" xr:uid="{00000000-0005-0000-0000-0000E5100000}"/>
    <cellStyle name="Normal 21 26 2" xfId="4325" xr:uid="{00000000-0005-0000-0000-0000E6100000}"/>
    <cellStyle name="Normal 21 26 2 2" xfId="4326" xr:uid="{00000000-0005-0000-0000-0000E7100000}"/>
    <cellStyle name="Normal 21 26 2 3" xfId="4327" xr:uid="{00000000-0005-0000-0000-0000E8100000}"/>
    <cellStyle name="Normal 21 26 3" xfId="4328" xr:uid="{00000000-0005-0000-0000-0000E9100000}"/>
    <cellStyle name="Normal 21 26 4" xfId="4329" xr:uid="{00000000-0005-0000-0000-0000EA100000}"/>
    <cellStyle name="Normal 21 27" xfId="4330" xr:uid="{00000000-0005-0000-0000-0000EB100000}"/>
    <cellStyle name="Normal 21 27 2" xfId="4331" xr:uid="{00000000-0005-0000-0000-0000EC100000}"/>
    <cellStyle name="Normal 21 27 2 2" xfId="4332" xr:uid="{00000000-0005-0000-0000-0000ED100000}"/>
    <cellStyle name="Normal 21 27 2 3" xfId="4333" xr:uid="{00000000-0005-0000-0000-0000EE100000}"/>
    <cellStyle name="Normal 21 27 3" xfId="4334" xr:uid="{00000000-0005-0000-0000-0000EF100000}"/>
    <cellStyle name="Normal 21 27 4" xfId="4335" xr:uid="{00000000-0005-0000-0000-0000F0100000}"/>
    <cellStyle name="Normal 21 28" xfId="4336" xr:uid="{00000000-0005-0000-0000-0000F1100000}"/>
    <cellStyle name="Normal 21 28 2" xfId="4337" xr:uid="{00000000-0005-0000-0000-0000F2100000}"/>
    <cellStyle name="Normal 21 28 2 2" xfId="4338" xr:uid="{00000000-0005-0000-0000-0000F3100000}"/>
    <cellStyle name="Normal 21 28 2 3" xfId="4339" xr:uid="{00000000-0005-0000-0000-0000F4100000}"/>
    <cellStyle name="Normal 21 28 3" xfId="4340" xr:uid="{00000000-0005-0000-0000-0000F5100000}"/>
    <cellStyle name="Normal 21 28 4" xfId="4341" xr:uid="{00000000-0005-0000-0000-0000F6100000}"/>
    <cellStyle name="Normal 21 29" xfId="4342" xr:uid="{00000000-0005-0000-0000-0000F7100000}"/>
    <cellStyle name="Normal 21 29 2" xfId="4343" xr:uid="{00000000-0005-0000-0000-0000F8100000}"/>
    <cellStyle name="Normal 21 29 2 2" xfId="4344" xr:uid="{00000000-0005-0000-0000-0000F9100000}"/>
    <cellStyle name="Normal 21 29 2 3" xfId="4345" xr:uid="{00000000-0005-0000-0000-0000FA100000}"/>
    <cellStyle name="Normal 21 29 3" xfId="4346" xr:uid="{00000000-0005-0000-0000-0000FB100000}"/>
    <cellStyle name="Normal 21 29 4" xfId="4347" xr:uid="{00000000-0005-0000-0000-0000FC100000}"/>
    <cellStyle name="Normal 21 3" xfId="4348" xr:uid="{00000000-0005-0000-0000-0000FD100000}"/>
    <cellStyle name="Normal 21 3 2" xfId="4349" xr:uid="{00000000-0005-0000-0000-0000FE100000}"/>
    <cellStyle name="Normal 21 3 2 2" xfId="4350" xr:uid="{00000000-0005-0000-0000-0000FF100000}"/>
    <cellStyle name="Normal 21 3 2 3" xfId="4351" xr:uid="{00000000-0005-0000-0000-000000110000}"/>
    <cellStyle name="Normal 21 3 3" xfId="4352" xr:uid="{00000000-0005-0000-0000-000001110000}"/>
    <cellStyle name="Normal 21 3 4" xfId="4353" xr:uid="{00000000-0005-0000-0000-000002110000}"/>
    <cellStyle name="Normal 21 30" xfId="4354" xr:uid="{00000000-0005-0000-0000-000003110000}"/>
    <cellStyle name="Normal 21 30 2" xfId="4355" xr:uid="{00000000-0005-0000-0000-000004110000}"/>
    <cellStyle name="Normal 21 30 2 2" xfId="4356" xr:uid="{00000000-0005-0000-0000-000005110000}"/>
    <cellStyle name="Normal 21 30 2 3" xfId="4357" xr:uid="{00000000-0005-0000-0000-000006110000}"/>
    <cellStyle name="Normal 21 30 3" xfId="4358" xr:uid="{00000000-0005-0000-0000-000007110000}"/>
    <cellStyle name="Normal 21 30 4" xfId="4359" xr:uid="{00000000-0005-0000-0000-000008110000}"/>
    <cellStyle name="Normal 21 31" xfId="4360" xr:uid="{00000000-0005-0000-0000-000009110000}"/>
    <cellStyle name="Normal 21 31 2" xfId="4361" xr:uid="{00000000-0005-0000-0000-00000A110000}"/>
    <cellStyle name="Normal 21 31 2 2" xfId="4362" xr:uid="{00000000-0005-0000-0000-00000B110000}"/>
    <cellStyle name="Normal 21 31 2 3" xfId="4363" xr:uid="{00000000-0005-0000-0000-00000C110000}"/>
    <cellStyle name="Normal 21 31 3" xfId="4364" xr:uid="{00000000-0005-0000-0000-00000D110000}"/>
    <cellStyle name="Normal 21 31 4" xfId="4365" xr:uid="{00000000-0005-0000-0000-00000E110000}"/>
    <cellStyle name="Normal 21 32" xfId="4366" xr:uid="{00000000-0005-0000-0000-00000F110000}"/>
    <cellStyle name="Normal 21 32 2" xfId="4367" xr:uid="{00000000-0005-0000-0000-000010110000}"/>
    <cellStyle name="Normal 21 32 2 2" xfId="4368" xr:uid="{00000000-0005-0000-0000-000011110000}"/>
    <cellStyle name="Normal 21 32 2 3" xfId="4369" xr:uid="{00000000-0005-0000-0000-000012110000}"/>
    <cellStyle name="Normal 21 32 3" xfId="4370" xr:uid="{00000000-0005-0000-0000-000013110000}"/>
    <cellStyle name="Normal 21 32 4" xfId="4371" xr:uid="{00000000-0005-0000-0000-000014110000}"/>
    <cellStyle name="Normal 21 33" xfId="4372" xr:uid="{00000000-0005-0000-0000-000015110000}"/>
    <cellStyle name="Normal 21 33 2" xfId="4373" xr:uid="{00000000-0005-0000-0000-000016110000}"/>
    <cellStyle name="Normal 21 33 2 2" xfId="4374" xr:uid="{00000000-0005-0000-0000-000017110000}"/>
    <cellStyle name="Normal 21 33 2 3" xfId="4375" xr:uid="{00000000-0005-0000-0000-000018110000}"/>
    <cellStyle name="Normal 21 33 3" xfId="4376" xr:uid="{00000000-0005-0000-0000-000019110000}"/>
    <cellStyle name="Normal 21 33 4" xfId="4377" xr:uid="{00000000-0005-0000-0000-00001A110000}"/>
    <cellStyle name="Normal 21 34" xfId="4378" xr:uid="{00000000-0005-0000-0000-00001B110000}"/>
    <cellStyle name="Normal 21 34 2" xfId="4379" xr:uid="{00000000-0005-0000-0000-00001C110000}"/>
    <cellStyle name="Normal 21 34 2 2" xfId="4380" xr:uid="{00000000-0005-0000-0000-00001D110000}"/>
    <cellStyle name="Normal 21 34 2 3" xfId="4381" xr:uid="{00000000-0005-0000-0000-00001E110000}"/>
    <cellStyle name="Normal 21 34 3" xfId="4382" xr:uid="{00000000-0005-0000-0000-00001F110000}"/>
    <cellStyle name="Normal 21 34 4" xfId="4383" xr:uid="{00000000-0005-0000-0000-000020110000}"/>
    <cellStyle name="Normal 21 35" xfId="4384" xr:uid="{00000000-0005-0000-0000-000021110000}"/>
    <cellStyle name="Normal 21 35 2" xfId="4385" xr:uid="{00000000-0005-0000-0000-000022110000}"/>
    <cellStyle name="Normal 21 35 2 2" xfId="4386" xr:uid="{00000000-0005-0000-0000-000023110000}"/>
    <cellStyle name="Normal 21 35 2 3" xfId="4387" xr:uid="{00000000-0005-0000-0000-000024110000}"/>
    <cellStyle name="Normal 21 35 3" xfId="4388" xr:uid="{00000000-0005-0000-0000-000025110000}"/>
    <cellStyle name="Normal 21 35 4" xfId="4389" xr:uid="{00000000-0005-0000-0000-000026110000}"/>
    <cellStyle name="Normal 21 36" xfId="4390" xr:uid="{00000000-0005-0000-0000-000027110000}"/>
    <cellStyle name="Normal 21 36 2" xfId="4391" xr:uid="{00000000-0005-0000-0000-000028110000}"/>
    <cellStyle name="Normal 21 36 2 2" xfId="4392" xr:uid="{00000000-0005-0000-0000-000029110000}"/>
    <cellStyle name="Normal 21 36 2 3" xfId="4393" xr:uid="{00000000-0005-0000-0000-00002A110000}"/>
    <cellStyle name="Normal 21 36 3" xfId="4394" xr:uid="{00000000-0005-0000-0000-00002B110000}"/>
    <cellStyle name="Normal 21 36 4" xfId="4395" xr:uid="{00000000-0005-0000-0000-00002C110000}"/>
    <cellStyle name="Normal 21 37" xfId="4396" xr:uid="{00000000-0005-0000-0000-00002D110000}"/>
    <cellStyle name="Normal 21 37 2" xfId="4397" xr:uid="{00000000-0005-0000-0000-00002E110000}"/>
    <cellStyle name="Normal 21 37 2 2" xfId="4398" xr:uid="{00000000-0005-0000-0000-00002F110000}"/>
    <cellStyle name="Normal 21 37 2 3" xfId="4399" xr:uid="{00000000-0005-0000-0000-000030110000}"/>
    <cellStyle name="Normal 21 37 3" xfId="4400" xr:uid="{00000000-0005-0000-0000-000031110000}"/>
    <cellStyle name="Normal 21 37 4" xfId="4401" xr:uid="{00000000-0005-0000-0000-000032110000}"/>
    <cellStyle name="Normal 21 38" xfId="4402" xr:uid="{00000000-0005-0000-0000-000033110000}"/>
    <cellStyle name="Normal 21 38 2" xfId="4403" xr:uid="{00000000-0005-0000-0000-000034110000}"/>
    <cellStyle name="Normal 21 38 2 2" xfId="4404" xr:uid="{00000000-0005-0000-0000-000035110000}"/>
    <cellStyle name="Normal 21 38 2 3" xfId="4405" xr:uid="{00000000-0005-0000-0000-000036110000}"/>
    <cellStyle name="Normal 21 38 3" xfId="4406" xr:uid="{00000000-0005-0000-0000-000037110000}"/>
    <cellStyle name="Normal 21 38 4" xfId="4407" xr:uid="{00000000-0005-0000-0000-000038110000}"/>
    <cellStyle name="Normal 21 39" xfId="4408" xr:uid="{00000000-0005-0000-0000-000039110000}"/>
    <cellStyle name="Normal 21 39 2" xfId="4409" xr:uid="{00000000-0005-0000-0000-00003A110000}"/>
    <cellStyle name="Normal 21 39 2 2" xfId="4410" xr:uid="{00000000-0005-0000-0000-00003B110000}"/>
    <cellStyle name="Normal 21 39 2 3" xfId="4411" xr:uid="{00000000-0005-0000-0000-00003C110000}"/>
    <cellStyle name="Normal 21 39 3" xfId="4412" xr:uid="{00000000-0005-0000-0000-00003D110000}"/>
    <cellStyle name="Normal 21 39 4" xfId="4413" xr:uid="{00000000-0005-0000-0000-00003E110000}"/>
    <cellStyle name="Normal 21 4" xfId="4414" xr:uid="{00000000-0005-0000-0000-00003F110000}"/>
    <cellStyle name="Normal 21 4 2" xfId="4415" xr:uid="{00000000-0005-0000-0000-000040110000}"/>
    <cellStyle name="Normal 21 4 2 2" xfId="4416" xr:uid="{00000000-0005-0000-0000-000041110000}"/>
    <cellStyle name="Normal 21 4 2 3" xfId="4417" xr:uid="{00000000-0005-0000-0000-000042110000}"/>
    <cellStyle name="Normal 21 4 3" xfId="4418" xr:uid="{00000000-0005-0000-0000-000043110000}"/>
    <cellStyle name="Normal 21 4 4" xfId="4419" xr:uid="{00000000-0005-0000-0000-000044110000}"/>
    <cellStyle name="Normal 21 40" xfId="4420" xr:uid="{00000000-0005-0000-0000-000045110000}"/>
    <cellStyle name="Normal 21 40 2" xfId="4421" xr:uid="{00000000-0005-0000-0000-000046110000}"/>
    <cellStyle name="Normal 21 40 2 2" xfId="4422" xr:uid="{00000000-0005-0000-0000-000047110000}"/>
    <cellStyle name="Normal 21 40 2 3" xfId="4423" xr:uid="{00000000-0005-0000-0000-000048110000}"/>
    <cellStyle name="Normal 21 40 3" xfId="4424" xr:uid="{00000000-0005-0000-0000-000049110000}"/>
    <cellStyle name="Normal 21 40 4" xfId="4425" xr:uid="{00000000-0005-0000-0000-00004A110000}"/>
    <cellStyle name="Normal 21 41" xfId="4426" xr:uid="{00000000-0005-0000-0000-00004B110000}"/>
    <cellStyle name="Normal 21 41 2" xfId="4427" xr:uid="{00000000-0005-0000-0000-00004C110000}"/>
    <cellStyle name="Normal 21 41 2 2" xfId="4428" xr:uid="{00000000-0005-0000-0000-00004D110000}"/>
    <cellStyle name="Normal 21 41 2 3" xfId="4429" xr:uid="{00000000-0005-0000-0000-00004E110000}"/>
    <cellStyle name="Normal 21 41 3" xfId="4430" xr:uid="{00000000-0005-0000-0000-00004F110000}"/>
    <cellStyle name="Normal 21 41 4" xfId="4431" xr:uid="{00000000-0005-0000-0000-000050110000}"/>
    <cellStyle name="Normal 21 42" xfId="4432" xr:uid="{00000000-0005-0000-0000-000051110000}"/>
    <cellStyle name="Normal 21 42 2" xfId="4433" xr:uid="{00000000-0005-0000-0000-000052110000}"/>
    <cellStyle name="Normal 21 42 2 2" xfId="4434" xr:uid="{00000000-0005-0000-0000-000053110000}"/>
    <cellStyle name="Normal 21 42 2 3" xfId="4435" xr:uid="{00000000-0005-0000-0000-000054110000}"/>
    <cellStyle name="Normal 21 42 3" xfId="4436" xr:uid="{00000000-0005-0000-0000-000055110000}"/>
    <cellStyle name="Normal 21 42 4" xfId="4437" xr:uid="{00000000-0005-0000-0000-000056110000}"/>
    <cellStyle name="Normal 21 43" xfId="4438" xr:uid="{00000000-0005-0000-0000-000057110000}"/>
    <cellStyle name="Normal 21 43 2" xfId="4439" xr:uid="{00000000-0005-0000-0000-000058110000}"/>
    <cellStyle name="Normal 21 43 2 2" xfId="4440" xr:uid="{00000000-0005-0000-0000-000059110000}"/>
    <cellStyle name="Normal 21 43 2 3" xfId="4441" xr:uid="{00000000-0005-0000-0000-00005A110000}"/>
    <cellStyle name="Normal 21 43 3" xfId="4442" xr:uid="{00000000-0005-0000-0000-00005B110000}"/>
    <cellStyle name="Normal 21 43 4" xfId="4443" xr:uid="{00000000-0005-0000-0000-00005C110000}"/>
    <cellStyle name="Normal 21 44" xfId="4444" xr:uid="{00000000-0005-0000-0000-00005D110000}"/>
    <cellStyle name="Normal 21 44 2" xfId="4445" xr:uid="{00000000-0005-0000-0000-00005E110000}"/>
    <cellStyle name="Normal 21 44 2 2" xfId="4446" xr:uid="{00000000-0005-0000-0000-00005F110000}"/>
    <cellStyle name="Normal 21 44 2 3" xfId="4447" xr:uid="{00000000-0005-0000-0000-000060110000}"/>
    <cellStyle name="Normal 21 44 3" xfId="4448" xr:uid="{00000000-0005-0000-0000-000061110000}"/>
    <cellStyle name="Normal 21 44 4" xfId="4449" xr:uid="{00000000-0005-0000-0000-000062110000}"/>
    <cellStyle name="Normal 21 45" xfId="4450" xr:uid="{00000000-0005-0000-0000-000063110000}"/>
    <cellStyle name="Normal 21 45 2" xfId="4451" xr:uid="{00000000-0005-0000-0000-000064110000}"/>
    <cellStyle name="Normal 21 45 2 2" xfId="4452" xr:uid="{00000000-0005-0000-0000-000065110000}"/>
    <cellStyle name="Normal 21 45 2 3" xfId="4453" xr:uid="{00000000-0005-0000-0000-000066110000}"/>
    <cellStyle name="Normal 21 45 3" xfId="4454" xr:uid="{00000000-0005-0000-0000-000067110000}"/>
    <cellStyle name="Normal 21 45 4" xfId="4455" xr:uid="{00000000-0005-0000-0000-000068110000}"/>
    <cellStyle name="Normal 21 46" xfId="4456" xr:uid="{00000000-0005-0000-0000-000069110000}"/>
    <cellStyle name="Normal 21 46 2" xfId="4457" xr:uid="{00000000-0005-0000-0000-00006A110000}"/>
    <cellStyle name="Normal 21 46 2 2" xfId="4458" xr:uid="{00000000-0005-0000-0000-00006B110000}"/>
    <cellStyle name="Normal 21 46 2 3" xfId="4459" xr:uid="{00000000-0005-0000-0000-00006C110000}"/>
    <cellStyle name="Normal 21 46 3" xfId="4460" xr:uid="{00000000-0005-0000-0000-00006D110000}"/>
    <cellStyle name="Normal 21 46 4" xfId="4461" xr:uid="{00000000-0005-0000-0000-00006E110000}"/>
    <cellStyle name="Normal 21 47" xfId="4462" xr:uid="{00000000-0005-0000-0000-00006F110000}"/>
    <cellStyle name="Normal 21 47 2" xfId="4463" xr:uid="{00000000-0005-0000-0000-000070110000}"/>
    <cellStyle name="Normal 21 47 2 2" xfId="4464" xr:uid="{00000000-0005-0000-0000-000071110000}"/>
    <cellStyle name="Normal 21 47 2 3" xfId="4465" xr:uid="{00000000-0005-0000-0000-000072110000}"/>
    <cellStyle name="Normal 21 47 3" xfId="4466" xr:uid="{00000000-0005-0000-0000-000073110000}"/>
    <cellStyle name="Normal 21 47 4" xfId="4467" xr:uid="{00000000-0005-0000-0000-000074110000}"/>
    <cellStyle name="Normal 21 48" xfId="4468" xr:uid="{00000000-0005-0000-0000-000075110000}"/>
    <cellStyle name="Normal 21 48 2" xfId="4469" xr:uid="{00000000-0005-0000-0000-000076110000}"/>
    <cellStyle name="Normal 21 48 2 2" xfId="4470" xr:uid="{00000000-0005-0000-0000-000077110000}"/>
    <cellStyle name="Normal 21 48 2 3" xfId="4471" xr:uid="{00000000-0005-0000-0000-000078110000}"/>
    <cellStyle name="Normal 21 48 3" xfId="4472" xr:uid="{00000000-0005-0000-0000-000079110000}"/>
    <cellStyle name="Normal 21 48 4" xfId="4473" xr:uid="{00000000-0005-0000-0000-00007A110000}"/>
    <cellStyle name="Normal 21 49" xfId="4474" xr:uid="{00000000-0005-0000-0000-00007B110000}"/>
    <cellStyle name="Normal 21 49 2" xfId="4475" xr:uid="{00000000-0005-0000-0000-00007C110000}"/>
    <cellStyle name="Normal 21 49 2 2" xfId="4476" xr:uid="{00000000-0005-0000-0000-00007D110000}"/>
    <cellStyle name="Normal 21 49 2 3" xfId="4477" xr:uid="{00000000-0005-0000-0000-00007E110000}"/>
    <cellStyle name="Normal 21 49 3" xfId="4478" xr:uid="{00000000-0005-0000-0000-00007F110000}"/>
    <cellStyle name="Normal 21 49 4" xfId="4479" xr:uid="{00000000-0005-0000-0000-000080110000}"/>
    <cellStyle name="Normal 21 5" xfId="4480" xr:uid="{00000000-0005-0000-0000-000081110000}"/>
    <cellStyle name="Normal 21 5 2" xfId="4481" xr:uid="{00000000-0005-0000-0000-000082110000}"/>
    <cellStyle name="Normal 21 5 2 2" xfId="4482" xr:uid="{00000000-0005-0000-0000-000083110000}"/>
    <cellStyle name="Normal 21 5 2 3" xfId="4483" xr:uid="{00000000-0005-0000-0000-000084110000}"/>
    <cellStyle name="Normal 21 5 3" xfId="4484" xr:uid="{00000000-0005-0000-0000-000085110000}"/>
    <cellStyle name="Normal 21 5 4" xfId="4485" xr:uid="{00000000-0005-0000-0000-000086110000}"/>
    <cellStyle name="Normal 21 50" xfId="4486" xr:uid="{00000000-0005-0000-0000-000087110000}"/>
    <cellStyle name="Normal 21 50 2" xfId="4487" xr:uid="{00000000-0005-0000-0000-000088110000}"/>
    <cellStyle name="Normal 21 50 2 2" xfId="4488" xr:uid="{00000000-0005-0000-0000-000089110000}"/>
    <cellStyle name="Normal 21 50 2 3" xfId="4489" xr:uid="{00000000-0005-0000-0000-00008A110000}"/>
    <cellStyle name="Normal 21 50 3" xfId="4490" xr:uid="{00000000-0005-0000-0000-00008B110000}"/>
    <cellStyle name="Normal 21 50 4" xfId="4491" xr:uid="{00000000-0005-0000-0000-00008C110000}"/>
    <cellStyle name="Normal 21 51" xfId="4492" xr:uid="{00000000-0005-0000-0000-00008D110000}"/>
    <cellStyle name="Normal 21 51 2" xfId="4493" xr:uid="{00000000-0005-0000-0000-00008E110000}"/>
    <cellStyle name="Normal 21 51 2 2" xfId="4494" xr:uid="{00000000-0005-0000-0000-00008F110000}"/>
    <cellStyle name="Normal 21 51 2 3" xfId="4495" xr:uid="{00000000-0005-0000-0000-000090110000}"/>
    <cellStyle name="Normal 21 51 3" xfId="4496" xr:uid="{00000000-0005-0000-0000-000091110000}"/>
    <cellStyle name="Normal 21 51 4" xfId="4497" xr:uid="{00000000-0005-0000-0000-000092110000}"/>
    <cellStyle name="Normal 21 52" xfId="4498" xr:uid="{00000000-0005-0000-0000-000093110000}"/>
    <cellStyle name="Normal 21 52 2" xfId="4499" xr:uid="{00000000-0005-0000-0000-000094110000}"/>
    <cellStyle name="Normal 21 52 2 2" xfId="4500" xr:uid="{00000000-0005-0000-0000-000095110000}"/>
    <cellStyle name="Normal 21 52 2 3" xfId="4501" xr:uid="{00000000-0005-0000-0000-000096110000}"/>
    <cellStyle name="Normal 21 52 3" xfId="4502" xr:uid="{00000000-0005-0000-0000-000097110000}"/>
    <cellStyle name="Normal 21 52 4" xfId="4503" xr:uid="{00000000-0005-0000-0000-000098110000}"/>
    <cellStyle name="Normal 21 53" xfId="4504" xr:uid="{00000000-0005-0000-0000-000099110000}"/>
    <cellStyle name="Normal 21 53 2" xfId="4505" xr:uid="{00000000-0005-0000-0000-00009A110000}"/>
    <cellStyle name="Normal 21 53 2 2" xfId="4506" xr:uid="{00000000-0005-0000-0000-00009B110000}"/>
    <cellStyle name="Normal 21 53 2 3" xfId="4507" xr:uid="{00000000-0005-0000-0000-00009C110000}"/>
    <cellStyle name="Normal 21 53 3" xfId="4508" xr:uid="{00000000-0005-0000-0000-00009D110000}"/>
    <cellStyle name="Normal 21 53 4" xfId="4509" xr:uid="{00000000-0005-0000-0000-00009E110000}"/>
    <cellStyle name="Normal 21 54" xfId="4510" xr:uid="{00000000-0005-0000-0000-00009F110000}"/>
    <cellStyle name="Normal 21 54 2" xfId="4511" xr:uid="{00000000-0005-0000-0000-0000A0110000}"/>
    <cellStyle name="Normal 21 54 2 2" xfId="4512" xr:uid="{00000000-0005-0000-0000-0000A1110000}"/>
    <cellStyle name="Normal 21 54 2 3" xfId="4513" xr:uid="{00000000-0005-0000-0000-0000A2110000}"/>
    <cellStyle name="Normal 21 54 3" xfId="4514" xr:uid="{00000000-0005-0000-0000-0000A3110000}"/>
    <cellStyle name="Normal 21 54 4" xfId="4515" xr:uid="{00000000-0005-0000-0000-0000A4110000}"/>
    <cellStyle name="Normal 21 55" xfId="4516" xr:uid="{00000000-0005-0000-0000-0000A5110000}"/>
    <cellStyle name="Normal 21 55 2" xfId="4517" xr:uid="{00000000-0005-0000-0000-0000A6110000}"/>
    <cellStyle name="Normal 21 55 2 2" xfId="4518" xr:uid="{00000000-0005-0000-0000-0000A7110000}"/>
    <cellStyle name="Normal 21 55 2 3" xfId="4519" xr:uid="{00000000-0005-0000-0000-0000A8110000}"/>
    <cellStyle name="Normal 21 55 3" xfId="4520" xr:uid="{00000000-0005-0000-0000-0000A9110000}"/>
    <cellStyle name="Normal 21 55 4" xfId="4521" xr:uid="{00000000-0005-0000-0000-0000AA110000}"/>
    <cellStyle name="Normal 21 56" xfId="4522" xr:uid="{00000000-0005-0000-0000-0000AB110000}"/>
    <cellStyle name="Normal 21 56 2" xfId="4523" xr:uid="{00000000-0005-0000-0000-0000AC110000}"/>
    <cellStyle name="Normal 21 56 2 2" xfId="4524" xr:uid="{00000000-0005-0000-0000-0000AD110000}"/>
    <cellStyle name="Normal 21 56 2 3" xfId="4525" xr:uid="{00000000-0005-0000-0000-0000AE110000}"/>
    <cellStyle name="Normal 21 56 3" xfId="4526" xr:uid="{00000000-0005-0000-0000-0000AF110000}"/>
    <cellStyle name="Normal 21 56 4" xfId="4527" xr:uid="{00000000-0005-0000-0000-0000B0110000}"/>
    <cellStyle name="Normal 21 57" xfId="4528" xr:uid="{00000000-0005-0000-0000-0000B1110000}"/>
    <cellStyle name="Normal 21 57 2" xfId="4529" xr:uid="{00000000-0005-0000-0000-0000B2110000}"/>
    <cellStyle name="Normal 21 57 2 2" xfId="4530" xr:uid="{00000000-0005-0000-0000-0000B3110000}"/>
    <cellStyle name="Normal 21 57 2 3" xfId="4531" xr:uid="{00000000-0005-0000-0000-0000B4110000}"/>
    <cellStyle name="Normal 21 57 3" xfId="4532" xr:uid="{00000000-0005-0000-0000-0000B5110000}"/>
    <cellStyle name="Normal 21 57 4" xfId="4533" xr:uid="{00000000-0005-0000-0000-0000B6110000}"/>
    <cellStyle name="Normal 21 58" xfId="4534" xr:uid="{00000000-0005-0000-0000-0000B7110000}"/>
    <cellStyle name="Normal 21 58 2" xfId="4535" xr:uid="{00000000-0005-0000-0000-0000B8110000}"/>
    <cellStyle name="Normal 21 58 2 2" xfId="4536" xr:uid="{00000000-0005-0000-0000-0000B9110000}"/>
    <cellStyle name="Normal 21 58 2 3" xfId="4537" xr:uid="{00000000-0005-0000-0000-0000BA110000}"/>
    <cellStyle name="Normal 21 58 3" xfId="4538" xr:uid="{00000000-0005-0000-0000-0000BB110000}"/>
    <cellStyle name="Normal 21 58 4" xfId="4539" xr:uid="{00000000-0005-0000-0000-0000BC110000}"/>
    <cellStyle name="Normal 21 59" xfId="4540" xr:uid="{00000000-0005-0000-0000-0000BD110000}"/>
    <cellStyle name="Normal 21 59 2" xfId="4541" xr:uid="{00000000-0005-0000-0000-0000BE110000}"/>
    <cellStyle name="Normal 21 59 2 2" xfId="4542" xr:uid="{00000000-0005-0000-0000-0000BF110000}"/>
    <cellStyle name="Normal 21 59 2 3" xfId="4543" xr:uid="{00000000-0005-0000-0000-0000C0110000}"/>
    <cellStyle name="Normal 21 59 3" xfId="4544" xr:uid="{00000000-0005-0000-0000-0000C1110000}"/>
    <cellStyle name="Normal 21 59 4" xfId="4545" xr:uid="{00000000-0005-0000-0000-0000C2110000}"/>
    <cellStyle name="Normal 21 6" xfId="4546" xr:uid="{00000000-0005-0000-0000-0000C3110000}"/>
    <cellStyle name="Normal 21 6 2" xfId="4547" xr:uid="{00000000-0005-0000-0000-0000C4110000}"/>
    <cellStyle name="Normal 21 6 2 2" xfId="4548" xr:uid="{00000000-0005-0000-0000-0000C5110000}"/>
    <cellStyle name="Normal 21 6 2 3" xfId="4549" xr:uid="{00000000-0005-0000-0000-0000C6110000}"/>
    <cellStyle name="Normal 21 6 3" xfId="4550" xr:uid="{00000000-0005-0000-0000-0000C7110000}"/>
    <cellStyle name="Normal 21 6 4" xfId="4551" xr:uid="{00000000-0005-0000-0000-0000C8110000}"/>
    <cellStyle name="Normal 21 60" xfId="4552" xr:uid="{00000000-0005-0000-0000-0000C9110000}"/>
    <cellStyle name="Normal 21 60 2" xfId="4553" xr:uid="{00000000-0005-0000-0000-0000CA110000}"/>
    <cellStyle name="Normal 21 60 2 2" xfId="4554" xr:uid="{00000000-0005-0000-0000-0000CB110000}"/>
    <cellStyle name="Normal 21 60 2 3" xfId="4555" xr:uid="{00000000-0005-0000-0000-0000CC110000}"/>
    <cellStyle name="Normal 21 60 3" xfId="4556" xr:uid="{00000000-0005-0000-0000-0000CD110000}"/>
    <cellStyle name="Normal 21 60 4" xfId="4557" xr:uid="{00000000-0005-0000-0000-0000CE110000}"/>
    <cellStyle name="Normal 21 61" xfId="4558" xr:uid="{00000000-0005-0000-0000-0000CF110000}"/>
    <cellStyle name="Normal 21 61 2" xfId="4559" xr:uid="{00000000-0005-0000-0000-0000D0110000}"/>
    <cellStyle name="Normal 21 61 2 2" xfId="4560" xr:uid="{00000000-0005-0000-0000-0000D1110000}"/>
    <cellStyle name="Normal 21 61 2 3" xfId="4561" xr:uid="{00000000-0005-0000-0000-0000D2110000}"/>
    <cellStyle name="Normal 21 61 3" xfId="4562" xr:uid="{00000000-0005-0000-0000-0000D3110000}"/>
    <cellStyle name="Normal 21 61 4" xfId="4563" xr:uid="{00000000-0005-0000-0000-0000D4110000}"/>
    <cellStyle name="Normal 21 62" xfId="4564" xr:uid="{00000000-0005-0000-0000-0000D5110000}"/>
    <cellStyle name="Normal 21 62 2" xfId="4565" xr:uid="{00000000-0005-0000-0000-0000D6110000}"/>
    <cellStyle name="Normal 21 62 2 2" xfId="4566" xr:uid="{00000000-0005-0000-0000-0000D7110000}"/>
    <cellStyle name="Normal 21 62 2 3" xfId="4567" xr:uid="{00000000-0005-0000-0000-0000D8110000}"/>
    <cellStyle name="Normal 21 62 3" xfId="4568" xr:uid="{00000000-0005-0000-0000-0000D9110000}"/>
    <cellStyle name="Normal 21 62 4" xfId="4569" xr:uid="{00000000-0005-0000-0000-0000DA110000}"/>
    <cellStyle name="Normal 21 63" xfId="4570" xr:uid="{00000000-0005-0000-0000-0000DB110000}"/>
    <cellStyle name="Normal 21 63 2" xfId="4571" xr:uid="{00000000-0005-0000-0000-0000DC110000}"/>
    <cellStyle name="Normal 21 63 2 2" xfId="4572" xr:uid="{00000000-0005-0000-0000-0000DD110000}"/>
    <cellStyle name="Normal 21 63 2 3" xfId="4573" xr:uid="{00000000-0005-0000-0000-0000DE110000}"/>
    <cellStyle name="Normal 21 63 3" xfId="4574" xr:uid="{00000000-0005-0000-0000-0000DF110000}"/>
    <cellStyle name="Normal 21 63 4" xfId="4575" xr:uid="{00000000-0005-0000-0000-0000E0110000}"/>
    <cellStyle name="Normal 21 64" xfId="4576" xr:uid="{00000000-0005-0000-0000-0000E1110000}"/>
    <cellStyle name="Normal 21 64 2" xfId="4577" xr:uid="{00000000-0005-0000-0000-0000E2110000}"/>
    <cellStyle name="Normal 21 64 2 2" xfId="4578" xr:uid="{00000000-0005-0000-0000-0000E3110000}"/>
    <cellStyle name="Normal 21 64 2 3" xfId="4579" xr:uid="{00000000-0005-0000-0000-0000E4110000}"/>
    <cellStyle name="Normal 21 64 3" xfId="4580" xr:uid="{00000000-0005-0000-0000-0000E5110000}"/>
    <cellStyle name="Normal 21 64 4" xfId="4581" xr:uid="{00000000-0005-0000-0000-0000E6110000}"/>
    <cellStyle name="Normal 21 65" xfId="4582" xr:uid="{00000000-0005-0000-0000-0000E7110000}"/>
    <cellStyle name="Normal 21 65 2" xfId="4583" xr:uid="{00000000-0005-0000-0000-0000E8110000}"/>
    <cellStyle name="Normal 21 65 2 2" xfId="4584" xr:uid="{00000000-0005-0000-0000-0000E9110000}"/>
    <cellStyle name="Normal 21 65 2 3" xfId="4585" xr:uid="{00000000-0005-0000-0000-0000EA110000}"/>
    <cellStyle name="Normal 21 65 3" xfId="4586" xr:uid="{00000000-0005-0000-0000-0000EB110000}"/>
    <cellStyle name="Normal 21 65 4" xfId="4587" xr:uid="{00000000-0005-0000-0000-0000EC110000}"/>
    <cellStyle name="Normal 21 66" xfId="4588" xr:uid="{00000000-0005-0000-0000-0000ED110000}"/>
    <cellStyle name="Normal 21 66 2" xfId="4589" xr:uid="{00000000-0005-0000-0000-0000EE110000}"/>
    <cellStyle name="Normal 21 66 2 2" xfId="4590" xr:uid="{00000000-0005-0000-0000-0000EF110000}"/>
    <cellStyle name="Normal 21 66 2 3" xfId="4591" xr:uid="{00000000-0005-0000-0000-0000F0110000}"/>
    <cellStyle name="Normal 21 66 3" xfId="4592" xr:uid="{00000000-0005-0000-0000-0000F1110000}"/>
    <cellStyle name="Normal 21 66 4" xfId="4593" xr:uid="{00000000-0005-0000-0000-0000F2110000}"/>
    <cellStyle name="Normal 21 67" xfId="4594" xr:uid="{00000000-0005-0000-0000-0000F3110000}"/>
    <cellStyle name="Normal 21 67 2" xfId="4595" xr:uid="{00000000-0005-0000-0000-0000F4110000}"/>
    <cellStyle name="Normal 21 67 2 2" xfId="4596" xr:uid="{00000000-0005-0000-0000-0000F5110000}"/>
    <cellStyle name="Normal 21 67 2 3" xfId="4597" xr:uid="{00000000-0005-0000-0000-0000F6110000}"/>
    <cellStyle name="Normal 21 67 3" xfId="4598" xr:uid="{00000000-0005-0000-0000-0000F7110000}"/>
    <cellStyle name="Normal 21 67 4" xfId="4599" xr:uid="{00000000-0005-0000-0000-0000F8110000}"/>
    <cellStyle name="Normal 21 68" xfId="4600" xr:uid="{00000000-0005-0000-0000-0000F9110000}"/>
    <cellStyle name="Normal 21 68 2" xfId="4601" xr:uid="{00000000-0005-0000-0000-0000FA110000}"/>
    <cellStyle name="Normal 21 68 2 2" xfId="4602" xr:uid="{00000000-0005-0000-0000-0000FB110000}"/>
    <cellStyle name="Normal 21 68 2 3" xfId="4603" xr:uid="{00000000-0005-0000-0000-0000FC110000}"/>
    <cellStyle name="Normal 21 68 3" xfId="4604" xr:uid="{00000000-0005-0000-0000-0000FD110000}"/>
    <cellStyle name="Normal 21 68 4" xfId="4605" xr:uid="{00000000-0005-0000-0000-0000FE110000}"/>
    <cellStyle name="Normal 21 69" xfId="4606" xr:uid="{00000000-0005-0000-0000-0000FF110000}"/>
    <cellStyle name="Normal 21 69 2" xfId="4607" xr:uid="{00000000-0005-0000-0000-000000120000}"/>
    <cellStyle name="Normal 21 69 3" xfId="4608" xr:uid="{00000000-0005-0000-0000-000001120000}"/>
    <cellStyle name="Normal 21 7" xfId="4609" xr:uid="{00000000-0005-0000-0000-000002120000}"/>
    <cellStyle name="Normal 21 7 2" xfId="4610" xr:uid="{00000000-0005-0000-0000-000003120000}"/>
    <cellStyle name="Normal 21 7 2 2" xfId="4611" xr:uid="{00000000-0005-0000-0000-000004120000}"/>
    <cellStyle name="Normal 21 7 2 3" xfId="4612" xr:uid="{00000000-0005-0000-0000-000005120000}"/>
    <cellStyle name="Normal 21 7 3" xfId="4613" xr:uid="{00000000-0005-0000-0000-000006120000}"/>
    <cellStyle name="Normal 21 7 4" xfId="4614" xr:uid="{00000000-0005-0000-0000-000007120000}"/>
    <cellStyle name="Normal 21 70" xfId="4615" xr:uid="{00000000-0005-0000-0000-000008120000}"/>
    <cellStyle name="Normal 21 71" xfId="4616" xr:uid="{00000000-0005-0000-0000-000009120000}"/>
    <cellStyle name="Normal 21 8" xfId="4617" xr:uid="{00000000-0005-0000-0000-00000A120000}"/>
    <cellStyle name="Normal 21 8 2" xfId="4618" xr:uid="{00000000-0005-0000-0000-00000B120000}"/>
    <cellStyle name="Normal 21 8 2 2" xfId="4619" xr:uid="{00000000-0005-0000-0000-00000C120000}"/>
    <cellStyle name="Normal 21 8 2 3" xfId="4620" xr:uid="{00000000-0005-0000-0000-00000D120000}"/>
    <cellStyle name="Normal 21 8 3" xfId="4621" xr:uid="{00000000-0005-0000-0000-00000E120000}"/>
    <cellStyle name="Normal 21 8 4" xfId="4622" xr:uid="{00000000-0005-0000-0000-00000F120000}"/>
    <cellStyle name="Normal 21 9" xfId="4623" xr:uid="{00000000-0005-0000-0000-000010120000}"/>
    <cellStyle name="Normal 21 9 2" xfId="4624" xr:uid="{00000000-0005-0000-0000-000011120000}"/>
    <cellStyle name="Normal 21 9 2 2" xfId="4625" xr:uid="{00000000-0005-0000-0000-000012120000}"/>
    <cellStyle name="Normal 21 9 2 3" xfId="4626" xr:uid="{00000000-0005-0000-0000-000013120000}"/>
    <cellStyle name="Normal 21 9 3" xfId="4627" xr:uid="{00000000-0005-0000-0000-000014120000}"/>
    <cellStyle name="Normal 21 9 4" xfId="4628" xr:uid="{00000000-0005-0000-0000-000015120000}"/>
    <cellStyle name="Normal 22" xfId="4629" xr:uid="{00000000-0005-0000-0000-000016120000}"/>
    <cellStyle name="Normal 23" xfId="4630" xr:uid="{00000000-0005-0000-0000-000017120000}"/>
    <cellStyle name="Normal 24" xfId="4631" xr:uid="{00000000-0005-0000-0000-000018120000}"/>
    <cellStyle name="Normal 25" xfId="4632" xr:uid="{00000000-0005-0000-0000-000019120000}"/>
    <cellStyle name="Normal 26" xfId="4633" xr:uid="{00000000-0005-0000-0000-00001A120000}"/>
    <cellStyle name="Normal 3" xfId="4634" xr:uid="{00000000-0005-0000-0000-00001B120000}"/>
    <cellStyle name="Normal 3 10" xfId="4635" xr:uid="{00000000-0005-0000-0000-00001C120000}"/>
    <cellStyle name="Normal 3 10 2" xfId="4636" xr:uid="{00000000-0005-0000-0000-00001D120000}"/>
    <cellStyle name="Normal 3 10 2 2" xfId="4637" xr:uid="{00000000-0005-0000-0000-00001E120000}"/>
    <cellStyle name="Normal 3 10 2 3" xfId="4638" xr:uid="{00000000-0005-0000-0000-00001F120000}"/>
    <cellStyle name="Normal 3 10 2 4" xfId="4639" xr:uid="{00000000-0005-0000-0000-000020120000}"/>
    <cellStyle name="Normal 3 10 2 5" xfId="4640" xr:uid="{00000000-0005-0000-0000-000021120000}"/>
    <cellStyle name="Normal 3 10 2 6" xfId="4641" xr:uid="{00000000-0005-0000-0000-000022120000}"/>
    <cellStyle name="Normal 3 10 3" xfId="4642" xr:uid="{00000000-0005-0000-0000-000023120000}"/>
    <cellStyle name="Normal 3 10 4" xfId="4643" xr:uid="{00000000-0005-0000-0000-000024120000}"/>
    <cellStyle name="Normal 3 10 5" xfId="4644" xr:uid="{00000000-0005-0000-0000-000025120000}"/>
    <cellStyle name="Normal 3 10 6" xfId="4645" xr:uid="{00000000-0005-0000-0000-000026120000}"/>
    <cellStyle name="Normal 3 10 7" xfId="4646" xr:uid="{00000000-0005-0000-0000-000027120000}"/>
    <cellStyle name="Normal 3 10 8" xfId="4647" xr:uid="{00000000-0005-0000-0000-000028120000}"/>
    <cellStyle name="Normal 3 11" xfId="4648" xr:uid="{00000000-0005-0000-0000-000029120000}"/>
    <cellStyle name="Normal 3 11 2" xfId="4649" xr:uid="{00000000-0005-0000-0000-00002A120000}"/>
    <cellStyle name="Normal 3 11 2 2" xfId="4650" xr:uid="{00000000-0005-0000-0000-00002B120000}"/>
    <cellStyle name="Normal 3 11 2 3" xfId="4651" xr:uid="{00000000-0005-0000-0000-00002C120000}"/>
    <cellStyle name="Normal 3 11 2 4" xfId="4652" xr:uid="{00000000-0005-0000-0000-00002D120000}"/>
    <cellStyle name="Normal 3 11 2 5" xfId="4653" xr:uid="{00000000-0005-0000-0000-00002E120000}"/>
    <cellStyle name="Normal 3 11 2 6" xfId="4654" xr:uid="{00000000-0005-0000-0000-00002F120000}"/>
    <cellStyle name="Normal 3 11 3" xfId="4655" xr:uid="{00000000-0005-0000-0000-000030120000}"/>
    <cellStyle name="Normal 3 11 4" xfId="4656" xr:uid="{00000000-0005-0000-0000-000031120000}"/>
    <cellStyle name="Normal 3 11 5" xfId="4657" xr:uid="{00000000-0005-0000-0000-000032120000}"/>
    <cellStyle name="Normal 3 11 6" xfId="4658" xr:uid="{00000000-0005-0000-0000-000033120000}"/>
    <cellStyle name="Normal 3 11 7" xfId="4659" xr:uid="{00000000-0005-0000-0000-000034120000}"/>
    <cellStyle name="Normal 3 11 8" xfId="4660" xr:uid="{00000000-0005-0000-0000-000035120000}"/>
    <cellStyle name="Normal 3 12" xfId="4661" xr:uid="{00000000-0005-0000-0000-000036120000}"/>
    <cellStyle name="Normal 3 12 2" xfId="4662" xr:uid="{00000000-0005-0000-0000-000037120000}"/>
    <cellStyle name="Normal 3 12 2 2" xfId="4663" xr:uid="{00000000-0005-0000-0000-000038120000}"/>
    <cellStyle name="Normal 3 12 2 3" xfId="4664" xr:uid="{00000000-0005-0000-0000-000039120000}"/>
    <cellStyle name="Normal 3 12 2 4" xfId="4665" xr:uid="{00000000-0005-0000-0000-00003A120000}"/>
    <cellStyle name="Normal 3 12 2 5" xfId="4666" xr:uid="{00000000-0005-0000-0000-00003B120000}"/>
    <cellStyle name="Normal 3 12 2 6" xfId="4667" xr:uid="{00000000-0005-0000-0000-00003C120000}"/>
    <cellStyle name="Normal 3 12 3" xfId="4668" xr:uid="{00000000-0005-0000-0000-00003D120000}"/>
    <cellStyle name="Normal 3 12 4" xfId="4669" xr:uid="{00000000-0005-0000-0000-00003E120000}"/>
    <cellStyle name="Normal 3 12 5" xfId="4670" xr:uid="{00000000-0005-0000-0000-00003F120000}"/>
    <cellStyle name="Normal 3 12 6" xfId="4671" xr:uid="{00000000-0005-0000-0000-000040120000}"/>
    <cellStyle name="Normal 3 12 7" xfId="4672" xr:uid="{00000000-0005-0000-0000-000041120000}"/>
    <cellStyle name="Normal 3 12 8" xfId="4673" xr:uid="{00000000-0005-0000-0000-000042120000}"/>
    <cellStyle name="Normal 3 13" xfId="4674" xr:uid="{00000000-0005-0000-0000-000043120000}"/>
    <cellStyle name="Normal 3 13 2" xfId="4675" xr:uid="{00000000-0005-0000-0000-000044120000}"/>
    <cellStyle name="Normal 3 13 2 2" xfId="4676" xr:uid="{00000000-0005-0000-0000-000045120000}"/>
    <cellStyle name="Normal 3 13 2 3" xfId="4677" xr:uid="{00000000-0005-0000-0000-000046120000}"/>
    <cellStyle name="Normal 3 13 2 4" xfId="4678" xr:uid="{00000000-0005-0000-0000-000047120000}"/>
    <cellStyle name="Normal 3 13 2 5" xfId="4679" xr:uid="{00000000-0005-0000-0000-000048120000}"/>
    <cellStyle name="Normal 3 13 2 6" xfId="4680" xr:uid="{00000000-0005-0000-0000-000049120000}"/>
    <cellStyle name="Normal 3 13 3" xfId="4681" xr:uid="{00000000-0005-0000-0000-00004A120000}"/>
    <cellStyle name="Normal 3 13 4" xfId="4682" xr:uid="{00000000-0005-0000-0000-00004B120000}"/>
    <cellStyle name="Normal 3 13 5" xfId="4683" xr:uid="{00000000-0005-0000-0000-00004C120000}"/>
    <cellStyle name="Normal 3 13 6" xfId="4684" xr:uid="{00000000-0005-0000-0000-00004D120000}"/>
    <cellStyle name="Normal 3 13 7" xfId="4685" xr:uid="{00000000-0005-0000-0000-00004E120000}"/>
    <cellStyle name="Normal 3 13 8" xfId="4686" xr:uid="{00000000-0005-0000-0000-00004F120000}"/>
    <cellStyle name="Normal 3 14" xfId="4687" xr:uid="{00000000-0005-0000-0000-000050120000}"/>
    <cellStyle name="Normal 3 14 2" xfId="4688" xr:uid="{00000000-0005-0000-0000-000051120000}"/>
    <cellStyle name="Normal 3 14 2 2" xfId="4689" xr:uid="{00000000-0005-0000-0000-000052120000}"/>
    <cellStyle name="Normal 3 14 2 3" xfId="4690" xr:uid="{00000000-0005-0000-0000-000053120000}"/>
    <cellStyle name="Normal 3 14 2 4" xfId="4691" xr:uid="{00000000-0005-0000-0000-000054120000}"/>
    <cellStyle name="Normal 3 14 2 5" xfId="4692" xr:uid="{00000000-0005-0000-0000-000055120000}"/>
    <cellStyle name="Normal 3 14 2 6" xfId="4693" xr:uid="{00000000-0005-0000-0000-000056120000}"/>
    <cellStyle name="Normal 3 14 3" xfId="4694" xr:uid="{00000000-0005-0000-0000-000057120000}"/>
    <cellStyle name="Normal 3 14 4" xfId="4695" xr:uid="{00000000-0005-0000-0000-000058120000}"/>
    <cellStyle name="Normal 3 14 5" xfId="4696" xr:uid="{00000000-0005-0000-0000-000059120000}"/>
    <cellStyle name="Normal 3 14 6" xfId="4697" xr:uid="{00000000-0005-0000-0000-00005A120000}"/>
    <cellStyle name="Normal 3 14 7" xfId="4698" xr:uid="{00000000-0005-0000-0000-00005B120000}"/>
    <cellStyle name="Normal 3 14 8" xfId="4699" xr:uid="{00000000-0005-0000-0000-00005C120000}"/>
    <cellStyle name="Normal 3 15" xfId="4700" xr:uid="{00000000-0005-0000-0000-00005D120000}"/>
    <cellStyle name="Normal 3 15 2" xfId="4701" xr:uid="{00000000-0005-0000-0000-00005E120000}"/>
    <cellStyle name="Normal 3 15 3" xfId="4702" xr:uid="{00000000-0005-0000-0000-00005F120000}"/>
    <cellStyle name="Normal 3 15 4" xfId="4703" xr:uid="{00000000-0005-0000-0000-000060120000}"/>
    <cellStyle name="Normal 3 15 5" xfId="4704" xr:uid="{00000000-0005-0000-0000-000061120000}"/>
    <cellStyle name="Normal 3 15 6" xfId="4705" xr:uid="{00000000-0005-0000-0000-000062120000}"/>
    <cellStyle name="Normal 3 16" xfId="4706" xr:uid="{00000000-0005-0000-0000-000063120000}"/>
    <cellStyle name="Normal 3 16 2" xfId="4707" xr:uid="{00000000-0005-0000-0000-000064120000}"/>
    <cellStyle name="Normal 3 16 3" xfId="4708" xr:uid="{00000000-0005-0000-0000-000065120000}"/>
    <cellStyle name="Normal 3 16 4" xfId="4709" xr:uid="{00000000-0005-0000-0000-000066120000}"/>
    <cellStyle name="Normal 3 16 5" xfId="4710" xr:uid="{00000000-0005-0000-0000-000067120000}"/>
    <cellStyle name="Normal 3 16 6" xfId="4711" xr:uid="{00000000-0005-0000-0000-000068120000}"/>
    <cellStyle name="Normal 3 17" xfId="4712" xr:uid="{00000000-0005-0000-0000-000069120000}"/>
    <cellStyle name="Normal 3 17 2" xfId="4713" xr:uid="{00000000-0005-0000-0000-00006A120000}"/>
    <cellStyle name="Normal 3 17 3" xfId="4714" xr:uid="{00000000-0005-0000-0000-00006B120000}"/>
    <cellStyle name="Normal 3 17 4" xfId="4715" xr:uid="{00000000-0005-0000-0000-00006C120000}"/>
    <cellStyle name="Normal 3 17 5" xfId="4716" xr:uid="{00000000-0005-0000-0000-00006D120000}"/>
    <cellStyle name="Normal 3 17 6" xfId="4717" xr:uid="{00000000-0005-0000-0000-00006E120000}"/>
    <cellStyle name="Normal 3 18" xfId="4718" xr:uid="{00000000-0005-0000-0000-00006F120000}"/>
    <cellStyle name="Normal 3 18 2" xfId="4719" xr:uid="{00000000-0005-0000-0000-000070120000}"/>
    <cellStyle name="Normal 3 18 3" xfId="4720" xr:uid="{00000000-0005-0000-0000-000071120000}"/>
    <cellStyle name="Normal 3 18 4" xfId="4721" xr:uid="{00000000-0005-0000-0000-000072120000}"/>
    <cellStyle name="Normal 3 18 5" xfId="4722" xr:uid="{00000000-0005-0000-0000-000073120000}"/>
    <cellStyle name="Normal 3 18 6" xfId="4723" xr:uid="{00000000-0005-0000-0000-000074120000}"/>
    <cellStyle name="Normal 3 19" xfId="4724" xr:uid="{00000000-0005-0000-0000-000075120000}"/>
    <cellStyle name="Normal 3 19 2" xfId="4725" xr:uid="{00000000-0005-0000-0000-000076120000}"/>
    <cellStyle name="Normal 3 19 3" xfId="4726" xr:uid="{00000000-0005-0000-0000-000077120000}"/>
    <cellStyle name="Normal 3 19 4" xfId="4727" xr:uid="{00000000-0005-0000-0000-000078120000}"/>
    <cellStyle name="Normal 3 19 5" xfId="4728" xr:uid="{00000000-0005-0000-0000-000079120000}"/>
    <cellStyle name="Normal 3 19 6" xfId="4729" xr:uid="{00000000-0005-0000-0000-00007A120000}"/>
    <cellStyle name="Normal 3 2" xfId="4730" xr:uid="{00000000-0005-0000-0000-00007B120000}"/>
    <cellStyle name="Normal 3 2 10" xfId="4731" xr:uid="{00000000-0005-0000-0000-00007C120000}"/>
    <cellStyle name="Normal 3 2 11" xfId="4732" xr:uid="{00000000-0005-0000-0000-00007D120000}"/>
    <cellStyle name="Normal 3 2 12" xfId="4733" xr:uid="{00000000-0005-0000-0000-00007E120000}"/>
    <cellStyle name="Normal 3 2 13" xfId="4734" xr:uid="{00000000-0005-0000-0000-00007F120000}"/>
    <cellStyle name="Normal 3 2 14" xfId="4735" xr:uid="{00000000-0005-0000-0000-000080120000}"/>
    <cellStyle name="Normal 3 2 15" xfId="4736" xr:uid="{00000000-0005-0000-0000-000081120000}"/>
    <cellStyle name="Normal 3 2 16" xfId="4737" xr:uid="{00000000-0005-0000-0000-000082120000}"/>
    <cellStyle name="Normal 3 2 17" xfId="4738" xr:uid="{00000000-0005-0000-0000-000083120000}"/>
    <cellStyle name="Normal 3 2 18" xfId="4739" xr:uid="{00000000-0005-0000-0000-000084120000}"/>
    <cellStyle name="Normal 3 2 19" xfId="4740" xr:uid="{00000000-0005-0000-0000-000085120000}"/>
    <cellStyle name="Normal 3 2 2" xfId="4741" xr:uid="{00000000-0005-0000-0000-000086120000}"/>
    <cellStyle name="Normal 3 2 2 10" xfId="4742" xr:uid="{00000000-0005-0000-0000-000087120000}"/>
    <cellStyle name="Normal 3 2 2 11" xfId="4743" xr:uid="{00000000-0005-0000-0000-000088120000}"/>
    <cellStyle name="Normal 3 2 2 12" xfId="4744" xr:uid="{00000000-0005-0000-0000-000089120000}"/>
    <cellStyle name="Normal 3 2 2 13" xfId="4745" xr:uid="{00000000-0005-0000-0000-00008A120000}"/>
    <cellStyle name="Normal 3 2 2 14" xfId="4746" xr:uid="{00000000-0005-0000-0000-00008B120000}"/>
    <cellStyle name="Normal 3 2 2 15" xfId="4747" xr:uid="{00000000-0005-0000-0000-00008C120000}"/>
    <cellStyle name="Normal 3 2 2 16" xfId="4748" xr:uid="{00000000-0005-0000-0000-00008D120000}"/>
    <cellStyle name="Normal 3 2 2 17" xfId="4749" xr:uid="{00000000-0005-0000-0000-00008E120000}"/>
    <cellStyle name="Normal 3 2 2 18" xfId="4750" xr:uid="{00000000-0005-0000-0000-00008F120000}"/>
    <cellStyle name="Normal 3 2 2 19" xfId="4751" xr:uid="{00000000-0005-0000-0000-000090120000}"/>
    <cellStyle name="Normal 3 2 2 2" xfId="4752" xr:uid="{00000000-0005-0000-0000-000091120000}"/>
    <cellStyle name="Normal 3 2 2 2 10" xfId="4753" xr:uid="{00000000-0005-0000-0000-000092120000}"/>
    <cellStyle name="Normal 3 2 2 2 11" xfId="4754" xr:uid="{00000000-0005-0000-0000-000093120000}"/>
    <cellStyle name="Normal 3 2 2 2 12" xfId="4755" xr:uid="{00000000-0005-0000-0000-000094120000}"/>
    <cellStyle name="Normal 3 2 2 2 13" xfId="4756" xr:uid="{00000000-0005-0000-0000-000095120000}"/>
    <cellStyle name="Normal 3 2 2 2 14" xfId="4757" xr:uid="{00000000-0005-0000-0000-000096120000}"/>
    <cellStyle name="Normal 3 2 2 2 15" xfId="4758" xr:uid="{00000000-0005-0000-0000-000097120000}"/>
    <cellStyle name="Normal 3 2 2 2 16" xfId="4759" xr:uid="{00000000-0005-0000-0000-000098120000}"/>
    <cellStyle name="Normal 3 2 2 2 17" xfId="4760" xr:uid="{00000000-0005-0000-0000-000099120000}"/>
    <cellStyle name="Normal 3 2 2 2 18" xfId="4761" xr:uid="{00000000-0005-0000-0000-00009A120000}"/>
    <cellStyle name="Normal 3 2 2 2 19" xfId="4762" xr:uid="{00000000-0005-0000-0000-00009B120000}"/>
    <cellStyle name="Normal 3 2 2 2 2" xfId="4763" xr:uid="{00000000-0005-0000-0000-00009C120000}"/>
    <cellStyle name="Normal 3 2 2 2 2 10" xfId="4764" xr:uid="{00000000-0005-0000-0000-00009D120000}"/>
    <cellStyle name="Normal 3 2 2 2 2 11" xfId="4765" xr:uid="{00000000-0005-0000-0000-00009E120000}"/>
    <cellStyle name="Normal 3 2 2 2 2 12" xfId="4766" xr:uid="{00000000-0005-0000-0000-00009F120000}"/>
    <cellStyle name="Normal 3 2 2 2 2 13" xfId="4767" xr:uid="{00000000-0005-0000-0000-0000A0120000}"/>
    <cellStyle name="Normal 3 2 2 2 2 14" xfId="4768" xr:uid="{00000000-0005-0000-0000-0000A1120000}"/>
    <cellStyle name="Normal 3 2 2 2 2 15" xfId="4769" xr:uid="{00000000-0005-0000-0000-0000A2120000}"/>
    <cellStyle name="Normal 3 2 2 2 2 16" xfId="4770" xr:uid="{00000000-0005-0000-0000-0000A3120000}"/>
    <cellStyle name="Normal 3 2 2 2 2 17" xfId="4771" xr:uid="{00000000-0005-0000-0000-0000A4120000}"/>
    <cellStyle name="Normal 3 2 2 2 2 18" xfId="4772" xr:uid="{00000000-0005-0000-0000-0000A5120000}"/>
    <cellStyle name="Normal 3 2 2 2 2 19" xfId="4773" xr:uid="{00000000-0005-0000-0000-0000A6120000}"/>
    <cellStyle name="Normal 3 2 2 2 2 2" xfId="4774" xr:uid="{00000000-0005-0000-0000-0000A7120000}"/>
    <cellStyle name="Normal 3 2 2 2 2 2 10" xfId="4775" xr:uid="{00000000-0005-0000-0000-0000A8120000}"/>
    <cellStyle name="Normal 3 2 2 2 2 2 11" xfId="4776" xr:uid="{00000000-0005-0000-0000-0000A9120000}"/>
    <cellStyle name="Normal 3 2 2 2 2 2 12" xfId="4777" xr:uid="{00000000-0005-0000-0000-0000AA120000}"/>
    <cellStyle name="Normal 3 2 2 2 2 2 13" xfId="4778" xr:uid="{00000000-0005-0000-0000-0000AB120000}"/>
    <cellStyle name="Normal 3 2 2 2 2 2 14" xfId="4779" xr:uid="{00000000-0005-0000-0000-0000AC120000}"/>
    <cellStyle name="Normal 3 2 2 2 2 2 15" xfId="4780" xr:uid="{00000000-0005-0000-0000-0000AD120000}"/>
    <cellStyle name="Normal 3 2 2 2 2 2 16" xfId="4781" xr:uid="{00000000-0005-0000-0000-0000AE120000}"/>
    <cellStyle name="Normal 3 2 2 2 2 2 17" xfId="4782" xr:uid="{00000000-0005-0000-0000-0000AF120000}"/>
    <cellStyle name="Normal 3 2 2 2 2 2 18" xfId="4783" xr:uid="{00000000-0005-0000-0000-0000B0120000}"/>
    <cellStyle name="Normal 3 2 2 2 2 2 19" xfId="4784" xr:uid="{00000000-0005-0000-0000-0000B1120000}"/>
    <cellStyle name="Normal 3 2 2 2 2 2 2" xfId="4785" xr:uid="{00000000-0005-0000-0000-0000B2120000}"/>
    <cellStyle name="Normal 3 2 2 2 2 2 20" xfId="4786" xr:uid="{00000000-0005-0000-0000-0000B3120000}"/>
    <cellStyle name="Normal 3 2 2 2 2 2 21" xfId="4787" xr:uid="{00000000-0005-0000-0000-0000B4120000}"/>
    <cellStyle name="Normal 3 2 2 2 2 2 22" xfId="4788" xr:uid="{00000000-0005-0000-0000-0000B5120000}"/>
    <cellStyle name="Normal 3 2 2 2 2 2 23" xfId="4789" xr:uid="{00000000-0005-0000-0000-0000B6120000}"/>
    <cellStyle name="Normal 3 2 2 2 2 2 24" xfId="4790" xr:uid="{00000000-0005-0000-0000-0000B7120000}"/>
    <cellStyle name="Normal 3 2 2 2 2 2 25" xfId="4791" xr:uid="{00000000-0005-0000-0000-0000B8120000}"/>
    <cellStyle name="Normal 3 2 2 2 2 2 26" xfId="4792" xr:uid="{00000000-0005-0000-0000-0000B9120000}"/>
    <cellStyle name="Normal 3 2 2 2 2 2 27" xfId="4793" xr:uid="{00000000-0005-0000-0000-0000BA120000}"/>
    <cellStyle name="Normal 3 2 2 2 2 2 28" xfId="4794" xr:uid="{00000000-0005-0000-0000-0000BB120000}"/>
    <cellStyle name="Normal 3 2 2 2 2 2 29" xfId="4795" xr:uid="{00000000-0005-0000-0000-0000BC120000}"/>
    <cellStyle name="Normal 3 2 2 2 2 2 3" xfId="4796" xr:uid="{00000000-0005-0000-0000-0000BD120000}"/>
    <cellStyle name="Normal 3 2 2 2 2 2 30" xfId="4797" xr:uid="{00000000-0005-0000-0000-0000BE120000}"/>
    <cellStyle name="Normal 3 2 2 2 2 2 31" xfId="4798" xr:uid="{00000000-0005-0000-0000-0000BF120000}"/>
    <cellStyle name="Normal 3 2 2 2 2 2 32" xfId="4799" xr:uid="{00000000-0005-0000-0000-0000C0120000}"/>
    <cellStyle name="Normal 3 2 2 2 2 2 33" xfId="4800" xr:uid="{00000000-0005-0000-0000-0000C1120000}"/>
    <cellStyle name="Normal 3 2 2 2 2 2 34" xfId="4801" xr:uid="{00000000-0005-0000-0000-0000C2120000}"/>
    <cellStyle name="Normal 3 2 2 2 2 2 35" xfId="4802" xr:uid="{00000000-0005-0000-0000-0000C3120000}"/>
    <cellStyle name="Normal 3 2 2 2 2 2 36" xfId="4803" xr:uid="{00000000-0005-0000-0000-0000C4120000}"/>
    <cellStyle name="Normal 3 2 2 2 2 2 37" xfId="4804" xr:uid="{00000000-0005-0000-0000-0000C5120000}"/>
    <cellStyle name="Normal 3 2 2 2 2 2 38" xfId="4805" xr:uid="{00000000-0005-0000-0000-0000C6120000}"/>
    <cellStyle name="Normal 3 2 2 2 2 2 39" xfId="4806" xr:uid="{00000000-0005-0000-0000-0000C7120000}"/>
    <cellStyle name="Normal 3 2 2 2 2 2 4" xfId="4807" xr:uid="{00000000-0005-0000-0000-0000C8120000}"/>
    <cellStyle name="Normal 3 2 2 2 2 2 40" xfId="4808" xr:uid="{00000000-0005-0000-0000-0000C9120000}"/>
    <cellStyle name="Normal 3 2 2 2 2 2 41" xfId="4809" xr:uid="{00000000-0005-0000-0000-0000CA120000}"/>
    <cellStyle name="Normal 3 2 2 2 2 2 42" xfId="4810" xr:uid="{00000000-0005-0000-0000-0000CB120000}"/>
    <cellStyle name="Normal 3 2 2 2 2 2 43" xfId="4811" xr:uid="{00000000-0005-0000-0000-0000CC120000}"/>
    <cellStyle name="Normal 3 2 2 2 2 2 44" xfId="4812" xr:uid="{00000000-0005-0000-0000-0000CD120000}"/>
    <cellStyle name="Normal 3 2 2 2 2 2 45" xfId="4813" xr:uid="{00000000-0005-0000-0000-0000CE120000}"/>
    <cellStyle name="Normal 3 2 2 2 2 2 46" xfId="4814" xr:uid="{00000000-0005-0000-0000-0000CF120000}"/>
    <cellStyle name="Normal 3 2 2 2 2 2 47" xfId="4815" xr:uid="{00000000-0005-0000-0000-0000D0120000}"/>
    <cellStyle name="Normal 3 2 2 2 2 2 5" xfId="4816" xr:uid="{00000000-0005-0000-0000-0000D1120000}"/>
    <cellStyle name="Normal 3 2 2 2 2 2 6" xfId="4817" xr:uid="{00000000-0005-0000-0000-0000D2120000}"/>
    <cellStyle name="Normal 3 2 2 2 2 2 7" xfId="4818" xr:uid="{00000000-0005-0000-0000-0000D3120000}"/>
    <cellStyle name="Normal 3 2 2 2 2 2 8" xfId="4819" xr:uid="{00000000-0005-0000-0000-0000D4120000}"/>
    <cellStyle name="Normal 3 2 2 2 2 2 9" xfId="4820" xr:uid="{00000000-0005-0000-0000-0000D5120000}"/>
    <cellStyle name="Normal 3 2 2 2 2 20" xfId="4821" xr:uid="{00000000-0005-0000-0000-0000D6120000}"/>
    <cellStyle name="Normal 3 2 2 2 2 21" xfId="4822" xr:uid="{00000000-0005-0000-0000-0000D7120000}"/>
    <cellStyle name="Normal 3 2 2 2 2 22" xfId="4823" xr:uid="{00000000-0005-0000-0000-0000D8120000}"/>
    <cellStyle name="Normal 3 2 2 2 2 23" xfId="4824" xr:uid="{00000000-0005-0000-0000-0000D9120000}"/>
    <cellStyle name="Normal 3 2 2 2 2 24" xfId="4825" xr:uid="{00000000-0005-0000-0000-0000DA120000}"/>
    <cellStyle name="Normal 3 2 2 2 2 25" xfId="4826" xr:uid="{00000000-0005-0000-0000-0000DB120000}"/>
    <cellStyle name="Normal 3 2 2 2 2 26" xfId="4827" xr:uid="{00000000-0005-0000-0000-0000DC120000}"/>
    <cellStyle name="Normal 3 2 2 2 2 27" xfId="4828" xr:uid="{00000000-0005-0000-0000-0000DD120000}"/>
    <cellStyle name="Normal 3 2 2 2 2 28" xfId="4829" xr:uid="{00000000-0005-0000-0000-0000DE120000}"/>
    <cellStyle name="Normal 3 2 2 2 2 29" xfId="4830" xr:uid="{00000000-0005-0000-0000-0000DF120000}"/>
    <cellStyle name="Normal 3 2 2 2 2 3" xfId="4831" xr:uid="{00000000-0005-0000-0000-0000E0120000}"/>
    <cellStyle name="Normal 3 2 2 2 2 30" xfId="4832" xr:uid="{00000000-0005-0000-0000-0000E1120000}"/>
    <cellStyle name="Normal 3 2 2 2 2 31" xfId="4833" xr:uid="{00000000-0005-0000-0000-0000E2120000}"/>
    <cellStyle name="Normal 3 2 2 2 2 32" xfId="4834" xr:uid="{00000000-0005-0000-0000-0000E3120000}"/>
    <cellStyle name="Normal 3 2 2 2 2 33" xfId="4835" xr:uid="{00000000-0005-0000-0000-0000E4120000}"/>
    <cellStyle name="Normal 3 2 2 2 2 34" xfId="4836" xr:uid="{00000000-0005-0000-0000-0000E5120000}"/>
    <cellStyle name="Normal 3 2 2 2 2 35" xfId="4837" xr:uid="{00000000-0005-0000-0000-0000E6120000}"/>
    <cellStyle name="Normal 3 2 2 2 2 36" xfId="4838" xr:uid="{00000000-0005-0000-0000-0000E7120000}"/>
    <cellStyle name="Normal 3 2 2 2 2 37" xfId="4839" xr:uid="{00000000-0005-0000-0000-0000E8120000}"/>
    <cellStyle name="Normal 3 2 2 2 2 38" xfId="4840" xr:uid="{00000000-0005-0000-0000-0000E9120000}"/>
    <cellStyle name="Normal 3 2 2 2 2 39" xfId="4841" xr:uid="{00000000-0005-0000-0000-0000EA120000}"/>
    <cellStyle name="Normal 3 2 2 2 2 4" xfId="4842" xr:uid="{00000000-0005-0000-0000-0000EB120000}"/>
    <cellStyle name="Normal 3 2 2 2 2 40" xfId="4843" xr:uid="{00000000-0005-0000-0000-0000EC120000}"/>
    <cellStyle name="Normal 3 2 2 2 2 41" xfId="4844" xr:uid="{00000000-0005-0000-0000-0000ED120000}"/>
    <cellStyle name="Normal 3 2 2 2 2 42" xfId="4845" xr:uid="{00000000-0005-0000-0000-0000EE120000}"/>
    <cellStyle name="Normal 3 2 2 2 2 43" xfId="4846" xr:uid="{00000000-0005-0000-0000-0000EF120000}"/>
    <cellStyle name="Normal 3 2 2 2 2 44" xfId="4847" xr:uid="{00000000-0005-0000-0000-0000F0120000}"/>
    <cellStyle name="Normal 3 2 2 2 2 45" xfId="4848" xr:uid="{00000000-0005-0000-0000-0000F1120000}"/>
    <cellStyle name="Normal 3 2 2 2 2 46" xfId="4849" xr:uid="{00000000-0005-0000-0000-0000F2120000}"/>
    <cellStyle name="Normal 3 2 2 2 2 47" xfId="4850" xr:uid="{00000000-0005-0000-0000-0000F3120000}"/>
    <cellStyle name="Normal 3 2 2 2 2 5" xfId="4851" xr:uid="{00000000-0005-0000-0000-0000F4120000}"/>
    <cellStyle name="Normal 3 2 2 2 2 6" xfId="4852" xr:uid="{00000000-0005-0000-0000-0000F5120000}"/>
    <cellStyle name="Normal 3 2 2 2 2 7" xfId="4853" xr:uid="{00000000-0005-0000-0000-0000F6120000}"/>
    <cellStyle name="Normal 3 2 2 2 2 8" xfId="4854" xr:uid="{00000000-0005-0000-0000-0000F7120000}"/>
    <cellStyle name="Normal 3 2 2 2 2 9" xfId="4855" xr:uid="{00000000-0005-0000-0000-0000F8120000}"/>
    <cellStyle name="Normal 3 2 2 2 20" xfId="4856" xr:uid="{00000000-0005-0000-0000-0000F9120000}"/>
    <cellStyle name="Normal 3 2 2 2 21" xfId="4857" xr:uid="{00000000-0005-0000-0000-0000FA120000}"/>
    <cellStyle name="Normal 3 2 2 2 22" xfId="4858" xr:uid="{00000000-0005-0000-0000-0000FB120000}"/>
    <cellStyle name="Normal 3 2 2 2 23" xfId="4859" xr:uid="{00000000-0005-0000-0000-0000FC120000}"/>
    <cellStyle name="Normal 3 2 2 2 24" xfId="4860" xr:uid="{00000000-0005-0000-0000-0000FD120000}"/>
    <cellStyle name="Normal 3 2 2 2 25" xfId="4861" xr:uid="{00000000-0005-0000-0000-0000FE120000}"/>
    <cellStyle name="Normal 3 2 2 2 26" xfId="4862" xr:uid="{00000000-0005-0000-0000-0000FF120000}"/>
    <cellStyle name="Normal 3 2 2 2 27" xfId="4863" xr:uid="{00000000-0005-0000-0000-000000130000}"/>
    <cellStyle name="Normal 3 2 2 2 28" xfId="4864" xr:uid="{00000000-0005-0000-0000-000001130000}"/>
    <cellStyle name="Normal 3 2 2 2 29" xfId="4865" xr:uid="{00000000-0005-0000-0000-000002130000}"/>
    <cellStyle name="Normal 3 2 2 2 3" xfId="4866" xr:uid="{00000000-0005-0000-0000-000003130000}"/>
    <cellStyle name="Normal 3 2 2 2 30" xfId="4867" xr:uid="{00000000-0005-0000-0000-000004130000}"/>
    <cellStyle name="Normal 3 2 2 2 31" xfId="4868" xr:uid="{00000000-0005-0000-0000-000005130000}"/>
    <cellStyle name="Normal 3 2 2 2 32" xfId="4869" xr:uid="{00000000-0005-0000-0000-000006130000}"/>
    <cellStyle name="Normal 3 2 2 2 33" xfId="4870" xr:uid="{00000000-0005-0000-0000-000007130000}"/>
    <cellStyle name="Normal 3 2 2 2 34" xfId="4871" xr:uid="{00000000-0005-0000-0000-000008130000}"/>
    <cellStyle name="Normal 3 2 2 2 35" xfId="4872" xr:uid="{00000000-0005-0000-0000-000009130000}"/>
    <cellStyle name="Normal 3 2 2 2 36" xfId="4873" xr:uid="{00000000-0005-0000-0000-00000A130000}"/>
    <cellStyle name="Normal 3 2 2 2 37" xfId="4874" xr:uid="{00000000-0005-0000-0000-00000B130000}"/>
    <cellStyle name="Normal 3 2 2 2 38" xfId="4875" xr:uid="{00000000-0005-0000-0000-00000C130000}"/>
    <cellStyle name="Normal 3 2 2 2 39" xfId="4876" xr:uid="{00000000-0005-0000-0000-00000D130000}"/>
    <cellStyle name="Normal 3 2 2 2 4" xfId="4877" xr:uid="{00000000-0005-0000-0000-00000E130000}"/>
    <cellStyle name="Normal 3 2 2 2 40" xfId="4878" xr:uid="{00000000-0005-0000-0000-00000F130000}"/>
    <cellStyle name="Normal 3 2 2 2 41" xfId="4879" xr:uid="{00000000-0005-0000-0000-000010130000}"/>
    <cellStyle name="Normal 3 2 2 2 42" xfId="4880" xr:uid="{00000000-0005-0000-0000-000011130000}"/>
    <cellStyle name="Normal 3 2 2 2 43" xfId="4881" xr:uid="{00000000-0005-0000-0000-000012130000}"/>
    <cellStyle name="Normal 3 2 2 2 44" xfId="4882" xr:uid="{00000000-0005-0000-0000-000013130000}"/>
    <cellStyle name="Normal 3 2 2 2 45" xfId="4883" xr:uid="{00000000-0005-0000-0000-000014130000}"/>
    <cellStyle name="Normal 3 2 2 2 46" xfId="4884" xr:uid="{00000000-0005-0000-0000-000015130000}"/>
    <cellStyle name="Normal 3 2 2 2 47" xfId="4885" xr:uid="{00000000-0005-0000-0000-000016130000}"/>
    <cellStyle name="Normal 3 2 2 2 48" xfId="4886" xr:uid="{00000000-0005-0000-0000-000017130000}"/>
    <cellStyle name="Normal 3 2 2 2 5" xfId="4887" xr:uid="{00000000-0005-0000-0000-000018130000}"/>
    <cellStyle name="Normal 3 2 2 2 6" xfId="4888" xr:uid="{00000000-0005-0000-0000-000019130000}"/>
    <cellStyle name="Normal 3 2 2 2 7" xfId="4889" xr:uid="{00000000-0005-0000-0000-00001A130000}"/>
    <cellStyle name="Normal 3 2 2 2 8" xfId="4890" xr:uid="{00000000-0005-0000-0000-00001B130000}"/>
    <cellStyle name="Normal 3 2 2 2 9" xfId="4891" xr:uid="{00000000-0005-0000-0000-00001C130000}"/>
    <cellStyle name="Normal 3 2 2 20" xfId="4892" xr:uid="{00000000-0005-0000-0000-00001D130000}"/>
    <cellStyle name="Normal 3 2 2 21" xfId="4893" xr:uid="{00000000-0005-0000-0000-00001E130000}"/>
    <cellStyle name="Normal 3 2 2 22" xfId="4894" xr:uid="{00000000-0005-0000-0000-00001F130000}"/>
    <cellStyle name="Normal 3 2 2 23" xfId="4895" xr:uid="{00000000-0005-0000-0000-000020130000}"/>
    <cellStyle name="Normal 3 2 2 24" xfId="4896" xr:uid="{00000000-0005-0000-0000-000021130000}"/>
    <cellStyle name="Normal 3 2 2 25" xfId="4897" xr:uid="{00000000-0005-0000-0000-000022130000}"/>
    <cellStyle name="Normal 3 2 2 26" xfId="4898" xr:uid="{00000000-0005-0000-0000-000023130000}"/>
    <cellStyle name="Normal 3 2 2 27" xfId="4899" xr:uid="{00000000-0005-0000-0000-000024130000}"/>
    <cellStyle name="Normal 3 2 2 28" xfId="4900" xr:uid="{00000000-0005-0000-0000-000025130000}"/>
    <cellStyle name="Normal 3 2 2 29" xfId="4901" xr:uid="{00000000-0005-0000-0000-000026130000}"/>
    <cellStyle name="Normal 3 2 2 3" xfId="4902" xr:uid="{00000000-0005-0000-0000-000027130000}"/>
    <cellStyle name="Normal 3 2 2 3 10" xfId="4903" xr:uid="{00000000-0005-0000-0000-000028130000}"/>
    <cellStyle name="Normal 3 2 2 3 11" xfId="4904" xr:uid="{00000000-0005-0000-0000-000029130000}"/>
    <cellStyle name="Normal 3 2 2 3 12" xfId="4905" xr:uid="{00000000-0005-0000-0000-00002A130000}"/>
    <cellStyle name="Normal 3 2 2 3 13" xfId="4906" xr:uid="{00000000-0005-0000-0000-00002B130000}"/>
    <cellStyle name="Normal 3 2 2 3 14" xfId="4907" xr:uid="{00000000-0005-0000-0000-00002C130000}"/>
    <cellStyle name="Normal 3 2 2 3 15" xfId="4908" xr:uid="{00000000-0005-0000-0000-00002D130000}"/>
    <cellStyle name="Normal 3 2 2 3 16" xfId="4909" xr:uid="{00000000-0005-0000-0000-00002E130000}"/>
    <cellStyle name="Normal 3 2 2 3 17" xfId="4910" xr:uid="{00000000-0005-0000-0000-00002F130000}"/>
    <cellStyle name="Normal 3 2 2 3 18" xfId="4911" xr:uid="{00000000-0005-0000-0000-000030130000}"/>
    <cellStyle name="Normal 3 2 2 3 19" xfId="4912" xr:uid="{00000000-0005-0000-0000-000031130000}"/>
    <cellStyle name="Normal 3 2 2 3 2" xfId="4913" xr:uid="{00000000-0005-0000-0000-000032130000}"/>
    <cellStyle name="Normal 3 2 2 3 20" xfId="4914" xr:uid="{00000000-0005-0000-0000-000033130000}"/>
    <cellStyle name="Normal 3 2 2 3 21" xfId="4915" xr:uid="{00000000-0005-0000-0000-000034130000}"/>
    <cellStyle name="Normal 3 2 2 3 22" xfId="4916" xr:uid="{00000000-0005-0000-0000-000035130000}"/>
    <cellStyle name="Normal 3 2 2 3 23" xfId="4917" xr:uid="{00000000-0005-0000-0000-000036130000}"/>
    <cellStyle name="Normal 3 2 2 3 24" xfId="4918" xr:uid="{00000000-0005-0000-0000-000037130000}"/>
    <cellStyle name="Normal 3 2 2 3 25" xfId="4919" xr:uid="{00000000-0005-0000-0000-000038130000}"/>
    <cellStyle name="Normal 3 2 2 3 26" xfId="4920" xr:uid="{00000000-0005-0000-0000-000039130000}"/>
    <cellStyle name="Normal 3 2 2 3 27" xfId="4921" xr:uid="{00000000-0005-0000-0000-00003A130000}"/>
    <cellStyle name="Normal 3 2 2 3 28" xfId="4922" xr:uid="{00000000-0005-0000-0000-00003B130000}"/>
    <cellStyle name="Normal 3 2 2 3 29" xfId="4923" xr:uid="{00000000-0005-0000-0000-00003C130000}"/>
    <cellStyle name="Normal 3 2 2 3 3" xfId="4924" xr:uid="{00000000-0005-0000-0000-00003D130000}"/>
    <cellStyle name="Normal 3 2 2 3 30" xfId="4925" xr:uid="{00000000-0005-0000-0000-00003E130000}"/>
    <cellStyle name="Normal 3 2 2 3 31" xfId="4926" xr:uid="{00000000-0005-0000-0000-00003F130000}"/>
    <cellStyle name="Normal 3 2 2 3 32" xfId="4927" xr:uid="{00000000-0005-0000-0000-000040130000}"/>
    <cellStyle name="Normal 3 2 2 3 33" xfId="4928" xr:uid="{00000000-0005-0000-0000-000041130000}"/>
    <cellStyle name="Normal 3 2 2 3 34" xfId="4929" xr:uid="{00000000-0005-0000-0000-000042130000}"/>
    <cellStyle name="Normal 3 2 2 3 35" xfId="4930" xr:uid="{00000000-0005-0000-0000-000043130000}"/>
    <cellStyle name="Normal 3 2 2 3 36" xfId="4931" xr:uid="{00000000-0005-0000-0000-000044130000}"/>
    <cellStyle name="Normal 3 2 2 3 37" xfId="4932" xr:uid="{00000000-0005-0000-0000-000045130000}"/>
    <cellStyle name="Normal 3 2 2 3 38" xfId="4933" xr:uid="{00000000-0005-0000-0000-000046130000}"/>
    <cellStyle name="Normal 3 2 2 3 39" xfId="4934" xr:uid="{00000000-0005-0000-0000-000047130000}"/>
    <cellStyle name="Normal 3 2 2 3 4" xfId="4935" xr:uid="{00000000-0005-0000-0000-000048130000}"/>
    <cellStyle name="Normal 3 2 2 3 40" xfId="4936" xr:uid="{00000000-0005-0000-0000-000049130000}"/>
    <cellStyle name="Normal 3 2 2 3 41" xfId="4937" xr:uid="{00000000-0005-0000-0000-00004A130000}"/>
    <cellStyle name="Normal 3 2 2 3 42" xfId="4938" xr:uid="{00000000-0005-0000-0000-00004B130000}"/>
    <cellStyle name="Normal 3 2 2 3 43" xfId="4939" xr:uid="{00000000-0005-0000-0000-00004C130000}"/>
    <cellStyle name="Normal 3 2 2 3 44" xfId="4940" xr:uid="{00000000-0005-0000-0000-00004D130000}"/>
    <cellStyle name="Normal 3 2 2 3 45" xfId="4941" xr:uid="{00000000-0005-0000-0000-00004E130000}"/>
    <cellStyle name="Normal 3 2 2 3 46" xfId="4942" xr:uid="{00000000-0005-0000-0000-00004F130000}"/>
    <cellStyle name="Normal 3 2 2 3 47" xfId="4943" xr:uid="{00000000-0005-0000-0000-000050130000}"/>
    <cellStyle name="Normal 3 2 2 3 5" xfId="4944" xr:uid="{00000000-0005-0000-0000-000051130000}"/>
    <cellStyle name="Normal 3 2 2 3 6" xfId="4945" xr:uid="{00000000-0005-0000-0000-000052130000}"/>
    <cellStyle name="Normal 3 2 2 3 7" xfId="4946" xr:uid="{00000000-0005-0000-0000-000053130000}"/>
    <cellStyle name="Normal 3 2 2 3 8" xfId="4947" xr:uid="{00000000-0005-0000-0000-000054130000}"/>
    <cellStyle name="Normal 3 2 2 3 9" xfId="4948" xr:uid="{00000000-0005-0000-0000-000055130000}"/>
    <cellStyle name="Normal 3 2 2 30" xfId="4949" xr:uid="{00000000-0005-0000-0000-000056130000}"/>
    <cellStyle name="Normal 3 2 2 31" xfId="4950" xr:uid="{00000000-0005-0000-0000-000057130000}"/>
    <cellStyle name="Normal 3 2 2 32" xfId="4951" xr:uid="{00000000-0005-0000-0000-000058130000}"/>
    <cellStyle name="Normal 3 2 2 33" xfId="4952" xr:uid="{00000000-0005-0000-0000-000059130000}"/>
    <cellStyle name="Normal 3 2 2 34" xfId="4953" xr:uid="{00000000-0005-0000-0000-00005A130000}"/>
    <cellStyle name="Normal 3 2 2 35" xfId="4954" xr:uid="{00000000-0005-0000-0000-00005B130000}"/>
    <cellStyle name="Normal 3 2 2 36" xfId="4955" xr:uid="{00000000-0005-0000-0000-00005C130000}"/>
    <cellStyle name="Normal 3 2 2 37" xfId="4956" xr:uid="{00000000-0005-0000-0000-00005D130000}"/>
    <cellStyle name="Normal 3 2 2 38" xfId="4957" xr:uid="{00000000-0005-0000-0000-00005E130000}"/>
    <cellStyle name="Normal 3 2 2 39" xfId="4958" xr:uid="{00000000-0005-0000-0000-00005F130000}"/>
    <cellStyle name="Normal 3 2 2 4" xfId="4959" xr:uid="{00000000-0005-0000-0000-000060130000}"/>
    <cellStyle name="Normal 3 2 2 40" xfId="4960" xr:uid="{00000000-0005-0000-0000-000061130000}"/>
    <cellStyle name="Normal 3 2 2 41" xfId="4961" xr:uid="{00000000-0005-0000-0000-000062130000}"/>
    <cellStyle name="Normal 3 2 2 42" xfId="4962" xr:uid="{00000000-0005-0000-0000-000063130000}"/>
    <cellStyle name="Normal 3 2 2 43" xfId="4963" xr:uid="{00000000-0005-0000-0000-000064130000}"/>
    <cellStyle name="Normal 3 2 2 44" xfId="4964" xr:uid="{00000000-0005-0000-0000-000065130000}"/>
    <cellStyle name="Normal 3 2 2 45" xfId="4965" xr:uid="{00000000-0005-0000-0000-000066130000}"/>
    <cellStyle name="Normal 3 2 2 46" xfId="4966" xr:uid="{00000000-0005-0000-0000-000067130000}"/>
    <cellStyle name="Normal 3 2 2 47" xfId="4967" xr:uid="{00000000-0005-0000-0000-000068130000}"/>
    <cellStyle name="Normal 3 2 2 48" xfId="4968" xr:uid="{00000000-0005-0000-0000-000069130000}"/>
    <cellStyle name="Normal 3 2 2 49" xfId="4969" xr:uid="{00000000-0005-0000-0000-00006A130000}"/>
    <cellStyle name="Normal 3 2 2 5" xfId="4970" xr:uid="{00000000-0005-0000-0000-00006B130000}"/>
    <cellStyle name="Normal 3 2 2 50" xfId="4971" xr:uid="{00000000-0005-0000-0000-00006C130000}"/>
    <cellStyle name="Normal 3 2 2 51" xfId="4972" xr:uid="{00000000-0005-0000-0000-00006D130000}"/>
    <cellStyle name="Normal 3 2 2 52" xfId="4973" xr:uid="{00000000-0005-0000-0000-00006E130000}"/>
    <cellStyle name="Normal 3 2 2 53" xfId="4974" xr:uid="{00000000-0005-0000-0000-00006F130000}"/>
    <cellStyle name="Normal 3 2 2 6" xfId="4975" xr:uid="{00000000-0005-0000-0000-000070130000}"/>
    <cellStyle name="Normal 3 2 2 7" xfId="4976" xr:uid="{00000000-0005-0000-0000-000071130000}"/>
    <cellStyle name="Normal 3 2 2 8" xfId="4977" xr:uid="{00000000-0005-0000-0000-000072130000}"/>
    <cellStyle name="Normal 3 2 2 9" xfId="4978" xr:uid="{00000000-0005-0000-0000-000073130000}"/>
    <cellStyle name="Normal 3 2 20" xfId="4979" xr:uid="{00000000-0005-0000-0000-000074130000}"/>
    <cellStyle name="Normal 3 2 21" xfId="4980" xr:uid="{00000000-0005-0000-0000-000075130000}"/>
    <cellStyle name="Normal 3 2 22" xfId="4981" xr:uid="{00000000-0005-0000-0000-000076130000}"/>
    <cellStyle name="Normal 3 2 23" xfId="4982" xr:uid="{00000000-0005-0000-0000-000077130000}"/>
    <cellStyle name="Normal 3 2 24" xfId="4983" xr:uid="{00000000-0005-0000-0000-000078130000}"/>
    <cellStyle name="Normal 3 2 25" xfId="4984" xr:uid="{00000000-0005-0000-0000-000079130000}"/>
    <cellStyle name="Normal 3 2 26" xfId="4985" xr:uid="{00000000-0005-0000-0000-00007A130000}"/>
    <cellStyle name="Normal 3 2 27" xfId="4986" xr:uid="{00000000-0005-0000-0000-00007B130000}"/>
    <cellStyle name="Normal 3 2 28" xfId="4987" xr:uid="{00000000-0005-0000-0000-00007C130000}"/>
    <cellStyle name="Normal 3 2 29" xfId="4988" xr:uid="{00000000-0005-0000-0000-00007D130000}"/>
    <cellStyle name="Normal 3 2 3" xfId="4989" xr:uid="{00000000-0005-0000-0000-00007E130000}"/>
    <cellStyle name="Normal 3 2 3 10" xfId="4990" xr:uid="{00000000-0005-0000-0000-00007F130000}"/>
    <cellStyle name="Normal 3 2 3 11" xfId="4991" xr:uid="{00000000-0005-0000-0000-000080130000}"/>
    <cellStyle name="Normal 3 2 3 12" xfId="4992" xr:uid="{00000000-0005-0000-0000-000081130000}"/>
    <cellStyle name="Normal 3 2 3 13" xfId="4993" xr:uid="{00000000-0005-0000-0000-000082130000}"/>
    <cellStyle name="Normal 3 2 3 14" xfId="4994" xr:uid="{00000000-0005-0000-0000-000083130000}"/>
    <cellStyle name="Normal 3 2 3 15" xfId="4995" xr:uid="{00000000-0005-0000-0000-000084130000}"/>
    <cellStyle name="Normal 3 2 3 16" xfId="4996" xr:uid="{00000000-0005-0000-0000-000085130000}"/>
    <cellStyle name="Normal 3 2 3 17" xfId="4997" xr:uid="{00000000-0005-0000-0000-000086130000}"/>
    <cellStyle name="Normal 3 2 3 18" xfId="4998" xr:uid="{00000000-0005-0000-0000-000087130000}"/>
    <cellStyle name="Normal 3 2 3 19" xfId="4999" xr:uid="{00000000-0005-0000-0000-000088130000}"/>
    <cellStyle name="Normal 3 2 3 2" xfId="5000" xr:uid="{00000000-0005-0000-0000-000089130000}"/>
    <cellStyle name="Normal 3 2 3 2 10" xfId="5001" xr:uid="{00000000-0005-0000-0000-00008A130000}"/>
    <cellStyle name="Normal 3 2 3 2 11" xfId="5002" xr:uid="{00000000-0005-0000-0000-00008B130000}"/>
    <cellStyle name="Normal 3 2 3 2 12" xfId="5003" xr:uid="{00000000-0005-0000-0000-00008C130000}"/>
    <cellStyle name="Normal 3 2 3 2 13" xfId="5004" xr:uid="{00000000-0005-0000-0000-00008D130000}"/>
    <cellStyle name="Normal 3 2 3 2 14" xfId="5005" xr:uid="{00000000-0005-0000-0000-00008E130000}"/>
    <cellStyle name="Normal 3 2 3 2 15" xfId="5006" xr:uid="{00000000-0005-0000-0000-00008F130000}"/>
    <cellStyle name="Normal 3 2 3 2 16" xfId="5007" xr:uid="{00000000-0005-0000-0000-000090130000}"/>
    <cellStyle name="Normal 3 2 3 2 17" xfId="5008" xr:uid="{00000000-0005-0000-0000-000091130000}"/>
    <cellStyle name="Normal 3 2 3 2 18" xfId="5009" xr:uid="{00000000-0005-0000-0000-000092130000}"/>
    <cellStyle name="Normal 3 2 3 2 19" xfId="5010" xr:uid="{00000000-0005-0000-0000-000093130000}"/>
    <cellStyle name="Normal 3 2 3 2 2" xfId="5011" xr:uid="{00000000-0005-0000-0000-000094130000}"/>
    <cellStyle name="Normal 3 2 3 2 20" xfId="5012" xr:uid="{00000000-0005-0000-0000-000095130000}"/>
    <cellStyle name="Normal 3 2 3 2 21" xfId="5013" xr:uid="{00000000-0005-0000-0000-000096130000}"/>
    <cellStyle name="Normal 3 2 3 2 22" xfId="5014" xr:uid="{00000000-0005-0000-0000-000097130000}"/>
    <cellStyle name="Normal 3 2 3 2 23" xfId="5015" xr:uid="{00000000-0005-0000-0000-000098130000}"/>
    <cellStyle name="Normal 3 2 3 2 24" xfId="5016" xr:uid="{00000000-0005-0000-0000-000099130000}"/>
    <cellStyle name="Normal 3 2 3 2 25" xfId="5017" xr:uid="{00000000-0005-0000-0000-00009A130000}"/>
    <cellStyle name="Normal 3 2 3 2 26" xfId="5018" xr:uid="{00000000-0005-0000-0000-00009B130000}"/>
    <cellStyle name="Normal 3 2 3 2 27" xfId="5019" xr:uid="{00000000-0005-0000-0000-00009C130000}"/>
    <cellStyle name="Normal 3 2 3 2 28" xfId="5020" xr:uid="{00000000-0005-0000-0000-00009D130000}"/>
    <cellStyle name="Normal 3 2 3 2 29" xfId="5021" xr:uid="{00000000-0005-0000-0000-00009E130000}"/>
    <cellStyle name="Normal 3 2 3 2 3" xfId="5022" xr:uid="{00000000-0005-0000-0000-00009F130000}"/>
    <cellStyle name="Normal 3 2 3 2 30" xfId="5023" xr:uid="{00000000-0005-0000-0000-0000A0130000}"/>
    <cellStyle name="Normal 3 2 3 2 31" xfId="5024" xr:uid="{00000000-0005-0000-0000-0000A1130000}"/>
    <cellStyle name="Normal 3 2 3 2 32" xfId="5025" xr:uid="{00000000-0005-0000-0000-0000A2130000}"/>
    <cellStyle name="Normal 3 2 3 2 33" xfId="5026" xr:uid="{00000000-0005-0000-0000-0000A3130000}"/>
    <cellStyle name="Normal 3 2 3 2 34" xfId="5027" xr:uid="{00000000-0005-0000-0000-0000A4130000}"/>
    <cellStyle name="Normal 3 2 3 2 35" xfId="5028" xr:uid="{00000000-0005-0000-0000-0000A5130000}"/>
    <cellStyle name="Normal 3 2 3 2 36" xfId="5029" xr:uid="{00000000-0005-0000-0000-0000A6130000}"/>
    <cellStyle name="Normal 3 2 3 2 37" xfId="5030" xr:uid="{00000000-0005-0000-0000-0000A7130000}"/>
    <cellStyle name="Normal 3 2 3 2 38" xfId="5031" xr:uid="{00000000-0005-0000-0000-0000A8130000}"/>
    <cellStyle name="Normal 3 2 3 2 39" xfId="5032" xr:uid="{00000000-0005-0000-0000-0000A9130000}"/>
    <cellStyle name="Normal 3 2 3 2 4" xfId="5033" xr:uid="{00000000-0005-0000-0000-0000AA130000}"/>
    <cellStyle name="Normal 3 2 3 2 40" xfId="5034" xr:uid="{00000000-0005-0000-0000-0000AB130000}"/>
    <cellStyle name="Normal 3 2 3 2 41" xfId="5035" xr:uid="{00000000-0005-0000-0000-0000AC130000}"/>
    <cellStyle name="Normal 3 2 3 2 42" xfId="5036" xr:uid="{00000000-0005-0000-0000-0000AD130000}"/>
    <cellStyle name="Normal 3 2 3 2 43" xfId="5037" xr:uid="{00000000-0005-0000-0000-0000AE130000}"/>
    <cellStyle name="Normal 3 2 3 2 44" xfId="5038" xr:uid="{00000000-0005-0000-0000-0000AF130000}"/>
    <cellStyle name="Normal 3 2 3 2 45" xfId="5039" xr:uid="{00000000-0005-0000-0000-0000B0130000}"/>
    <cellStyle name="Normal 3 2 3 2 46" xfId="5040" xr:uid="{00000000-0005-0000-0000-0000B1130000}"/>
    <cellStyle name="Normal 3 2 3 2 47" xfId="5041" xr:uid="{00000000-0005-0000-0000-0000B2130000}"/>
    <cellStyle name="Normal 3 2 3 2 5" xfId="5042" xr:uid="{00000000-0005-0000-0000-0000B3130000}"/>
    <cellStyle name="Normal 3 2 3 2 6" xfId="5043" xr:uid="{00000000-0005-0000-0000-0000B4130000}"/>
    <cellStyle name="Normal 3 2 3 2 7" xfId="5044" xr:uid="{00000000-0005-0000-0000-0000B5130000}"/>
    <cellStyle name="Normal 3 2 3 2 8" xfId="5045" xr:uid="{00000000-0005-0000-0000-0000B6130000}"/>
    <cellStyle name="Normal 3 2 3 2 9" xfId="5046" xr:uid="{00000000-0005-0000-0000-0000B7130000}"/>
    <cellStyle name="Normal 3 2 3 20" xfId="5047" xr:uid="{00000000-0005-0000-0000-0000B8130000}"/>
    <cellStyle name="Normal 3 2 3 21" xfId="5048" xr:uid="{00000000-0005-0000-0000-0000B9130000}"/>
    <cellStyle name="Normal 3 2 3 22" xfId="5049" xr:uid="{00000000-0005-0000-0000-0000BA130000}"/>
    <cellStyle name="Normal 3 2 3 23" xfId="5050" xr:uid="{00000000-0005-0000-0000-0000BB130000}"/>
    <cellStyle name="Normal 3 2 3 24" xfId="5051" xr:uid="{00000000-0005-0000-0000-0000BC130000}"/>
    <cellStyle name="Normal 3 2 3 25" xfId="5052" xr:uid="{00000000-0005-0000-0000-0000BD130000}"/>
    <cellStyle name="Normal 3 2 3 26" xfId="5053" xr:uid="{00000000-0005-0000-0000-0000BE130000}"/>
    <cellStyle name="Normal 3 2 3 27" xfId="5054" xr:uid="{00000000-0005-0000-0000-0000BF130000}"/>
    <cellStyle name="Normal 3 2 3 28" xfId="5055" xr:uid="{00000000-0005-0000-0000-0000C0130000}"/>
    <cellStyle name="Normal 3 2 3 29" xfId="5056" xr:uid="{00000000-0005-0000-0000-0000C1130000}"/>
    <cellStyle name="Normal 3 2 3 3" xfId="5057" xr:uid="{00000000-0005-0000-0000-0000C2130000}"/>
    <cellStyle name="Normal 3 2 3 30" xfId="5058" xr:uid="{00000000-0005-0000-0000-0000C3130000}"/>
    <cellStyle name="Normal 3 2 3 31" xfId="5059" xr:uid="{00000000-0005-0000-0000-0000C4130000}"/>
    <cellStyle name="Normal 3 2 3 32" xfId="5060" xr:uid="{00000000-0005-0000-0000-0000C5130000}"/>
    <cellStyle name="Normal 3 2 3 33" xfId="5061" xr:uid="{00000000-0005-0000-0000-0000C6130000}"/>
    <cellStyle name="Normal 3 2 3 34" xfId="5062" xr:uid="{00000000-0005-0000-0000-0000C7130000}"/>
    <cellStyle name="Normal 3 2 3 35" xfId="5063" xr:uid="{00000000-0005-0000-0000-0000C8130000}"/>
    <cellStyle name="Normal 3 2 3 36" xfId="5064" xr:uid="{00000000-0005-0000-0000-0000C9130000}"/>
    <cellStyle name="Normal 3 2 3 37" xfId="5065" xr:uid="{00000000-0005-0000-0000-0000CA130000}"/>
    <cellStyle name="Normal 3 2 3 38" xfId="5066" xr:uid="{00000000-0005-0000-0000-0000CB130000}"/>
    <cellStyle name="Normal 3 2 3 39" xfId="5067" xr:uid="{00000000-0005-0000-0000-0000CC130000}"/>
    <cellStyle name="Normal 3 2 3 4" xfId="5068" xr:uid="{00000000-0005-0000-0000-0000CD130000}"/>
    <cellStyle name="Normal 3 2 3 40" xfId="5069" xr:uid="{00000000-0005-0000-0000-0000CE130000}"/>
    <cellStyle name="Normal 3 2 3 41" xfId="5070" xr:uid="{00000000-0005-0000-0000-0000CF130000}"/>
    <cellStyle name="Normal 3 2 3 42" xfId="5071" xr:uid="{00000000-0005-0000-0000-0000D0130000}"/>
    <cellStyle name="Normal 3 2 3 43" xfId="5072" xr:uid="{00000000-0005-0000-0000-0000D1130000}"/>
    <cellStyle name="Normal 3 2 3 44" xfId="5073" xr:uid="{00000000-0005-0000-0000-0000D2130000}"/>
    <cellStyle name="Normal 3 2 3 45" xfId="5074" xr:uid="{00000000-0005-0000-0000-0000D3130000}"/>
    <cellStyle name="Normal 3 2 3 46" xfId="5075" xr:uid="{00000000-0005-0000-0000-0000D4130000}"/>
    <cellStyle name="Normal 3 2 3 47" xfId="5076" xr:uid="{00000000-0005-0000-0000-0000D5130000}"/>
    <cellStyle name="Normal 3 2 3 48" xfId="5077" xr:uid="{00000000-0005-0000-0000-0000D6130000}"/>
    <cellStyle name="Normal 3 2 3 49" xfId="5078" xr:uid="{00000000-0005-0000-0000-0000D7130000}"/>
    <cellStyle name="Normal 3 2 3 5" xfId="5079" xr:uid="{00000000-0005-0000-0000-0000D8130000}"/>
    <cellStyle name="Normal 3 2 3 50" xfId="5080" xr:uid="{00000000-0005-0000-0000-0000D9130000}"/>
    <cellStyle name="Normal 3 2 3 51" xfId="5081" xr:uid="{00000000-0005-0000-0000-0000DA130000}"/>
    <cellStyle name="Normal 3 2 3 52" xfId="5082" xr:uid="{00000000-0005-0000-0000-0000DB130000}"/>
    <cellStyle name="Normal 3 2 3 6" xfId="5083" xr:uid="{00000000-0005-0000-0000-0000DC130000}"/>
    <cellStyle name="Normal 3 2 3 7" xfId="5084" xr:uid="{00000000-0005-0000-0000-0000DD130000}"/>
    <cellStyle name="Normal 3 2 3 8" xfId="5085" xr:uid="{00000000-0005-0000-0000-0000DE130000}"/>
    <cellStyle name="Normal 3 2 3 9" xfId="5086" xr:uid="{00000000-0005-0000-0000-0000DF130000}"/>
    <cellStyle name="Normal 3 2 30" xfId="5087" xr:uid="{00000000-0005-0000-0000-0000E0130000}"/>
    <cellStyle name="Normal 3 2 31" xfId="5088" xr:uid="{00000000-0005-0000-0000-0000E1130000}"/>
    <cellStyle name="Normal 3 2 32" xfId="5089" xr:uid="{00000000-0005-0000-0000-0000E2130000}"/>
    <cellStyle name="Normal 3 2 33" xfId="5090" xr:uid="{00000000-0005-0000-0000-0000E3130000}"/>
    <cellStyle name="Normal 3 2 34" xfId="5091" xr:uid="{00000000-0005-0000-0000-0000E4130000}"/>
    <cellStyle name="Normal 3 2 35" xfId="5092" xr:uid="{00000000-0005-0000-0000-0000E5130000}"/>
    <cellStyle name="Normal 3 2 36" xfId="5093" xr:uid="{00000000-0005-0000-0000-0000E6130000}"/>
    <cellStyle name="Normal 3 2 37" xfId="5094" xr:uid="{00000000-0005-0000-0000-0000E7130000}"/>
    <cellStyle name="Normal 3 2 38" xfId="5095" xr:uid="{00000000-0005-0000-0000-0000E8130000}"/>
    <cellStyle name="Normal 3 2 39" xfId="5096" xr:uid="{00000000-0005-0000-0000-0000E9130000}"/>
    <cellStyle name="Normal 3 2 4" xfId="5097" xr:uid="{00000000-0005-0000-0000-0000EA130000}"/>
    <cellStyle name="Normal 3 2 4 2" xfId="5098" xr:uid="{00000000-0005-0000-0000-0000EB130000}"/>
    <cellStyle name="Normal 3 2 4 3" xfId="5099" xr:uid="{00000000-0005-0000-0000-0000EC130000}"/>
    <cellStyle name="Normal 3 2 4 4" xfId="5100" xr:uid="{00000000-0005-0000-0000-0000ED130000}"/>
    <cellStyle name="Normal 3 2 4 5" xfId="5101" xr:uid="{00000000-0005-0000-0000-0000EE130000}"/>
    <cellStyle name="Normal 3 2 4 6" xfId="5102" xr:uid="{00000000-0005-0000-0000-0000EF130000}"/>
    <cellStyle name="Normal 3 2 40" xfId="5103" xr:uid="{00000000-0005-0000-0000-0000F0130000}"/>
    <cellStyle name="Normal 3 2 41" xfId="5104" xr:uid="{00000000-0005-0000-0000-0000F1130000}"/>
    <cellStyle name="Normal 3 2 42" xfId="5105" xr:uid="{00000000-0005-0000-0000-0000F2130000}"/>
    <cellStyle name="Normal 3 2 43" xfId="5106" xr:uid="{00000000-0005-0000-0000-0000F3130000}"/>
    <cellStyle name="Normal 3 2 44" xfId="5107" xr:uid="{00000000-0005-0000-0000-0000F4130000}"/>
    <cellStyle name="Normal 3 2 45" xfId="5108" xr:uid="{00000000-0005-0000-0000-0000F5130000}"/>
    <cellStyle name="Normal 3 2 46" xfId="5109" xr:uid="{00000000-0005-0000-0000-0000F6130000}"/>
    <cellStyle name="Normal 3 2 47" xfId="5110" xr:uid="{00000000-0005-0000-0000-0000F7130000}"/>
    <cellStyle name="Normal 3 2 48" xfId="5111" xr:uid="{00000000-0005-0000-0000-0000F8130000}"/>
    <cellStyle name="Normal 3 2 49" xfId="5112" xr:uid="{00000000-0005-0000-0000-0000F9130000}"/>
    <cellStyle name="Normal 3 2 5" xfId="5113" xr:uid="{00000000-0005-0000-0000-0000FA130000}"/>
    <cellStyle name="Normal 3 2 5 2" xfId="5114" xr:uid="{00000000-0005-0000-0000-0000FB130000}"/>
    <cellStyle name="Normal 3 2 5 3" xfId="5115" xr:uid="{00000000-0005-0000-0000-0000FC130000}"/>
    <cellStyle name="Normal 3 2 5 4" xfId="5116" xr:uid="{00000000-0005-0000-0000-0000FD130000}"/>
    <cellStyle name="Normal 3 2 5 5" xfId="5117" xr:uid="{00000000-0005-0000-0000-0000FE130000}"/>
    <cellStyle name="Normal 3 2 5 6" xfId="5118" xr:uid="{00000000-0005-0000-0000-0000FF130000}"/>
    <cellStyle name="Normal 3 2 6" xfId="5119" xr:uid="{00000000-0005-0000-0000-000000140000}"/>
    <cellStyle name="Normal 3 2 7" xfId="5120" xr:uid="{00000000-0005-0000-0000-000001140000}"/>
    <cellStyle name="Normal 3 2 8" xfId="5121" xr:uid="{00000000-0005-0000-0000-000002140000}"/>
    <cellStyle name="Normal 3 2 9" xfId="5122" xr:uid="{00000000-0005-0000-0000-000003140000}"/>
    <cellStyle name="Normal 3 20" xfId="5123" xr:uid="{00000000-0005-0000-0000-000004140000}"/>
    <cellStyle name="Normal 3 20 2" xfId="5124" xr:uid="{00000000-0005-0000-0000-000005140000}"/>
    <cellStyle name="Normal 3 20 3" xfId="5125" xr:uid="{00000000-0005-0000-0000-000006140000}"/>
    <cellStyle name="Normal 3 20 4" xfId="5126" xr:uid="{00000000-0005-0000-0000-000007140000}"/>
    <cellStyle name="Normal 3 20 5" xfId="5127" xr:uid="{00000000-0005-0000-0000-000008140000}"/>
    <cellStyle name="Normal 3 20 6" xfId="5128" xr:uid="{00000000-0005-0000-0000-000009140000}"/>
    <cellStyle name="Normal 3 21" xfId="5129" xr:uid="{00000000-0005-0000-0000-00000A140000}"/>
    <cellStyle name="Normal 3 21 2" xfId="5130" xr:uid="{00000000-0005-0000-0000-00000B140000}"/>
    <cellStyle name="Normal 3 21 3" xfId="5131" xr:uid="{00000000-0005-0000-0000-00000C140000}"/>
    <cellStyle name="Normal 3 21 4" xfId="5132" xr:uid="{00000000-0005-0000-0000-00000D140000}"/>
    <cellStyle name="Normal 3 21 5" xfId="5133" xr:uid="{00000000-0005-0000-0000-00000E140000}"/>
    <cellStyle name="Normal 3 21 6" xfId="5134" xr:uid="{00000000-0005-0000-0000-00000F140000}"/>
    <cellStyle name="Normal 3 22" xfId="5135" xr:uid="{00000000-0005-0000-0000-000010140000}"/>
    <cellStyle name="Normal 3 22 2" xfId="5136" xr:uid="{00000000-0005-0000-0000-000011140000}"/>
    <cellStyle name="Normal 3 22 3" xfId="5137" xr:uid="{00000000-0005-0000-0000-000012140000}"/>
    <cellStyle name="Normal 3 22 4" xfId="5138" xr:uid="{00000000-0005-0000-0000-000013140000}"/>
    <cellStyle name="Normal 3 22 5" xfId="5139" xr:uid="{00000000-0005-0000-0000-000014140000}"/>
    <cellStyle name="Normal 3 22 6" xfId="5140" xr:uid="{00000000-0005-0000-0000-000015140000}"/>
    <cellStyle name="Normal 3 23" xfId="5141" xr:uid="{00000000-0005-0000-0000-000016140000}"/>
    <cellStyle name="Normal 3 23 2" xfId="5142" xr:uid="{00000000-0005-0000-0000-000017140000}"/>
    <cellStyle name="Normal 3 23 3" xfId="5143" xr:uid="{00000000-0005-0000-0000-000018140000}"/>
    <cellStyle name="Normal 3 23 4" xfId="5144" xr:uid="{00000000-0005-0000-0000-000019140000}"/>
    <cellStyle name="Normal 3 23 5" xfId="5145" xr:uid="{00000000-0005-0000-0000-00001A140000}"/>
    <cellStyle name="Normal 3 23 6" xfId="5146" xr:uid="{00000000-0005-0000-0000-00001B140000}"/>
    <cellStyle name="Normal 3 24" xfId="5147" xr:uid="{00000000-0005-0000-0000-00001C140000}"/>
    <cellStyle name="Normal 3 24 2" xfId="5148" xr:uid="{00000000-0005-0000-0000-00001D140000}"/>
    <cellStyle name="Normal 3 24 3" xfId="5149" xr:uid="{00000000-0005-0000-0000-00001E140000}"/>
    <cellStyle name="Normal 3 24 4" xfId="5150" xr:uid="{00000000-0005-0000-0000-00001F140000}"/>
    <cellStyle name="Normal 3 24 5" xfId="5151" xr:uid="{00000000-0005-0000-0000-000020140000}"/>
    <cellStyle name="Normal 3 24 6" xfId="5152" xr:uid="{00000000-0005-0000-0000-000021140000}"/>
    <cellStyle name="Normal 3 25" xfId="5153" xr:uid="{00000000-0005-0000-0000-000022140000}"/>
    <cellStyle name="Normal 3 25 2" xfId="5154" xr:uid="{00000000-0005-0000-0000-000023140000}"/>
    <cellStyle name="Normal 3 25 3" xfId="5155" xr:uid="{00000000-0005-0000-0000-000024140000}"/>
    <cellStyle name="Normal 3 25 4" xfId="5156" xr:uid="{00000000-0005-0000-0000-000025140000}"/>
    <cellStyle name="Normal 3 25 5" xfId="5157" xr:uid="{00000000-0005-0000-0000-000026140000}"/>
    <cellStyle name="Normal 3 25 6" xfId="5158" xr:uid="{00000000-0005-0000-0000-000027140000}"/>
    <cellStyle name="Normal 3 26" xfId="5159" xr:uid="{00000000-0005-0000-0000-000028140000}"/>
    <cellStyle name="Normal 3 26 2" xfId="5160" xr:uid="{00000000-0005-0000-0000-000029140000}"/>
    <cellStyle name="Normal 3 26 3" xfId="5161" xr:uid="{00000000-0005-0000-0000-00002A140000}"/>
    <cellStyle name="Normal 3 26 4" xfId="5162" xr:uid="{00000000-0005-0000-0000-00002B140000}"/>
    <cellStyle name="Normal 3 26 5" xfId="5163" xr:uid="{00000000-0005-0000-0000-00002C140000}"/>
    <cellStyle name="Normal 3 26 6" xfId="5164" xr:uid="{00000000-0005-0000-0000-00002D140000}"/>
    <cellStyle name="Normal 3 27" xfId="5165" xr:uid="{00000000-0005-0000-0000-00002E140000}"/>
    <cellStyle name="Normal 3 27 2" xfId="5166" xr:uid="{00000000-0005-0000-0000-00002F140000}"/>
    <cellStyle name="Normal 3 27 3" xfId="5167" xr:uid="{00000000-0005-0000-0000-000030140000}"/>
    <cellStyle name="Normal 3 27 4" xfId="5168" xr:uid="{00000000-0005-0000-0000-000031140000}"/>
    <cellStyle name="Normal 3 27 5" xfId="5169" xr:uid="{00000000-0005-0000-0000-000032140000}"/>
    <cellStyle name="Normal 3 27 6" xfId="5170" xr:uid="{00000000-0005-0000-0000-000033140000}"/>
    <cellStyle name="Normal 3 28" xfId="5171" xr:uid="{00000000-0005-0000-0000-000034140000}"/>
    <cellStyle name="Normal 3 28 2" xfId="5172" xr:uid="{00000000-0005-0000-0000-000035140000}"/>
    <cellStyle name="Normal 3 28 3" xfId="5173" xr:uid="{00000000-0005-0000-0000-000036140000}"/>
    <cellStyle name="Normal 3 28 4" xfId="5174" xr:uid="{00000000-0005-0000-0000-000037140000}"/>
    <cellStyle name="Normal 3 28 5" xfId="5175" xr:uid="{00000000-0005-0000-0000-000038140000}"/>
    <cellStyle name="Normal 3 28 6" xfId="5176" xr:uid="{00000000-0005-0000-0000-000039140000}"/>
    <cellStyle name="Normal 3 29" xfId="5177" xr:uid="{00000000-0005-0000-0000-00003A140000}"/>
    <cellStyle name="Normal 3 29 2" xfId="5178" xr:uid="{00000000-0005-0000-0000-00003B140000}"/>
    <cellStyle name="Normal 3 29 3" xfId="5179" xr:uid="{00000000-0005-0000-0000-00003C140000}"/>
    <cellStyle name="Normal 3 29 4" xfId="5180" xr:uid="{00000000-0005-0000-0000-00003D140000}"/>
    <cellStyle name="Normal 3 29 5" xfId="5181" xr:uid="{00000000-0005-0000-0000-00003E140000}"/>
    <cellStyle name="Normal 3 29 6" xfId="5182" xr:uid="{00000000-0005-0000-0000-00003F140000}"/>
    <cellStyle name="Normal 3 3" xfId="5183" xr:uid="{00000000-0005-0000-0000-000040140000}"/>
    <cellStyle name="Normal 3 3 2" xfId="5184" xr:uid="{00000000-0005-0000-0000-000041140000}"/>
    <cellStyle name="Normal 3 3 3" xfId="5185" xr:uid="{00000000-0005-0000-0000-000042140000}"/>
    <cellStyle name="Normal 3 3 4" xfId="5186" xr:uid="{00000000-0005-0000-0000-000043140000}"/>
    <cellStyle name="Normal 3 3 5" xfId="5187" xr:uid="{00000000-0005-0000-0000-000044140000}"/>
    <cellStyle name="Normal 3 3 5 2" xfId="5188" xr:uid="{00000000-0005-0000-0000-000045140000}"/>
    <cellStyle name="Normal 3 3 5 3" xfId="5189" xr:uid="{00000000-0005-0000-0000-000046140000}"/>
    <cellStyle name="Normal 3 30" xfId="5190" xr:uid="{00000000-0005-0000-0000-000047140000}"/>
    <cellStyle name="Normal 3 30 2" xfId="5191" xr:uid="{00000000-0005-0000-0000-000048140000}"/>
    <cellStyle name="Normal 3 30 3" xfId="5192" xr:uid="{00000000-0005-0000-0000-000049140000}"/>
    <cellStyle name="Normal 3 30 4" xfId="5193" xr:uid="{00000000-0005-0000-0000-00004A140000}"/>
    <cellStyle name="Normal 3 30 5" xfId="5194" xr:uid="{00000000-0005-0000-0000-00004B140000}"/>
    <cellStyle name="Normal 3 30 6" xfId="5195" xr:uid="{00000000-0005-0000-0000-00004C140000}"/>
    <cellStyle name="Normal 3 31" xfId="5196" xr:uid="{00000000-0005-0000-0000-00004D140000}"/>
    <cellStyle name="Normal 3 31 2" xfId="5197" xr:uid="{00000000-0005-0000-0000-00004E140000}"/>
    <cellStyle name="Normal 3 31 3" xfId="5198" xr:uid="{00000000-0005-0000-0000-00004F140000}"/>
    <cellStyle name="Normal 3 31 4" xfId="5199" xr:uid="{00000000-0005-0000-0000-000050140000}"/>
    <cellStyle name="Normal 3 31 5" xfId="5200" xr:uid="{00000000-0005-0000-0000-000051140000}"/>
    <cellStyle name="Normal 3 31 6" xfId="5201" xr:uid="{00000000-0005-0000-0000-000052140000}"/>
    <cellStyle name="Normal 3 32" xfId="5202" xr:uid="{00000000-0005-0000-0000-000053140000}"/>
    <cellStyle name="Normal 3 32 2" xfId="5203" xr:uid="{00000000-0005-0000-0000-000054140000}"/>
    <cellStyle name="Normal 3 32 3" xfId="5204" xr:uid="{00000000-0005-0000-0000-000055140000}"/>
    <cellStyle name="Normal 3 32 4" xfId="5205" xr:uid="{00000000-0005-0000-0000-000056140000}"/>
    <cellStyle name="Normal 3 32 5" xfId="5206" xr:uid="{00000000-0005-0000-0000-000057140000}"/>
    <cellStyle name="Normal 3 32 6" xfId="5207" xr:uid="{00000000-0005-0000-0000-000058140000}"/>
    <cellStyle name="Normal 3 33" xfId="5208" xr:uid="{00000000-0005-0000-0000-000059140000}"/>
    <cellStyle name="Normal 3 33 2" xfId="5209" xr:uid="{00000000-0005-0000-0000-00005A140000}"/>
    <cellStyle name="Normal 3 33 3" xfId="5210" xr:uid="{00000000-0005-0000-0000-00005B140000}"/>
    <cellStyle name="Normal 3 33 4" xfId="5211" xr:uid="{00000000-0005-0000-0000-00005C140000}"/>
    <cellStyle name="Normal 3 33 5" xfId="5212" xr:uid="{00000000-0005-0000-0000-00005D140000}"/>
    <cellStyle name="Normal 3 33 6" xfId="5213" xr:uid="{00000000-0005-0000-0000-00005E140000}"/>
    <cellStyle name="Normal 3 34" xfId="5214" xr:uid="{00000000-0005-0000-0000-00005F140000}"/>
    <cellStyle name="Normal 3 34 2" xfId="5215" xr:uid="{00000000-0005-0000-0000-000060140000}"/>
    <cellStyle name="Normal 3 35" xfId="5216" xr:uid="{00000000-0005-0000-0000-000061140000}"/>
    <cellStyle name="Normal 3 35 2" xfId="5217" xr:uid="{00000000-0005-0000-0000-000062140000}"/>
    <cellStyle name="Normal 3 36" xfId="5218" xr:uid="{00000000-0005-0000-0000-000063140000}"/>
    <cellStyle name="Normal 3 37" xfId="5219" xr:uid="{00000000-0005-0000-0000-000064140000}"/>
    <cellStyle name="Normal 3 38" xfId="5220" xr:uid="{00000000-0005-0000-0000-000065140000}"/>
    <cellStyle name="Normal 3 39" xfId="5221" xr:uid="{00000000-0005-0000-0000-000066140000}"/>
    <cellStyle name="Normal 3 4" xfId="5222" xr:uid="{00000000-0005-0000-0000-000067140000}"/>
    <cellStyle name="Normal 3 4 2" xfId="5223" xr:uid="{00000000-0005-0000-0000-000068140000}"/>
    <cellStyle name="Normal 3 4 3" xfId="5224" xr:uid="{00000000-0005-0000-0000-000069140000}"/>
    <cellStyle name="Normal 3 4 4" xfId="5225" xr:uid="{00000000-0005-0000-0000-00006A140000}"/>
    <cellStyle name="Normal 3 4 5" xfId="5226" xr:uid="{00000000-0005-0000-0000-00006B140000}"/>
    <cellStyle name="Normal 3 40" xfId="5227" xr:uid="{00000000-0005-0000-0000-00006C140000}"/>
    <cellStyle name="Normal 3 41" xfId="5228" xr:uid="{00000000-0005-0000-0000-00006D140000}"/>
    <cellStyle name="Normal 3 42" xfId="5229" xr:uid="{00000000-0005-0000-0000-00006E140000}"/>
    <cellStyle name="Normal 3 43" xfId="5230" xr:uid="{00000000-0005-0000-0000-00006F140000}"/>
    <cellStyle name="Normal 3 44" xfId="5231" xr:uid="{00000000-0005-0000-0000-000070140000}"/>
    <cellStyle name="Normal 3 45" xfId="5232" xr:uid="{00000000-0005-0000-0000-000071140000}"/>
    <cellStyle name="Normal 3 46" xfId="5233" xr:uid="{00000000-0005-0000-0000-000072140000}"/>
    <cellStyle name="Normal 3 47" xfId="5234" xr:uid="{00000000-0005-0000-0000-000073140000}"/>
    <cellStyle name="Normal 3 48" xfId="5235" xr:uid="{00000000-0005-0000-0000-000074140000}"/>
    <cellStyle name="Normal 3 49" xfId="5236" xr:uid="{00000000-0005-0000-0000-000075140000}"/>
    <cellStyle name="Normal 3 5" xfId="5237" xr:uid="{00000000-0005-0000-0000-000076140000}"/>
    <cellStyle name="Normal 3 5 2" xfId="5238" xr:uid="{00000000-0005-0000-0000-000077140000}"/>
    <cellStyle name="Normal 3 5 3" xfId="5239" xr:uid="{00000000-0005-0000-0000-000078140000}"/>
    <cellStyle name="Normal 3 5 4" xfId="5240" xr:uid="{00000000-0005-0000-0000-000079140000}"/>
    <cellStyle name="Normal 3 5 5" xfId="5241" xr:uid="{00000000-0005-0000-0000-00007A140000}"/>
    <cellStyle name="Normal 3 50" xfId="5242" xr:uid="{00000000-0005-0000-0000-00007B140000}"/>
    <cellStyle name="Normal 3 51" xfId="5243" xr:uid="{00000000-0005-0000-0000-00007C140000}"/>
    <cellStyle name="Normal 3 52" xfId="5244" xr:uid="{00000000-0005-0000-0000-00007D140000}"/>
    <cellStyle name="Normal 3 53" xfId="5245" xr:uid="{00000000-0005-0000-0000-00007E140000}"/>
    <cellStyle name="Normal 3 54" xfId="5246" xr:uid="{00000000-0005-0000-0000-00007F140000}"/>
    <cellStyle name="Normal 3 55" xfId="5247" xr:uid="{00000000-0005-0000-0000-000080140000}"/>
    <cellStyle name="Normal 3 56" xfId="5248" xr:uid="{00000000-0005-0000-0000-000081140000}"/>
    <cellStyle name="Normal 3 57" xfId="5249" xr:uid="{00000000-0005-0000-0000-000082140000}"/>
    <cellStyle name="Normal 3 58" xfId="5250" xr:uid="{00000000-0005-0000-0000-000083140000}"/>
    <cellStyle name="Normal 3 59" xfId="5251" xr:uid="{00000000-0005-0000-0000-000084140000}"/>
    <cellStyle name="Normal 3 6" xfId="5252" xr:uid="{00000000-0005-0000-0000-000085140000}"/>
    <cellStyle name="Normal 3 6 2" xfId="5253" xr:uid="{00000000-0005-0000-0000-000086140000}"/>
    <cellStyle name="Normal 3 6 3" xfId="5254" xr:uid="{00000000-0005-0000-0000-000087140000}"/>
    <cellStyle name="Normal 3 6 4" xfId="5255" xr:uid="{00000000-0005-0000-0000-000088140000}"/>
    <cellStyle name="Normal 3 6 5" xfId="5256" xr:uid="{00000000-0005-0000-0000-000089140000}"/>
    <cellStyle name="Normal 3 60" xfId="5257" xr:uid="{00000000-0005-0000-0000-00008A140000}"/>
    <cellStyle name="Normal 3 61" xfId="5258" xr:uid="{00000000-0005-0000-0000-00008B140000}"/>
    <cellStyle name="Normal 3 62" xfId="5259" xr:uid="{00000000-0005-0000-0000-00008C140000}"/>
    <cellStyle name="Normal 3 63" xfId="5260" xr:uid="{00000000-0005-0000-0000-00008D140000}"/>
    <cellStyle name="Normal 3 64" xfId="5261" xr:uid="{00000000-0005-0000-0000-00008E140000}"/>
    <cellStyle name="Normal 3 65" xfId="5262" xr:uid="{00000000-0005-0000-0000-00008F140000}"/>
    <cellStyle name="Normal 3 7" xfId="5263" xr:uid="{00000000-0005-0000-0000-000090140000}"/>
    <cellStyle name="Normal 3 7 2" xfId="5264" xr:uid="{00000000-0005-0000-0000-000091140000}"/>
    <cellStyle name="Normal 3 7 2 2" xfId="5265" xr:uid="{00000000-0005-0000-0000-000092140000}"/>
    <cellStyle name="Normal 3 7 2 3" xfId="5266" xr:uid="{00000000-0005-0000-0000-000093140000}"/>
    <cellStyle name="Normal 3 7 2 4" xfId="5267" xr:uid="{00000000-0005-0000-0000-000094140000}"/>
    <cellStyle name="Normal 3 7 2 5" xfId="5268" xr:uid="{00000000-0005-0000-0000-000095140000}"/>
    <cellStyle name="Normal 3 7 2 6" xfId="5269" xr:uid="{00000000-0005-0000-0000-000096140000}"/>
    <cellStyle name="Normal 3 7 3" xfId="5270" xr:uid="{00000000-0005-0000-0000-000097140000}"/>
    <cellStyle name="Normal 3 7 4" xfId="5271" xr:uid="{00000000-0005-0000-0000-000098140000}"/>
    <cellStyle name="Normal 3 7 5" xfId="5272" xr:uid="{00000000-0005-0000-0000-000099140000}"/>
    <cellStyle name="Normal 3 7 6" xfId="5273" xr:uid="{00000000-0005-0000-0000-00009A140000}"/>
    <cellStyle name="Normal 3 7 7" xfId="5274" xr:uid="{00000000-0005-0000-0000-00009B140000}"/>
    <cellStyle name="Normal 3 7 8" xfId="5275" xr:uid="{00000000-0005-0000-0000-00009C140000}"/>
    <cellStyle name="Normal 3 7 9" xfId="5276" xr:uid="{00000000-0005-0000-0000-00009D140000}"/>
    <cellStyle name="Normal 3 8" xfId="5277" xr:uid="{00000000-0005-0000-0000-00009E140000}"/>
    <cellStyle name="Normal 3 8 2" xfId="5278" xr:uid="{00000000-0005-0000-0000-00009F140000}"/>
    <cellStyle name="Normal 3 8 2 2" xfId="5279" xr:uid="{00000000-0005-0000-0000-0000A0140000}"/>
    <cellStyle name="Normal 3 8 2 3" xfId="5280" xr:uid="{00000000-0005-0000-0000-0000A1140000}"/>
    <cellStyle name="Normal 3 8 2 4" xfId="5281" xr:uid="{00000000-0005-0000-0000-0000A2140000}"/>
    <cellStyle name="Normal 3 8 2 5" xfId="5282" xr:uid="{00000000-0005-0000-0000-0000A3140000}"/>
    <cellStyle name="Normal 3 8 2 6" xfId="5283" xr:uid="{00000000-0005-0000-0000-0000A4140000}"/>
    <cellStyle name="Normal 3 8 3" xfId="5284" xr:uid="{00000000-0005-0000-0000-0000A5140000}"/>
    <cellStyle name="Normal 3 8 4" xfId="5285" xr:uid="{00000000-0005-0000-0000-0000A6140000}"/>
    <cellStyle name="Normal 3 8 5" xfId="5286" xr:uid="{00000000-0005-0000-0000-0000A7140000}"/>
    <cellStyle name="Normal 3 8 6" xfId="5287" xr:uid="{00000000-0005-0000-0000-0000A8140000}"/>
    <cellStyle name="Normal 3 8 7" xfId="5288" xr:uid="{00000000-0005-0000-0000-0000A9140000}"/>
    <cellStyle name="Normal 3 8 8" xfId="5289" xr:uid="{00000000-0005-0000-0000-0000AA140000}"/>
    <cellStyle name="Normal 3 9" xfId="5290" xr:uid="{00000000-0005-0000-0000-0000AB140000}"/>
    <cellStyle name="Normal 3 9 2" xfId="5291" xr:uid="{00000000-0005-0000-0000-0000AC140000}"/>
    <cellStyle name="Normal 3 9 2 2" xfId="5292" xr:uid="{00000000-0005-0000-0000-0000AD140000}"/>
    <cellStyle name="Normal 3 9 2 3" xfId="5293" xr:uid="{00000000-0005-0000-0000-0000AE140000}"/>
    <cellStyle name="Normal 3 9 2 4" xfId="5294" xr:uid="{00000000-0005-0000-0000-0000AF140000}"/>
    <cellStyle name="Normal 3 9 2 5" xfId="5295" xr:uid="{00000000-0005-0000-0000-0000B0140000}"/>
    <cellStyle name="Normal 3 9 2 6" xfId="5296" xr:uid="{00000000-0005-0000-0000-0000B1140000}"/>
    <cellStyle name="Normal 3 9 3" xfId="5297" xr:uid="{00000000-0005-0000-0000-0000B2140000}"/>
    <cellStyle name="Normal 3 9 4" xfId="5298" xr:uid="{00000000-0005-0000-0000-0000B3140000}"/>
    <cellStyle name="Normal 3 9 5" xfId="5299" xr:uid="{00000000-0005-0000-0000-0000B4140000}"/>
    <cellStyle name="Normal 3 9 6" xfId="5300" xr:uid="{00000000-0005-0000-0000-0000B5140000}"/>
    <cellStyle name="Normal 3 9 7" xfId="5301" xr:uid="{00000000-0005-0000-0000-0000B6140000}"/>
    <cellStyle name="Normal 3 9 8" xfId="5302" xr:uid="{00000000-0005-0000-0000-0000B7140000}"/>
    <cellStyle name="Normal 4" xfId="5303" xr:uid="{00000000-0005-0000-0000-0000B8140000}"/>
    <cellStyle name="Normal 4 10" xfId="5304" xr:uid="{00000000-0005-0000-0000-0000B9140000}"/>
    <cellStyle name="Normal 4 10 2" xfId="5305" xr:uid="{00000000-0005-0000-0000-0000BA140000}"/>
    <cellStyle name="Normal 4 10 2 2" xfId="5306" xr:uid="{00000000-0005-0000-0000-0000BB140000}"/>
    <cellStyle name="Normal 4 10 2 2 2" xfId="5307" xr:uid="{00000000-0005-0000-0000-0000BC140000}"/>
    <cellStyle name="Normal 4 10 2 2 3" xfId="5308" xr:uid="{00000000-0005-0000-0000-0000BD140000}"/>
    <cellStyle name="Normal 4 10 2 3" xfId="5309" xr:uid="{00000000-0005-0000-0000-0000BE140000}"/>
    <cellStyle name="Normal 4 10 2 3 2" xfId="5310" xr:uid="{00000000-0005-0000-0000-0000BF140000}"/>
    <cellStyle name="Normal 4 10 2 3 3" xfId="5311" xr:uid="{00000000-0005-0000-0000-0000C0140000}"/>
    <cellStyle name="Normal 4 10 2 4" xfId="5312" xr:uid="{00000000-0005-0000-0000-0000C1140000}"/>
    <cellStyle name="Normal 4 10 2 4 2" xfId="5313" xr:uid="{00000000-0005-0000-0000-0000C2140000}"/>
    <cellStyle name="Normal 4 10 2 4 3" xfId="5314" xr:uid="{00000000-0005-0000-0000-0000C3140000}"/>
    <cellStyle name="Normal 4 10 2 5" xfId="5315" xr:uid="{00000000-0005-0000-0000-0000C4140000}"/>
    <cellStyle name="Normal 4 10 2 5 2" xfId="5316" xr:uid="{00000000-0005-0000-0000-0000C5140000}"/>
    <cellStyle name="Normal 4 10 2 5 3" xfId="5317" xr:uid="{00000000-0005-0000-0000-0000C6140000}"/>
    <cellStyle name="Normal 4 10 2 6" xfId="5318" xr:uid="{00000000-0005-0000-0000-0000C7140000}"/>
    <cellStyle name="Normal 4 10 2 6 2" xfId="5319" xr:uid="{00000000-0005-0000-0000-0000C8140000}"/>
    <cellStyle name="Normal 4 10 2 6 3" xfId="5320" xr:uid="{00000000-0005-0000-0000-0000C9140000}"/>
    <cellStyle name="Normal 4 10 3" xfId="5321" xr:uid="{00000000-0005-0000-0000-0000CA140000}"/>
    <cellStyle name="Normal 4 10 4" xfId="5322" xr:uid="{00000000-0005-0000-0000-0000CB140000}"/>
    <cellStyle name="Normal 4 10 5" xfId="5323" xr:uid="{00000000-0005-0000-0000-0000CC140000}"/>
    <cellStyle name="Normal 4 10 6" xfId="5324" xr:uid="{00000000-0005-0000-0000-0000CD140000}"/>
    <cellStyle name="Normal 4 11" xfId="5325" xr:uid="{00000000-0005-0000-0000-0000CE140000}"/>
    <cellStyle name="Normal 4 11 2" xfId="5326" xr:uid="{00000000-0005-0000-0000-0000CF140000}"/>
    <cellStyle name="Normal 4 11 2 2" xfId="5327" xr:uid="{00000000-0005-0000-0000-0000D0140000}"/>
    <cellStyle name="Normal 4 11 2 2 2" xfId="5328" xr:uid="{00000000-0005-0000-0000-0000D1140000}"/>
    <cellStyle name="Normal 4 11 2 2 3" xfId="5329" xr:uid="{00000000-0005-0000-0000-0000D2140000}"/>
    <cellStyle name="Normal 4 11 2 3" xfId="5330" xr:uid="{00000000-0005-0000-0000-0000D3140000}"/>
    <cellStyle name="Normal 4 11 2 3 2" xfId="5331" xr:uid="{00000000-0005-0000-0000-0000D4140000}"/>
    <cellStyle name="Normal 4 11 2 3 3" xfId="5332" xr:uid="{00000000-0005-0000-0000-0000D5140000}"/>
    <cellStyle name="Normal 4 11 2 4" xfId="5333" xr:uid="{00000000-0005-0000-0000-0000D6140000}"/>
    <cellStyle name="Normal 4 11 2 4 2" xfId="5334" xr:uid="{00000000-0005-0000-0000-0000D7140000}"/>
    <cellStyle name="Normal 4 11 2 4 3" xfId="5335" xr:uid="{00000000-0005-0000-0000-0000D8140000}"/>
    <cellStyle name="Normal 4 11 2 5" xfId="5336" xr:uid="{00000000-0005-0000-0000-0000D9140000}"/>
    <cellStyle name="Normal 4 11 2 5 2" xfId="5337" xr:uid="{00000000-0005-0000-0000-0000DA140000}"/>
    <cellStyle name="Normal 4 11 2 5 3" xfId="5338" xr:uid="{00000000-0005-0000-0000-0000DB140000}"/>
    <cellStyle name="Normal 4 11 2 6" xfId="5339" xr:uid="{00000000-0005-0000-0000-0000DC140000}"/>
    <cellStyle name="Normal 4 11 2 6 2" xfId="5340" xr:uid="{00000000-0005-0000-0000-0000DD140000}"/>
    <cellStyle name="Normal 4 11 2 6 3" xfId="5341" xr:uid="{00000000-0005-0000-0000-0000DE140000}"/>
    <cellStyle name="Normal 4 11 3" xfId="5342" xr:uid="{00000000-0005-0000-0000-0000DF140000}"/>
    <cellStyle name="Normal 4 11 4" xfId="5343" xr:uid="{00000000-0005-0000-0000-0000E0140000}"/>
    <cellStyle name="Normal 4 11 5" xfId="5344" xr:uid="{00000000-0005-0000-0000-0000E1140000}"/>
    <cellStyle name="Normal 4 11 6" xfId="5345" xr:uid="{00000000-0005-0000-0000-0000E2140000}"/>
    <cellStyle name="Normal 4 12" xfId="5346" xr:uid="{00000000-0005-0000-0000-0000E3140000}"/>
    <cellStyle name="Normal 4 12 2" xfId="5347" xr:uid="{00000000-0005-0000-0000-0000E4140000}"/>
    <cellStyle name="Normal 4 12 2 2" xfId="5348" xr:uid="{00000000-0005-0000-0000-0000E5140000}"/>
    <cellStyle name="Normal 4 12 2 2 2" xfId="5349" xr:uid="{00000000-0005-0000-0000-0000E6140000}"/>
    <cellStyle name="Normal 4 12 2 2 3" xfId="5350" xr:uid="{00000000-0005-0000-0000-0000E7140000}"/>
    <cellStyle name="Normal 4 12 2 3" xfId="5351" xr:uid="{00000000-0005-0000-0000-0000E8140000}"/>
    <cellStyle name="Normal 4 12 2 3 2" xfId="5352" xr:uid="{00000000-0005-0000-0000-0000E9140000}"/>
    <cellStyle name="Normal 4 12 2 3 3" xfId="5353" xr:uid="{00000000-0005-0000-0000-0000EA140000}"/>
    <cellStyle name="Normal 4 12 2 4" xfId="5354" xr:uid="{00000000-0005-0000-0000-0000EB140000}"/>
    <cellStyle name="Normal 4 12 2 4 2" xfId="5355" xr:uid="{00000000-0005-0000-0000-0000EC140000}"/>
    <cellStyle name="Normal 4 12 2 4 3" xfId="5356" xr:uid="{00000000-0005-0000-0000-0000ED140000}"/>
    <cellStyle name="Normal 4 12 2 5" xfId="5357" xr:uid="{00000000-0005-0000-0000-0000EE140000}"/>
    <cellStyle name="Normal 4 12 2 5 2" xfId="5358" xr:uid="{00000000-0005-0000-0000-0000EF140000}"/>
    <cellStyle name="Normal 4 12 2 5 3" xfId="5359" xr:uid="{00000000-0005-0000-0000-0000F0140000}"/>
    <cellStyle name="Normal 4 12 2 6" xfId="5360" xr:uid="{00000000-0005-0000-0000-0000F1140000}"/>
    <cellStyle name="Normal 4 12 2 6 2" xfId="5361" xr:uid="{00000000-0005-0000-0000-0000F2140000}"/>
    <cellStyle name="Normal 4 12 2 6 3" xfId="5362" xr:uid="{00000000-0005-0000-0000-0000F3140000}"/>
    <cellStyle name="Normal 4 12 3" xfId="5363" xr:uid="{00000000-0005-0000-0000-0000F4140000}"/>
    <cellStyle name="Normal 4 12 4" xfId="5364" xr:uid="{00000000-0005-0000-0000-0000F5140000}"/>
    <cellStyle name="Normal 4 12 5" xfId="5365" xr:uid="{00000000-0005-0000-0000-0000F6140000}"/>
    <cellStyle name="Normal 4 12 6" xfId="5366" xr:uid="{00000000-0005-0000-0000-0000F7140000}"/>
    <cellStyle name="Normal 4 13" xfId="5367" xr:uid="{00000000-0005-0000-0000-0000F8140000}"/>
    <cellStyle name="Normal 4 13 2" xfId="5368" xr:uid="{00000000-0005-0000-0000-0000F9140000}"/>
    <cellStyle name="Normal 4 13 3" xfId="5369" xr:uid="{00000000-0005-0000-0000-0000FA140000}"/>
    <cellStyle name="Normal 4 13 4" xfId="5370" xr:uid="{00000000-0005-0000-0000-0000FB140000}"/>
    <cellStyle name="Normal 4 13 5" xfId="5371" xr:uid="{00000000-0005-0000-0000-0000FC140000}"/>
    <cellStyle name="Normal 4 13 6" xfId="5372" xr:uid="{00000000-0005-0000-0000-0000FD140000}"/>
    <cellStyle name="Normal 4 14" xfId="5373" xr:uid="{00000000-0005-0000-0000-0000FE140000}"/>
    <cellStyle name="Normal 4 14 2" xfId="5374" xr:uid="{00000000-0005-0000-0000-0000FF140000}"/>
    <cellStyle name="Normal 4 14 3" xfId="5375" xr:uid="{00000000-0005-0000-0000-000000150000}"/>
    <cellStyle name="Normal 4 14 4" xfId="5376" xr:uid="{00000000-0005-0000-0000-000001150000}"/>
    <cellStyle name="Normal 4 14 5" xfId="5377" xr:uid="{00000000-0005-0000-0000-000002150000}"/>
    <cellStyle name="Normal 4 14 6" xfId="5378" xr:uid="{00000000-0005-0000-0000-000003150000}"/>
    <cellStyle name="Normal 4 15" xfId="5379" xr:uid="{00000000-0005-0000-0000-000004150000}"/>
    <cellStyle name="Normal 4 15 2" xfId="5380" xr:uid="{00000000-0005-0000-0000-000005150000}"/>
    <cellStyle name="Normal 4 15 3" xfId="5381" xr:uid="{00000000-0005-0000-0000-000006150000}"/>
    <cellStyle name="Normal 4 15 4" xfId="5382" xr:uid="{00000000-0005-0000-0000-000007150000}"/>
    <cellStyle name="Normal 4 15 5" xfId="5383" xr:uid="{00000000-0005-0000-0000-000008150000}"/>
    <cellStyle name="Normal 4 15 6" xfId="5384" xr:uid="{00000000-0005-0000-0000-000009150000}"/>
    <cellStyle name="Normal 4 16" xfId="5385" xr:uid="{00000000-0005-0000-0000-00000A150000}"/>
    <cellStyle name="Normal 4 16 2" xfId="5386" xr:uid="{00000000-0005-0000-0000-00000B150000}"/>
    <cellStyle name="Normal 4 16 3" xfId="5387" xr:uid="{00000000-0005-0000-0000-00000C150000}"/>
    <cellStyle name="Normal 4 16 4" xfId="5388" xr:uid="{00000000-0005-0000-0000-00000D150000}"/>
    <cellStyle name="Normal 4 16 5" xfId="5389" xr:uid="{00000000-0005-0000-0000-00000E150000}"/>
    <cellStyle name="Normal 4 16 6" xfId="5390" xr:uid="{00000000-0005-0000-0000-00000F150000}"/>
    <cellStyle name="Normal 4 17" xfId="5391" xr:uid="{00000000-0005-0000-0000-000010150000}"/>
    <cellStyle name="Normal 4 17 2" xfId="5392" xr:uid="{00000000-0005-0000-0000-000011150000}"/>
    <cellStyle name="Normal 4 17 3" xfId="5393" xr:uid="{00000000-0005-0000-0000-000012150000}"/>
    <cellStyle name="Normal 4 17 4" xfId="5394" xr:uid="{00000000-0005-0000-0000-000013150000}"/>
    <cellStyle name="Normal 4 17 5" xfId="5395" xr:uid="{00000000-0005-0000-0000-000014150000}"/>
    <cellStyle name="Normal 4 17 6" xfId="5396" xr:uid="{00000000-0005-0000-0000-000015150000}"/>
    <cellStyle name="Normal 4 18" xfId="5397" xr:uid="{00000000-0005-0000-0000-000016150000}"/>
    <cellStyle name="Normal 4 18 2" xfId="5398" xr:uid="{00000000-0005-0000-0000-000017150000}"/>
    <cellStyle name="Normal 4 18 3" xfId="5399" xr:uid="{00000000-0005-0000-0000-000018150000}"/>
    <cellStyle name="Normal 4 18 4" xfId="5400" xr:uid="{00000000-0005-0000-0000-000019150000}"/>
    <cellStyle name="Normal 4 18 5" xfId="5401" xr:uid="{00000000-0005-0000-0000-00001A150000}"/>
    <cellStyle name="Normal 4 18 6" xfId="5402" xr:uid="{00000000-0005-0000-0000-00001B150000}"/>
    <cellStyle name="Normal 4 19" xfId="5403" xr:uid="{00000000-0005-0000-0000-00001C150000}"/>
    <cellStyle name="Normal 4 19 2" xfId="5404" xr:uid="{00000000-0005-0000-0000-00001D150000}"/>
    <cellStyle name="Normal 4 19 3" xfId="5405" xr:uid="{00000000-0005-0000-0000-00001E150000}"/>
    <cellStyle name="Normal 4 19 4" xfId="5406" xr:uid="{00000000-0005-0000-0000-00001F150000}"/>
    <cellStyle name="Normal 4 19 5" xfId="5407" xr:uid="{00000000-0005-0000-0000-000020150000}"/>
    <cellStyle name="Normal 4 19 6" xfId="5408" xr:uid="{00000000-0005-0000-0000-000021150000}"/>
    <cellStyle name="Normal 4 2" xfId="5409" xr:uid="{00000000-0005-0000-0000-000022150000}"/>
    <cellStyle name="Normal 4 2 2" xfId="5410" xr:uid="{00000000-0005-0000-0000-000023150000}"/>
    <cellStyle name="Normal 4 2 2 2" xfId="5411" xr:uid="{00000000-0005-0000-0000-000024150000}"/>
    <cellStyle name="Normal 4 2 3" xfId="5412" xr:uid="{00000000-0005-0000-0000-000025150000}"/>
    <cellStyle name="Normal 4 2 4" xfId="5413" xr:uid="{00000000-0005-0000-0000-000026150000}"/>
    <cellStyle name="Normal 4 20" xfId="5414" xr:uid="{00000000-0005-0000-0000-000027150000}"/>
    <cellStyle name="Normal 4 20 2" xfId="5415" xr:uid="{00000000-0005-0000-0000-000028150000}"/>
    <cellStyle name="Normal 4 20 3" xfId="5416" xr:uid="{00000000-0005-0000-0000-000029150000}"/>
    <cellStyle name="Normal 4 20 4" xfId="5417" xr:uid="{00000000-0005-0000-0000-00002A150000}"/>
    <cellStyle name="Normal 4 20 5" xfId="5418" xr:uid="{00000000-0005-0000-0000-00002B150000}"/>
    <cellStyle name="Normal 4 20 6" xfId="5419" xr:uid="{00000000-0005-0000-0000-00002C150000}"/>
    <cellStyle name="Normal 4 21" xfId="5420" xr:uid="{00000000-0005-0000-0000-00002D150000}"/>
    <cellStyle name="Normal 4 21 2" xfId="5421" xr:uid="{00000000-0005-0000-0000-00002E150000}"/>
    <cellStyle name="Normal 4 21 3" xfId="5422" xr:uid="{00000000-0005-0000-0000-00002F150000}"/>
    <cellStyle name="Normal 4 21 4" xfId="5423" xr:uid="{00000000-0005-0000-0000-000030150000}"/>
    <cellStyle name="Normal 4 21 5" xfId="5424" xr:uid="{00000000-0005-0000-0000-000031150000}"/>
    <cellStyle name="Normal 4 21 6" xfId="5425" xr:uid="{00000000-0005-0000-0000-000032150000}"/>
    <cellStyle name="Normal 4 22" xfId="5426" xr:uid="{00000000-0005-0000-0000-000033150000}"/>
    <cellStyle name="Normal 4 22 2" xfId="5427" xr:uid="{00000000-0005-0000-0000-000034150000}"/>
    <cellStyle name="Normal 4 22 3" xfId="5428" xr:uid="{00000000-0005-0000-0000-000035150000}"/>
    <cellStyle name="Normal 4 22 4" xfId="5429" xr:uid="{00000000-0005-0000-0000-000036150000}"/>
    <cellStyle name="Normal 4 22 5" xfId="5430" xr:uid="{00000000-0005-0000-0000-000037150000}"/>
    <cellStyle name="Normal 4 22 6" xfId="5431" xr:uid="{00000000-0005-0000-0000-000038150000}"/>
    <cellStyle name="Normal 4 23" xfId="5432" xr:uid="{00000000-0005-0000-0000-000039150000}"/>
    <cellStyle name="Normal 4 23 2" xfId="5433" xr:uid="{00000000-0005-0000-0000-00003A150000}"/>
    <cellStyle name="Normal 4 23 3" xfId="5434" xr:uid="{00000000-0005-0000-0000-00003B150000}"/>
    <cellStyle name="Normal 4 23 4" xfId="5435" xr:uid="{00000000-0005-0000-0000-00003C150000}"/>
    <cellStyle name="Normal 4 23 5" xfId="5436" xr:uid="{00000000-0005-0000-0000-00003D150000}"/>
    <cellStyle name="Normal 4 23 6" xfId="5437" xr:uid="{00000000-0005-0000-0000-00003E150000}"/>
    <cellStyle name="Normal 4 24" xfId="5438" xr:uid="{00000000-0005-0000-0000-00003F150000}"/>
    <cellStyle name="Normal 4 24 2" xfId="5439" xr:uid="{00000000-0005-0000-0000-000040150000}"/>
    <cellStyle name="Normal 4 24 3" xfId="5440" xr:uid="{00000000-0005-0000-0000-000041150000}"/>
    <cellStyle name="Normal 4 24 4" xfId="5441" xr:uid="{00000000-0005-0000-0000-000042150000}"/>
    <cellStyle name="Normal 4 24 5" xfId="5442" xr:uid="{00000000-0005-0000-0000-000043150000}"/>
    <cellStyle name="Normal 4 24 6" xfId="5443" xr:uid="{00000000-0005-0000-0000-000044150000}"/>
    <cellStyle name="Normal 4 25" xfId="5444" xr:uid="{00000000-0005-0000-0000-000045150000}"/>
    <cellStyle name="Normal 4 25 2" xfId="5445" xr:uid="{00000000-0005-0000-0000-000046150000}"/>
    <cellStyle name="Normal 4 25 3" xfId="5446" xr:uid="{00000000-0005-0000-0000-000047150000}"/>
    <cellStyle name="Normal 4 25 4" xfId="5447" xr:uid="{00000000-0005-0000-0000-000048150000}"/>
    <cellStyle name="Normal 4 25 5" xfId="5448" xr:uid="{00000000-0005-0000-0000-000049150000}"/>
    <cellStyle name="Normal 4 25 6" xfId="5449" xr:uid="{00000000-0005-0000-0000-00004A150000}"/>
    <cellStyle name="Normal 4 26" xfId="5450" xr:uid="{00000000-0005-0000-0000-00004B150000}"/>
    <cellStyle name="Normal 4 26 2" xfId="5451" xr:uid="{00000000-0005-0000-0000-00004C150000}"/>
    <cellStyle name="Normal 4 26 3" xfId="5452" xr:uid="{00000000-0005-0000-0000-00004D150000}"/>
    <cellStyle name="Normal 4 26 4" xfId="5453" xr:uid="{00000000-0005-0000-0000-00004E150000}"/>
    <cellStyle name="Normal 4 26 5" xfId="5454" xr:uid="{00000000-0005-0000-0000-00004F150000}"/>
    <cellStyle name="Normal 4 26 6" xfId="5455" xr:uid="{00000000-0005-0000-0000-000050150000}"/>
    <cellStyle name="Normal 4 27" xfId="5456" xr:uid="{00000000-0005-0000-0000-000051150000}"/>
    <cellStyle name="Normal 4 27 2" xfId="5457" xr:uid="{00000000-0005-0000-0000-000052150000}"/>
    <cellStyle name="Normal 4 27 3" xfId="5458" xr:uid="{00000000-0005-0000-0000-000053150000}"/>
    <cellStyle name="Normal 4 27 4" xfId="5459" xr:uid="{00000000-0005-0000-0000-000054150000}"/>
    <cellStyle name="Normal 4 27 5" xfId="5460" xr:uid="{00000000-0005-0000-0000-000055150000}"/>
    <cellStyle name="Normal 4 27 6" xfId="5461" xr:uid="{00000000-0005-0000-0000-000056150000}"/>
    <cellStyle name="Normal 4 28" xfId="5462" xr:uid="{00000000-0005-0000-0000-000057150000}"/>
    <cellStyle name="Normal 4 28 2" xfId="5463" xr:uid="{00000000-0005-0000-0000-000058150000}"/>
    <cellStyle name="Normal 4 28 3" xfId="5464" xr:uid="{00000000-0005-0000-0000-000059150000}"/>
    <cellStyle name="Normal 4 28 4" xfId="5465" xr:uid="{00000000-0005-0000-0000-00005A150000}"/>
    <cellStyle name="Normal 4 28 5" xfId="5466" xr:uid="{00000000-0005-0000-0000-00005B150000}"/>
    <cellStyle name="Normal 4 28 6" xfId="5467" xr:uid="{00000000-0005-0000-0000-00005C150000}"/>
    <cellStyle name="Normal 4 29" xfId="5468" xr:uid="{00000000-0005-0000-0000-00005D150000}"/>
    <cellStyle name="Normal 4 29 2" xfId="5469" xr:uid="{00000000-0005-0000-0000-00005E150000}"/>
    <cellStyle name="Normal 4 29 3" xfId="5470" xr:uid="{00000000-0005-0000-0000-00005F150000}"/>
    <cellStyle name="Normal 4 29 4" xfId="5471" xr:uid="{00000000-0005-0000-0000-000060150000}"/>
    <cellStyle name="Normal 4 29 5" xfId="5472" xr:uid="{00000000-0005-0000-0000-000061150000}"/>
    <cellStyle name="Normal 4 29 6" xfId="5473" xr:uid="{00000000-0005-0000-0000-000062150000}"/>
    <cellStyle name="Normal 4 3" xfId="5474" xr:uid="{00000000-0005-0000-0000-000063150000}"/>
    <cellStyle name="Normal 4 30" xfId="5475" xr:uid="{00000000-0005-0000-0000-000064150000}"/>
    <cellStyle name="Normal 4 30 2" xfId="5476" xr:uid="{00000000-0005-0000-0000-000065150000}"/>
    <cellStyle name="Normal 4 30 3" xfId="5477" xr:uid="{00000000-0005-0000-0000-000066150000}"/>
    <cellStyle name="Normal 4 30 4" xfId="5478" xr:uid="{00000000-0005-0000-0000-000067150000}"/>
    <cellStyle name="Normal 4 30 5" xfId="5479" xr:uid="{00000000-0005-0000-0000-000068150000}"/>
    <cellStyle name="Normal 4 30 6" xfId="5480" xr:uid="{00000000-0005-0000-0000-000069150000}"/>
    <cellStyle name="Normal 4 31" xfId="5481" xr:uid="{00000000-0005-0000-0000-00006A150000}"/>
    <cellStyle name="Normal 4 31 2" xfId="5482" xr:uid="{00000000-0005-0000-0000-00006B150000}"/>
    <cellStyle name="Normal 4 31 3" xfId="5483" xr:uid="{00000000-0005-0000-0000-00006C150000}"/>
    <cellStyle name="Normal 4 31 4" xfId="5484" xr:uid="{00000000-0005-0000-0000-00006D150000}"/>
    <cellStyle name="Normal 4 31 5" xfId="5485" xr:uid="{00000000-0005-0000-0000-00006E150000}"/>
    <cellStyle name="Normal 4 31 6" xfId="5486" xr:uid="{00000000-0005-0000-0000-00006F150000}"/>
    <cellStyle name="Normal 4 32" xfId="5487" xr:uid="{00000000-0005-0000-0000-000070150000}"/>
    <cellStyle name="Normal 4 32 2" xfId="5488" xr:uid="{00000000-0005-0000-0000-000071150000}"/>
    <cellStyle name="Normal 4 32 3" xfId="5489" xr:uid="{00000000-0005-0000-0000-000072150000}"/>
    <cellStyle name="Normal 4 32 4" xfId="5490" xr:uid="{00000000-0005-0000-0000-000073150000}"/>
    <cellStyle name="Normal 4 32 5" xfId="5491" xr:uid="{00000000-0005-0000-0000-000074150000}"/>
    <cellStyle name="Normal 4 32 6" xfId="5492" xr:uid="{00000000-0005-0000-0000-000075150000}"/>
    <cellStyle name="Normal 4 33" xfId="5493" xr:uid="{00000000-0005-0000-0000-000076150000}"/>
    <cellStyle name="Normal 4 34" xfId="5494" xr:uid="{00000000-0005-0000-0000-000077150000}"/>
    <cellStyle name="Normal 4 35" xfId="5495" xr:uid="{00000000-0005-0000-0000-000078150000}"/>
    <cellStyle name="Normal 4 36" xfId="5496" xr:uid="{00000000-0005-0000-0000-000079150000}"/>
    <cellStyle name="Normal 4 37" xfId="5497" xr:uid="{00000000-0005-0000-0000-00007A150000}"/>
    <cellStyle name="Normal 4 38" xfId="5498" xr:uid="{00000000-0005-0000-0000-00007B150000}"/>
    <cellStyle name="Normal 4 39" xfId="5499" xr:uid="{00000000-0005-0000-0000-00007C150000}"/>
    <cellStyle name="Normal 4 4" xfId="5500" xr:uid="{00000000-0005-0000-0000-00007D150000}"/>
    <cellStyle name="Normal 4 4 2" xfId="5501" xr:uid="{00000000-0005-0000-0000-00007E150000}"/>
    <cellStyle name="Normal 4 4 3" xfId="5502" xr:uid="{00000000-0005-0000-0000-00007F150000}"/>
    <cellStyle name="Normal 4 4 4" xfId="5503" xr:uid="{00000000-0005-0000-0000-000080150000}"/>
    <cellStyle name="Normal 4 4 5" xfId="5504" xr:uid="{00000000-0005-0000-0000-000081150000}"/>
    <cellStyle name="Normal 4 4 6" xfId="5505" xr:uid="{00000000-0005-0000-0000-000082150000}"/>
    <cellStyle name="Normal 4 40" xfId="5506" xr:uid="{00000000-0005-0000-0000-000083150000}"/>
    <cellStyle name="Normal 4 41" xfId="5507" xr:uid="{00000000-0005-0000-0000-000084150000}"/>
    <cellStyle name="Normal 4 42" xfId="5508" xr:uid="{00000000-0005-0000-0000-000085150000}"/>
    <cellStyle name="Normal 4 43" xfId="5509" xr:uid="{00000000-0005-0000-0000-000086150000}"/>
    <cellStyle name="Normal 4 44" xfId="5510" xr:uid="{00000000-0005-0000-0000-000087150000}"/>
    <cellStyle name="Normal 4 45" xfId="5511" xr:uid="{00000000-0005-0000-0000-000088150000}"/>
    <cellStyle name="Normal 4 46" xfId="5512" xr:uid="{00000000-0005-0000-0000-000089150000}"/>
    <cellStyle name="Normal 4 47" xfId="5513" xr:uid="{00000000-0005-0000-0000-00008A150000}"/>
    <cellStyle name="Normal 4 48" xfId="5514" xr:uid="{00000000-0005-0000-0000-00008B150000}"/>
    <cellStyle name="Normal 4 49" xfId="5515" xr:uid="{00000000-0005-0000-0000-00008C150000}"/>
    <cellStyle name="Normal 4 5" xfId="5516" xr:uid="{00000000-0005-0000-0000-00008D150000}"/>
    <cellStyle name="Normal 4 5 2" xfId="5517" xr:uid="{00000000-0005-0000-0000-00008E150000}"/>
    <cellStyle name="Normal 4 5 3" xfId="5518" xr:uid="{00000000-0005-0000-0000-00008F150000}"/>
    <cellStyle name="Normal 4 5 4" xfId="5519" xr:uid="{00000000-0005-0000-0000-000090150000}"/>
    <cellStyle name="Normal 4 5 5" xfId="5520" xr:uid="{00000000-0005-0000-0000-000091150000}"/>
    <cellStyle name="Normal 4 5 6" xfId="5521" xr:uid="{00000000-0005-0000-0000-000092150000}"/>
    <cellStyle name="Normal 4 50" xfId="5522" xr:uid="{00000000-0005-0000-0000-000093150000}"/>
    <cellStyle name="Normal 4 51" xfId="5523" xr:uid="{00000000-0005-0000-0000-000094150000}"/>
    <cellStyle name="Normal 4 52" xfId="5524" xr:uid="{00000000-0005-0000-0000-000095150000}"/>
    <cellStyle name="Normal 4 53" xfId="5525" xr:uid="{00000000-0005-0000-0000-000096150000}"/>
    <cellStyle name="Normal 4 54" xfId="5526" xr:uid="{00000000-0005-0000-0000-000097150000}"/>
    <cellStyle name="Normal 4 6" xfId="5527" xr:uid="{00000000-0005-0000-0000-000098150000}"/>
    <cellStyle name="Normal 4 6 2" xfId="5528" xr:uid="{00000000-0005-0000-0000-000099150000}"/>
    <cellStyle name="Normal 4 6 3" xfId="5529" xr:uid="{00000000-0005-0000-0000-00009A150000}"/>
    <cellStyle name="Normal 4 6 4" xfId="5530" xr:uid="{00000000-0005-0000-0000-00009B150000}"/>
    <cellStyle name="Normal 4 6 5" xfId="5531" xr:uid="{00000000-0005-0000-0000-00009C150000}"/>
    <cellStyle name="Normal 4 6 6" xfId="5532" xr:uid="{00000000-0005-0000-0000-00009D150000}"/>
    <cellStyle name="Normal 4 7" xfId="5533" xr:uid="{00000000-0005-0000-0000-00009E150000}"/>
    <cellStyle name="Normal 4 7 2" xfId="5534" xr:uid="{00000000-0005-0000-0000-00009F150000}"/>
    <cellStyle name="Normal 4 7 3" xfId="5535" xr:uid="{00000000-0005-0000-0000-0000A0150000}"/>
    <cellStyle name="Normal 4 7 4" xfId="5536" xr:uid="{00000000-0005-0000-0000-0000A1150000}"/>
    <cellStyle name="Normal 4 7 5" xfId="5537" xr:uid="{00000000-0005-0000-0000-0000A2150000}"/>
    <cellStyle name="Normal 4 7 6" xfId="5538" xr:uid="{00000000-0005-0000-0000-0000A3150000}"/>
    <cellStyle name="Normal 4 8" xfId="5539" xr:uid="{00000000-0005-0000-0000-0000A4150000}"/>
    <cellStyle name="Normal 4 8 2" xfId="5540" xr:uid="{00000000-0005-0000-0000-0000A5150000}"/>
    <cellStyle name="Normal 4 8 3" xfId="5541" xr:uid="{00000000-0005-0000-0000-0000A6150000}"/>
    <cellStyle name="Normal 4 8 4" xfId="5542" xr:uid="{00000000-0005-0000-0000-0000A7150000}"/>
    <cellStyle name="Normal 4 8 5" xfId="5543" xr:uid="{00000000-0005-0000-0000-0000A8150000}"/>
    <cellStyle name="Normal 4 8 6" xfId="5544" xr:uid="{00000000-0005-0000-0000-0000A9150000}"/>
    <cellStyle name="Normal 4 9" xfId="5545" xr:uid="{00000000-0005-0000-0000-0000AA150000}"/>
    <cellStyle name="Normal 4 9 2" xfId="5546" xr:uid="{00000000-0005-0000-0000-0000AB150000}"/>
    <cellStyle name="Normal 4 9 3" xfId="5547" xr:uid="{00000000-0005-0000-0000-0000AC150000}"/>
    <cellStyle name="Normal 4 9 4" xfId="5548" xr:uid="{00000000-0005-0000-0000-0000AD150000}"/>
    <cellStyle name="Normal 4 9 5" xfId="5549" xr:uid="{00000000-0005-0000-0000-0000AE150000}"/>
    <cellStyle name="Normal 4 9 6" xfId="5550" xr:uid="{00000000-0005-0000-0000-0000AF150000}"/>
    <cellStyle name="Normal 5" xfId="5551" xr:uid="{00000000-0005-0000-0000-0000B0150000}"/>
    <cellStyle name="Normal 5 10" xfId="5552" xr:uid="{00000000-0005-0000-0000-0000B1150000}"/>
    <cellStyle name="Normal 5 11" xfId="5553" xr:uid="{00000000-0005-0000-0000-0000B2150000}"/>
    <cellStyle name="Normal 5 12" xfId="5554" xr:uid="{00000000-0005-0000-0000-0000B3150000}"/>
    <cellStyle name="Normal 5 13" xfId="5555" xr:uid="{00000000-0005-0000-0000-0000B4150000}"/>
    <cellStyle name="Normal 5 14" xfId="5556" xr:uid="{00000000-0005-0000-0000-0000B5150000}"/>
    <cellStyle name="Normal 5 15" xfId="5557" xr:uid="{00000000-0005-0000-0000-0000B6150000}"/>
    <cellStyle name="Normal 5 16" xfId="5558" xr:uid="{00000000-0005-0000-0000-0000B7150000}"/>
    <cellStyle name="Normal 5 17" xfId="5559" xr:uid="{00000000-0005-0000-0000-0000B8150000}"/>
    <cellStyle name="Normal 5 18" xfId="5560" xr:uid="{00000000-0005-0000-0000-0000B9150000}"/>
    <cellStyle name="Normal 5 19" xfId="5561" xr:uid="{00000000-0005-0000-0000-0000BA150000}"/>
    <cellStyle name="Normal 5 2" xfId="5562" xr:uid="{00000000-0005-0000-0000-0000BB150000}"/>
    <cellStyle name="Normal 5 20" xfId="5563" xr:uid="{00000000-0005-0000-0000-0000BC150000}"/>
    <cellStyle name="Normal 5 21" xfId="5564" xr:uid="{00000000-0005-0000-0000-0000BD150000}"/>
    <cellStyle name="Normal 5 22" xfId="5565" xr:uid="{00000000-0005-0000-0000-0000BE150000}"/>
    <cellStyle name="Normal 5 23" xfId="5566" xr:uid="{00000000-0005-0000-0000-0000BF150000}"/>
    <cellStyle name="Normal 5 24" xfId="5567" xr:uid="{00000000-0005-0000-0000-0000C0150000}"/>
    <cellStyle name="Normal 5 25" xfId="5568" xr:uid="{00000000-0005-0000-0000-0000C1150000}"/>
    <cellStyle name="Normal 5 26" xfId="5569" xr:uid="{00000000-0005-0000-0000-0000C2150000}"/>
    <cellStyle name="Normal 5 27" xfId="5570" xr:uid="{00000000-0005-0000-0000-0000C3150000}"/>
    <cellStyle name="Normal 5 28" xfId="5571" xr:uid="{00000000-0005-0000-0000-0000C4150000}"/>
    <cellStyle name="Normal 5 29" xfId="5572" xr:uid="{00000000-0005-0000-0000-0000C5150000}"/>
    <cellStyle name="Normal 5 3" xfId="5573" xr:uid="{00000000-0005-0000-0000-0000C6150000}"/>
    <cellStyle name="Normal 5 30" xfId="5574" xr:uid="{00000000-0005-0000-0000-0000C7150000}"/>
    <cellStyle name="Normal 5 31" xfId="5575" xr:uid="{00000000-0005-0000-0000-0000C8150000}"/>
    <cellStyle name="Normal 5 32" xfId="5576" xr:uid="{00000000-0005-0000-0000-0000C9150000}"/>
    <cellStyle name="Normal 5 33" xfId="5577" xr:uid="{00000000-0005-0000-0000-0000CA150000}"/>
    <cellStyle name="Normal 5 34" xfId="5578" xr:uid="{00000000-0005-0000-0000-0000CB150000}"/>
    <cellStyle name="Normal 5 35" xfId="5579" xr:uid="{00000000-0005-0000-0000-0000CC150000}"/>
    <cellStyle name="Normal 5 4" xfId="5580" xr:uid="{00000000-0005-0000-0000-0000CD150000}"/>
    <cellStyle name="Normal 5 5" xfId="5581" xr:uid="{00000000-0005-0000-0000-0000CE150000}"/>
    <cellStyle name="Normal 5 6" xfId="5582" xr:uid="{00000000-0005-0000-0000-0000CF150000}"/>
    <cellStyle name="Normal 5 7" xfId="5583" xr:uid="{00000000-0005-0000-0000-0000D0150000}"/>
    <cellStyle name="Normal 5 8" xfId="5584" xr:uid="{00000000-0005-0000-0000-0000D1150000}"/>
    <cellStyle name="Normal 5 9" xfId="5585" xr:uid="{00000000-0005-0000-0000-0000D2150000}"/>
    <cellStyle name="Normal 6" xfId="5586" xr:uid="{00000000-0005-0000-0000-0000D3150000}"/>
    <cellStyle name="Normal 6 10" xfId="5587" xr:uid="{00000000-0005-0000-0000-0000D4150000}"/>
    <cellStyle name="Normal 6 10 2" xfId="5588" xr:uid="{00000000-0005-0000-0000-0000D5150000}"/>
    <cellStyle name="Normal 6 11" xfId="5589" xr:uid="{00000000-0005-0000-0000-0000D6150000}"/>
    <cellStyle name="Normal 6 12" xfId="5590" xr:uid="{00000000-0005-0000-0000-0000D7150000}"/>
    <cellStyle name="Normal 6 13" xfId="5591" xr:uid="{00000000-0005-0000-0000-0000D8150000}"/>
    <cellStyle name="Normal 6 14" xfId="5592" xr:uid="{00000000-0005-0000-0000-0000D9150000}"/>
    <cellStyle name="Normal 6 15" xfId="5593" xr:uid="{00000000-0005-0000-0000-0000DA150000}"/>
    <cellStyle name="Normal 6 16" xfId="5594" xr:uid="{00000000-0005-0000-0000-0000DB150000}"/>
    <cellStyle name="Normal 6 17" xfId="5595" xr:uid="{00000000-0005-0000-0000-0000DC150000}"/>
    <cellStyle name="Normal 6 18" xfId="5596" xr:uid="{00000000-0005-0000-0000-0000DD150000}"/>
    <cellStyle name="Normal 6 19" xfId="5597" xr:uid="{00000000-0005-0000-0000-0000DE150000}"/>
    <cellStyle name="Normal 6 2" xfId="5598" xr:uid="{00000000-0005-0000-0000-0000DF150000}"/>
    <cellStyle name="Normal 6 20" xfId="5599" xr:uid="{00000000-0005-0000-0000-0000E0150000}"/>
    <cellStyle name="Normal 6 21" xfId="5600" xr:uid="{00000000-0005-0000-0000-0000E1150000}"/>
    <cellStyle name="Normal 6 22" xfId="5601" xr:uid="{00000000-0005-0000-0000-0000E2150000}"/>
    <cellStyle name="Normal 6 23" xfId="5602" xr:uid="{00000000-0005-0000-0000-0000E3150000}"/>
    <cellStyle name="Normal 6 24" xfId="5603" xr:uid="{00000000-0005-0000-0000-0000E4150000}"/>
    <cellStyle name="Normal 6 25" xfId="5604" xr:uid="{00000000-0005-0000-0000-0000E5150000}"/>
    <cellStyle name="Normal 6 26" xfId="5605" xr:uid="{00000000-0005-0000-0000-0000E6150000}"/>
    <cellStyle name="Normal 6 27" xfId="5606" xr:uid="{00000000-0005-0000-0000-0000E7150000}"/>
    <cellStyle name="Normal 6 28" xfId="5607" xr:uid="{00000000-0005-0000-0000-0000E8150000}"/>
    <cellStyle name="Normal 6 29" xfId="5608" xr:uid="{00000000-0005-0000-0000-0000E9150000}"/>
    <cellStyle name="Normal 6 3" xfId="5609" xr:uid="{00000000-0005-0000-0000-0000EA150000}"/>
    <cellStyle name="Normal 6 30" xfId="5610" xr:uid="{00000000-0005-0000-0000-0000EB150000}"/>
    <cellStyle name="Normal 6 31" xfId="5611" xr:uid="{00000000-0005-0000-0000-0000EC150000}"/>
    <cellStyle name="Normal 6 32" xfId="5612" xr:uid="{00000000-0005-0000-0000-0000ED150000}"/>
    <cellStyle name="Normal 6 33" xfId="5613" xr:uid="{00000000-0005-0000-0000-0000EE150000}"/>
    <cellStyle name="Normal 6 34" xfId="5614" xr:uid="{00000000-0005-0000-0000-0000EF150000}"/>
    <cellStyle name="Normal 6 35" xfId="5615" xr:uid="{00000000-0005-0000-0000-0000F0150000}"/>
    <cellStyle name="Normal 6 4" xfId="5616" xr:uid="{00000000-0005-0000-0000-0000F1150000}"/>
    <cellStyle name="Normal 6 5" xfId="5617" xr:uid="{00000000-0005-0000-0000-0000F2150000}"/>
    <cellStyle name="Normal 6 6" xfId="5618" xr:uid="{00000000-0005-0000-0000-0000F3150000}"/>
    <cellStyle name="Normal 6 7" xfId="5619" xr:uid="{00000000-0005-0000-0000-0000F4150000}"/>
    <cellStyle name="Normal 6 8" xfId="5620" xr:uid="{00000000-0005-0000-0000-0000F5150000}"/>
    <cellStyle name="Normal 6 9" xfId="5621" xr:uid="{00000000-0005-0000-0000-0000F6150000}"/>
    <cellStyle name="Normal 7" xfId="5622" xr:uid="{00000000-0005-0000-0000-0000F7150000}"/>
    <cellStyle name="Normal 7 2" xfId="5623" xr:uid="{00000000-0005-0000-0000-0000F8150000}"/>
    <cellStyle name="Normal 7 2 2" xfId="5624" xr:uid="{00000000-0005-0000-0000-0000F9150000}"/>
    <cellStyle name="Normal 7 2 2 2" xfId="5625" xr:uid="{00000000-0005-0000-0000-0000FA150000}"/>
    <cellStyle name="Normal 7 2 2 3" xfId="5626" xr:uid="{00000000-0005-0000-0000-0000FB150000}"/>
    <cellStyle name="Normal 7 2 2 4" xfId="5627" xr:uid="{00000000-0005-0000-0000-0000FC150000}"/>
    <cellStyle name="Normal 7 2 3" xfId="5628" xr:uid="{00000000-0005-0000-0000-0000FD150000}"/>
    <cellStyle name="Normal 7 2 3 2" xfId="5629" xr:uid="{00000000-0005-0000-0000-0000FE150000}"/>
    <cellStyle name="Normal 7 2 3 3" xfId="5630" xr:uid="{00000000-0005-0000-0000-0000FF150000}"/>
    <cellStyle name="Normal 7 3" xfId="5631" xr:uid="{00000000-0005-0000-0000-000000160000}"/>
    <cellStyle name="Normal 7 3 2" xfId="5632" xr:uid="{00000000-0005-0000-0000-000001160000}"/>
    <cellStyle name="Normal 7 3 2 2" xfId="5633" xr:uid="{00000000-0005-0000-0000-000002160000}"/>
    <cellStyle name="Normal 7 3 2 3" xfId="5634" xr:uid="{00000000-0005-0000-0000-000003160000}"/>
    <cellStyle name="Normal 7 4" xfId="5635" xr:uid="{00000000-0005-0000-0000-000004160000}"/>
    <cellStyle name="Normal 7 4 2" xfId="5636" xr:uid="{00000000-0005-0000-0000-000005160000}"/>
    <cellStyle name="Normal 7 4 3" xfId="5637" xr:uid="{00000000-0005-0000-0000-000006160000}"/>
    <cellStyle name="Normal 7 5" xfId="5638" xr:uid="{00000000-0005-0000-0000-000007160000}"/>
    <cellStyle name="Normal 7 6" xfId="5639" xr:uid="{00000000-0005-0000-0000-000008160000}"/>
    <cellStyle name="Normal 8" xfId="5640" xr:uid="{00000000-0005-0000-0000-000009160000}"/>
    <cellStyle name="Normal 8 10" xfId="5641" xr:uid="{00000000-0005-0000-0000-00000A160000}"/>
    <cellStyle name="Normal 8 11" xfId="5642" xr:uid="{00000000-0005-0000-0000-00000B160000}"/>
    <cellStyle name="Normal 8 12" xfId="5643" xr:uid="{00000000-0005-0000-0000-00000C160000}"/>
    <cellStyle name="Normal 8 13" xfId="5644" xr:uid="{00000000-0005-0000-0000-00000D160000}"/>
    <cellStyle name="Normal 8 14" xfId="5645" xr:uid="{00000000-0005-0000-0000-00000E160000}"/>
    <cellStyle name="Normal 8 15" xfId="5646" xr:uid="{00000000-0005-0000-0000-00000F160000}"/>
    <cellStyle name="Normal 8 16" xfId="5647" xr:uid="{00000000-0005-0000-0000-000010160000}"/>
    <cellStyle name="Normal 8 17" xfId="5648" xr:uid="{00000000-0005-0000-0000-000011160000}"/>
    <cellStyle name="Normal 8 18" xfId="5649" xr:uid="{00000000-0005-0000-0000-000012160000}"/>
    <cellStyle name="Normal 8 19" xfId="5650" xr:uid="{00000000-0005-0000-0000-000013160000}"/>
    <cellStyle name="Normal 8 2" xfId="5651" xr:uid="{00000000-0005-0000-0000-000014160000}"/>
    <cellStyle name="Normal 8 2 2" xfId="5652" xr:uid="{00000000-0005-0000-0000-000015160000}"/>
    <cellStyle name="Normal 8 2 2 2" xfId="5653" xr:uid="{00000000-0005-0000-0000-000016160000}"/>
    <cellStyle name="Normal 8 2 2 2 2" xfId="5654" xr:uid="{00000000-0005-0000-0000-000017160000}"/>
    <cellStyle name="Normal 8 2 2 2 3" xfId="5655" xr:uid="{00000000-0005-0000-0000-000018160000}"/>
    <cellStyle name="Normal 8 2 2 3" xfId="5656" xr:uid="{00000000-0005-0000-0000-000019160000}"/>
    <cellStyle name="Normal 8 2 2 3 2" xfId="5657" xr:uid="{00000000-0005-0000-0000-00001A160000}"/>
    <cellStyle name="Normal 8 2 2 3 3" xfId="5658" xr:uid="{00000000-0005-0000-0000-00001B160000}"/>
    <cellStyle name="Normal 8 2 2 4" xfId="5659" xr:uid="{00000000-0005-0000-0000-00001C160000}"/>
    <cellStyle name="Normal 8 2 2 4 2" xfId="5660" xr:uid="{00000000-0005-0000-0000-00001D160000}"/>
    <cellStyle name="Normal 8 2 2 4 3" xfId="5661" xr:uid="{00000000-0005-0000-0000-00001E160000}"/>
    <cellStyle name="Normal 8 2 2 5" xfId="5662" xr:uid="{00000000-0005-0000-0000-00001F160000}"/>
    <cellStyle name="Normal 8 2 2 5 2" xfId="5663" xr:uid="{00000000-0005-0000-0000-000020160000}"/>
    <cellStyle name="Normal 8 2 2 5 3" xfId="5664" xr:uid="{00000000-0005-0000-0000-000021160000}"/>
    <cellStyle name="Normal 8 2 2 6" xfId="5665" xr:uid="{00000000-0005-0000-0000-000022160000}"/>
    <cellStyle name="Normal 8 2 2 6 2" xfId="5666" xr:uid="{00000000-0005-0000-0000-000023160000}"/>
    <cellStyle name="Normal 8 2 2 6 3" xfId="5667" xr:uid="{00000000-0005-0000-0000-000024160000}"/>
    <cellStyle name="Normal 8 2 3" xfId="5668" xr:uid="{00000000-0005-0000-0000-000025160000}"/>
    <cellStyle name="Normal 8 2 4" xfId="5669" xr:uid="{00000000-0005-0000-0000-000026160000}"/>
    <cellStyle name="Normal 8 2 5" xfId="5670" xr:uid="{00000000-0005-0000-0000-000027160000}"/>
    <cellStyle name="Normal 8 2 6" xfId="5671" xr:uid="{00000000-0005-0000-0000-000028160000}"/>
    <cellStyle name="Normal 8 2 7" xfId="5672" xr:uid="{00000000-0005-0000-0000-000029160000}"/>
    <cellStyle name="Normal 8 2 7 2" xfId="5673" xr:uid="{00000000-0005-0000-0000-00002A160000}"/>
    <cellStyle name="Normal 8 2 7 3" xfId="5674" xr:uid="{00000000-0005-0000-0000-00002B160000}"/>
    <cellStyle name="Normal 8 20" xfId="5675" xr:uid="{00000000-0005-0000-0000-00002C160000}"/>
    <cellStyle name="Normal 8 21" xfId="5676" xr:uid="{00000000-0005-0000-0000-00002D160000}"/>
    <cellStyle name="Normal 8 22" xfId="5677" xr:uid="{00000000-0005-0000-0000-00002E160000}"/>
    <cellStyle name="Normal 8 23" xfId="5678" xr:uid="{00000000-0005-0000-0000-00002F160000}"/>
    <cellStyle name="Normal 8 24" xfId="5679" xr:uid="{00000000-0005-0000-0000-000030160000}"/>
    <cellStyle name="Normal 8 25" xfId="5680" xr:uid="{00000000-0005-0000-0000-000031160000}"/>
    <cellStyle name="Normal 8 26" xfId="5681" xr:uid="{00000000-0005-0000-0000-000032160000}"/>
    <cellStyle name="Normal 8 27" xfId="5682" xr:uid="{00000000-0005-0000-0000-000033160000}"/>
    <cellStyle name="Normal 8 28" xfId="5683" xr:uid="{00000000-0005-0000-0000-000034160000}"/>
    <cellStyle name="Normal 8 29" xfId="5684" xr:uid="{00000000-0005-0000-0000-000035160000}"/>
    <cellStyle name="Normal 8 3" xfId="5685" xr:uid="{00000000-0005-0000-0000-000036160000}"/>
    <cellStyle name="Normal 8 3 2" xfId="5686" xr:uid="{00000000-0005-0000-0000-000037160000}"/>
    <cellStyle name="Normal 8 3 2 2" xfId="5687" xr:uid="{00000000-0005-0000-0000-000038160000}"/>
    <cellStyle name="Normal 8 3 2 3" xfId="5688" xr:uid="{00000000-0005-0000-0000-000039160000}"/>
    <cellStyle name="Normal 8 30" xfId="5689" xr:uid="{00000000-0005-0000-0000-00003A160000}"/>
    <cellStyle name="Normal 8 31" xfId="5690" xr:uid="{00000000-0005-0000-0000-00003B160000}"/>
    <cellStyle name="Normal 8 32" xfId="5691" xr:uid="{00000000-0005-0000-0000-00003C160000}"/>
    <cellStyle name="Normal 8 33" xfId="5692" xr:uid="{00000000-0005-0000-0000-00003D160000}"/>
    <cellStyle name="Normal 8 34" xfId="5693" xr:uid="{00000000-0005-0000-0000-00003E160000}"/>
    <cellStyle name="Normal 8 35" xfId="5694" xr:uid="{00000000-0005-0000-0000-00003F160000}"/>
    <cellStyle name="Normal 8 36" xfId="5695" xr:uid="{00000000-0005-0000-0000-000040160000}"/>
    <cellStyle name="Normal 8 37" xfId="5696" xr:uid="{00000000-0005-0000-0000-000041160000}"/>
    <cellStyle name="Normal 8 38" xfId="5697" xr:uid="{00000000-0005-0000-0000-000042160000}"/>
    <cellStyle name="Normal 8 39" xfId="5698" xr:uid="{00000000-0005-0000-0000-000043160000}"/>
    <cellStyle name="Normal 8 4" xfId="5699" xr:uid="{00000000-0005-0000-0000-000044160000}"/>
    <cellStyle name="Normal 8 4 2" xfId="5700" xr:uid="{00000000-0005-0000-0000-000045160000}"/>
    <cellStyle name="Normal 8 4 2 2" xfId="5701" xr:uid="{00000000-0005-0000-0000-000046160000}"/>
    <cellStyle name="Normal 8 4 2 3" xfId="5702" xr:uid="{00000000-0005-0000-0000-000047160000}"/>
    <cellStyle name="Normal 8 4 3" xfId="5703" xr:uid="{00000000-0005-0000-0000-000048160000}"/>
    <cellStyle name="Normal 8 4 3 2" xfId="5704" xr:uid="{00000000-0005-0000-0000-000049160000}"/>
    <cellStyle name="Normal 8 4 3 3" xfId="5705" xr:uid="{00000000-0005-0000-0000-00004A160000}"/>
    <cellStyle name="Normal 8 4 4" xfId="5706" xr:uid="{00000000-0005-0000-0000-00004B160000}"/>
    <cellStyle name="Normal 8 4 4 2" xfId="5707" xr:uid="{00000000-0005-0000-0000-00004C160000}"/>
    <cellStyle name="Normal 8 4 4 3" xfId="5708" xr:uid="{00000000-0005-0000-0000-00004D160000}"/>
    <cellStyle name="Normal 8 4 5" xfId="5709" xr:uid="{00000000-0005-0000-0000-00004E160000}"/>
    <cellStyle name="Normal 8 4 5 2" xfId="5710" xr:uid="{00000000-0005-0000-0000-00004F160000}"/>
    <cellStyle name="Normal 8 4 5 3" xfId="5711" xr:uid="{00000000-0005-0000-0000-000050160000}"/>
    <cellStyle name="Normal 8 4 6" xfId="5712" xr:uid="{00000000-0005-0000-0000-000051160000}"/>
    <cellStyle name="Normal 8 4 6 2" xfId="5713" xr:uid="{00000000-0005-0000-0000-000052160000}"/>
    <cellStyle name="Normal 8 4 6 3" xfId="5714" xr:uid="{00000000-0005-0000-0000-000053160000}"/>
    <cellStyle name="Normal 8 40" xfId="5715" xr:uid="{00000000-0005-0000-0000-000054160000}"/>
    <cellStyle name="Normal 8 41" xfId="5716" xr:uid="{00000000-0005-0000-0000-000055160000}"/>
    <cellStyle name="Normal 8 42" xfId="5717" xr:uid="{00000000-0005-0000-0000-000056160000}"/>
    <cellStyle name="Normal 8 43" xfId="5718" xr:uid="{00000000-0005-0000-0000-000057160000}"/>
    <cellStyle name="Normal 8 44" xfId="5719" xr:uid="{00000000-0005-0000-0000-000058160000}"/>
    <cellStyle name="Normal 8 45" xfId="5720" xr:uid="{00000000-0005-0000-0000-000059160000}"/>
    <cellStyle name="Normal 8 46" xfId="5721" xr:uid="{00000000-0005-0000-0000-00005A160000}"/>
    <cellStyle name="Normal 8 47" xfId="5722" xr:uid="{00000000-0005-0000-0000-00005B160000}"/>
    <cellStyle name="Normal 8 48" xfId="5723" xr:uid="{00000000-0005-0000-0000-00005C160000}"/>
    <cellStyle name="Normal 8 49" xfId="5724" xr:uid="{00000000-0005-0000-0000-00005D160000}"/>
    <cellStyle name="Normal 8 5" xfId="5725" xr:uid="{00000000-0005-0000-0000-00005E160000}"/>
    <cellStyle name="Normal 8 5 2" xfId="5726" xr:uid="{00000000-0005-0000-0000-00005F160000}"/>
    <cellStyle name="Normal 8 5 3" xfId="5727" xr:uid="{00000000-0005-0000-0000-000060160000}"/>
    <cellStyle name="Normal 8 5 4" xfId="5728" xr:uid="{00000000-0005-0000-0000-000061160000}"/>
    <cellStyle name="Normal 8 5 5" xfId="5729" xr:uid="{00000000-0005-0000-0000-000062160000}"/>
    <cellStyle name="Normal 8 5 6" xfId="5730" xr:uid="{00000000-0005-0000-0000-000063160000}"/>
    <cellStyle name="Normal 8 50" xfId="5731" xr:uid="{00000000-0005-0000-0000-000064160000}"/>
    <cellStyle name="Normal 8 6" xfId="5732" xr:uid="{00000000-0005-0000-0000-000065160000}"/>
    <cellStyle name="Normal 8 7" xfId="5733" xr:uid="{00000000-0005-0000-0000-000066160000}"/>
    <cellStyle name="Normal 8 8" xfId="5734" xr:uid="{00000000-0005-0000-0000-000067160000}"/>
    <cellStyle name="Normal 8 9" xfId="5735" xr:uid="{00000000-0005-0000-0000-000068160000}"/>
    <cellStyle name="Normal 9" xfId="5736" xr:uid="{00000000-0005-0000-0000-000069160000}"/>
    <cellStyle name="Normal 9 10" xfId="5737" xr:uid="{00000000-0005-0000-0000-00006A160000}"/>
    <cellStyle name="Normal 9 11" xfId="5738" xr:uid="{00000000-0005-0000-0000-00006B160000}"/>
    <cellStyle name="Normal 9 12" xfId="5739" xr:uid="{00000000-0005-0000-0000-00006C160000}"/>
    <cellStyle name="Normal 9 13" xfId="5740" xr:uid="{00000000-0005-0000-0000-00006D160000}"/>
    <cellStyle name="Normal 9 14" xfId="5741" xr:uid="{00000000-0005-0000-0000-00006E160000}"/>
    <cellStyle name="Normal 9 15" xfId="5742" xr:uid="{00000000-0005-0000-0000-00006F160000}"/>
    <cellStyle name="Normal 9 16" xfId="5743" xr:uid="{00000000-0005-0000-0000-000070160000}"/>
    <cellStyle name="Normal 9 17" xfId="5744" xr:uid="{00000000-0005-0000-0000-000071160000}"/>
    <cellStyle name="Normal 9 18" xfId="5745" xr:uid="{00000000-0005-0000-0000-000072160000}"/>
    <cellStyle name="Normal 9 19" xfId="5746" xr:uid="{00000000-0005-0000-0000-000073160000}"/>
    <cellStyle name="Normal 9 2" xfId="5747" xr:uid="{00000000-0005-0000-0000-000074160000}"/>
    <cellStyle name="Normal 9 2 2" xfId="5748" xr:uid="{00000000-0005-0000-0000-000075160000}"/>
    <cellStyle name="Normal 9 2 2 2" xfId="5749" xr:uid="{00000000-0005-0000-0000-000076160000}"/>
    <cellStyle name="Normal 9 2 2 3" xfId="5750" xr:uid="{00000000-0005-0000-0000-000077160000}"/>
    <cellStyle name="Normal 9 2 2 4" xfId="5751" xr:uid="{00000000-0005-0000-0000-000078160000}"/>
    <cellStyle name="Normal 9 2 3" xfId="5752" xr:uid="{00000000-0005-0000-0000-000079160000}"/>
    <cellStyle name="Normal 9 2 3 2" xfId="5753" xr:uid="{00000000-0005-0000-0000-00007A160000}"/>
    <cellStyle name="Normal 9 2 3 3" xfId="5754" xr:uid="{00000000-0005-0000-0000-00007B160000}"/>
    <cellStyle name="Normal 9 20" xfId="5755" xr:uid="{00000000-0005-0000-0000-00007C160000}"/>
    <cellStyle name="Normal 9 21" xfId="5756" xr:uid="{00000000-0005-0000-0000-00007D160000}"/>
    <cellStyle name="Normal 9 22" xfId="5757" xr:uid="{00000000-0005-0000-0000-00007E160000}"/>
    <cellStyle name="Normal 9 23" xfId="5758" xr:uid="{00000000-0005-0000-0000-00007F160000}"/>
    <cellStyle name="Normal 9 24" xfId="5759" xr:uid="{00000000-0005-0000-0000-000080160000}"/>
    <cellStyle name="Normal 9 25" xfId="5760" xr:uid="{00000000-0005-0000-0000-000081160000}"/>
    <cellStyle name="Normal 9 26" xfId="5761" xr:uid="{00000000-0005-0000-0000-000082160000}"/>
    <cellStyle name="Normal 9 27" xfId="5762" xr:uid="{00000000-0005-0000-0000-000083160000}"/>
    <cellStyle name="Normal 9 28" xfId="5763" xr:uid="{00000000-0005-0000-0000-000084160000}"/>
    <cellStyle name="Normal 9 29" xfId="5764" xr:uid="{00000000-0005-0000-0000-000085160000}"/>
    <cellStyle name="Normal 9 3" xfId="5765" xr:uid="{00000000-0005-0000-0000-000086160000}"/>
    <cellStyle name="Normal 9 3 2" xfId="5766" xr:uid="{00000000-0005-0000-0000-000087160000}"/>
    <cellStyle name="Normal 9 3 2 2" xfId="5767" xr:uid="{00000000-0005-0000-0000-000088160000}"/>
    <cellStyle name="Normal 9 3 2 3" xfId="5768" xr:uid="{00000000-0005-0000-0000-000089160000}"/>
    <cellStyle name="Normal 9 30" xfId="5769" xr:uid="{00000000-0005-0000-0000-00008A160000}"/>
    <cellStyle name="Normal 9 31" xfId="5770" xr:uid="{00000000-0005-0000-0000-00008B160000}"/>
    <cellStyle name="Normal 9 32" xfId="5771" xr:uid="{00000000-0005-0000-0000-00008C160000}"/>
    <cellStyle name="Normal 9 33" xfId="5772" xr:uid="{00000000-0005-0000-0000-00008D160000}"/>
    <cellStyle name="Normal 9 34" xfId="5773" xr:uid="{00000000-0005-0000-0000-00008E160000}"/>
    <cellStyle name="Normal 9 35" xfId="5774" xr:uid="{00000000-0005-0000-0000-00008F160000}"/>
    <cellStyle name="Normal 9 36" xfId="5775" xr:uid="{00000000-0005-0000-0000-000090160000}"/>
    <cellStyle name="Normal 9 37" xfId="5776" xr:uid="{00000000-0005-0000-0000-000091160000}"/>
    <cellStyle name="Normal 9 38" xfId="5777" xr:uid="{00000000-0005-0000-0000-000092160000}"/>
    <cellStyle name="Normal 9 39" xfId="5778" xr:uid="{00000000-0005-0000-0000-000093160000}"/>
    <cellStyle name="Normal 9 4" xfId="5779" xr:uid="{00000000-0005-0000-0000-000094160000}"/>
    <cellStyle name="Normal 9 4 2" xfId="5780" xr:uid="{00000000-0005-0000-0000-000095160000}"/>
    <cellStyle name="Normal 9 4 2 2" xfId="5781" xr:uid="{00000000-0005-0000-0000-000096160000}"/>
    <cellStyle name="Normal 9 4 2 3" xfId="5782" xr:uid="{00000000-0005-0000-0000-000097160000}"/>
    <cellStyle name="Normal 9 40" xfId="5783" xr:uid="{00000000-0005-0000-0000-000098160000}"/>
    <cellStyle name="Normal 9 41" xfId="5784" xr:uid="{00000000-0005-0000-0000-000099160000}"/>
    <cellStyle name="Normal 9 42" xfId="5785" xr:uid="{00000000-0005-0000-0000-00009A160000}"/>
    <cellStyle name="Normal 9 43" xfId="5786" xr:uid="{00000000-0005-0000-0000-00009B160000}"/>
    <cellStyle name="Normal 9 44" xfId="5787" xr:uid="{00000000-0005-0000-0000-00009C160000}"/>
    <cellStyle name="Normal 9 45" xfId="5788" xr:uid="{00000000-0005-0000-0000-00009D160000}"/>
    <cellStyle name="Normal 9 46" xfId="5789" xr:uid="{00000000-0005-0000-0000-00009E160000}"/>
    <cellStyle name="Normal 9 47" xfId="5790" xr:uid="{00000000-0005-0000-0000-00009F160000}"/>
    <cellStyle name="Normal 9 48" xfId="5791" xr:uid="{00000000-0005-0000-0000-0000A0160000}"/>
    <cellStyle name="Normal 9 49" xfId="5792" xr:uid="{00000000-0005-0000-0000-0000A1160000}"/>
    <cellStyle name="Normal 9 5" xfId="5793" xr:uid="{00000000-0005-0000-0000-0000A2160000}"/>
    <cellStyle name="Normal 9 50" xfId="5794" xr:uid="{00000000-0005-0000-0000-0000A3160000}"/>
    <cellStyle name="Normal 9 51" xfId="5795" xr:uid="{00000000-0005-0000-0000-0000A4160000}"/>
    <cellStyle name="Normal 9 52" xfId="5796" xr:uid="{00000000-0005-0000-0000-0000A5160000}"/>
    <cellStyle name="Normal 9 53" xfId="5797" xr:uid="{00000000-0005-0000-0000-0000A6160000}"/>
    <cellStyle name="Normal 9 54" xfId="5798" xr:uid="{00000000-0005-0000-0000-0000A7160000}"/>
    <cellStyle name="Normal 9 55" xfId="5799" xr:uid="{00000000-0005-0000-0000-0000A8160000}"/>
    <cellStyle name="Normal 9 6" xfId="5800" xr:uid="{00000000-0005-0000-0000-0000A9160000}"/>
    <cellStyle name="Normal 9 7" xfId="5801" xr:uid="{00000000-0005-0000-0000-0000AA160000}"/>
    <cellStyle name="Normal 9 8" xfId="5802" xr:uid="{00000000-0005-0000-0000-0000AB160000}"/>
    <cellStyle name="Normal 9 9" xfId="5803" xr:uid="{00000000-0005-0000-0000-0000AC160000}"/>
    <cellStyle name="Note 10" xfId="5804" xr:uid="{00000000-0005-0000-0000-0000AD160000}"/>
    <cellStyle name="Note 10 2" xfId="5805" xr:uid="{00000000-0005-0000-0000-0000AE160000}"/>
    <cellStyle name="Note 11" xfId="5806" xr:uid="{00000000-0005-0000-0000-0000AF160000}"/>
    <cellStyle name="Note 11 2" xfId="5807" xr:uid="{00000000-0005-0000-0000-0000B0160000}"/>
    <cellStyle name="Note 12" xfId="5808" xr:uid="{00000000-0005-0000-0000-0000B1160000}"/>
    <cellStyle name="Note 12 2" xfId="5809" xr:uid="{00000000-0005-0000-0000-0000B2160000}"/>
    <cellStyle name="Note 13" xfId="5810" xr:uid="{00000000-0005-0000-0000-0000B3160000}"/>
    <cellStyle name="Note 13 2" xfId="5811" xr:uid="{00000000-0005-0000-0000-0000B4160000}"/>
    <cellStyle name="Note 14" xfId="5812" xr:uid="{00000000-0005-0000-0000-0000B5160000}"/>
    <cellStyle name="Note 14 2" xfId="5813" xr:uid="{00000000-0005-0000-0000-0000B6160000}"/>
    <cellStyle name="Note 15" xfId="5814" xr:uid="{00000000-0005-0000-0000-0000B7160000}"/>
    <cellStyle name="Note 15 2" xfId="5815" xr:uid="{00000000-0005-0000-0000-0000B8160000}"/>
    <cellStyle name="Note 16" xfId="5816" xr:uid="{00000000-0005-0000-0000-0000B9160000}"/>
    <cellStyle name="Note 16 2" xfId="5817" xr:uid="{00000000-0005-0000-0000-0000BA160000}"/>
    <cellStyle name="Note 17" xfId="5818" xr:uid="{00000000-0005-0000-0000-0000BB160000}"/>
    <cellStyle name="Note 17 2" xfId="5819" xr:uid="{00000000-0005-0000-0000-0000BC160000}"/>
    <cellStyle name="Note 18" xfId="5820" xr:uid="{00000000-0005-0000-0000-0000BD160000}"/>
    <cellStyle name="Note 19" xfId="5821" xr:uid="{00000000-0005-0000-0000-0000BE160000}"/>
    <cellStyle name="Note 2" xfId="5822" xr:uid="{00000000-0005-0000-0000-0000BF160000}"/>
    <cellStyle name="Note 2 10" xfId="5823" xr:uid="{00000000-0005-0000-0000-0000C0160000}"/>
    <cellStyle name="Note 2 10 2" xfId="5824" xr:uid="{00000000-0005-0000-0000-0000C1160000}"/>
    <cellStyle name="Note 2 10 2 2" xfId="5825" xr:uid="{00000000-0005-0000-0000-0000C2160000}"/>
    <cellStyle name="Note 2 11" xfId="5826" xr:uid="{00000000-0005-0000-0000-0000C3160000}"/>
    <cellStyle name="Note 2 11 2" xfId="5827" xr:uid="{00000000-0005-0000-0000-0000C4160000}"/>
    <cellStyle name="Note 2 11 2 2" xfId="5828" xr:uid="{00000000-0005-0000-0000-0000C5160000}"/>
    <cellStyle name="Note 2 12" xfId="5829" xr:uid="{00000000-0005-0000-0000-0000C6160000}"/>
    <cellStyle name="Note 2 12 2" xfId="5830" xr:uid="{00000000-0005-0000-0000-0000C7160000}"/>
    <cellStyle name="Note 2 12 2 2" xfId="5831" xr:uid="{00000000-0005-0000-0000-0000C8160000}"/>
    <cellStyle name="Note 2 13" xfId="5832" xr:uid="{00000000-0005-0000-0000-0000C9160000}"/>
    <cellStyle name="Note 2 14" xfId="5833" xr:uid="{00000000-0005-0000-0000-0000CA160000}"/>
    <cellStyle name="Note 2 15" xfId="5834" xr:uid="{00000000-0005-0000-0000-0000CB160000}"/>
    <cellStyle name="Note 2 16" xfId="5835" xr:uid="{00000000-0005-0000-0000-0000CC160000}"/>
    <cellStyle name="Note 2 16 2" xfId="5836" xr:uid="{00000000-0005-0000-0000-0000CD160000}"/>
    <cellStyle name="Note 2 16 3" xfId="5837" xr:uid="{00000000-0005-0000-0000-0000CE160000}"/>
    <cellStyle name="Note 2 17" xfId="5838" xr:uid="{00000000-0005-0000-0000-0000CF160000}"/>
    <cellStyle name="Note 2 18" xfId="5839" xr:uid="{00000000-0005-0000-0000-0000D0160000}"/>
    <cellStyle name="Note 2 19" xfId="5840" xr:uid="{00000000-0005-0000-0000-0000D1160000}"/>
    <cellStyle name="Note 2 2" xfId="5841" xr:uid="{00000000-0005-0000-0000-0000D2160000}"/>
    <cellStyle name="Note 2 2 10" xfId="5842" xr:uid="{00000000-0005-0000-0000-0000D3160000}"/>
    <cellStyle name="Note 2 2 10 2" xfId="5843" xr:uid="{00000000-0005-0000-0000-0000D4160000}"/>
    <cellStyle name="Note 2 2 10 2 2" xfId="5844" xr:uid="{00000000-0005-0000-0000-0000D5160000}"/>
    <cellStyle name="Note 2 2 11" xfId="5845" xr:uid="{00000000-0005-0000-0000-0000D6160000}"/>
    <cellStyle name="Note 2 2 11 2" xfId="5846" xr:uid="{00000000-0005-0000-0000-0000D7160000}"/>
    <cellStyle name="Note 2 2 11 2 2" xfId="5847" xr:uid="{00000000-0005-0000-0000-0000D8160000}"/>
    <cellStyle name="Note 2 2 12" xfId="5848" xr:uid="{00000000-0005-0000-0000-0000D9160000}"/>
    <cellStyle name="Note 2 2 12 2" xfId="5849" xr:uid="{00000000-0005-0000-0000-0000DA160000}"/>
    <cellStyle name="Note 2 2 2" xfId="5850" xr:uid="{00000000-0005-0000-0000-0000DB160000}"/>
    <cellStyle name="Note 2 2 2 2" xfId="5851" xr:uid="{00000000-0005-0000-0000-0000DC160000}"/>
    <cellStyle name="Note 2 2 2 2 2" xfId="5852" xr:uid="{00000000-0005-0000-0000-0000DD160000}"/>
    <cellStyle name="Note 2 2 2 2 2 2" xfId="5853" xr:uid="{00000000-0005-0000-0000-0000DE160000}"/>
    <cellStyle name="Note 2 2 2 3" xfId="5854" xr:uid="{00000000-0005-0000-0000-0000DF160000}"/>
    <cellStyle name="Note 2 2 2 3 2" xfId="5855" xr:uid="{00000000-0005-0000-0000-0000E0160000}"/>
    <cellStyle name="Note 2 2 3" xfId="5856" xr:uid="{00000000-0005-0000-0000-0000E1160000}"/>
    <cellStyle name="Note 2 2 3 2" xfId="5857" xr:uid="{00000000-0005-0000-0000-0000E2160000}"/>
    <cellStyle name="Note 2 2 3 2 2" xfId="5858" xr:uid="{00000000-0005-0000-0000-0000E3160000}"/>
    <cellStyle name="Note 2 2 4" xfId="5859" xr:uid="{00000000-0005-0000-0000-0000E4160000}"/>
    <cellStyle name="Note 2 2 4 2" xfId="5860" xr:uid="{00000000-0005-0000-0000-0000E5160000}"/>
    <cellStyle name="Note 2 2 4 2 2" xfId="5861" xr:uid="{00000000-0005-0000-0000-0000E6160000}"/>
    <cellStyle name="Note 2 2 5" xfId="5862" xr:uid="{00000000-0005-0000-0000-0000E7160000}"/>
    <cellStyle name="Note 2 2 5 2" xfId="5863" xr:uid="{00000000-0005-0000-0000-0000E8160000}"/>
    <cellStyle name="Note 2 2 5 2 2" xfId="5864" xr:uid="{00000000-0005-0000-0000-0000E9160000}"/>
    <cellStyle name="Note 2 2 6" xfId="5865" xr:uid="{00000000-0005-0000-0000-0000EA160000}"/>
    <cellStyle name="Note 2 2 6 2" xfId="5866" xr:uid="{00000000-0005-0000-0000-0000EB160000}"/>
    <cellStyle name="Note 2 2 6 2 2" xfId="5867" xr:uid="{00000000-0005-0000-0000-0000EC160000}"/>
    <cellStyle name="Note 2 2 7" xfId="5868" xr:uid="{00000000-0005-0000-0000-0000ED160000}"/>
    <cellStyle name="Note 2 2 7 2" xfId="5869" xr:uid="{00000000-0005-0000-0000-0000EE160000}"/>
    <cellStyle name="Note 2 2 7 2 2" xfId="5870" xr:uid="{00000000-0005-0000-0000-0000EF160000}"/>
    <cellStyle name="Note 2 2 8" xfId="5871" xr:uid="{00000000-0005-0000-0000-0000F0160000}"/>
    <cellStyle name="Note 2 2 8 2" xfId="5872" xr:uid="{00000000-0005-0000-0000-0000F1160000}"/>
    <cellStyle name="Note 2 2 8 2 2" xfId="5873" xr:uid="{00000000-0005-0000-0000-0000F2160000}"/>
    <cellStyle name="Note 2 2 9" xfId="5874" xr:uid="{00000000-0005-0000-0000-0000F3160000}"/>
    <cellStyle name="Note 2 2 9 2" xfId="5875" xr:uid="{00000000-0005-0000-0000-0000F4160000}"/>
    <cellStyle name="Note 2 2 9 2 2" xfId="5876" xr:uid="{00000000-0005-0000-0000-0000F5160000}"/>
    <cellStyle name="Note 2 3" xfId="5877" xr:uid="{00000000-0005-0000-0000-0000F6160000}"/>
    <cellStyle name="Note 2 3 2" xfId="5878" xr:uid="{00000000-0005-0000-0000-0000F7160000}"/>
    <cellStyle name="Note 2 3 2 2" xfId="5879" xr:uid="{00000000-0005-0000-0000-0000F8160000}"/>
    <cellStyle name="Note 2 3 2 2 2" xfId="5880" xr:uid="{00000000-0005-0000-0000-0000F9160000}"/>
    <cellStyle name="Note 2 3 3" xfId="5881" xr:uid="{00000000-0005-0000-0000-0000FA160000}"/>
    <cellStyle name="Note 2 3 3 2" xfId="5882" xr:uid="{00000000-0005-0000-0000-0000FB160000}"/>
    <cellStyle name="Note 2 4" xfId="5883" xr:uid="{00000000-0005-0000-0000-0000FC160000}"/>
    <cellStyle name="Note 2 4 2" xfId="5884" xr:uid="{00000000-0005-0000-0000-0000FD160000}"/>
    <cellStyle name="Note 2 4 2 2" xfId="5885" xr:uid="{00000000-0005-0000-0000-0000FE160000}"/>
    <cellStyle name="Note 2 4 2 2 2" xfId="5886" xr:uid="{00000000-0005-0000-0000-0000FF160000}"/>
    <cellStyle name="Note 2 4 3" xfId="5887" xr:uid="{00000000-0005-0000-0000-000000170000}"/>
    <cellStyle name="Note 2 4 3 2" xfId="5888" xr:uid="{00000000-0005-0000-0000-000001170000}"/>
    <cellStyle name="Note 2 5" xfId="5889" xr:uid="{00000000-0005-0000-0000-000002170000}"/>
    <cellStyle name="Note 2 5 2" xfId="5890" xr:uid="{00000000-0005-0000-0000-000003170000}"/>
    <cellStyle name="Note 2 5 2 2" xfId="5891" xr:uid="{00000000-0005-0000-0000-000004170000}"/>
    <cellStyle name="Note 2 6" xfId="5892" xr:uid="{00000000-0005-0000-0000-000005170000}"/>
    <cellStyle name="Note 2 6 2" xfId="5893" xr:uid="{00000000-0005-0000-0000-000006170000}"/>
    <cellStyle name="Note 2 6 2 2" xfId="5894" xr:uid="{00000000-0005-0000-0000-000007170000}"/>
    <cellStyle name="Note 2 7" xfId="5895" xr:uid="{00000000-0005-0000-0000-000008170000}"/>
    <cellStyle name="Note 2 7 2" xfId="5896" xr:uid="{00000000-0005-0000-0000-000009170000}"/>
    <cellStyle name="Note 2 7 2 2" xfId="5897" xr:uid="{00000000-0005-0000-0000-00000A170000}"/>
    <cellStyle name="Note 2 8" xfId="5898" xr:uid="{00000000-0005-0000-0000-00000B170000}"/>
    <cellStyle name="Note 2 8 2" xfId="5899" xr:uid="{00000000-0005-0000-0000-00000C170000}"/>
    <cellStyle name="Note 2 8 2 2" xfId="5900" xr:uid="{00000000-0005-0000-0000-00000D170000}"/>
    <cellStyle name="Note 2 9" xfId="5901" xr:uid="{00000000-0005-0000-0000-00000E170000}"/>
    <cellStyle name="Note 2 9 2" xfId="5902" xr:uid="{00000000-0005-0000-0000-00000F170000}"/>
    <cellStyle name="Note 2 9 2 2" xfId="5903" xr:uid="{00000000-0005-0000-0000-000010170000}"/>
    <cellStyle name="Note 3" xfId="5904" xr:uid="{00000000-0005-0000-0000-000011170000}"/>
    <cellStyle name="Note 3 10" xfId="5905" xr:uid="{00000000-0005-0000-0000-000012170000}"/>
    <cellStyle name="Note 3 10 2" xfId="5906" xr:uid="{00000000-0005-0000-0000-000013170000}"/>
    <cellStyle name="Note 3 10 3" xfId="5907" xr:uid="{00000000-0005-0000-0000-000014170000}"/>
    <cellStyle name="Note 3 11" xfId="5908" xr:uid="{00000000-0005-0000-0000-000015170000}"/>
    <cellStyle name="Note 3 11 2" xfId="5909" xr:uid="{00000000-0005-0000-0000-000016170000}"/>
    <cellStyle name="Note 3 12" xfId="5910" xr:uid="{00000000-0005-0000-0000-000017170000}"/>
    <cellStyle name="Note 3 2" xfId="5911" xr:uid="{00000000-0005-0000-0000-000018170000}"/>
    <cellStyle name="Note 3 2 2" xfId="5912" xr:uid="{00000000-0005-0000-0000-000019170000}"/>
    <cellStyle name="Note 3 2 2 2" xfId="5913" xr:uid="{00000000-0005-0000-0000-00001A170000}"/>
    <cellStyle name="Note 3 3" xfId="5914" xr:uid="{00000000-0005-0000-0000-00001B170000}"/>
    <cellStyle name="Note 3 3 2" xfId="5915" xr:uid="{00000000-0005-0000-0000-00001C170000}"/>
    <cellStyle name="Note 3 3 2 2" xfId="5916" xr:uid="{00000000-0005-0000-0000-00001D170000}"/>
    <cellStyle name="Note 3 4" xfId="5917" xr:uid="{00000000-0005-0000-0000-00001E170000}"/>
    <cellStyle name="Note 3 4 2" xfId="5918" xr:uid="{00000000-0005-0000-0000-00001F170000}"/>
    <cellStyle name="Note 3 4 2 2" xfId="5919" xr:uid="{00000000-0005-0000-0000-000020170000}"/>
    <cellStyle name="Note 3 5" xfId="5920" xr:uid="{00000000-0005-0000-0000-000021170000}"/>
    <cellStyle name="Note 3 5 2" xfId="5921" xr:uid="{00000000-0005-0000-0000-000022170000}"/>
    <cellStyle name="Note 3 5 2 2" xfId="5922" xr:uid="{00000000-0005-0000-0000-000023170000}"/>
    <cellStyle name="Note 3 6" xfId="5923" xr:uid="{00000000-0005-0000-0000-000024170000}"/>
    <cellStyle name="Note 3 6 2" xfId="5924" xr:uid="{00000000-0005-0000-0000-000025170000}"/>
    <cellStyle name="Note 3 6 2 2" xfId="5925" xr:uid="{00000000-0005-0000-0000-000026170000}"/>
    <cellStyle name="Note 3 7" xfId="5926" xr:uid="{00000000-0005-0000-0000-000027170000}"/>
    <cellStyle name="Note 3 8" xfId="5927" xr:uid="{00000000-0005-0000-0000-000028170000}"/>
    <cellStyle name="Note 3 9" xfId="5928" xr:uid="{00000000-0005-0000-0000-000029170000}"/>
    <cellStyle name="Note 4" xfId="5929" xr:uid="{00000000-0005-0000-0000-00002A170000}"/>
    <cellStyle name="Note 4 10" xfId="5930" xr:uid="{00000000-0005-0000-0000-00002B170000}"/>
    <cellStyle name="Note 4 11" xfId="5931" xr:uid="{00000000-0005-0000-0000-00002C170000}"/>
    <cellStyle name="Note 4 12" xfId="5932" xr:uid="{00000000-0005-0000-0000-00002D170000}"/>
    <cellStyle name="Note 4 13" xfId="5933" xr:uid="{00000000-0005-0000-0000-00002E170000}"/>
    <cellStyle name="Note 4 2" xfId="5934" xr:uid="{00000000-0005-0000-0000-00002F170000}"/>
    <cellStyle name="Note 4 3" xfId="5935" xr:uid="{00000000-0005-0000-0000-000030170000}"/>
    <cellStyle name="Note 4 4" xfId="5936" xr:uid="{00000000-0005-0000-0000-000031170000}"/>
    <cellStyle name="Note 4 5" xfId="5937" xr:uid="{00000000-0005-0000-0000-000032170000}"/>
    <cellStyle name="Note 4 6" xfId="5938" xr:uid="{00000000-0005-0000-0000-000033170000}"/>
    <cellStyle name="Note 4 7" xfId="5939" xr:uid="{00000000-0005-0000-0000-000034170000}"/>
    <cellStyle name="Note 4 8" xfId="5940" xr:uid="{00000000-0005-0000-0000-000035170000}"/>
    <cellStyle name="Note 4 9" xfId="5941" xr:uid="{00000000-0005-0000-0000-000036170000}"/>
    <cellStyle name="Note 5" xfId="5942" xr:uid="{00000000-0005-0000-0000-000037170000}"/>
    <cellStyle name="Note 5 10" xfId="5943" xr:uid="{00000000-0005-0000-0000-000038170000}"/>
    <cellStyle name="Note 5 11" xfId="5944" xr:uid="{00000000-0005-0000-0000-000039170000}"/>
    <cellStyle name="Note 5 12" xfId="5945" xr:uid="{00000000-0005-0000-0000-00003A170000}"/>
    <cellStyle name="Note 5 2" xfId="5946" xr:uid="{00000000-0005-0000-0000-00003B170000}"/>
    <cellStyle name="Note 5 3" xfId="5947" xr:uid="{00000000-0005-0000-0000-00003C170000}"/>
    <cellStyle name="Note 5 4" xfId="5948" xr:uid="{00000000-0005-0000-0000-00003D170000}"/>
    <cellStyle name="Note 5 5" xfId="5949" xr:uid="{00000000-0005-0000-0000-00003E170000}"/>
    <cellStyle name="Note 5 6" xfId="5950" xr:uid="{00000000-0005-0000-0000-00003F170000}"/>
    <cellStyle name="Note 5 7" xfId="5951" xr:uid="{00000000-0005-0000-0000-000040170000}"/>
    <cellStyle name="Note 5 8" xfId="5952" xr:uid="{00000000-0005-0000-0000-000041170000}"/>
    <cellStyle name="Note 5 9" xfId="5953" xr:uid="{00000000-0005-0000-0000-000042170000}"/>
    <cellStyle name="Note 6" xfId="5954" xr:uid="{00000000-0005-0000-0000-000043170000}"/>
    <cellStyle name="Note 6 10" xfId="5955" xr:uid="{00000000-0005-0000-0000-000044170000}"/>
    <cellStyle name="Note 6 11" xfId="5956" xr:uid="{00000000-0005-0000-0000-000045170000}"/>
    <cellStyle name="Note 6 12" xfId="5957" xr:uid="{00000000-0005-0000-0000-000046170000}"/>
    <cellStyle name="Note 6 2" xfId="5958" xr:uid="{00000000-0005-0000-0000-000047170000}"/>
    <cellStyle name="Note 6 3" xfId="5959" xr:uid="{00000000-0005-0000-0000-000048170000}"/>
    <cellStyle name="Note 6 4" xfId="5960" xr:uid="{00000000-0005-0000-0000-000049170000}"/>
    <cellStyle name="Note 6 5" xfId="5961" xr:uid="{00000000-0005-0000-0000-00004A170000}"/>
    <cellStyle name="Note 6 6" xfId="5962" xr:uid="{00000000-0005-0000-0000-00004B170000}"/>
    <cellStyle name="Note 6 7" xfId="5963" xr:uid="{00000000-0005-0000-0000-00004C170000}"/>
    <cellStyle name="Note 6 8" xfId="5964" xr:uid="{00000000-0005-0000-0000-00004D170000}"/>
    <cellStyle name="Note 6 9" xfId="5965" xr:uid="{00000000-0005-0000-0000-00004E170000}"/>
    <cellStyle name="Note 7" xfId="5966" xr:uid="{00000000-0005-0000-0000-00004F170000}"/>
    <cellStyle name="Note 7 10" xfId="5967" xr:uid="{00000000-0005-0000-0000-000050170000}"/>
    <cellStyle name="Note 7 11" xfId="5968" xr:uid="{00000000-0005-0000-0000-000051170000}"/>
    <cellStyle name="Note 7 12" xfId="5969" xr:uid="{00000000-0005-0000-0000-000052170000}"/>
    <cellStyle name="Note 7 2" xfId="5970" xr:uid="{00000000-0005-0000-0000-000053170000}"/>
    <cellStyle name="Note 7 3" xfId="5971" xr:uid="{00000000-0005-0000-0000-000054170000}"/>
    <cellStyle name="Note 7 4" xfId="5972" xr:uid="{00000000-0005-0000-0000-000055170000}"/>
    <cellStyle name="Note 7 5" xfId="5973" xr:uid="{00000000-0005-0000-0000-000056170000}"/>
    <cellStyle name="Note 7 6" xfId="5974" xr:uid="{00000000-0005-0000-0000-000057170000}"/>
    <cellStyle name="Note 7 7" xfId="5975" xr:uid="{00000000-0005-0000-0000-000058170000}"/>
    <cellStyle name="Note 7 8" xfId="5976" xr:uid="{00000000-0005-0000-0000-000059170000}"/>
    <cellStyle name="Note 7 9" xfId="5977" xr:uid="{00000000-0005-0000-0000-00005A170000}"/>
    <cellStyle name="Note 8" xfId="5978" xr:uid="{00000000-0005-0000-0000-00005B170000}"/>
    <cellStyle name="Note 8 2" xfId="5979" xr:uid="{00000000-0005-0000-0000-00005C170000}"/>
    <cellStyle name="Note 8 3" xfId="5980" xr:uid="{00000000-0005-0000-0000-00005D170000}"/>
    <cellStyle name="Note 9" xfId="5981" xr:uid="{00000000-0005-0000-0000-00005E170000}"/>
    <cellStyle name="Note 9 2" xfId="5982" xr:uid="{00000000-0005-0000-0000-00005F170000}"/>
    <cellStyle name="Note 9 3" xfId="5983" xr:uid="{00000000-0005-0000-0000-000060170000}"/>
    <cellStyle name="Output" xfId="5984" builtinId="21" customBuiltin="1"/>
    <cellStyle name="Output 10" xfId="5985" xr:uid="{00000000-0005-0000-0000-000062170000}"/>
    <cellStyle name="Output 11" xfId="5986" xr:uid="{00000000-0005-0000-0000-000063170000}"/>
    <cellStyle name="Output 12" xfId="5987" xr:uid="{00000000-0005-0000-0000-000064170000}"/>
    <cellStyle name="Output 13" xfId="5988" xr:uid="{00000000-0005-0000-0000-000065170000}"/>
    <cellStyle name="Output 14" xfId="5989" xr:uid="{00000000-0005-0000-0000-000066170000}"/>
    <cellStyle name="Output 15" xfId="5990" xr:uid="{00000000-0005-0000-0000-000067170000}"/>
    <cellStyle name="Output 2" xfId="5991" xr:uid="{00000000-0005-0000-0000-000068170000}"/>
    <cellStyle name="Output 2 10" xfId="5992" xr:uid="{00000000-0005-0000-0000-000069170000}"/>
    <cellStyle name="Output 2 10 2" xfId="5993" xr:uid="{00000000-0005-0000-0000-00006A170000}"/>
    <cellStyle name="Output 2 10 2 2" xfId="5994" xr:uid="{00000000-0005-0000-0000-00006B170000}"/>
    <cellStyle name="Output 2 11" xfId="5995" xr:uid="{00000000-0005-0000-0000-00006C170000}"/>
    <cellStyle name="Output 2 11 2" xfId="5996" xr:uid="{00000000-0005-0000-0000-00006D170000}"/>
    <cellStyle name="Output 2 11 2 2" xfId="5997" xr:uid="{00000000-0005-0000-0000-00006E170000}"/>
    <cellStyle name="Output 2 12" xfId="5998" xr:uid="{00000000-0005-0000-0000-00006F170000}"/>
    <cellStyle name="Output 2 12 2" xfId="5999" xr:uid="{00000000-0005-0000-0000-000070170000}"/>
    <cellStyle name="Output 2 12 2 2" xfId="6000" xr:uid="{00000000-0005-0000-0000-000071170000}"/>
    <cellStyle name="Output 2 13" xfId="6001" xr:uid="{00000000-0005-0000-0000-000072170000}"/>
    <cellStyle name="Output 2 2" xfId="6002" xr:uid="{00000000-0005-0000-0000-000073170000}"/>
    <cellStyle name="Output 2 2 10" xfId="6003" xr:uid="{00000000-0005-0000-0000-000074170000}"/>
    <cellStyle name="Output 2 2 11" xfId="6004" xr:uid="{00000000-0005-0000-0000-000075170000}"/>
    <cellStyle name="Output 2 2 2" xfId="6005" xr:uid="{00000000-0005-0000-0000-000076170000}"/>
    <cellStyle name="Output 2 2 2 2" xfId="6006" xr:uid="{00000000-0005-0000-0000-000077170000}"/>
    <cellStyle name="Output 2 2 2 3" xfId="6007" xr:uid="{00000000-0005-0000-0000-000078170000}"/>
    <cellStyle name="Output 2 2 2 3 2" xfId="6008" xr:uid="{00000000-0005-0000-0000-000079170000}"/>
    <cellStyle name="Output 2 2 3" xfId="6009" xr:uid="{00000000-0005-0000-0000-00007A170000}"/>
    <cellStyle name="Output 2 2 4" xfId="6010" xr:uid="{00000000-0005-0000-0000-00007B170000}"/>
    <cellStyle name="Output 2 2 5" xfId="6011" xr:uid="{00000000-0005-0000-0000-00007C170000}"/>
    <cellStyle name="Output 2 2 6" xfId="6012" xr:uid="{00000000-0005-0000-0000-00007D170000}"/>
    <cellStyle name="Output 2 2 7" xfId="6013" xr:uid="{00000000-0005-0000-0000-00007E170000}"/>
    <cellStyle name="Output 2 2 8" xfId="6014" xr:uid="{00000000-0005-0000-0000-00007F170000}"/>
    <cellStyle name="Output 2 2 9" xfId="6015" xr:uid="{00000000-0005-0000-0000-000080170000}"/>
    <cellStyle name="Output 2 3" xfId="6016" xr:uid="{00000000-0005-0000-0000-000081170000}"/>
    <cellStyle name="Output 2 3 2" xfId="6017" xr:uid="{00000000-0005-0000-0000-000082170000}"/>
    <cellStyle name="Output 2 3 2 2" xfId="6018" xr:uid="{00000000-0005-0000-0000-000083170000}"/>
    <cellStyle name="Output 2 3 2 2 2" xfId="6019" xr:uid="{00000000-0005-0000-0000-000084170000}"/>
    <cellStyle name="Output 2 4" xfId="6020" xr:uid="{00000000-0005-0000-0000-000085170000}"/>
    <cellStyle name="Output 2 4 2" xfId="6021" xr:uid="{00000000-0005-0000-0000-000086170000}"/>
    <cellStyle name="Output 2 4 2 2" xfId="6022" xr:uid="{00000000-0005-0000-0000-000087170000}"/>
    <cellStyle name="Output 2 4 2 2 2" xfId="6023" xr:uid="{00000000-0005-0000-0000-000088170000}"/>
    <cellStyle name="Output 2 5" xfId="6024" xr:uid="{00000000-0005-0000-0000-000089170000}"/>
    <cellStyle name="Output 2 5 2" xfId="6025" xr:uid="{00000000-0005-0000-0000-00008A170000}"/>
    <cellStyle name="Output 2 5 2 2" xfId="6026" xr:uid="{00000000-0005-0000-0000-00008B170000}"/>
    <cellStyle name="Output 2 6" xfId="6027" xr:uid="{00000000-0005-0000-0000-00008C170000}"/>
    <cellStyle name="Output 2 6 2" xfId="6028" xr:uid="{00000000-0005-0000-0000-00008D170000}"/>
    <cellStyle name="Output 2 6 2 2" xfId="6029" xr:uid="{00000000-0005-0000-0000-00008E170000}"/>
    <cellStyle name="Output 2 7" xfId="6030" xr:uid="{00000000-0005-0000-0000-00008F170000}"/>
    <cellStyle name="Output 2 7 2" xfId="6031" xr:uid="{00000000-0005-0000-0000-000090170000}"/>
    <cellStyle name="Output 2 7 2 2" xfId="6032" xr:uid="{00000000-0005-0000-0000-000091170000}"/>
    <cellStyle name="Output 2 8" xfId="6033" xr:uid="{00000000-0005-0000-0000-000092170000}"/>
    <cellStyle name="Output 2 8 2" xfId="6034" xr:uid="{00000000-0005-0000-0000-000093170000}"/>
    <cellStyle name="Output 2 8 2 2" xfId="6035" xr:uid="{00000000-0005-0000-0000-000094170000}"/>
    <cellStyle name="Output 2 9" xfId="6036" xr:uid="{00000000-0005-0000-0000-000095170000}"/>
    <cellStyle name="Output 2 9 2" xfId="6037" xr:uid="{00000000-0005-0000-0000-000096170000}"/>
    <cellStyle name="Output 2 9 2 2" xfId="6038" xr:uid="{00000000-0005-0000-0000-000097170000}"/>
    <cellStyle name="Output 3" xfId="6039" xr:uid="{00000000-0005-0000-0000-000098170000}"/>
    <cellStyle name="Output 3 10" xfId="6040" xr:uid="{00000000-0005-0000-0000-000099170000}"/>
    <cellStyle name="Output 3 11" xfId="6041" xr:uid="{00000000-0005-0000-0000-00009A170000}"/>
    <cellStyle name="Output 3 2" xfId="6042" xr:uid="{00000000-0005-0000-0000-00009B170000}"/>
    <cellStyle name="Output 3 3" xfId="6043" xr:uid="{00000000-0005-0000-0000-00009C170000}"/>
    <cellStyle name="Output 3 4" xfId="6044" xr:uid="{00000000-0005-0000-0000-00009D170000}"/>
    <cellStyle name="Output 3 5" xfId="6045" xr:uid="{00000000-0005-0000-0000-00009E170000}"/>
    <cellStyle name="Output 3 6" xfId="6046" xr:uid="{00000000-0005-0000-0000-00009F170000}"/>
    <cellStyle name="Output 3 7" xfId="6047" xr:uid="{00000000-0005-0000-0000-0000A0170000}"/>
    <cellStyle name="Output 3 8" xfId="6048" xr:uid="{00000000-0005-0000-0000-0000A1170000}"/>
    <cellStyle name="Output 3 9" xfId="6049" xr:uid="{00000000-0005-0000-0000-0000A2170000}"/>
    <cellStyle name="Output 4" xfId="6050" xr:uid="{00000000-0005-0000-0000-0000A3170000}"/>
    <cellStyle name="Output 4 10" xfId="6051" xr:uid="{00000000-0005-0000-0000-0000A4170000}"/>
    <cellStyle name="Output 4 11" xfId="6052" xr:uid="{00000000-0005-0000-0000-0000A5170000}"/>
    <cellStyle name="Output 4 2" xfId="6053" xr:uid="{00000000-0005-0000-0000-0000A6170000}"/>
    <cellStyle name="Output 4 3" xfId="6054" xr:uid="{00000000-0005-0000-0000-0000A7170000}"/>
    <cellStyle name="Output 4 4" xfId="6055" xr:uid="{00000000-0005-0000-0000-0000A8170000}"/>
    <cellStyle name="Output 4 5" xfId="6056" xr:uid="{00000000-0005-0000-0000-0000A9170000}"/>
    <cellStyle name="Output 4 6" xfId="6057" xr:uid="{00000000-0005-0000-0000-0000AA170000}"/>
    <cellStyle name="Output 4 7" xfId="6058" xr:uid="{00000000-0005-0000-0000-0000AB170000}"/>
    <cellStyle name="Output 4 8" xfId="6059" xr:uid="{00000000-0005-0000-0000-0000AC170000}"/>
    <cellStyle name="Output 4 9" xfId="6060" xr:uid="{00000000-0005-0000-0000-0000AD170000}"/>
    <cellStyle name="Output 5" xfId="6061" xr:uid="{00000000-0005-0000-0000-0000AE170000}"/>
    <cellStyle name="Output 5 10" xfId="6062" xr:uid="{00000000-0005-0000-0000-0000AF170000}"/>
    <cellStyle name="Output 5 11" xfId="6063" xr:uid="{00000000-0005-0000-0000-0000B0170000}"/>
    <cellStyle name="Output 5 2" xfId="6064" xr:uid="{00000000-0005-0000-0000-0000B1170000}"/>
    <cellStyle name="Output 5 3" xfId="6065" xr:uid="{00000000-0005-0000-0000-0000B2170000}"/>
    <cellStyle name="Output 5 4" xfId="6066" xr:uid="{00000000-0005-0000-0000-0000B3170000}"/>
    <cellStyle name="Output 5 5" xfId="6067" xr:uid="{00000000-0005-0000-0000-0000B4170000}"/>
    <cellStyle name="Output 5 6" xfId="6068" xr:uid="{00000000-0005-0000-0000-0000B5170000}"/>
    <cellStyle name="Output 5 7" xfId="6069" xr:uid="{00000000-0005-0000-0000-0000B6170000}"/>
    <cellStyle name="Output 5 8" xfId="6070" xr:uid="{00000000-0005-0000-0000-0000B7170000}"/>
    <cellStyle name="Output 5 9" xfId="6071" xr:uid="{00000000-0005-0000-0000-0000B8170000}"/>
    <cellStyle name="Output 6" xfId="6072" xr:uid="{00000000-0005-0000-0000-0000B9170000}"/>
    <cellStyle name="Output 6 2" xfId="6073" xr:uid="{00000000-0005-0000-0000-0000BA170000}"/>
    <cellStyle name="Output 7" xfId="6074" xr:uid="{00000000-0005-0000-0000-0000BB170000}"/>
    <cellStyle name="Output 7 2" xfId="6075" xr:uid="{00000000-0005-0000-0000-0000BC170000}"/>
    <cellStyle name="Output 8" xfId="6076" xr:uid="{00000000-0005-0000-0000-0000BD170000}"/>
    <cellStyle name="Output 9" xfId="6077" xr:uid="{00000000-0005-0000-0000-0000BE170000}"/>
    <cellStyle name="Percent 2" xfId="6078" xr:uid="{00000000-0005-0000-0000-0000BF170000}"/>
    <cellStyle name="Percent 3" xfId="6079" xr:uid="{00000000-0005-0000-0000-0000C0170000}"/>
    <cellStyle name="Title" xfId="6080" builtinId="15" customBuiltin="1"/>
    <cellStyle name="Title 10" xfId="6081" xr:uid="{00000000-0005-0000-0000-0000C2170000}"/>
    <cellStyle name="Title 11" xfId="6082" xr:uid="{00000000-0005-0000-0000-0000C3170000}"/>
    <cellStyle name="Title 12" xfId="6083" xr:uid="{00000000-0005-0000-0000-0000C4170000}"/>
    <cellStyle name="Title 13" xfId="6084" xr:uid="{00000000-0005-0000-0000-0000C5170000}"/>
    <cellStyle name="Title 14" xfId="6085" xr:uid="{00000000-0005-0000-0000-0000C6170000}"/>
    <cellStyle name="Title 15" xfId="6086" xr:uid="{00000000-0005-0000-0000-0000C7170000}"/>
    <cellStyle name="Title 2" xfId="6087" xr:uid="{00000000-0005-0000-0000-0000C8170000}"/>
    <cellStyle name="Title 2 10" xfId="6088" xr:uid="{00000000-0005-0000-0000-0000C9170000}"/>
    <cellStyle name="Title 2 11" xfId="6089" xr:uid="{00000000-0005-0000-0000-0000CA170000}"/>
    <cellStyle name="Title 2 12" xfId="6090" xr:uid="{00000000-0005-0000-0000-0000CB170000}"/>
    <cellStyle name="Title 2 2" xfId="6091" xr:uid="{00000000-0005-0000-0000-0000CC170000}"/>
    <cellStyle name="Title 2 2 10" xfId="6092" xr:uid="{00000000-0005-0000-0000-0000CD170000}"/>
    <cellStyle name="Title 2 2 11" xfId="6093" xr:uid="{00000000-0005-0000-0000-0000CE170000}"/>
    <cellStyle name="Title 2 2 2" xfId="6094" xr:uid="{00000000-0005-0000-0000-0000CF170000}"/>
    <cellStyle name="Title 2 2 2 2" xfId="6095" xr:uid="{00000000-0005-0000-0000-0000D0170000}"/>
    <cellStyle name="Title 2 2 3" xfId="6096" xr:uid="{00000000-0005-0000-0000-0000D1170000}"/>
    <cellStyle name="Title 2 2 4" xfId="6097" xr:uid="{00000000-0005-0000-0000-0000D2170000}"/>
    <cellStyle name="Title 2 2 5" xfId="6098" xr:uid="{00000000-0005-0000-0000-0000D3170000}"/>
    <cellStyle name="Title 2 2 6" xfId="6099" xr:uid="{00000000-0005-0000-0000-0000D4170000}"/>
    <cellStyle name="Title 2 2 7" xfId="6100" xr:uid="{00000000-0005-0000-0000-0000D5170000}"/>
    <cellStyle name="Title 2 2 8" xfId="6101" xr:uid="{00000000-0005-0000-0000-0000D6170000}"/>
    <cellStyle name="Title 2 2 9" xfId="6102" xr:uid="{00000000-0005-0000-0000-0000D7170000}"/>
    <cellStyle name="Title 2 3" xfId="6103" xr:uid="{00000000-0005-0000-0000-0000D8170000}"/>
    <cellStyle name="Title 2 3 2" xfId="6104" xr:uid="{00000000-0005-0000-0000-0000D9170000}"/>
    <cellStyle name="Title 2 4" xfId="6105" xr:uid="{00000000-0005-0000-0000-0000DA170000}"/>
    <cellStyle name="Title 2 4 2" xfId="6106" xr:uid="{00000000-0005-0000-0000-0000DB170000}"/>
    <cellStyle name="Title 2 5" xfId="6107" xr:uid="{00000000-0005-0000-0000-0000DC170000}"/>
    <cellStyle name="Title 2 6" xfId="6108" xr:uid="{00000000-0005-0000-0000-0000DD170000}"/>
    <cellStyle name="Title 2 7" xfId="6109" xr:uid="{00000000-0005-0000-0000-0000DE170000}"/>
    <cellStyle name="Title 2 8" xfId="6110" xr:uid="{00000000-0005-0000-0000-0000DF170000}"/>
    <cellStyle name="Title 2 9" xfId="6111" xr:uid="{00000000-0005-0000-0000-0000E0170000}"/>
    <cellStyle name="Title 3" xfId="6112" xr:uid="{00000000-0005-0000-0000-0000E1170000}"/>
    <cellStyle name="Title 3 10" xfId="6113" xr:uid="{00000000-0005-0000-0000-0000E2170000}"/>
    <cellStyle name="Title 3 11" xfId="6114" xr:uid="{00000000-0005-0000-0000-0000E3170000}"/>
    <cellStyle name="Title 3 2" xfId="6115" xr:uid="{00000000-0005-0000-0000-0000E4170000}"/>
    <cellStyle name="Title 3 3" xfId="6116" xr:uid="{00000000-0005-0000-0000-0000E5170000}"/>
    <cellStyle name="Title 3 4" xfId="6117" xr:uid="{00000000-0005-0000-0000-0000E6170000}"/>
    <cellStyle name="Title 3 5" xfId="6118" xr:uid="{00000000-0005-0000-0000-0000E7170000}"/>
    <cellStyle name="Title 3 6" xfId="6119" xr:uid="{00000000-0005-0000-0000-0000E8170000}"/>
    <cellStyle name="Title 3 7" xfId="6120" xr:uid="{00000000-0005-0000-0000-0000E9170000}"/>
    <cellStyle name="Title 3 8" xfId="6121" xr:uid="{00000000-0005-0000-0000-0000EA170000}"/>
    <cellStyle name="Title 3 9" xfId="6122" xr:uid="{00000000-0005-0000-0000-0000EB170000}"/>
    <cellStyle name="Title 4" xfId="6123" xr:uid="{00000000-0005-0000-0000-0000EC170000}"/>
    <cellStyle name="Title 4 10" xfId="6124" xr:uid="{00000000-0005-0000-0000-0000ED170000}"/>
    <cellStyle name="Title 4 11" xfId="6125" xr:uid="{00000000-0005-0000-0000-0000EE170000}"/>
    <cellStyle name="Title 4 2" xfId="6126" xr:uid="{00000000-0005-0000-0000-0000EF170000}"/>
    <cellStyle name="Title 4 3" xfId="6127" xr:uid="{00000000-0005-0000-0000-0000F0170000}"/>
    <cellStyle name="Title 4 4" xfId="6128" xr:uid="{00000000-0005-0000-0000-0000F1170000}"/>
    <cellStyle name="Title 4 5" xfId="6129" xr:uid="{00000000-0005-0000-0000-0000F2170000}"/>
    <cellStyle name="Title 4 6" xfId="6130" xr:uid="{00000000-0005-0000-0000-0000F3170000}"/>
    <cellStyle name="Title 4 7" xfId="6131" xr:uid="{00000000-0005-0000-0000-0000F4170000}"/>
    <cellStyle name="Title 4 8" xfId="6132" xr:uid="{00000000-0005-0000-0000-0000F5170000}"/>
    <cellStyle name="Title 4 9" xfId="6133" xr:uid="{00000000-0005-0000-0000-0000F6170000}"/>
    <cellStyle name="Title 5" xfId="6134" xr:uid="{00000000-0005-0000-0000-0000F7170000}"/>
    <cellStyle name="Title 5 10" xfId="6135" xr:uid="{00000000-0005-0000-0000-0000F8170000}"/>
    <cellStyle name="Title 5 11" xfId="6136" xr:uid="{00000000-0005-0000-0000-0000F9170000}"/>
    <cellStyle name="Title 5 2" xfId="6137" xr:uid="{00000000-0005-0000-0000-0000FA170000}"/>
    <cellStyle name="Title 5 3" xfId="6138" xr:uid="{00000000-0005-0000-0000-0000FB170000}"/>
    <cellStyle name="Title 5 4" xfId="6139" xr:uid="{00000000-0005-0000-0000-0000FC170000}"/>
    <cellStyle name="Title 5 5" xfId="6140" xr:uid="{00000000-0005-0000-0000-0000FD170000}"/>
    <cellStyle name="Title 5 6" xfId="6141" xr:uid="{00000000-0005-0000-0000-0000FE170000}"/>
    <cellStyle name="Title 5 7" xfId="6142" xr:uid="{00000000-0005-0000-0000-0000FF170000}"/>
    <cellStyle name="Title 5 8" xfId="6143" xr:uid="{00000000-0005-0000-0000-000000180000}"/>
    <cellStyle name="Title 5 9" xfId="6144" xr:uid="{00000000-0005-0000-0000-000001180000}"/>
    <cellStyle name="Title 6" xfId="6145" xr:uid="{00000000-0005-0000-0000-000002180000}"/>
    <cellStyle name="Title 6 2" xfId="6146" xr:uid="{00000000-0005-0000-0000-000003180000}"/>
    <cellStyle name="Title 7" xfId="6147" xr:uid="{00000000-0005-0000-0000-000004180000}"/>
    <cellStyle name="Title 7 2" xfId="6148" xr:uid="{00000000-0005-0000-0000-000005180000}"/>
    <cellStyle name="Title 8" xfId="6149" xr:uid="{00000000-0005-0000-0000-000006180000}"/>
    <cellStyle name="Title 9" xfId="6150" xr:uid="{00000000-0005-0000-0000-000007180000}"/>
    <cellStyle name="Total" xfId="6151" builtinId="25" customBuiltin="1"/>
    <cellStyle name="Total 10" xfId="6152" xr:uid="{00000000-0005-0000-0000-000009180000}"/>
    <cellStyle name="Total 11" xfId="6153" xr:uid="{00000000-0005-0000-0000-00000A180000}"/>
    <cellStyle name="Total 12" xfId="6154" xr:uid="{00000000-0005-0000-0000-00000B180000}"/>
    <cellStyle name="Total 13" xfId="6155" xr:uid="{00000000-0005-0000-0000-00000C180000}"/>
    <cellStyle name="Total 14" xfId="6156" xr:uid="{00000000-0005-0000-0000-00000D180000}"/>
    <cellStyle name="Total 15" xfId="6157" xr:uid="{00000000-0005-0000-0000-00000E180000}"/>
    <cellStyle name="Total 16" xfId="6158" xr:uid="{00000000-0005-0000-0000-00000F180000}"/>
    <cellStyle name="Total 2" xfId="6159" xr:uid="{00000000-0005-0000-0000-000010180000}"/>
    <cellStyle name="Total 2 10" xfId="6160" xr:uid="{00000000-0005-0000-0000-000011180000}"/>
    <cellStyle name="Total 2 10 2" xfId="6161" xr:uid="{00000000-0005-0000-0000-000012180000}"/>
    <cellStyle name="Total 2 10 2 2" xfId="6162" xr:uid="{00000000-0005-0000-0000-000013180000}"/>
    <cellStyle name="Total 2 11" xfId="6163" xr:uid="{00000000-0005-0000-0000-000014180000}"/>
    <cellStyle name="Total 2 11 2" xfId="6164" xr:uid="{00000000-0005-0000-0000-000015180000}"/>
    <cellStyle name="Total 2 11 2 2" xfId="6165" xr:uid="{00000000-0005-0000-0000-000016180000}"/>
    <cellStyle name="Total 2 12" xfId="6166" xr:uid="{00000000-0005-0000-0000-000017180000}"/>
    <cellStyle name="Total 2 12 2" xfId="6167" xr:uid="{00000000-0005-0000-0000-000018180000}"/>
    <cellStyle name="Total 2 12 2 2" xfId="6168" xr:uid="{00000000-0005-0000-0000-000019180000}"/>
    <cellStyle name="Total 2 13" xfId="6169" xr:uid="{00000000-0005-0000-0000-00001A180000}"/>
    <cellStyle name="Total 2 14" xfId="6170" xr:uid="{00000000-0005-0000-0000-00001B180000}"/>
    <cellStyle name="Total 2 2" xfId="6171" xr:uid="{00000000-0005-0000-0000-00001C180000}"/>
    <cellStyle name="Total 2 2 10" xfId="6172" xr:uid="{00000000-0005-0000-0000-00001D180000}"/>
    <cellStyle name="Total 2 2 11" xfId="6173" xr:uid="{00000000-0005-0000-0000-00001E180000}"/>
    <cellStyle name="Total 2 2 2" xfId="6174" xr:uid="{00000000-0005-0000-0000-00001F180000}"/>
    <cellStyle name="Total 2 2 2 2" xfId="6175" xr:uid="{00000000-0005-0000-0000-000020180000}"/>
    <cellStyle name="Total 2 2 2 3" xfId="6176" xr:uid="{00000000-0005-0000-0000-000021180000}"/>
    <cellStyle name="Total 2 2 2 3 2" xfId="6177" xr:uid="{00000000-0005-0000-0000-000022180000}"/>
    <cellStyle name="Total 2 2 3" xfId="6178" xr:uid="{00000000-0005-0000-0000-000023180000}"/>
    <cellStyle name="Total 2 2 4" xfId="6179" xr:uid="{00000000-0005-0000-0000-000024180000}"/>
    <cellStyle name="Total 2 2 5" xfId="6180" xr:uid="{00000000-0005-0000-0000-000025180000}"/>
    <cellStyle name="Total 2 2 6" xfId="6181" xr:uid="{00000000-0005-0000-0000-000026180000}"/>
    <cellStyle name="Total 2 2 7" xfId="6182" xr:uid="{00000000-0005-0000-0000-000027180000}"/>
    <cellStyle name="Total 2 2 8" xfId="6183" xr:uid="{00000000-0005-0000-0000-000028180000}"/>
    <cellStyle name="Total 2 2 9" xfId="6184" xr:uid="{00000000-0005-0000-0000-000029180000}"/>
    <cellStyle name="Total 2 3" xfId="6185" xr:uid="{00000000-0005-0000-0000-00002A180000}"/>
    <cellStyle name="Total 2 3 2" xfId="6186" xr:uid="{00000000-0005-0000-0000-00002B180000}"/>
    <cellStyle name="Total 2 3 2 2" xfId="6187" xr:uid="{00000000-0005-0000-0000-00002C180000}"/>
    <cellStyle name="Total 2 3 2 2 2" xfId="6188" xr:uid="{00000000-0005-0000-0000-00002D180000}"/>
    <cellStyle name="Total 2 4" xfId="6189" xr:uid="{00000000-0005-0000-0000-00002E180000}"/>
    <cellStyle name="Total 2 4 2" xfId="6190" xr:uid="{00000000-0005-0000-0000-00002F180000}"/>
    <cellStyle name="Total 2 4 2 2" xfId="6191" xr:uid="{00000000-0005-0000-0000-000030180000}"/>
    <cellStyle name="Total 2 4 2 2 2" xfId="6192" xr:uid="{00000000-0005-0000-0000-000031180000}"/>
    <cellStyle name="Total 2 5" xfId="6193" xr:uid="{00000000-0005-0000-0000-000032180000}"/>
    <cellStyle name="Total 2 5 2" xfId="6194" xr:uid="{00000000-0005-0000-0000-000033180000}"/>
    <cellStyle name="Total 2 5 2 2" xfId="6195" xr:uid="{00000000-0005-0000-0000-000034180000}"/>
    <cellStyle name="Total 2 6" xfId="6196" xr:uid="{00000000-0005-0000-0000-000035180000}"/>
    <cellStyle name="Total 2 6 2" xfId="6197" xr:uid="{00000000-0005-0000-0000-000036180000}"/>
    <cellStyle name="Total 2 6 2 2" xfId="6198" xr:uid="{00000000-0005-0000-0000-000037180000}"/>
    <cellStyle name="Total 2 7" xfId="6199" xr:uid="{00000000-0005-0000-0000-000038180000}"/>
    <cellStyle name="Total 2 7 2" xfId="6200" xr:uid="{00000000-0005-0000-0000-000039180000}"/>
    <cellStyle name="Total 2 7 2 2" xfId="6201" xr:uid="{00000000-0005-0000-0000-00003A180000}"/>
    <cellStyle name="Total 2 8" xfId="6202" xr:uid="{00000000-0005-0000-0000-00003B180000}"/>
    <cellStyle name="Total 2 8 2" xfId="6203" xr:uid="{00000000-0005-0000-0000-00003C180000}"/>
    <cellStyle name="Total 2 8 2 2" xfId="6204" xr:uid="{00000000-0005-0000-0000-00003D180000}"/>
    <cellStyle name="Total 2 9" xfId="6205" xr:uid="{00000000-0005-0000-0000-00003E180000}"/>
    <cellStyle name="Total 2 9 2" xfId="6206" xr:uid="{00000000-0005-0000-0000-00003F180000}"/>
    <cellStyle name="Total 2 9 2 2" xfId="6207" xr:uid="{00000000-0005-0000-0000-000040180000}"/>
    <cellStyle name="Total 3" xfId="6208" xr:uid="{00000000-0005-0000-0000-000041180000}"/>
    <cellStyle name="Total 3 10" xfId="6209" xr:uid="{00000000-0005-0000-0000-000042180000}"/>
    <cellStyle name="Total 3 11" xfId="6210" xr:uid="{00000000-0005-0000-0000-000043180000}"/>
    <cellStyle name="Total 3 2" xfId="6211" xr:uid="{00000000-0005-0000-0000-000044180000}"/>
    <cellStyle name="Total 3 3" xfId="6212" xr:uid="{00000000-0005-0000-0000-000045180000}"/>
    <cellStyle name="Total 3 4" xfId="6213" xr:uid="{00000000-0005-0000-0000-000046180000}"/>
    <cellStyle name="Total 3 5" xfId="6214" xr:uid="{00000000-0005-0000-0000-000047180000}"/>
    <cellStyle name="Total 3 6" xfId="6215" xr:uid="{00000000-0005-0000-0000-000048180000}"/>
    <cellStyle name="Total 3 7" xfId="6216" xr:uid="{00000000-0005-0000-0000-000049180000}"/>
    <cellStyle name="Total 3 8" xfId="6217" xr:uid="{00000000-0005-0000-0000-00004A180000}"/>
    <cellStyle name="Total 3 9" xfId="6218" xr:uid="{00000000-0005-0000-0000-00004B180000}"/>
    <cellStyle name="Total 4" xfId="6219" xr:uid="{00000000-0005-0000-0000-00004C180000}"/>
    <cellStyle name="Total 4 10" xfId="6220" xr:uid="{00000000-0005-0000-0000-00004D180000}"/>
    <cellStyle name="Total 4 11" xfId="6221" xr:uid="{00000000-0005-0000-0000-00004E180000}"/>
    <cellStyle name="Total 4 2" xfId="6222" xr:uid="{00000000-0005-0000-0000-00004F180000}"/>
    <cellStyle name="Total 4 3" xfId="6223" xr:uid="{00000000-0005-0000-0000-000050180000}"/>
    <cellStyle name="Total 4 4" xfId="6224" xr:uid="{00000000-0005-0000-0000-000051180000}"/>
    <cellStyle name="Total 4 5" xfId="6225" xr:uid="{00000000-0005-0000-0000-000052180000}"/>
    <cellStyle name="Total 4 6" xfId="6226" xr:uid="{00000000-0005-0000-0000-000053180000}"/>
    <cellStyle name="Total 4 7" xfId="6227" xr:uid="{00000000-0005-0000-0000-000054180000}"/>
    <cellStyle name="Total 4 8" xfId="6228" xr:uid="{00000000-0005-0000-0000-000055180000}"/>
    <cellStyle name="Total 4 9" xfId="6229" xr:uid="{00000000-0005-0000-0000-000056180000}"/>
    <cellStyle name="Total 5" xfId="6230" xr:uid="{00000000-0005-0000-0000-000057180000}"/>
    <cellStyle name="Total 5 10" xfId="6231" xr:uid="{00000000-0005-0000-0000-000058180000}"/>
    <cellStyle name="Total 5 11" xfId="6232" xr:uid="{00000000-0005-0000-0000-000059180000}"/>
    <cellStyle name="Total 5 2" xfId="6233" xr:uid="{00000000-0005-0000-0000-00005A180000}"/>
    <cellStyle name="Total 5 3" xfId="6234" xr:uid="{00000000-0005-0000-0000-00005B180000}"/>
    <cellStyle name="Total 5 4" xfId="6235" xr:uid="{00000000-0005-0000-0000-00005C180000}"/>
    <cellStyle name="Total 5 5" xfId="6236" xr:uid="{00000000-0005-0000-0000-00005D180000}"/>
    <cellStyle name="Total 5 6" xfId="6237" xr:uid="{00000000-0005-0000-0000-00005E180000}"/>
    <cellStyle name="Total 5 7" xfId="6238" xr:uid="{00000000-0005-0000-0000-00005F180000}"/>
    <cellStyle name="Total 5 8" xfId="6239" xr:uid="{00000000-0005-0000-0000-000060180000}"/>
    <cellStyle name="Total 5 9" xfId="6240" xr:uid="{00000000-0005-0000-0000-000061180000}"/>
    <cellStyle name="Total 6" xfId="6241" xr:uid="{00000000-0005-0000-0000-000062180000}"/>
    <cellStyle name="Total 6 2" xfId="6242" xr:uid="{00000000-0005-0000-0000-000063180000}"/>
    <cellStyle name="Total 7" xfId="6243" xr:uid="{00000000-0005-0000-0000-000064180000}"/>
    <cellStyle name="Total 7 2" xfId="6244" xr:uid="{00000000-0005-0000-0000-000065180000}"/>
    <cellStyle name="Total 8" xfId="6245" xr:uid="{00000000-0005-0000-0000-000066180000}"/>
    <cellStyle name="Total 9" xfId="6246" xr:uid="{00000000-0005-0000-0000-000067180000}"/>
    <cellStyle name="Warning Text" xfId="6247" builtinId="11" customBuiltin="1"/>
    <cellStyle name="Warning Text 10" xfId="6248" xr:uid="{00000000-0005-0000-0000-000069180000}"/>
    <cellStyle name="Warning Text 11" xfId="6249" xr:uid="{00000000-0005-0000-0000-00006A180000}"/>
    <cellStyle name="Warning Text 12" xfId="6250" xr:uid="{00000000-0005-0000-0000-00006B180000}"/>
    <cellStyle name="Warning Text 13" xfId="6251" xr:uid="{00000000-0005-0000-0000-00006C180000}"/>
    <cellStyle name="Warning Text 14" xfId="6252" xr:uid="{00000000-0005-0000-0000-00006D180000}"/>
    <cellStyle name="Warning Text 15" xfId="6253" xr:uid="{00000000-0005-0000-0000-00006E180000}"/>
    <cellStyle name="Warning Text 2" xfId="6254" xr:uid="{00000000-0005-0000-0000-00006F180000}"/>
    <cellStyle name="Warning Text 2 10" xfId="6255" xr:uid="{00000000-0005-0000-0000-000070180000}"/>
    <cellStyle name="Warning Text 2 11" xfId="6256" xr:uid="{00000000-0005-0000-0000-000071180000}"/>
    <cellStyle name="Warning Text 2 12" xfId="6257" xr:uid="{00000000-0005-0000-0000-000072180000}"/>
    <cellStyle name="Warning Text 2 13" xfId="6258" xr:uid="{00000000-0005-0000-0000-000073180000}"/>
    <cellStyle name="Warning Text 2 2" xfId="6259" xr:uid="{00000000-0005-0000-0000-000074180000}"/>
    <cellStyle name="Warning Text 2 2 10" xfId="6260" xr:uid="{00000000-0005-0000-0000-000075180000}"/>
    <cellStyle name="Warning Text 2 2 11" xfId="6261" xr:uid="{00000000-0005-0000-0000-000076180000}"/>
    <cellStyle name="Warning Text 2 2 2" xfId="6262" xr:uid="{00000000-0005-0000-0000-000077180000}"/>
    <cellStyle name="Warning Text 2 2 2 2" xfId="6263" xr:uid="{00000000-0005-0000-0000-000078180000}"/>
    <cellStyle name="Warning Text 2 2 3" xfId="6264" xr:uid="{00000000-0005-0000-0000-000079180000}"/>
    <cellStyle name="Warning Text 2 2 4" xfId="6265" xr:uid="{00000000-0005-0000-0000-00007A180000}"/>
    <cellStyle name="Warning Text 2 2 5" xfId="6266" xr:uid="{00000000-0005-0000-0000-00007B180000}"/>
    <cellStyle name="Warning Text 2 2 6" xfId="6267" xr:uid="{00000000-0005-0000-0000-00007C180000}"/>
    <cellStyle name="Warning Text 2 2 7" xfId="6268" xr:uid="{00000000-0005-0000-0000-00007D180000}"/>
    <cellStyle name="Warning Text 2 2 8" xfId="6269" xr:uid="{00000000-0005-0000-0000-00007E180000}"/>
    <cellStyle name="Warning Text 2 2 9" xfId="6270" xr:uid="{00000000-0005-0000-0000-00007F180000}"/>
    <cellStyle name="Warning Text 2 3" xfId="6271" xr:uid="{00000000-0005-0000-0000-000080180000}"/>
    <cellStyle name="Warning Text 2 3 2" xfId="6272" xr:uid="{00000000-0005-0000-0000-000081180000}"/>
    <cellStyle name="Warning Text 2 4" xfId="6273" xr:uid="{00000000-0005-0000-0000-000082180000}"/>
    <cellStyle name="Warning Text 2 4 2" xfId="6274" xr:uid="{00000000-0005-0000-0000-000083180000}"/>
    <cellStyle name="Warning Text 2 5" xfId="6275" xr:uid="{00000000-0005-0000-0000-000084180000}"/>
    <cellStyle name="Warning Text 2 6" xfId="6276" xr:uid="{00000000-0005-0000-0000-000085180000}"/>
    <cellStyle name="Warning Text 2 7" xfId="6277" xr:uid="{00000000-0005-0000-0000-000086180000}"/>
    <cellStyle name="Warning Text 2 8" xfId="6278" xr:uid="{00000000-0005-0000-0000-000087180000}"/>
    <cellStyle name="Warning Text 2 9" xfId="6279" xr:uid="{00000000-0005-0000-0000-000088180000}"/>
    <cellStyle name="Warning Text 3" xfId="6280" xr:uid="{00000000-0005-0000-0000-000089180000}"/>
    <cellStyle name="Warning Text 3 10" xfId="6281" xr:uid="{00000000-0005-0000-0000-00008A180000}"/>
    <cellStyle name="Warning Text 3 11" xfId="6282" xr:uid="{00000000-0005-0000-0000-00008B180000}"/>
    <cellStyle name="Warning Text 3 2" xfId="6283" xr:uid="{00000000-0005-0000-0000-00008C180000}"/>
    <cellStyle name="Warning Text 3 3" xfId="6284" xr:uid="{00000000-0005-0000-0000-00008D180000}"/>
    <cellStyle name="Warning Text 3 4" xfId="6285" xr:uid="{00000000-0005-0000-0000-00008E180000}"/>
    <cellStyle name="Warning Text 3 5" xfId="6286" xr:uid="{00000000-0005-0000-0000-00008F180000}"/>
    <cellStyle name="Warning Text 3 6" xfId="6287" xr:uid="{00000000-0005-0000-0000-000090180000}"/>
    <cellStyle name="Warning Text 3 7" xfId="6288" xr:uid="{00000000-0005-0000-0000-000091180000}"/>
    <cellStyle name="Warning Text 3 8" xfId="6289" xr:uid="{00000000-0005-0000-0000-000092180000}"/>
    <cellStyle name="Warning Text 3 9" xfId="6290" xr:uid="{00000000-0005-0000-0000-000093180000}"/>
    <cellStyle name="Warning Text 4" xfId="6291" xr:uid="{00000000-0005-0000-0000-000094180000}"/>
    <cellStyle name="Warning Text 4 10" xfId="6292" xr:uid="{00000000-0005-0000-0000-000095180000}"/>
    <cellStyle name="Warning Text 4 11" xfId="6293" xr:uid="{00000000-0005-0000-0000-000096180000}"/>
    <cellStyle name="Warning Text 4 2" xfId="6294" xr:uid="{00000000-0005-0000-0000-000097180000}"/>
    <cellStyle name="Warning Text 4 3" xfId="6295" xr:uid="{00000000-0005-0000-0000-000098180000}"/>
    <cellStyle name="Warning Text 4 4" xfId="6296" xr:uid="{00000000-0005-0000-0000-000099180000}"/>
    <cellStyle name="Warning Text 4 5" xfId="6297" xr:uid="{00000000-0005-0000-0000-00009A180000}"/>
    <cellStyle name="Warning Text 4 6" xfId="6298" xr:uid="{00000000-0005-0000-0000-00009B180000}"/>
    <cellStyle name="Warning Text 4 7" xfId="6299" xr:uid="{00000000-0005-0000-0000-00009C180000}"/>
    <cellStyle name="Warning Text 4 8" xfId="6300" xr:uid="{00000000-0005-0000-0000-00009D180000}"/>
    <cellStyle name="Warning Text 4 9" xfId="6301" xr:uid="{00000000-0005-0000-0000-00009E180000}"/>
    <cellStyle name="Warning Text 5" xfId="6302" xr:uid="{00000000-0005-0000-0000-00009F180000}"/>
    <cellStyle name="Warning Text 5 10" xfId="6303" xr:uid="{00000000-0005-0000-0000-0000A0180000}"/>
    <cellStyle name="Warning Text 5 11" xfId="6304" xr:uid="{00000000-0005-0000-0000-0000A1180000}"/>
    <cellStyle name="Warning Text 5 2" xfId="6305" xr:uid="{00000000-0005-0000-0000-0000A2180000}"/>
    <cellStyle name="Warning Text 5 3" xfId="6306" xr:uid="{00000000-0005-0000-0000-0000A3180000}"/>
    <cellStyle name="Warning Text 5 4" xfId="6307" xr:uid="{00000000-0005-0000-0000-0000A4180000}"/>
    <cellStyle name="Warning Text 5 5" xfId="6308" xr:uid="{00000000-0005-0000-0000-0000A5180000}"/>
    <cellStyle name="Warning Text 5 6" xfId="6309" xr:uid="{00000000-0005-0000-0000-0000A6180000}"/>
    <cellStyle name="Warning Text 5 7" xfId="6310" xr:uid="{00000000-0005-0000-0000-0000A7180000}"/>
    <cellStyle name="Warning Text 5 8" xfId="6311" xr:uid="{00000000-0005-0000-0000-0000A8180000}"/>
    <cellStyle name="Warning Text 5 9" xfId="6312" xr:uid="{00000000-0005-0000-0000-0000A9180000}"/>
    <cellStyle name="Warning Text 6" xfId="6313" xr:uid="{00000000-0005-0000-0000-0000AA180000}"/>
    <cellStyle name="Warning Text 6 2" xfId="6314" xr:uid="{00000000-0005-0000-0000-0000AB180000}"/>
    <cellStyle name="Warning Text 7" xfId="6315" xr:uid="{00000000-0005-0000-0000-0000AC180000}"/>
    <cellStyle name="Warning Text 7 2" xfId="6316" xr:uid="{00000000-0005-0000-0000-0000AD180000}"/>
    <cellStyle name="Warning Text 8" xfId="6317" xr:uid="{00000000-0005-0000-0000-0000AE180000}"/>
    <cellStyle name="Warning Text 9" xfId="6318" xr:uid="{00000000-0005-0000-0000-0000AF1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sdagcc-my.sharepoint.com/FADS/2010/po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
      <sheetName val="pop-2020"/>
      <sheetName val="pop-2019"/>
      <sheetName val="pop-2018"/>
      <sheetName val="pop-2017"/>
      <sheetName val="pop-2015"/>
      <sheetName val="pop-2014"/>
      <sheetName val="pop-2013"/>
      <sheetName val="pop-2012"/>
      <sheetName val="pop-march2012"/>
      <sheetName val="pop-2011"/>
      <sheetName val="MTED-pop"/>
      <sheetName val="pop-2008"/>
      <sheetName val="pop-2008a"/>
      <sheetName val="pop-2009"/>
      <sheetName val="pop-2009a"/>
      <sheetName val="pop-2010"/>
    </sheetNames>
    <sheetDataSet>
      <sheetData sheetId="0">
        <row r="191">
          <cell r="B191">
            <v>203.84899999999999</v>
          </cell>
          <cell r="D191">
            <v>205.05199999999999</v>
          </cell>
        </row>
        <row r="192">
          <cell r="B192">
            <v>206.46599999999998</v>
          </cell>
          <cell r="D192">
            <v>207.661</v>
          </cell>
        </row>
        <row r="193">
          <cell r="B193">
            <v>208.917</v>
          </cell>
          <cell r="D193">
            <v>209.89599999999999</v>
          </cell>
        </row>
        <row r="194">
          <cell r="B194">
            <v>210.98500000000001</v>
          </cell>
          <cell r="D194">
            <v>211.90899999999999</v>
          </cell>
        </row>
        <row r="195">
          <cell r="B195">
            <v>212.93199999999999</v>
          </cell>
          <cell r="D195">
            <v>213.85400000000001</v>
          </cell>
        </row>
        <row r="196">
          <cell r="B196">
            <v>214.93100000000001</v>
          </cell>
          <cell r="D196">
            <v>215.97300000000001</v>
          </cell>
        </row>
        <row r="197">
          <cell r="B197">
            <v>217.095</v>
          </cell>
          <cell r="D197">
            <v>218.035</v>
          </cell>
        </row>
        <row r="198">
          <cell r="B198">
            <v>219.179</v>
          </cell>
          <cell r="D198">
            <v>220.23899999999998</v>
          </cell>
        </row>
        <row r="199">
          <cell r="B199">
            <v>221.47699999999998</v>
          </cell>
          <cell r="D199">
            <v>222.58500000000001</v>
          </cell>
        </row>
        <row r="200">
          <cell r="B200">
            <v>223.86500000000001</v>
          </cell>
          <cell r="D200">
            <v>225.05500000000001</v>
          </cell>
        </row>
        <row r="201">
          <cell r="B201">
            <v>226.45099999999999</v>
          </cell>
          <cell r="D201">
            <v>227.726</v>
          </cell>
        </row>
        <row r="202">
          <cell r="B202">
            <v>228.93700000000001</v>
          </cell>
          <cell r="D202">
            <v>229.96600000000001</v>
          </cell>
        </row>
        <row r="203">
          <cell r="B203">
            <v>231.15700000000001</v>
          </cell>
          <cell r="D203">
            <v>232.18799999999999</v>
          </cell>
        </row>
        <row r="204">
          <cell r="B204">
            <v>233.322</v>
          </cell>
          <cell r="D204">
            <v>234.30699999999999</v>
          </cell>
        </row>
        <row r="205">
          <cell r="B205">
            <v>235.38499999999999</v>
          </cell>
          <cell r="D205">
            <v>236.34800000000001</v>
          </cell>
        </row>
        <row r="206">
          <cell r="B206">
            <v>237.46799999999999</v>
          </cell>
          <cell r="D206">
            <v>238.46600000000001</v>
          </cell>
        </row>
        <row r="207">
          <cell r="B207">
            <v>239.63800000000001</v>
          </cell>
          <cell r="D207">
            <v>240.65100000000001</v>
          </cell>
        </row>
        <row r="208">
          <cell r="B208">
            <v>241.78399999999999</v>
          </cell>
          <cell r="D208">
            <v>242.804</v>
          </cell>
        </row>
        <row r="209">
          <cell r="B209">
            <v>243.98099999999999</v>
          </cell>
          <cell r="D209">
            <v>245.02099999999999</v>
          </cell>
        </row>
        <row r="210">
          <cell r="B210">
            <v>246.22399999999999</v>
          </cell>
          <cell r="D210">
            <v>247.34200000000001</v>
          </cell>
        </row>
        <row r="211">
          <cell r="B211">
            <v>248.65899999999999</v>
          </cell>
          <cell r="D211">
            <v>250.13200000000001</v>
          </cell>
        </row>
        <row r="212">
          <cell r="B212">
            <v>251.88900000000001</v>
          </cell>
          <cell r="D212">
            <v>253.49299999999999</v>
          </cell>
        </row>
        <row r="213">
          <cell r="B213">
            <v>255.214</v>
          </cell>
          <cell r="D213">
            <v>256.89400000000001</v>
          </cell>
        </row>
        <row r="214">
          <cell r="B214">
            <v>258.67899999999997</v>
          </cell>
          <cell r="D214">
            <v>260.255</v>
          </cell>
        </row>
        <row r="215">
          <cell r="B215">
            <v>261.91899999999998</v>
          </cell>
          <cell r="D215">
            <v>263.43599999999998</v>
          </cell>
        </row>
        <row r="216">
          <cell r="B216">
            <v>265.04399999999998</v>
          </cell>
          <cell r="D216">
            <v>266.55700000000002</v>
          </cell>
        </row>
        <row r="217">
          <cell r="B217">
            <v>268.15100000000001</v>
          </cell>
          <cell r="D217">
            <v>269.66699999999997</v>
          </cell>
        </row>
        <row r="218">
          <cell r="B218">
            <v>271.36</v>
          </cell>
          <cell r="D218">
            <v>272.91199999999998</v>
          </cell>
        </row>
        <row r="219">
          <cell r="B219">
            <v>274.62599999999998</v>
          </cell>
          <cell r="D219">
            <v>276.11500000000001</v>
          </cell>
        </row>
        <row r="220">
          <cell r="B220">
            <v>277.79000000000002</v>
          </cell>
          <cell r="D220">
            <v>279.29500000000002</v>
          </cell>
        </row>
        <row r="221">
          <cell r="B221">
            <v>280.976</v>
          </cell>
          <cell r="D221">
            <v>282.38499999999999</v>
          </cell>
        </row>
        <row r="222">
          <cell r="B222">
            <v>283.92040200000002</v>
          </cell>
          <cell r="D222">
            <v>285.30901899999998</v>
          </cell>
        </row>
        <row r="223">
          <cell r="B223">
            <v>286.78755999999998</v>
          </cell>
          <cell r="D223">
            <v>288.10481800000002</v>
          </cell>
        </row>
        <row r="224">
          <cell r="B224">
            <v>289.51758100000001</v>
          </cell>
          <cell r="D224">
            <v>290.81963400000001</v>
          </cell>
        </row>
        <row r="225">
          <cell r="B225">
            <v>292.19189</v>
          </cell>
          <cell r="D225">
            <v>293.46318500000001</v>
          </cell>
        </row>
        <row r="226">
          <cell r="B226">
            <v>294.914085</v>
          </cell>
          <cell r="D226">
            <v>296.186216</v>
          </cell>
        </row>
        <row r="227">
          <cell r="B227">
            <v>297.64655699999997</v>
          </cell>
          <cell r="D227">
            <v>298.99582500000002</v>
          </cell>
        </row>
        <row r="228">
          <cell r="B228">
            <v>300.57448099999999</v>
          </cell>
          <cell r="D228">
            <v>302.003917</v>
          </cell>
        </row>
        <row r="229">
          <cell r="B229">
            <v>303.50646899999998</v>
          </cell>
          <cell r="D229">
            <v>304.79776099999998</v>
          </cell>
        </row>
        <row r="230">
          <cell r="B230">
            <v>306.207719</v>
          </cell>
          <cell r="D230">
            <v>307.43940600000002</v>
          </cell>
        </row>
        <row r="231">
          <cell r="B231">
            <v>308.83326399999999</v>
          </cell>
          <cell r="D231">
            <v>309.74127900000002</v>
          </cell>
        </row>
        <row r="232">
          <cell r="B232">
            <v>310.94696199999998</v>
          </cell>
          <cell r="D232">
            <v>311.97391399999998</v>
          </cell>
        </row>
        <row r="233">
          <cell r="B233">
            <v>313.14999699999998</v>
          </cell>
          <cell r="D233">
            <v>314.16755799999999</v>
          </cell>
        </row>
        <row r="234">
          <cell r="B234">
            <v>315.33597600000002</v>
          </cell>
          <cell r="D234">
            <v>316.29476599999998</v>
          </cell>
        </row>
        <row r="235">
          <cell r="B235">
            <v>317.519206</v>
          </cell>
          <cell r="D235">
            <v>318.576955</v>
          </cell>
        </row>
        <row r="236">
          <cell r="B236">
            <v>319.83219000000003</v>
          </cell>
          <cell r="D236">
            <v>320.87070299999999</v>
          </cell>
        </row>
        <row r="237">
          <cell r="B237">
            <v>322.11409400000002</v>
          </cell>
          <cell r="D237">
            <v>323.16101099999997</v>
          </cell>
        </row>
        <row r="238">
          <cell r="B238">
            <v>324.29674599999998</v>
          </cell>
          <cell r="D238">
            <v>325.20603</v>
          </cell>
        </row>
        <row r="239">
          <cell r="B239">
            <v>326.16326299999997</v>
          </cell>
          <cell r="D239">
            <v>326.92397599999998</v>
          </cell>
        </row>
        <row r="240">
          <cell r="D240">
            <v>328.475998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18"/>
  <sheetViews>
    <sheetView tabSelected="1" workbookViewId="0"/>
  </sheetViews>
  <sheetFormatPr defaultRowHeight="13.2" x14ac:dyDescent="0.25"/>
  <cols>
    <col min="1" max="1" width="10.77734375" customWidth="1"/>
  </cols>
  <sheetData>
    <row r="2" spans="1:7" x14ac:dyDescent="0.25">
      <c r="A2" s="18" t="s">
        <v>16</v>
      </c>
      <c r="B2" s="19" t="s">
        <v>106</v>
      </c>
      <c r="C2" s="17"/>
      <c r="D2" s="17"/>
      <c r="E2" s="17"/>
      <c r="F2" s="17"/>
      <c r="G2" s="17"/>
    </row>
    <row r="3" spans="1:7" x14ac:dyDescent="0.25">
      <c r="A3" s="17"/>
      <c r="B3" s="17"/>
      <c r="C3" s="17"/>
      <c r="D3" s="17"/>
      <c r="E3" s="17"/>
      <c r="F3" s="17"/>
      <c r="G3" s="17"/>
    </row>
    <row r="4" spans="1:7" x14ac:dyDescent="0.25">
      <c r="A4" s="18" t="s">
        <v>17</v>
      </c>
      <c r="B4" s="24" t="s">
        <v>14</v>
      </c>
      <c r="C4" s="17"/>
      <c r="D4" s="17"/>
      <c r="E4" s="17"/>
      <c r="F4" s="17"/>
      <c r="G4" s="17"/>
    </row>
    <row r="5" spans="1:7" x14ac:dyDescent="0.25">
      <c r="A5" s="17"/>
      <c r="B5" s="24" t="s">
        <v>31</v>
      </c>
      <c r="C5" s="17"/>
      <c r="D5" s="17"/>
      <c r="E5" s="17"/>
      <c r="F5" s="17"/>
      <c r="G5" s="17"/>
    </row>
    <row r="6" spans="1:7" x14ac:dyDescent="0.25">
      <c r="A6" s="17"/>
      <c r="B6" s="24" t="s">
        <v>18</v>
      </c>
      <c r="C6" s="17"/>
      <c r="D6" s="17"/>
      <c r="E6" s="17"/>
      <c r="F6" s="17"/>
      <c r="G6" s="17"/>
    </row>
    <row r="7" spans="1:7" x14ac:dyDescent="0.25">
      <c r="A7" s="17"/>
      <c r="B7" s="24" t="s">
        <v>19</v>
      </c>
      <c r="C7" s="17"/>
      <c r="D7" s="17"/>
      <c r="E7" s="17"/>
      <c r="F7" s="17"/>
      <c r="G7" s="17"/>
    </row>
    <row r="8" spans="1:7" x14ac:dyDescent="0.25">
      <c r="A8" s="17"/>
      <c r="B8" s="24" t="s">
        <v>20</v>
      </c>
      <c r="C8" s="17"/>
      <c r="D8" s="17"/>
      <c r="E8" s="17"/>
      <c r="F8" s="17"/>
      <c r="G8" s="17"/>
    </row>
    <row r="9" spans="1:7" x14ac:dyDescent="0.25">
      <c r="A9" s="17"/>
      <c r="B9" s="24" t="s">
        <v>24</v>
      </c>
      <c r="C9" s="17"/>
      <c r="D9" s="17"/>
      <c r="E9" s="17"/>
      <c r="F9" s="17"/>
      <c r="G9" s="17"/>
    </row>
    <row r="10" spans="1:7" x14ac:dyDescent="0.25">
      <c r="A10" s="17"/>
      <c r="B10" s="24" t="s">
        <v>21</v>
      </c>
      <c r="C10" s="17"/>
      <c r="D10" s="17"/>
      <c r="E10" s="17"/>
      <c r="F10" s="17"/>
      <c r="G10" s="17"/>
    </row>
    <row r="11" spans="1:7" x14ac:dyDescent="0.25">
      <c r="A11" s="17"/>
      <c r="B11" s="24" t="s">
        <v>22</v>
      </c>
      <c r="C11" s="17"/>
      <c r="D11" s="17"/>
      <c r="E11" s="17"/>
      <c r="F11" s="17"/>
      <c r="G11" s="17"/>
    </row>
    <row r="12" spans="1:7" x14ac:dyDescent="0.25">
      <c r="A12" s="17"/>
      <c r="B12" s="24" t="s">
        <v>25</v>
      </c>
      <c r="C12" s="17"/>
      <c r="D12" s="17"/>
      <c r="E12" s="17"/>
      <c r="F12" s="17"/>
      <c r="G12" s="17"/>
    </row>
    <row r="13" spans="1:7" x14ac:dyDescent="0.25">
      <c r="A13" s="17"/>
      <c r="B13" s="24" t="s">
        <v>26</v>
      </c>
      <c r="C13" s="17"/>
      <c r="D13" s="17"/>
      <c r="E13" s="17"/>
      <c r="F13" s="17"/>
      <c r="G13" s="17"/>
    </row>
    <row r="14" spans="1:7" x14ac:dyDescent="0.25">
      <c r="A14" s="17"/>
      <c r="B14" s="24" t="s">
        <v>28</v>
      </c>
      <c r="C14" s="17"/>
      <c r="D14" s="17"/>
      <c r="E14" s="17"/>
      <c r="F14" s="17"/>
      <c r="G14" s="17"/>
    </row>
    <row r="15" spans="1:7" x14ac:dyDescent="0.25">
      <c r="A15" s="17"/>
      <c r="B15" s="24" t="s">
        <v>27</v>
      </c>
      <c r="C15" s="17"/>
      <c r="D15" s="17"/>
      <c r="E15" s="17"/>
      <c r="F15" s="17"/>
      <c r="G15" s="17"/>
    </row>
    <row r="16" spans="1:7" x14ac:dyDescent="0.25">
      <c r="A16" s="17"/>
      <c r="B16" s="24" t="s">
        <v>29</v>
      </c>
      <c r="C16" s="17"/>
      <c r="D16" s="17"/>
      <c r="E16" s="17"/>
      <c r="F16" s="17"/>
      <c r="G16" s="17"/>
    </row>
    <row r="17" spans="1:7" x14ac:dyDescent="0.25">
      <c r="A17" s="17"/>
      <c r="B17" s="24" t="s">
        <v>23</v>
      </c>
      <c r="C17" s="17"/>
      <c r="D17" s="17"/>
      <c r="E17" s="17"/>
      <c r="F17" s="17"/>
      <c r="G17" s="17"/>
    </row>
    <row r="18" spans="1:7" x14ac:dyDescent="0.25">
      <c r="A18" s="17"/>
      <c r="B18" s="24" t="s">
        <v>30</v>
      </c>
      <c r="C18" s="17"/>
      <c r="D18" s="17"/>
      <c r="E18" s="17"/>
      <c r="F18" s="17"/>
      <c r="G18" s="17"/>
    </row>
  </sheetData>
  <phoneticPr fontId="5" type="noConversion"/>
  <hyperlinks>
    <hyperlink ref="B4" location="FarmPcc!A1" display="Vegetables for canning - Per capita availability, farm weight" xr:uid="{00000000-0004-0000-0000-000000000000}"/>
    <hyperlink ref="B6" location="Asparagus!A1" display="Asparagus for canning - Supply and disappearance" xr:uid="{00000000-0004-0000-0000-000001000000}"/>
    <hyperlink ref="B7" location="LimaBeans!A1" display="Lima beans for canning - Supply and disappearance" xr:uid="{00000000-0004-0000-0000-000002000000}"/>
    <hyperlink ref="B8" location="SnapBeans!A1" display="Snap beans for canning - Supply and disappearance" xr:uid="{00000000-0004-0000-0000-000003000000}"/>
    <hyperlink ref="B10" location="Carrots!A1" display="Carrots for canning - Supply and disappearance" xr:uid="{00000000-0004-0000-0000-000005000000}"/>
    <hyperlink ref="B11" location="Corn!A1" display="Sweet corn for canning - Supply and disappearance" xr:uid="{00000000-0004-0000-0000-000006000000}"/>
    <hyperlink ref="B12" location="Cucumbers!A1" display="Cucumbers for pickles - Supply and disappearance" xr:uid="{00000000-0004-0000-0000-000007000000}"/>
    <hyperlink ref="B14" location="Peas!A1" display="Green peas for canning - Supply and disappearance" xr:uid="{00000000-0004-0000-0000-000008000000}"/>
    <hyperlink ref="B16" location="ChilePeppers!A1" display="Chile peppers, all uses -  Supply and disappearance, fresh-weight (wet) basis)" xr:uid="{00000000-0004-0000-0000-000009000000}"/>
    <hyperlink ref="B9" location="Sauerkraut!A1" display="Cabbage for kraut - Supply and disappearance" xr:uid="{00000000-0004-0000-0000-00000A000000}"/>
    <hyperlink ref="B17" location="Spinach!A1" display="Spinach for canning - Supply and disappearance" xr:uid="{00000000-0004-0000-0000-00000B000000}"/>
    <hyperlink ref="B18" location="Tomatoes!A1" display="Tomatoes for processing - Supply and disappearance" xr:uid="{00000000-0004-0000-0000-00000C000000}"/>
    <hyperlink ref="B5" location="Total!A1" display="Vegetables for canning - Supply and disappearance" xr:uid="{00000000-0004-0000-0000-00000E000000}"/>
    <hyperlink ref="B13" location="Mushrooms!A1" display="Mushrooms for processing - Supply and disapppearance" xr:uid="{00000000-0004-0000-0000-00000F000000}"/>
    <hyperlink ref="B15" location="Potatoes!A1" display="Potatoes for canning - Supply and disappearance" xr:uid="{00000000-0004-0000-0000-000010000000}"/>
  </hyperlink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autoPageBreaks="0" fitToPage="1"/>
  </sheetPr>
  <dimension ref="A1:J65"/>
  <sheetViews>
    <sheetView showOutlineSymbols="0" zoomScaleNormal="100" workbookViewId="0">
      <pane ySplit="7" topLeftCell="A8" activePane="bottomLeft" state="frozen"/>
      <selection sqref="A1:H1"/>
      <selection pane="bottomLeft" sqref="A1:H1"/>
    </sheetView>
  </sheetViews>
  <sheetFormatPr defaultColWidth="12.77734375" defaultRowHeight="12" customHeight="1" x14ac:dyDescent="0.2"/>
  <cols>
    <col min="1" max="9" width="12.77734375" style="1" customWidth="1"/>
    <col min="10" max="10" width="14.21875" style="1" customWidth="1"/>
    <col min="11" max="14" width="12.77734375" style="1" customWidth="1"/>
    <col min="15" max="16384" width="12.77734375" style="1"/>
  </cols>
  <sheetData>
    <row r="1" spans="1:10" s="9" customFormat="1" ht="12" customHeight="1" thickBot="1" x14ac:dyDescent="0.25">
      <c r="A1" s="65" t="s">
        <v>95</v>
      </c>
      <c r="B1" s="65"/>
      <c r="C1" s="65"/>
      <c r="D1" s="65"/>
      <c r="E1" s="65"/>
      <c r="F1" s="65"/>
      <c r="G1" s="65"/>
      <c r="H1" s="65"/>
      <c r="I1" s="79" t="s">
        <v>63</v>
      </c>
      <c r="J1" s="79"/>
    </row>
    <row r="2" spans="1:10" ht="12" customHeight="1" thickTop="1" x14ac:dyDescent="0.2">
      <c r="A2" s="69" t="s">
        <v>0</v>
      </c>
      <c r="B2" s="75" t="s">
        <v>42</v>
      </c>
      <c r="C2" s="61" t="s">
        <v>1</v>
      </c>
      <c r="D2" s="61"/>
      <c r="E2" s="61"/>
      <c r="F2" s="61"/>
      <c r="G2" s="80" t="s">
        <v>90</v>
      </c>
      <c r="H2" s="77"/>
      <c r="I2" s="80" t="s">
        <v>88</v>
      </c>
      <c r="J2" s="81"/>
    </row>
    <row r="3" spans="1:10" ht="12" customHeight="1" x14ac:dyDescent="0.2">
      <c r="A3" s="78"/>
      <c r="B3" s="89"/>
      <c r="C3" s="85" t="s">
        <v>43</v>
      </c>
      <c r="D3" s="85" t="s">
        <v>44</v>
      </c>
      <c r="E3" s="85" t="s">
        <v>45</v>
      </c>
      <c r="F3" s="85" t="s">
        <v>46</v>
      </c>
      <c r="G3" s="85" t="s">
        <v>47</v>
      </c>
      <c r="H3" s="85" t="s">
        <v>48</v>
      </c>
      <c r="I3" s="85" t="s">
        <v>78</v>
      </c>
      <c r="J3" s="13" t="s">
        <v>32</v>
      </c>
    </row>
    <row r="4" spans="1:10" ht="12" customHeight="1" x14ac:dyDescent="0.2">
      <c r="A4" s="78"/>
      <c r="B4" s="89"/>
      <c r="C4" s="85"/>
      <c r="D4" s="85"/>
      <c r="E4" s="85"/>
      <c r="F4" s="85"/>
      <c r="G4" s="85"/>
      <c r="H4" s="85"/>
      <c r="I4" s="85"/>
      <c r="J4" s="86" t="s">
        <v>4</v>
      </c>
    </row>
    <row r="5" spans="1:10" ht="12" customHeight="1" x14ac:dyDescent="0.2">
      <c r="A5" s="78"/>
      <c r="B5" s="89"/>
      <c r="C5" s="85"/>
      <c r="D5" s="85"/>
      <c r="E5" s="85"/>
      <c r="F5" s="85"/>
      <c r="G5" s="85"/>
      <c r="H5" s="85"/>
      <c r="I5" s="85"/>
      <c r="J5" s="86"/>
    </row>
    <row r="6" spans="1:10" ht="12" customHeight="1" x14ac:dyDescent="0.2">
      <c r="A6" s="78"/>
      <c r="B6" s="89"/>
      <c r="C6" s="85"/>
      <c r="D6" s="85"/>
      <c r="E6" s="85"/>
      <c r="F6" s="85"/>
      <c r="G6" s="85"/>
      <c r="H6" s="85"/>
      <c r="I6" s="85"/>
      <c r="J6" s="86"/>
    </row>
    <row r="7" spans="1:10" s="10" customFormat="1" ht="12" customHeight="1" x14ac:dyDescent="0.2">
      <c r="A7" s="14"/>
      <c r="B7" s="14" t="s">
        <v>75</v>
      </c>
      <c r="C7" s="66" t="s">
        <v>71</v>
      </c>
      <c r="D7" s="66"/>
      <c r="E7" s="66"/>
      <c r="F7" s="66"/>
      <c r="G7" s="66"/>
      <c r="H7" s="66"/>
      <c r="I7" s="66"/>
      <c r="J7" s="14" t="s">
        <v>74</v>
      </c>
    </row>
    <row r="8" spans="1:10" ht="12" customHeight="1" x14ac:dyDescent="0.2">
      <c r="A8" s="3">
        <v>1970</v>
      </c>
      <c r="B8" s="3">
        <f>+[1]Pop!D191</f>
        <v>205.05199999999999</v>
      </c>
      <c r="C8" s="108">
        <v>1177.5999999999999</v>
      </c>
      <c r="D8" s="108">
        <v>3.6</v>
      </c>
      <c r="E8" s="108">
        <v>401.96861759999996</v>
      </c>
      <c r="F8" s="108">
        <f t="shared" ref="F8:F57" si="0">SUM(C8,D8,E8)</f>
        <v>1583.1686175999998</v>
      </c>
      <c r="G8" s="108">
        <v>0.9</v>
      </c>
      <c r="H8" s="108">
        <v>421.06017839999998</v>
      </c>
      <c r="I8" s="108">
        <f t="shared" ref="I8:I50" si="1">F8-SUM(G8,H8)</f>
        <v>1161.2084391999999</v>
      </c>
      <c r="J8" s="5">
        <f t="shared" ref="J8:J50" si="2">IF(I8=0,0,IF(B8=0,0,I8/B8))</f>
        <v>5.6629949437215927</v>
      </c>
    </row>
    <row r="9" spans="1:10" ht="12" customHeight="1" x14ac:dyDescent="0.2">
      <c r="A9" s="6">
        <v>1971</v>
      </c>
      <c r="B9" s="6">
        <f>+[1]Pop!D192</f>
        <v>207.661</v>
      </c>
      <c r="C9" s="109">
        <v>1126.2</v>
      </c>
      <c r="D9" s="109">
        <v>4.2</v>
      </c>
      <c r="E9" s="109">
        <v>421.06017839999998</v>
      </c>
      <c r="F9" s="109">
        <f t="shared" si="0"/>
        <v>1551.4601784000001</v>
      </c>
      <c r="G9" s="109">
        <v>0.8</v>
      </c>
      <c r="H9" s="109">
        <v>401.70710159999999</v>
      </c>
      <c r="I9" s="109">
        <f t="shared" si="1"/>
        <v>1148.9530768000002</v>
      </c>
      <c r="J9" s="8">
        <f t="shared" si="2"/>
        <v>5.5328303186443302</v>
      </c>
    </row>
    <row r="10" spans="1:10" ht="12" customHeight="1" x14ac:dyDescent="0.2">
      <c r="A10" s="6">
        <v>1972</v>
      </c>
      <c r="B10" s="6">
        <f>+[1]Pop!D193</f>
        <v>209.89599999999999</v>
      </c>
      <c r="C10" s="109">
        <v>1142.3</v>
      </c>
      <c r="D10" s="109">
        <v>5</v>
      </c>
      <c r="E10" s="109">
        <v>401.70710159999999</v>
      </c>
      <c r="F10" s="109">
        <f t="shared" si="0"/>
        <v>1549.0071015999999</v>
      </c>
      <c r="G10" s="109">
        <v>3.4</v>
      </c>
      <c r="H10" s="109">
        <v>410.13022320000005</v>
      </c>
      <c r="I10" s="109">
        <f t="shared" si="1"/>
        <v>1135.4768783999998</v>
      </c>
      <c r="J10" s="8">
        <f t="shared" si="2"/>
        <v>5.4097118496779348</v>
      </c>
    </row>
    <row r="11" spans="1:10" ht="12" customHeight="1" x14ac:dyDescent="0.2">
      <c r="A11" s="6">
        <v>1973</v>
      </c>
      <c r="B11" s="6">
        <f>+[1]Pop!D194</f>
        <v>211.90899999999999</v>
      </c>
      <c r="C11" s="109">
        <v>1197.5999999999999</v>
      </c>
      <c r="D11" s="109">
        <v>5.2</v>
      </c>
      <c r="E11" s="109">
        <v>410.13022320000005</v>
      </c>
      <c r="F11" s="109">
        <f t="shared" si="0"/>
        <v>1612.9302232</v>
      </c>
      <c r="G11" s="109">
        <v>4.7</v>
      </c>
      <c r="H11" s="109">
        <v>409.35125520000003</v>
      </c>
      <c r="I11" s="109">
        <f t="shared" si="1"/>
        <v>1198.878968</v>
      </c>
      <c r="J11" s="8">
        <f t="shared" si="2"/>
        <v>5.6575179345851287</v>
      </c>
    </row>
    <row r="12" spans="1:10" ht="12" customHeight="1" x14ac:dyDescent="0.2">
      <c r="A12" s="6">
        <v>1974</v>
      </c>
      <c r="B12" s="6">
        <f>+[1]Pop!D195</f>
        <v>213.85400000000001</v>
      </c>
      <c r="C12" s="109">
        <v>1194</v>
      </c>
      <c r="D12" s="109">
        <v>6</v>
      </c>
      <c r="E12" s="109">
        <v>409.35125520000003</v>
      </c>
      <c r="F12" s="109">
        <f t="shared" si="0"/>
        <v>1609.3512552</v>
      </c>
      <c r="G12" s="109">
        <v>3.4</v>
      </c>
      <c r="H12" s="109">
        <v>378.36983040000001</v>
      </c>
      <c r="I12" s="109">
        <f t="shared" si="1"/>
        <v>1227.5814247999999</v>
      </c>
      <c r="J12" s="8">
        <f t="shared" si="2"/>
        <v>5.7402780626034575</v>
      </c>
    </row>
    <row r="13" spans="1:10" ht="12" customHeight="1" x14ac:dyDescent="0.2">
      <c r="A13" s="6">
        <v>1975</v>
      </c>
      <c r="B13" s="6">
        <f>+[1]Pop!D196</f>
        <v>215.97300000000001</v>
      </c>
      <c r="C13" s="109">
        <v>1348.5</v>
      </c>
      <c r="D13" s="109">
        <v>4.5</v>
      </c>
      <c r="E13" s="109">
        <v>378.36983040000001</v>
      </c>
      <c r="F13" s="109">
        <f t="shared" si="0"/>
        <v>1731.3698304</v>
      </c>
      <c r="G13" s="109">
        <v>3.4</v>
      </c>
      <c r="H13" s="109">
        <v>406.49362559999997</v>
      </c>
      <c r="I13" s="109">
        <f t="shared" si="1"/>
        <v>1321.4762048</v>
      </c>
      <c r="J13" s="8">
        <f t="shared" si="2"/>
        <v>6.118710231371514</v>
      </c>
    </row>
    <row r="14" spans="1:10" ht="12" customHeight="1" x14ac:dyDescent="0.2">
      <c r="A14" s="3">
        <v>1976</v>
      </c>
      <c r="B14" s="3">
        <f>+[1]Pop!D197</f>
        <v>218.035</v>
      </c>
      <c r="C14" s="108">
        <v>1267.5999999999999</v>
      </c>
      <c r="D14" s="108">
        <v>5.8</v>
      </c>
      <c r="E14" s="108">
        <v>406.49362559999997</v>
      </c>
      <c r="F14" s="108">
        <f t="shared" si="0"/>
        <v>1679.8936255999997</v>
      </c>
      <c r="G14" s="108">
        <v>4.3</v>
      </c>
      <c r="H14" s="108">
        <v>339.55218839999998</v>
      </c>
      <c r="I14" s="108">
        <f t="shared" si="1"/>
        <v>1336.0414371999998</v>
      </c>
      <c r="J14" s="5">
        <f t="shared" si="2"/>
        <v>6.1276466493911519</v>
      </c>
    </row>
    <row r="15" spans="1:10" ht="12" customHeight="1" x14ac:dyDescent="0.2">
      <c r="A15" s="3">
        <v>1977</v>
      </c>
      <c r="B15" s="3">
        <f>+[1]Pop!D198</f>
        <v>220.23899999999998</v>
      </c>
      <c r="C15" s="108">
        <v>1247.7</v>
      </c>
      <c r="D15" s="108">
        <v>6.8</v>
      </c>
      <c r="E15" s="108">
        <v>339.55218839999998</v>
      </c>
      <c r="F15" s="108">
        <f t="shared" si="0"/>
        <v>1594.0521884</v>
      </c>
      <c r="G15" s="108">
        <v>5.8</v>
      </c>
      <c r="H15" s="108">
        <v>316.25877600000001</v>
      </c>
      <c r="I15" s="108">
        <f t="shared" si="1"/>
        <v>1271.9934123999999</v>
      </c>
      <c r="J15" s="5">
        <f t="shared" si="2"/>
        <v>5.775513929867099</v>
      </c>
    </row>
    <row r="16" spans="1:10" ht="12" customHeight="1" x14ac:dyDescent="0.2">
      <c r="A16" s="3">
        <v>1978</v>
      </c>
      <c r="B16" s="3">
        <f>+[1]Pop!D199</f>
        <v>222.58500000000001</v>
      </c>
      <c r="C16" s="108">
        <v>1370.9</v>
      </c>
      <c r="D16" s="108">
        <v>9.6999999999999993</v>
      </c>
      <c r="E16" s="108">
        <v>316.25877600000001</v>
      </c>
      <c r="F16" s="108">
        <f t="shared" si="0"/>
        <v>1696.858776</v>
      </c>
      <c r="G16" s="108">
        <v>6.6</v>
      </c>
      <c r="H16" s="108">
        <v>343.86750000000001</v>
      </c>
      <c r="I16" s="108">
        <f t="shared" si="1"/>
        <v>1346.3912760000001</v>
      </c>
      <c r="J16" s="5">
        <f t="shared" si="2"/>
        <v>6.0488859357099534</v>
      </c>
    </row>
    <row r="17" spans="1:10" ht="12" customHeight="1" x14ac:dyDescent="0.2">
      <c r="A17" s="3">
        <v>1979</v>
      </c>
      <c r="B17" s="3">
        <f>+[1]Pop!D200</f>
        <v>225.05500000000001</v>
      </c>
      <c r="C17" s="108">
        <v>1337.94</v>
      </c>
      <c r="D17" s="108">
        <v>8</v>
      </c>
      <c r="E17" s="108">
        <v>343.86750000000001</v>
      </c>
      <c r="F17" s="108">
        <f t="shared" si="0"/>
        <v>1689.8075000000001</v>
      </c>
      <c r="G17" s="108">
        <v>6.3</v>
      </c>
      <c r="H17" s="108">
        <v>367.32009120000004</v>
      </c>
      <c r="I17" s="108">
        <f t="shared" si="1"/>
        <v>1316.1874088</v>
      </c>
      <c r="J17" s="5">
        <f t="shared" si="2"/>
        <v>5.8482922343427157</v>
      </c>
    </row>
    <row r="18" spans="1:10" ht="12" customHeight="1" x14ac:dyDescent="0.2">
      <c r="A18" s="3">
        <v>1980</v>
      </c>
      <c r="B18" s="3">
        <f>+[1]Pop!D201</f>
        <v>227.726</v>
      </c>
      <c r="C18" s="108">
        <v>1218.3399999999999</v>
      </c>
      <c r="D18" s="108">
        <v>7</v>
      </c>
      <c r="E18" s="108">
        <v>367.32009120000004</v>
      </c>
      <c r="F18" s="108">
        <f t="shared" si="0"/>
        <v>1592.6600911999999</v>
      </c>
      <c r="G18" s="108">
        <v>6.8</v>
      </c>
      <c r="H18" s="108">
        <v>356.80019160000001</v>
      </c>
      <c r="I18" s="108">
        <f t="shared" si="1"/>
        <v>1229.0598995999999</v>
      </c>
      <c r="J18" s="5">
        <f t="shared" si="2"/>
        <v>5.3970995828319994</v>
      </c>
    </row>
    <row r="19" spans="1:10" ht="12" customHeight="1" x14ac:dyDescent="0.2">
      <c r="A19" s="6">
        <v>1981</v>
      </c>
      <c r="B19" s="6">
        <f>+[1]Pop!D202</f>
        <v>229.96600000000001</v>
      </c>
      <c r="C19" s="109">
        <v>1150.76</v>
      </c>
      <c r="D19" s="109">
        <v>5.0093519999999998</v>
      </c>
      <c r="E19" s="109">
        <v>356.80019160000001</v>
      </c>
      <c r="F19" s="109">
        <f t="shared" si="0"/>
        <v>1512.5695436000001</v>
      </c>
      <c r="G19" s="109">
        <v>7.2</v>
      </c>
      <c r="H19" s="109">
        <v>276.53289599999999</v>
      </c>
      <c r="I19" s="109">
        <f t="shared" si="1"/>
        <v>1228.8366476000001</v>
      </c>
      <c r="J19" s="8">
        <f t="shared" si="2"/>
        <v>5.3435579503056978</v>
      </c>
    </row>
    <row r="20" spans="1:10" ht="12" customHeight="1" x14ac:dyDescent="0.2">
      <c r="A20" s="6">
        <v>1982</v>
      </c>
      <c r="B20" s="6">
        <f>+[1]Pop!D203</f>
        <v>232.18799999999999</v>
      </c>
      <c r="C20" s="109">
        <v>1179.3266666666666</v>
      </c>
      <c r="D20" s="109">
        <v>7.0776719999999997</v>
      </c>
      <c r="E20" s="109">
        <v>276.53289599999999</v>
      </c>
      <c r="F20" s="109">
        <f t="shared" si="0"/>
        <v>1462.9372346666664</v>
      </c>
      <c r="G20" s="109">
        <v>6.7</v>
      </c>
      <c r="H20" s="109">
        <v>270.43466280000001</v>
      </c>
      <c r="I20" s="109">
        <f t="shared" si="1"/>
        <v>1185.8025718666663</v>
      </c>
      <c r="J20" s="8">
        <f t="shared" si="2"/>
        <v>5.1070794867377574</v>
      </c>
    </row>
    <row r="21" spans="1:10" ht="12" customHeight="1" x14ac:dyDescent="0.2">
      <c r="A21" s="6">
        <v>1983</v>
      </c>
      <c r="B21" s="6">
        <f>+[1]Pop!D204</f>
        <v>234.30699999999999</v>
      </c>
      <c r="C21" s="109">
        <v>1207.8933333333332</v>
      </c>
      <c r="D21" s="109">
        <v>6.7086479999999993</v>
      </c>
      <c r="E21" s="109" t="s">
        <v>3</v>
      </c>
      <c r="F21" s="109">
        <f t="shared" si="0"/>
        <v>1214.6019813333332</v>
      </c>
      <c r="G21" s="109">
        <v>6.6</v>
      </c>
      <c r="H21" s="109" t="s">
        <v>3</v>
      </c>
      <c r="I21" s="109">
        <f t="shared" si="1"/>
        <v>1208.0019813333333</v>
      </c>
      <c r="J21" s="8">
        <f t="shared" si="2"/>
        <v>5.1556376093472815</v>
      </c>
    </row>
    <row r="22" spans="1:10" ht="12" customHeight="1" x14ac:dyDescent="0.2">
      <c r="A22" s="6">
        <v>1984</v>
      </c>
      <c r="B22" s="6">
        <f>+[1]Pop!D205</f>
        <v>236.34800000000001</v>
      </c>
      <c r="C22" s="109">
        <v>1236.48</v>
      </c>
      <c r="D22" s="109">
        <v>7.1974559999999999</v>
      </c>
      <c r="E22" s="109" t="s">
        <v>3</v>
      </c>
      <c r="F22" s="109">
        <f t="shared" si="0"/>
        <v>1243.6774560000001</v>
      </c>
      <c r="G22" s="109">
        <v>8.1999999999999993</v>
      </c>
      <c r="H22" s="109" t="s">
        <v>3</v>
      </c>
      <c r="I22" s="109">
        <f t="shared" si="1"/>
        <v>1235.4774560000001</v>
      </c>
      <c r="J22" s="8">
        <f t="shared" si="2"/>
        <v>5.2273658165078611</v>
      </c>
    </row>
    <row r="23" spans="1:10" ht="12" customHeight="1" x14ac:dyDescent="0.2">
      <c r="A23" s="6">
        <v>1985</v>
      </c>
      <c r="B23" s="6">
        <f>+[1]Pop!D206</f>
        <v>238.46600000000001</v>
      </c>
      <c r="C23" s="109">
        <v>1388.86</v>
      </c>
      <c r="D23" s="109">
        <v>9.8148479999999996</v>
      </c>
      <c r="E23" s="109" t="s">
        <v>3</v>
      </c>
      <c r="F23" s="109">
        <f t="shared" si="0"/>
        <v>1398.6748479999999</v>
      </c>
      <c r="G23" s="109">
        <v>9.4</v>
      </c>
      <c r="H23" s="109" t="s">
        <v>3</v>
      </c>
      <c r="I23" s="109">
        <f t="shared" si="1"/>
        <v>1389.2748479999998</v>
      </c>
      <c r="J23" s="8">
        <f t="shared" si="2"/>
        <v>5.825882297686042</v>
      </c>
    </row>
    <row r="24" spans="1:10" ht="12" customHeight="1" x14ac:dyDescent="0.2">
      <c r="A24" s="3">
        <v>1986</v>
      </c>
      <c r="B24" s="3">
        <f>+[1]Pop!D207</f>
        <v>240.65100000000001</v>
      </c>
      <c r="C24" s="108">
        <v>1279.0999999999999</v>
      </c>
      <c r="D24" s="108">
        <v>11.027567999999999</v>
      </c>
      <c r="E24" s="108">
        <v>787.04783999999995</v>
      </c>
      <c r="F24" s="108">
        <f t="shared" si="0"/>
        <v>2077.1754080000001</v>
      </c>
      <c r="G24" s="108">
        <v>17.5</v>
      </c>
      <c r="H24" s="108">
        <v>777.98592000000008</v>
      </c>
      <c r="I24" s="108">
        <f t="shared" si="1"/>
        <v>1281.689488</v>
      </c>
      <c r="J24" s="5">
        <f t="shared" si="2"/>
        <v>5.3259262916006991</v>
      </c>
    </row>
    <row r="25" spans="1:10" ht="12" customHeight="1" x14ac:dyDescent="0.2">
      <c r="A25" s="3">
        <v>1987</v>
      </c>
      <c r="B25" s="3">
        <f>+[1]Pop!D208</f>
        <v>242.804</v>
      </c>
      <c r="C25" s="108">
        <v>1270.9000000000001</v>
      </c>
      <c r="D25" s="108">
        <v>9.6444719999999986</v>
      </c>
      <c r="E25" s="108">
        <v>777.98592000000008</v>
      </c>
      <c r="F25" s="108">
        <f t="shared" si="0"/>
        <v>2058.5303920000001</v>
      </c>
      <c r="G25" s="108">
        <v>25.8</v>
      </c>
      <c r="H25" s="108">
        <v>688.75055999999995</v>
      </c>
      <c r="I25" s="108">
        <f t="shared" si="1"/>
        <v>1343.9798320000002</v>
      </c>
      <c r="J25" s="5">
        <f t="shared" si="2"/>
        <v>5.5352458443847725</v>
      </c>
    </row>
    <row r="26" spans="1:10" ht="12" customHeight="1" x14ac:dyDescent="0.2">
      <c r="A26" s="3">
        <v>1988</v>
      </c>
      <c r="B26" s="3">
        <f>+[1]Pop!D209</f>
        <v>245.02099999999999</v>
      </c>
      <c r="C26" s="108">
        <v>1303.1600000000001</v>
      </c>
      <c r="D26" s="108">
        <v>10.3</v>
      </c>
      <c r="E26" s="108">
        <v>688.75055999999995</v>
      </c>
      <c r="F26" s="108">
        <f t="shared" si="0"/>
        <v>2002.21056</v>
      </c>
      <c r="G26" s="108">
        <v>22.7</v>
      </c>
      <c r="H26" s="108">
        <v>686.13167999999996</v>
      </c>
      <c r="I26" s="108">
        <f t="shared" si="1"/>
        <v>1293.37888</v>
      </c>
      <c r="J26" s="5">
        <f t="shared" si="2"/>
        <v>5.2786450141008325</v>
      </c>
    </row>
    <row r="27" spans="1:10" ht="12" customHeight="1" x14ac:dyDescent="0.2">
      <c r="A27" s="3">
        <v>1989</v>
      </c>
      <c r="B27" s="3">
        <f>+[1]Pop!D210</f>
        <v>247.34200000000001</v>
      </c>
      <c r="C27" s="108">
        <v>1285.3800000000001</v>
      </c>
      <c r="D27" s="108">
        <v>11.2</v>
      </c>
      <c r="E27" s="108">
        <v>686.13167999999996</v>
      </c>
      <c r="F27" s="108">
        <f t="shared" si="0"/>
        <v>1982.7116800000001</v>
      </c>
      <c r="G27" s="108">
        <v>16.100000000000001</v>
      </c>
      <c r="H27" s="108">
        <v>682.81344000000001</v>
      </c>
      <c r="I27" s="108">
        <f t="shared" si="1"/>
        <v>1283.7982400000001</v>
      </c>
      <c r="J27" s="5">
        <f t="shared" si="2"/>
        <v>5.1903770487826568</v>
      </c>
    </row>
    <row r="28" spans="1:10" ht="12" customHeight="1" x14ac:dyDescent="0.2">
      <c r="A28" s="3">
        <v>1990</v>
      </c>
      <c r="B28" s="3">
        <f>+[1]Pop!D211</f>
        <v>250.13200000000001</v>
      </c>
      <c r="C28" s="108">
        <v>1306.96</v>
      </c>
      <c r="D28" s="108">
        <v>11.395104</v>
      </c>
      <c r="E28" s="108">
        <v>682.81344000000001</v>
      </c>
      <c r="F28" s="108">
        <f t="shared" si="0"/>
        <v>2001.1685440000001</v>
      </c>
      <c r="G28" s="108">
        <v>19.639150007999998</v>
      </c>
      <c r="H28" s="108">
        <v>732.36383999999998</v>
      </c>
      <c r="I28" s="108">
        <f t="shared" si="1"/>
        <v>1249.1655539920002</v>
      </c>
      <c r="J28" s="5">
        <f t="shared" si="2"/>
        <v>4.9940253705723388</v>
      </c>
    </row>
    <row r="29" spans="1:10" ht="12" customHeight="1" x14ac:dyDescent="0.2">
      <c r="A29" s="6">
        <v>1991</v>
      </c>
      <c r="B29" s="6">
        <f>+[1]Pop!D212</f>
        <v>253.49299999999999</v>
      </c>
      <c r="C29" s="109">
        <v>1246.06</v>
      </c>
      <c r="D29" s="109">
        <v>10.555128000000002</v>
      </c>
      <c r="E29" s="109">
        <v>732.36383999999998</v>
      </c>
      <c r="F29" s="109">
        <f t="shared" si="0"/>
        <v>1988.9789679999999</v>
      </c>
      <c r="G29" s="109">
        <v>20.435350536000001</v>
      </c>
      <c r="H29" s="109">
        <v>686.90544</v>
      </c>
      <c r="I29" s="109">
        <f t="shared" si="1"/>
        <v>1281.6381774639999</v>
      </c>
      <c r="J29" s="8">
        <f t="shared" si="2"/>
        <v>5.0559115141798783</v>
      </c>
    </row>
    <row r="30" spans="1:10" ht="12" customHeight="1" x14ac:dyDescent="0.2">
      <c r="A30" s="6">
        <v>1992</v>
      </c>
      <c r="B30" s="6">
        <f>+[1]Pop!D213</f>
        <v>256.89400000000001</v>
      </c>
      <c r="C30" s="109">
        <v>1116.1400000000001</v>
      </c>
      <c r="D30" s="109">
        <v>12.108150624</v>
      </c>
      <c r="E30" s="109">
        <v>686.90544</v>
      </c>
      <c r="F30" s="109">
        <f t="shared" si="0"/>
        <v>1815.1535906240001</v>
      </c>
      <c r="G30" s="109">
        <v>20.470734432</v>
      </c>
      <c r="H30" s="109">
        <v>627.01343999999995</v>
      </c>
      <c r="I30" s="109">
        <f t="shared" si="1"/>
        <v>1167.6694161920002</v>
      </c>
      <c r="J30" s="8">
        <f t="shared" si="2"/>
        <v>4.5453354932073156</v>
      </c>
    </row>
    <row r="31" spans="1:10" ht="12" customHeight="1" x14ac:dyDescent="0.2">
      <c r="A31" s="6">
        <v>1993</v>
      </c>
      <c r="B31" s="6">
        <f>+[1]Pop!D214</f>
        <v>260.255</v>
      </c>
      <c r="C31" s="109">
        <v>1173.96</v>
      </c>
      <c r="D31" s="109">
        <v>16.650414959999999</v>
      </c>
      <c r="E31" s="109">
        <v>627.01343999999995</v>
      </c>
      <c r="F31" s="109">
        <f t="shared" si="0"/>
        <v>1817.62385496</v>
      </c>
      <c r="G31" s="109">
        <v>19.449160680000002</v>
      </c>
      <c r="H31" s="109">
        <v>671.92128000000002</v>
      </c>
      <c r="I31" s="109">
        <f t="shared" si="1"/>
        <v>1126.25341428</v>
      </c>
      <c r="J31" s="8">
        <f t="shared" si="2"/>
        <v>4.3274996226009108</v>
      </c>
    </row>
    <row r="32" spans="1:10" ht="12" customHeight="1" x14ac:dyDescent="0.2">
      <c r="A32" s="6">
        <v>1994</v>
      </c>
      <c r="B32" s="6">
        <f>+[1]Pop!D215</f>
        <v>263.43599999999998</v>
      </c>
      <c r="C32" s="109">
        <v>1267.0360000000001</v>
      </c>
      <c r="D32" s="109">
        <v>24.731983271999997</v>
      </c>
      <c r="E32" s="109">
        <v>671.92128000000002</v>
      </c>
      <c r="F32" s="109">
        <f t="shared" si="0"/>
        <v>1963.6892632720001</v>
      </c>
      <c r="G32" s="109">
        <v>22.891901639999997</v>
      </c>
      <c r="H32" s="109">
        <v>681.72719999999993</v>
      </c>
      <c r="I32" s="109">
        <f t="shared" si="1"/>
        <v>1259.0701616320002</v>
      </c>
      <c r="J32" s="8">
        <f t="shared" si="2"/>
        <v>4.7794157276606093</v>
      </c>
    </row>
    <row r="33" spans="1:10" ht="12" customHeight="1" x14ac:dyDescent="0.2">
      <c r="A33" s="6">
        <v>1995</v>
      </c>
      <c r="B33" s="6">
        <f>+[1]Pop!D216</f>
        <v>266.55700000000002</v>
      </c>
      <c r="C33" s="109">
        <v>1222.3599999999999</v>
      </c>
      <c r="D33" s="109">
        <v>25.293217439999999</v>
      </c>
      <c r="E33" s="109">
        <v>681.72719999999993</v>
      </c>
      <c r="F33" s="109">
        <f t="shared" si="0"/>
        <v>1929.3804174399997</v>
      </c>
      <c r="G33" s="109">
        <v>29.90592444</v>
      </c>
      <c r="H33" s="109">
        <v>554.42880000000002</v>
      </c>
      <c r="I33" s="109">
        <f t="shared" si="1"/>
        <v>1345.0456929999996</v>
      </c>
      <c r="J33" s="8">
        <f t="shared" si="2"/>
        <v>5.0459965148167161</v>
      </c>
    </row>
    <row r="34" spans="1:10" ht="12" customHeight="1" x14ac:dyDescent="0.2">
      <c r="A34" s="3">
        <v>1996</v>
      </c>
      <c r="B34" s="3">
        <f>+[1]Pop!D217</f>
        <v>269.66699999999997</v>
      </c>
      <c r="C34" s="108">
        <v>1127.3779999999999</v>
      </c>
      <c r="D34" s="108">
        <v>35.197344696000002</v>
      </c>
      <c r="E34" s="108">
        <v>554.42880000000002</v>
      </c>
      <c r="F34" s="108">
        <f t="shared" si="0"/>
        <v>1717.0041446959999</v>
      </c>
      <c r="G34" s="108">
        <v>33.012044832000001</v>
      </c>
      <c r="H34" s="108">
        <v>584.73936000000003</v>
      </c>
      <c r="I34" s="108">
        <f t="shared" si="1"/>
        <v>1099.252739864</v>
      </c>
      <c r="J34" s="5">
        <f t="shared" si="2"/>
        <v>4.0763339224450901</v>
      </c>
    </row>
    <row r="35" spans="1:10" ht="12" customHeight="1" x14ac:dyDescent="0.2">
      <c r="A35" s="3">
        <v>1997</v>
      </c>
      <c r="B35" s="3">
        <f>+[1]Pop!D218</f>
        <v>272.91199999999998</v>
      </c>
      <c r="C35" s="108">
        <v>1240.2</v>
      </c>
      <c r="D35" s="108">
        <v>60.528850608000006</v>
      </c>
      <c r="E35" s="108">
        <v>584.73936000000003</v>
      </c>
      <c r="F35" s="108">
        <f t="shared" si="0"/>
        <v>1885.4682106080002</v>
      </c>
      <c r="G35" s="108">
        <v>36.665607864000002</v>
      </c>
      <c r="H35" s="108">
        <v>419.89871999999997</v>
      </c>
      <c r="I35" s="108">
        <f t="shared" si="1"/>
        <v>1428.9038827440002</v>
      </c>
      <c r="J35" s="5">
        <f t="shared" si="2"/>
        <v>5.2357678766195708</v>
      </c>
    </row>
    <row r="36" spans="1:10" ht="12" customHeight="1" x14ac:dyDescent="0.2">
      <c r="A36" s="3">
        <v>1998</v>
      </c>
      <c r="B36" s="3">
        <f>+[1]Pop!D219</f>
        <v>276.11500000000001</v>
      </c>
      <c r="C36" s="108">
        <v>1187.44</v>
      </c>
      <c r="D36" s="108">
        <v>66.167179464</v>
      </c>
      <c r="E36" s="108">
        <v>419.89871999999997</v>
      </c>
      <c r="F36" s="108">
        <f t="shared" si="0"/>
        <v>1673.5058994639999</v>
      </c>
      <c r="G36" s="108">
        <v>30.597159215999998</v>
      </c>
      <c r="H36" s="108">
        <v>534.95385599999997</v>
      </c>
      <c r="I36" s="108">
        <f t="shared" si="1"/>
        <v>1107.9548842479999</v>
      </c>
      <c r="J36" s="5">
        <f t="shared" si="2"/>
        <v>4.0126573501910432</v>
      </c>
    </row>
    <row r="37" spans="1:10" ht="12" customHeight="1" x14ac:dyDescent="0.2">
      <c r="A37" s="3">
        <v>1999</v>
      </c>
      <c r="B37" s="3">
        <f>+[1]Pop!D220</f>
        <v>279.29500000000002</v>
      </c>
      <c r="C37" s="108">
        <v>1256.72</v>
      </c>
      <c r="D37" s="108">
        <v>85.268042496000007</v>
      </c>
      <c r="E37" s="108">
        <v>534.95385599999997</v>
      </c>
      <c r="F37" s="108">
        <f t="shared" si="0"/>
        <v>1876.9418984959998</v>
      </c>
      <c r="G37" s="108">
        <v>30.063904655999998</v>
      </c>
      <c r="H37" s="108">
        <v>673.23815999999999</v>
      </c>
      <c r="I37" s="108">
        <f t="shared" si="1"/>
        <v>1173.6398338399999</v>
      </c>
      <c r="J37" s="5">
        <f t="shared" si="2"/>
        <v>4.2021512516872832</v>
      </c>
    </row>
    <row r="38" spans="1:10" ht="12" customHeight="1" x14ac:dyDescent="0.2">
      <c r="A38" s="3">
        <v>2000</v>
      </c>
      <c r="B38" s="3">
        <f>+[1]Pop!D221</f>
        <v>282.38499999999999</v>
      </c>
      <c r="C38" s="108">
        <v>1226.32</v>
      </c>
      <c r="D38" s="108">
        <v>82.685367024000001</v>
      </c>
      <c r="E38" s="108">
        <v>673.23815999999999</v>
      </c>
      <c r="F38" s="108">
        <f t="shared" si="0"/>
        <v>1982.2435270239998</v>
      </c>
      <c r="G38" s="108">
        <v>24.149553288</v>
      </c>
      <c r="H38" s="108">
        <v>576.66547200000002</v>
      </c>
      <c r="I38" s="108">
        <f t="shared" si="1"/>
        <v>1381.4285017359998</v>
      </c>
      <c r="J38" s="5">
        <f t="shared" si="2"/>
        <v>4.8920038307133868</v>
      </c>
    </row>
    <row r="39" spans="1:10" ht="12" customHeight="1" x14ac:dyDescent="0.2">
      <c r="A39" s="6">
        <v>2001</v>
      </c>
      <c r="B39" s="12">
        <f>+[1]Pop!D222</f>
        <v>285.30901899999998</v>
      </c>
      <c r="C39" s="109">
        <v>1163.08</v>
      </c>
      <c r="D39" s="109">
        <v>65.253287807999996</v>
      </c>
      <c r="E39" s="109">
        <v>576.66547200000002</v>
      </c>
      <c r="F39" s="109">
        <f t="shared" si="0"/>
        <v>1804.9987598080002</v>
      </c>
      <c r="G39" s="109">
        <v>17.958515016</v>
      </c>
      <c r="H39" s="109">
        <v>721.826864</v>
      </c>
      <c r="I39" s="109">
        <f t="shared" si="1"/>
        <v>1065.2133807920002</v>
      </c>
      <c r="J39" s="8">
        <f t="shared" si="2"/>
        <v>3.7335426146903554</v>
      </c>
    </row>
    <row r="40" spans="1:10" ht="12" customHeight="1" x14ac:dyDescent="0.2">
      <c r="A40" s="6">
        <v>2002</v>
      </c>
      <c r="B40" s="12">
        <f>+[1]Pop!D223</f>
        <v>288.10481800000002</v>
      </c>
      <c r="C40" s="109">
        <v>1238.6200000000001</v>
      </c>
      <c r="D40" s="109">
        <v>57.486898728</v>
      </c>
      <c r="E40" s="109">
        <v>721.826864</v>
      </c>
      <c r="F40" s="109">
        <f t="shared" si="0"/>
        <v>2017.9337627280001</v>
      </c>
      <c r="G40" s="109">
        <v>13.728317759999999</v>
      </c>
      <c r="H40" s="109">
        <v>447.26303999999999</v>
      </c>
      <c r="I40" s="109">
        <f t="shared" si="1"/>
        <v>1556.9424049680001</v>
      </c>
      <c r="J40" s="8">
        <f t="shared" si="2"/>
        <v>5.4040831936659943</v>
      </c>
    </row>
    <row r="41" spans="1:10" ht="12" customHeight="1" x14ac:dyDescent="0.2">
      <c r="A41" s="6">
        <v>2003</v>
      </c>
      <c r="B41" s="12">
        <f>+[1]Pop!D224</f>
        <v>290.81963400000001</v>
      </c>
      <c r="C41" s="109">
        <v>1296.8600000000001</v>
      </c>
      <c r="D41" s="109">
        <v>87.897541607999983</v>
      </c>
      <c r="E41" s="109">
        <v>447.26303999999999</v>
      </c>
      <c r="F41" s="109">
        <f t="shared" si="0"/>
        <v>1832.0205816080002</v>
      </c>
      <c r="G41" s="109">
        <v>13.334941151999999</v>
      </c>
      <c r="H41" s="109">
        <v>526.116624</v>
      </c>
      <c r="I41" s="109">
        <f t="shared" si="1"/>
        <v>1292.5690164560001</v>
      </c>
      <c r="J41" s="8">
        <f t="shared" si="2"/>
        <v>4.444572736296065</v>
      </c>
    </row>
    <row r="42" spans="1:10" ht="12" customHeight="1" x14ac:dyDescent="0.2">
      <c r="A42" s="6">
        <v>2004</v>
      </c>
      <c r="B42" s="12">
        <f>+[1]Pop!D225</f>
        <v>293.46318500000001</v>
      </c>
      <c r="C42" s="109">
        <v>1187.76</v>
      </c>
      <c r="D42" s="109">
        <v>93.962941344000001</v>
      </c>
      <c r="E42" s="109">
        <v>526.116624</v>
      </c>
      <c r="F42" s="109">
        <f t="shared" si="0"/>
        <v>1807.839565344</v>
      </c>
      <c r="G42" s="109">
        <v>16.676659559999997</v>
      </c>
      <c r="H42" s="109">
        <v>358.07827200000003</v>
      </c>
      <c r="I42" s="109">
        <f t="shared" si="1"/>
        <v>1433.0846337839998</v>
      </c>
      <c r="J42" s="8">
        <f t="shared" si="2"/>
        <v>4.8833540526863697</v>
      </c>
    </row>
    <row r="43" spans="1:10" ht="12" customHeight="1" x14ac:dyDescent="0.2">
      <c r="A43" s="6">
        <v>2005</v>
      </c>
      <c r="B43" s="12">
        <f>+[1]Pop!D226</f>
        <v>296.186216</v>
      </c>
      <c r="C43" s="109">
        <v>1080.1600000000001</v>
      </c>
      <c r="D43" s="109">
        <v>92.475418247999997</v>
      </c>
      <c r="E43" s="109">
        <v>358.07827200000003</v>
      </c>
      <c r="F43" s="109">
        <f t="shared" si="0"/>
        <v>1530.7136902480001</v>
      </c>
      <c r="G43" s="109">
        <v>20.211690743999998</v>
      </c>
      <c r="H43" s="109">
        <v>372.66662400000001</v>
      </c>
      <c r="I43" s="109">
        <f t="shared" si="1"/>
        <v>1137.8353755040002</v>
      </c>
      <c r="J43" s="8">
        <f t="shared" si="2"/>
        <v>3.8416216354376203</v>
      </c>
    </row>
    <row r="44" spans="1:10" ht="12" customHeight="1" x14ac:dyDescent="0.2">
      <c r="A44" s="3">
        <v>2006</v>
      </c>
      <c r="B44" s="11">
        <f>+[1]Pop!D227</f>
        <v>298.99582500000002</v>
      </c>
      <c r="C44" s="108">
        <v>1010.38</v>
      </c>
      <c r="D44" s="108">
        <v>95.915679456000007</v>
      </c>
      <c r="E44" s="108">
        <v>372.66662400000001</v>
      </c>
      <c r="F44" s="108">
        <f t="shared" si="0"/>
        <v>1478.962303456</v>
      </c>
      <c r="G44" s="108">
        <v>23.847706536000004</v>
      </c>
      <c r="H44" s="108">
        <v>561.12732799999992</v>
      </c>
      <c r="I44" s="108">
        <f t="shared" si="1"/>
        <v>893.98726892000002</v>
      </c>
      <c r="J44" s="5">
        <f t="shared" si="2"/>
        <v>2.989965725842493</v>
      </c>
    </row>
    <row r="45" spans="1:10" ht="12" customHeight="1" x14ac:dyDescent="0.2">
      <c r="A45" s="3">
        <v>2007</v>
      </c>
      <c r="B45" s="11">
        <f>+[1]Pop!D228</f>
        <v>302.003917</v>
      </c>
      <c r="C45" s="108">
        <v>1082.46</v>
      </c>
      <c r="D45" s="108">
        <v>82.376172527999998</v>
      </c>
      <c r="E45" s="108">
        <v>561.12732799999992</v>
      </c>
      <c r="F45" s="108">
        <f t="shared" si="0"/>
        <v>1725.9635005280002</v>
      </c>
      <c r="G45" s="108">
        <v>37.892512253759996</v>
      </c>
      <c r="H45" s="108">
        <v>560.57721600000002</v>
      </c>
      <c r="I45" s="108">
        <f t="shared" si="1"/>
        <v>1127.4937722742402</v>
      </c>
      <c r="J45" s="5">
        <f t="shared" si="2"/>
        <v>3.7333746643896681</v>
      </c>
    </row>
    <row r="46" spans="1:10" ht="12" customHeight="1" x14ac:dyDescent="0.2">
      <c r="A46" s="3">
        <v>2008</v>
      </c>
      <c r="B46" s="11">
        <f>+[1]Pop!D229</f>
        <v>304.79776099999998</v>
      </c>
      <c r="C46" s="108">
        <v>1134.2</v>
      </c>
      <c r="D46" s="108">
        <v>79.776825834916323</v>
      </c>
      <c r="E46" s="108">
        <v>560.57721600000002</v>
      </c>
      <c r="F46" s="108">
        <f t="shared" si="0"/>
        <v>1774.5540418349165</v>
      </c>
      <c r="G46" s="108">
        <v>27.761681900335681</v>
      </c>
      <c r="H46" s="108">
        <v>666.57787199999996</v>
      </c>
      <c r="I46" s="108">
        <f t="shared" si="1"/>
        <v>1080.2144879345808</v>
      </c>
      <c r="J46" s="5">
        <f t="shared" si="2"/>
        <v>3.544036820974485</v>
      </c>
    </row>
    <row r="47" spans="1:10" ht="12" customHeight="1" x14ac:dyDescent="0.2">
      <c r="A47" s="3">
        <v>2009</v>
      </c>
      <c r="B47" s="11">
        <f>+[1]Pop!D230</f>
        <v>307.43940600000002</v>
      </c>
      <c r="C47" s="108">
        <v>1097.28</v>
      </c>
      <c r="D47" s="108">
        <v>112.81323034715714</v>
      </c>
      <c r="E47" s="108">
        <v>666.57787199999996</v>
      </c>
      <c r="F47" s="108">
        <f t="shared" si="0"/>
        <v>1876.6711023471571</v>
      </c>
      <c r="G47" s="108">
        <v>38.790314244311517</v>
      </c>
      <c r="H47" s="108">
        <v>282.01319999999998</v>
      </c>
      <c r="I47" s="108">
        <f t="shared" si="1"/>
        <v>1555.8675881028457</v>
      </c>
      <c r="J47" s="5">
        <f t="shared" si="2"/>
        <v>5.060729229039838</v>
      </c>
    </row>
    <row r="48" spans="1:10" ht="12" customHeight="1" x14ac:dyDescent="0.2">
      <c r="A48" s="3">
        <v>2010</v>
      </c>
      <c r="B48" s="11">
        <f>+[1]Pop!D231</f>
        <v>309.74127900000002</v>
      </c>
      <c r="C48" s="108">
        <v>1102.74</v>
      </c>
      <c r="D48" s="108">
        <v>89.673620645014552</v>
      </c>
      <c r="E48" s="108">
        <v>282.01319999999998</v>
      </c>
      <c r="F48" s="108">
        <f t="shared" si="0"/>
        <v>1474.4268206450147</v>
      </c>
      <c r="G48" s="108">
        <v>42.075265011848636</v>
      </c>
      <c r="H48" s="108">
        <v>272.982528</v>
      </c>
      <c r="I48" s="108">
        <f t="shared" si="1"/>
        <v>1159.3690276331661</v>
      </c>
      <c r="J48" s="5">
        <f t="shared" si="2"/>
        <v>3.7430239565620376</v>
      </c>
    </row>
    <row r="49" spans="1:10" ht="12" customHeight="1" x14ac:dyDescent="0.2">
      <c r="A49" s="6">
        <v>2011</v>
      </c>
      <c r="B49" s="12">
        <f>+[1]Pop!D232</f>
        <v>311.97391399999998</v>
      </c>
      <c r="C49" s="109">
        <v>964.06</v>
      </c>
      <c r="D49" s="109">
        <v>93.294444440614555</v>
      </c>
      <c r="E49" s="109">
        <v>272.982528</v>
      </c>
      <c r="F49" s="109">
        <f t="shared" si="0"/>
        <v>1330.3369724406145</v>
      </c>
      <c r="G49" s="109">
        <v>61.843767202847516</v>
      </c>
      <c r="H49" s="109">
        <v>386.15832</v>
      </c>
      <c r="I49" s="109">
        <f t="shared" si="1"/>
        <v>882.33488523776703</v>
      </c>
      <c r="J49" s="8">
        <f t="shared" si="2"/>
        <v>2.828232892695532</v>
      </c>
    </row>
    <row r="50" spans="1:10" ht="12" customHeight="1" x14ac:dyDescent="0.2">
      <c r="A50" s="6">
        <v>2012</v>
      </c>
      <c r="B50" s="12">
        <f>+[1]Pop!D233</f>
        <v>314.16755799999999</v>
      </c>
      <c r="C50" s="109">
        <v>960.12</v>
      </c>
      <c r="D50" s="109">
        <v>95.01388549839119</v>
      </c>
      <c r="E50" s="109">
        <v>386.15832</v>
      </c>
      <c r="F50" s="109">
        <f t="shared" si="0"/>
        <v>1441.2922054983912</v>
      </c>
      <c r="G50" s="109">
        <v>97.338874275910058</v>
      </c>
      <c r="H50" s="109">
        <v>409.20446399999997</v>
      </c>
      <c r="I50" s="109">
        <f t="shared" si="1"/>
        <v>934.74886722248118</v>
      </c>
      <c r="J50" s="8">
        <f t="shared" si="2"/>
        <v>2.9753195179448837</v>
      </c>
    </row>
    <row r="51" spans="1:10" ht="12" customHeight="1" x14ac:dyDescent="0.2">
      <c r="A51" s="6">
        <v>2013</v>
      </c>
      <c r="B51" s="12">
        <f>+[1]Pop!D234</f>
        <v>316.29476599999998</v>
      </c>
      <c r="C51" s="109">
        <v>946.28</v>
      </c>
      <c r="D51" s="109">
        <v>77.834351872754397</v>
      </c>
      <c r="E51" s="109">
        <v>409.20446399999997</v>
      </c>
      <c r="F51" s="109">
        <f t="shared" si="0"/>
        <v>1433.3188158727544</v>
      </c>
      <c r="G51" s="109">
        <v>98.796679444916634</v>
      </c>
      <c r="H51" s="109">
        <v>316.67615999999998</v>
      </c>
      <c r="I51" s="109">
        <f>F51-SUM(G51,H51)</f>
        <v>1017.8459764278377</v>
      </c>
      <c r="J51" s="8">
        <f>IF(I51=0,0,IF(B51=0,0,I51/B51))</f>
        <v>3.2180297805744842</v>
      </c>
    </row>
    <row r="52" spans="1:10" ht="12" customHeight="1" x14ac:dyDescent="0.2">
      <c r="A52" s="20">
        <v>2014</v>
      </c>
      <c r="B52" s="21">
        <f>+[1]Pop!D235</f>
        <v>318.576955</v>
      </c>
      <c r="C52" s="110">
        <v>1073.82</v>
      </c>
      <c r="D52" s="110">
        <v>73.105296838210549</v>
      </c>
      <c r="E52" s="110">
        <v>316.67615999999998</v>
      </c>
      <c r="F52" s="110">
        <f>SUM(C52,D52,E52)</f>
        <v>1463.6014568382104</v>
      </c>
      <c r="G52" s="110">
        <v>99.162227645849271</v>
      </c>
      <c r="H52" s="110">
        <v>130.66872000000001</v>
      </c>
      <c r="I52" s="110">
        <f>F52-SUM(G52,H52)</f>
        <v>1233.7705091923613</v>
      </c>
      <c r="J52" s="23">
        <f>IF(I52=0,0,IF(B52=0,0,I52/B52))</f>
        <v>3.8727550434159976</v>
      </c>
    </row>
    <row r="53" spans="1:10" ht="12" customHeight="1" x14ac:dyDescent="0.2">
      <c r="A53" s="20">
        <v>2015</v>
      </c>
      <c r="B53" s="21">
        <f>+[1]Pop!D236</f>
        <v>320.87070299999999</v>
      </c>
      <c r="C53" s="110">
        <v>1066.92</v>
      </c>
      <c r="D53" s="110">
        <v>89.427998392809101</v>
      </c>
      <c r="E53" s="110">
        <v>130.66872000000001</v>
      </c>
      <c r="F53" s="110">
        <f t="shared" si="0"/>
        <v>1287.0167183928093</v>
      </c>
      <c r="G53" s="110">
        <v>107.79487026116686</v>
      </c>
      <c r="H53" s="110">
        <v>83.670239999999993</v>
      </c>
      <c r="I53" s="110">
        <f>F53-SUM(G53,H53)</f>
        <v>1095.5516081316423</v>
      </c>
      <c r="J53" s="23">
        <f>IF(I53=0,0,IF(B53=0,0,I53/B53))</f>
        <v>3.4143086230332544</v>
      </c>
    </row>
    <row r="54" spans="1:10" ht="12" customHeight="1" x14ac:dyDescent="0.2">
      <c r="A54" s="28">
        <v>2016</v>
      </c>
      <c r="B54" s="29">
        <f>+[1]Pop!D237</f>
        <v>323.16101099999997</v>
      </c>
      <c r="C54" s="111">
        <v>1003.7660000000001</v>
      </c>
      <c r="D54" s="111">
        <v>88.414600752683029</v>
      </c>
      <c r="E54" s="111">
        <v>83.670239999999993</v>
      </c>
      <c r="F54" s="111">
        <f t="shared" si="0"/>
        <v>1175.8508407526831</v>
      </c>
      <c r="G54" s="111">
        <v>101.57239558555582</v>
      </c>
      <c r="H54" s="111">
        <v>107.33265511422414</v>
      </c>
      <c r="I54" s="111">
        <f t="shared" ref="I54:I55" si="3">F54-SUM(G54,H54)</f>
        <v>966.94579005290313</v>
      </c>
      <c r="J54" s="34">
        <f t="shared" ref="J54:J55" si="4">IF(I54=0,0,IF(B54=0,0,I54/B54))</f>
        <v>2.9921486724551163</v>
      </c>
    </row>
    <row r="55" spans="1:10" ht="12" customHeight="1" x14ac:dyDescent="0.2">
      <c r="A55" s="39">
        <v>2017</v>
      </c>
      <c r="B55" s="40">
        <f>+[1]Pop!D238</f>
        <v>325.20603</v>
      </c>
      <c r="C55" s="112">
        <v>1385.82</v>
      </c>
      <c r="D55" s="112">
        <v>93.385597346975999</v>
      </c>
      <c r="E55" s="112">
        <v>107.33265511422414</v>
      </c>
      <c r="F55" s="112">
        <f t="shared" si="0"/>
        <v>1586.5382524612</v>
      </c>
      <c r="G55" s="112">
        <v>109.01995364417519</v>
      </c>
      <c r="H55" s="112">
        <v>287.41751361226551</v>
      </c>
      <c r="I55" s="112">
        <f t="shared" si="3"/>
        <v>1190.1007852047594</v>
      </c>
      <c r="J55" s="41">
        <f t="shared" si="4"/>
        <v>3.6595286538959915</v>
      </c>
    </row>
    <row r="56" spans="1:10" ht="12" customHeight="1" x14ac:dyDescent="0.2">
      <c r="A56" s="39">
        <v>2018</v>
      </c>
      <c r="B56" s="40">
        <f>+[1]Pop!D239</f>
        <v>326.92397599999998</v>
      </c>
      <c r="C56" s="112">
        <v>982.53600000000006</v>
      </c>
      <c r="D56" s="112">
        <v>93.185627818984798</v>
      </c>
      <c r="E56" s="112">
        <v>287.41751361226551</v>
      </c>
      <c r="F56" s="112">
        <f t="shared" si="0"/>
        <v>1363.1391414312504</v>
      </c>
      <c r="G56" s="112">
        <v>107.15466924841007</v>
      </c>
      <c r="H56" s="112">
        <v>166.08785144013837</v>
      </c>
      <c r="I56" s="112">
        <f t="shared" ref="I56:I57" si="5">F56-SUM(G56,H56)</f>
        <v>1089.896620742702</v>
      </c>
      <c r="J56" s="41">
        <f t="shared" ref="J56:J57" si="6">IF(I56=0,0,IF(B56=0,0,I56/B56))</f>
        <v>3.3337922598332219</v>
      </c>
    </row>
    <row r="57" spans="1:10" ht="12" customHeight="1" thickBot="1" x14ac:dyDescent="0.25">
      <c r="A57" s="31">
        <v>2019</v>
      </c>
      <c r="B57" s="32">
        <f>+[1]Pop!D240</f>
        <v>328.475998</v>
      </c>
      <c r="C57" s="113">
        <v>1139.9900174657191</v>
      </c>
      <c r="D57" s="113">
        <v>97.741695228793432</v>
      </c>
      <c r="E57" s="113">
        <v>166.08785144013837</v>
      </c>
      <c r="F57" s="113">
        <f t="shared" si="0"/>
        <v>1403.8195641346508</v>
      </c>
      <c r="G57" s="113">
        <v>119.35690940883597</v>
      </c>
      <c r="H57" s="113">
        <v>160.29677854428019</v>
      </c>
      <c r="I57" s="113">
        <f t="shared" si="5"/>
        <v>1124.1658761815347</v>
      </c>
      <c r="J57" s="35">
        <f t="shared" si="6"/>
        <v>3.4223684014243703</v>
      </c>
    </row>
    <row r="58" spans="1:10" ht="12" customHeight="1" thickTop="1" x14ac:dyDescent="0.2">
      <c r="A58" s="90" t="s">
        <v>5</v>
      </c>
      <c r="B58" s="90"/>
      <c r="C58" s="90"/>
      <c r="D58" s="90"/>
      <c r="E58" s="90"/>
      <c r="F58" s="90"/>
      <c r="G58" s="90"/>
      <c r="H58" s="90"/>
      <c r="I58" s="90"/>
      <c r="J58" s="90"/>
    </row>
    <row r="59" spans="1:10" ht="12" customHeight="1" x14ac:dyDescent="0.2">
      <c r="A59" s="84"/>
      <c r="B59" s="84"/>
      <c r="C59" s="84"/>
      <c r="D59" s="84"/>
      <c r="E59" s="84"/>
      <c r="F59" s="84"/>
      <c r="G59" s="84"/>
      <c r="H59" s="84"/>
      <c r="I59" s="84"/>
      <c r="J59" s="84"/>
    </row>
    <row r="60" spans="1:10" ht="12" customHeight="1" x14ac:dyDescent="0.2">
      <c r="A60" s="117" t="s">
        <v>117</v>
      </c>
      <c r="B60" s="117"/>
      <c r="C60" s="117"/>
      <c r="D60" s="117"/>
      <c r="E60" s="117"/>
      <c r="F60" s="117"/>
      <c r="G60" s="117"/>
      <c r="H60" s="117"/>
      <c r="I60" s="117"/>
      <c r="J60" s="117"/>
    </row>
    <row r="61" spans="1:10" ht="12" customHeight="1" x14ac:dyDescent="0.2">
      <c r="A61" s="117"/>
      <c r="B61" s="117"/>
      <c r="C61" s="117"/>
      <c r="D61" s="117"/>
      <c r="E61" s="117"/>
      <c r="F61" s="117"/>
      <c r="G61" s="117"/>
      <c r="H61" s="117"/>
      <c r="I61" s="117"/>
      <c r="J61" s="117"/>
    </row>
    <row r="62" spans="1:10" ht="12" customHeight="1" x14ac:dyDescent="0.2">
      <c r="A62" s="117"/>
      <c r="B62" s="117"/>
      <c r="C62" s="117"/>
      <c r="D62" s="117"/>
      <c r="E62" s="117"/>
      <c r="F62" s="117"/>
      <c r="G62" s="117"/>
      <c r="H62" s="117"/>
      <c r="I62" s="117"/>
      <c r="J62" s="117"/>
    </row>
    <row r="63" spans="1:10" ht="12" customHeight="1" x14ac:dyDescent="0.2">
      <c r="A63" s="117"/>
      <c r="B63" s="117"/>
      <c r="C63" s="117"/>
      <c r="D63" s="117"/>
      <c r="E63" s="117"/>
      <c r="F63" s="117"/>
      <c r="G63" s="117"/>
      <c r="H63" s="117"/>
      <c r="I63" s="117"/>
      <c r="J63" s="117"/>
    </row>
    <row r="64" spans="1:10" ht="12" customHeight="1" x14ac:dyDescent="0.2">
      <c r="A64" s="84"/>
      <c r="B64" s="84"/>
      <c r="C64" s="84"/>
      <c r="D64" s="84"/>
      <c r="E64" s="84"/>
      <c r="F64" s="84"/>
      <c r="G64" s="84"/>
      <c r="H64" s="84"/>
      <c r="I64" s="84"/>
      <c r="J64" s="84"/>
    </row>
    <row r="65" spans="1:10" ht="12" customHeight="1" x14ac:dyDescent="0.2">
      <c r="A65" s="82" t="s">
        <v>103</v>
      </c>
      <c r="B65" s="82"/>
      <c r="C65" s="82"/>
      <c r="D65" s="82"/>
      <c r="E65" s="82"/>
      <c r="F65" s="82"/>
      <c r="G65" s="82"/>
      <c r="H65" s="82"/>
      <c r="I65" s="82"/>
      <c r="J65" s="82"/>
    </row>
  </sheetData>
  <mergeCells count="21">
    <mergeCell ref="A65:J65"/>
    <mergeCell ref="A64:J64"/>
    <mergeCell ref="A60:J63"/>
    <mergeCell ref="A58:J58"/>
    <mergeCell ref="A59:J59"/>
    <mergeCell ref="I1:J1"/>
    <mergeCell ref="A1:H1"/>
    <mergeCell ref="C7:I7"/>
    <mergeCell ref="B2:B6"/>
    <mergeCell ref="C3:C6"/>
    <mergeCell ref="D3:D6"/>
    <mergeCell ref="A2:A6"/>
    <mergeCell ref="E3:E6"/>
    <mergeCell ref="F3:F6"/>
    <mergeCell ref="G3:G6"/>
    <mergeCell ref="I3:I6"/>
    <mergeCell ref="J4:J6"/>
    <mergeCell ref="H3:H6"/>
    <mergeCell ref="C2:F2"/>
    <mergeCell ref="G2:H2"/>
    <mergeCell ref="I2:J2"/>
  </mergeCells>
  <phoneticPr fontId="5" type="noConversion"/>
  <printOptions horizontalCentered="1" verticalCentered="1"/>
  <pageMargins left="0.5" right="0.5" top="0.69930555555555596" bottom="0.34" header="0" footer="0"/>
  <pageSetup scale="82" orientation="landscape"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4"/>
  <sheetViews>
    <sheetView zoomScaleNormal="100" workbookViewId="0">
      <pane ySplit="7" topLeftCell="A8" activePane="bottomLeft" state="frozen"/>
      <selection sqref="A1:H1"/>
      <selection pane="bottomLeft" sqref="A1:H1"/>
    </sheetView>
  </sheetViews>
  <sheetFormatPr defaultColWidth="12.77734375" defaultRowHeight="12" customHeight="1" x14ac:dyDescent="0.2"/>
  <cols>
    <col min="1" max="9" width="12.77734375" style="1" customWidth="1"/>
    <col min="10" max="10" width="14.44140625" style="1" customWidth="1"/>
    <col min="11" max="14" width="12.77734375" style="1" customWidth="1"/>
    <col min="15" max="16384" width="12.77734375" style="1"/>
  </cols>
  <sheetData>
    <row r="1" spans="1:10" s="9" customFormat="1" ht="12" customHeight="1" thickBot="1" x14ac:dyDescent="0.25">
      <c r="A1" s="65" t="s">
        <v>96</v>
      </c>
      <c r="B1" s="65"/>
      <c r="C1" s="65"/>
      <c r="D1" s="65"/>
      <c r="E1" s="65"/>
      <c r="F1" s="65"/>
      <c r="G1" s="65"/>
      <c r="H1" s="65"/>
      <c r="I1" s="79" t="s">
        <v>63</v>
      </c>
      <c r="J1" s="79"/>
    </row>
    <row r="2" spans="1:10" ht="12" customHeight="1" thickTop="1" x14ac:dyDescent="0.2">
      <c r="A2" s="77" t="s">
        <v>80</v>
      </c>
      <c r="B2" s="88" t="s">
        <v>61</v>
      </c>
      <c r="C2" s="76" t="s">
        <v>1</v>
      </c>
      <c r="D2" s="76"/>
      <c r="E2" s="76"/>
      <c r="F2" s="76"/>
      <c r="G2" s="80" t="s">
        <v>90</v>
      </c>
      <c r="H2" s="77"/>
      <c r="I2" s="80" t="s">
        <v>88</v>
      </c>
      <c r="J2" s="81"/>
    </row>
    <row r="3" spans="1:10" ht="12" customHeight="1" x14ac:dyDescent="0.2">
      <c r="A3" s="78"/>
      <c r="B3" s="89"/>
      <c r="C3" s="85" t="s">
        <v>36</v>
      </c>
      <c r="D3" s="85" t="s">
        <v>37</v>
      </c>
      <c r="E3" s="85" t="s">
        <v>12</v>
      </c>
      <c r="F3" s="85" t="s">
        <v>46</v>
      </c>
      <c r="G3" s="85" t="s">
        <v>62</v>
      </c>
      <c r="H3" s="85" t="s">
        <v>13</v>
      </c>
      <c r="I3" s="85" t="s">
        <v>78</v>
      </c>
      <c r="J3" s="13" t="s">
        <v>32</v>
      </c>
    </row>
    <row r="4" spans="1:10" ht="12" customHeight="1" x14ac:dyDescent="0.2">
      <c r="A4" s="78"/>
      <c r="B4" s="89"/>
      <c r="C4" s="85"/>
      <c r="D4" s="85"/>
      <c r="E4" s="85"/>
      <c r="F4" s="85"/>
      <c r="G4" s="85"/>
      <c r="H4" s="85"/>
      <c r="I4" s="85"/>
      <c r="J4" s="86" t="s">
        <v>4</v>
      </c>
    </row>
    <row r="5" spans="1:10" ht="12" customHeight="1" x14ac:dyDescent="0.2">
      <c r="A5" s="78"/>
      <c r="B5" s="89"/>
      <c r="C5" s="85"/>
      <c r="D5" s="85"/>
      <c r="E5" s="85"/>
      <c r="F5" s="85"/>
      <c r="G5" s="85"/>
      <c r="H5" s="85"/>
      <c r="I5" s="85"/>
      <c r="J5" s="86"/>
    </row>
    <row r="6" spans="1:10" ht="12" customHeight="1" x14ac:dyDescent="0.2">
      <c r="A6" s="78"/>
      <c r="B6" s="89"/>
      <c r="C6" s="85"/>
      <c r="D6" s="85"/>
      <c r="E6" s="85"/>
      <c r="F6" s="85"/>
      <c r="G6" s="85"/>
      <c r="H6" s="85"/>
      <c r="I6" s="85"/>
      <c r="J6" s="86"/>
    </row>
    <row r="7" spans="1:10" s="10" customFormat="1" ht="12" customHeight="1" x14ac:dyDescent="0.2">
      <c r="A7" s="14"/>
      <c r="B7" s="14" t="s">
        <v>72</v>
      </c>
      <c r="C7" s="66" t="s">
        <v>76</v>
      </c>
      <c r="D7" s="66"/>
      <c r="E7" s="66"/>
      <c r="F7" s="66"/>
      <c r="G7" s="66"/>
      <c r="H7" s="66"/>
      <c r="I7" s="66"/>
      <c r="J7" s="14" t="s">
        <v>15</v>
      </c>
    </row>
    <row r="8" spans="1:10" ht="12" customHeight="1" x14ac:dyDescent="0.2">
      <c r="A8" s="3">
        <v>1970</v>
      </c>
      <c r="B8" s="3">
        <f>+[1]Pop!$B191</f>
        <v>203.84899999999999</v>
      </c>
      <c r="C8" s="5">
        <v>148.541</v>
      </c>
      <c r="D8" s="5">
        <v>53.951999999999998</v>
      </c>
      <c r="E8" s="5" t="s">
        <v>3</v>
      </c>
      <c r="F8" s="5">
        <f t="shared" ref="F8:F51" si="0">C8+D8</f>
        <v>202.49299999999999</v>
      </c>
      <c r="G8" s="5">
        <v>0</v>
      </c>
      <c r="H8" s="5" t="s">
        <v>3</v>
      </c>
      <c r="I8" s="5">
        <f t="shared" ref="I8:I49" si="1">F8-G8</f>
        <v>202.49299999999999</v>
      </c>
      <c r="J8" s="5">
        <f t="shared" ref="J8:J49" si="2">IF(I8=0,0,IF(B8=0,0,I8/B8))</f>
        <v>0.99334801740504008</v>
      </c>
    </row>
    <row r="9" spans="1:10" ht="12" customHeight="1" x14ac:dyDescent="0.2">
      <c r="A9" s="6">
        <v>1971</v>
      </c>
      <c r="B9" s="6">
        <f>+[1]Pop!$B192</f>
        <v>206.46599999999998</v>
      </c>
      <c r="C9" s="8">
        <v>165.05</v>
      </c>
      <c r="D9" s="8">
        <v>71.775999999999996</v>
      </c>
      <c r="E9" s="8" t="s">
        <v>3</v>
      </c>
      <c r="F9" s="8">
        <f t="shared" si="0"/>
        <v>236.82600000000002</v>
      </c>
      <c r="G9" s="8">
        <v>0</v>
      </c>
      <c r="H9" s="8" t="s">
        <v>3</v>
      </c>
      <c r="I9" s="8">
        <f t="shared" si="1"/>
        <v>236.82600000000002</v>
      </c>
      <c r="J9" s="8">
        <f t="shared" si="2"/>
        <v>1.1470460027316849</v>
      </c>
    </row>
    <row r="10" spans="1:10" ht="12" customHeight="1" x14ac:dyDescent="0.2">
      <c r="A10" s="6">
        <v>1972</v>
      </c>
      <c r="B10" s="6">
        <f>+[1]Pop!$B193</f>
        <v>208.917</v>
      </c>
      <c r="C10" s="8">
        <v>177.274</v>
      </c>
      <c r="D10" s="8">
        <v>85.75</v>
      </c>
      <c r="E10" s="8" t="s">
        <v>3</v>
      </c>
      <c r="F10" s="8">
        <f t="shared" si="0"/>
        <v>263.024</v>
      </c>
      <c r="G10" s="8">
        <v>0</v>
      </c>
      <c r="H10" s="8" t="s">
        <v>3</v>
      </c>
      <c r="I10" s="8">
        <f t="shared" si="1"/>
        <v>263.024</v>
      </c>
      <c r="J10" s="8">
        <f t="shared" si="2"/>
        <v>1.2589880191655058</v>
      </c>
    </row>
    <row r="11" spans="1:10" ht="12" customHeight="1" x14ac:dyDescent="0.2">
      <c r="A11" s="6">
        <v>1973</v>
      </c>
      <c r="B11" s="6">
        <f>+[1]Pop!$B194</f>
        <v>210.98500000000001</v>
      </c>
      <c r="C11" s="8">
        <v>177.2</v>
      </c>
      <c r="D11" s="8">
        <v>82.016999999999996</v>
      </c>
      <c r="E11" s="8" t="s">
        <v>3</v>
      </c>
      <c r="F11" s="8">
        <f t="shared" si="0"/>
        <v>259.21699999999998</v>
      </c>
      <c r="G11" s="8">
        <v>0</v>
      </c>
      <c r="H11" s="8" t="s">
        <v>3</v>
      </c>
      <c r="I11" s="8">
        <f t="shared" si="1"/>
        <v>259.21699999999998</v>
      </c>
      <c r="J11" s="8">
        <f t="shared" si="2"/>
        <v>1.2286039291892787</v>
      </c>
    </row>
    <row r="12" spans="1:10" ht="12" customHeight="1" x14ac:dyDescent="0.2">
      <c r="A12" s="6">
        <v>1974</v>
      </c>
      <c r="B12" s="6">
        <f>+[1]Pop!$B195</f>
        <v>212.93199999999999</v>
      </c>
      <c r="C12" s="8">
        <v>172.96299999999999</v>
      </c>
      <c r="D12" s="8">
        <v>88.575000000000003</v>
      </c>
      <c r="E12" s="8" t="s">
        <v>3</v>
      </c>
      <c r="F12" s="8">
        <f t="shared" si="0"/>
        <v>261.53800000000001</v>
      </c>
      <c r="G12" s="8">
        <v>0</v>
      </c>
      <c r="H12" s="8" t="s">
        <v>3</v>
      </c>
      <c r="I12" s="8">
        <f t="shared" si="1"/>
        <v>261.53800000000001</v>
      </c>
      <c r="J12" s="8">
        <f t="shared" si="2"/>
        <v>1.2282700580467005</v>
      </c>
    </row>
    <row r="13" spans="1:10" ht="12" customHeight="1" x14ac:dyDescent="0.2">
      <c r="A13" s="6">
        <v>1975</v>
      </c>
      <c r="B13" s="6">
        <f>+[1]Pop!$B196</f>
        <v>214.93100000000001</v>
      </c>
      <c r="C13" s="8">
        <v>167.69499999999999</v>
      </c>
      <c r="D13" s="8">
        <v>100.05</v>
      </c>
      <c r="E13" s="8" t="s">
        <v>3</v>
      </c>
      <c r="F13" s="8">
        <f t="shared" si="0"/>
        <v>267.745</v>
      </c>
      <c r="G13" s="8">
        <v>0</v>
      </c>
      <c r="H13" s="8" t="s">
        <v>3</v>
      </c>
      <c r="I13" s="8">
        <f t="shared" si="1"/>
        <v>267.745</v>
      </c>
      <c r="J13" s="8">
        <f t="shared" si="2"/>
        <v>1.2457253723287938</v>
      </c>
    </row>
    <row r="14" spans="1:10" ht="12" customHeight="1" x14ac:dyDescent="0.2">
      <c r="A14" s="3">
        <v>1976</v>
      </c>
      <c r="B14" s="3">
        <f>+[1]Pop!$B197</f>
        <v>217.095</v>
      </c>
      <c r="C14" s="5">
        <v>195.88200000000001</v>
      </c>
      <c r="D14" s="5">
        <v>120.999</v>
      </c>
      <c r="E14" s="5" t="s">
        <v>3</v>
      </c>
      <c r="F14" s="5">
        <f t="shared" si="0"/>
        <v>316.88099999999997</v>
      </c>
      <c r="G14" s="5">
        <v>0</v>
      </c>
      <c r="H14" s="5" t="s">
        <v>3</v>
      </c>
      <c r="I14" s="5">
        <f t="shared" si="1"/>
        <v>316.88099999999997</v>
      </c>
      <c r="J14" s="5">
        <f t="shared" si="2"/>
        <v>1.4596420921716298</v>
      </c>
    </row>
    <row r="15" spans="1:10" ht="12" customHeight="1" x14ac:dyDescent="0.2">
      <c r="A15" s="3">
        <v>1977</v>
      </c>
      <c r="B15" s="3">
        <f>+[1]Pop!$B198</f>
        <v>219.179</v>
      </c>
      <c r="C15" s="5">
        <v>207.62299999999999</v>
      </c>
      <c r="D15" s="5">
        <v>150.76011399999999</v>
      </c>
      <c r="E15" s="5" t="s">
        <v>3</v>
      </c>
      <c r="F15" s="5">
        <f t="shared" si="0"/>
        <v>358.38311399999998</v>
      </c>
      <c r="G15" s="5">
        <v>0</v>
      </c>
      <c r="H15" s="5" t="s">
        <v>3</v>
      </c>
      <c r="I15" s="5">
        <f t="shared" si="1"/>
        <v>358.38311399999998</v>
      </c>
      <c r="J15" s="5">
        <f t="shared" si="2"/>
        <v>1.6351161105762868</v>
      </c>
    </row>
    <row r="16" spans="1:10" ht="12" customHeight="1" x14ac:dyDescent="0.2">
      <c r="A16" s="3">
        <v>1978</v>
      </c>
      <c r="B16" s="3">
        <f>+[1]Pop!$B199</f>
        <v>221.47699999999998</v>
      </c>
      <c r="C16" s="5">
        <v>224.46899999999999</v>
      </c>
      <c r="D16" s="5">
        <v>148.278682</v>
      </c>
      <c r="E16" s="5" t="s">
        <v>3</v>
      </c>
      <c r="F16" s="5">
        <f t="shared" si="0"/>
        <v>372.747682</v>
      </c>
      <c r="G16" s="5">
        <v>0.88681080000000001</v>
      </c>
      <c r="H16" s="5" t="s">
        <v>3</v>
      </c>
      <c r="I16" s="5">
        <f t="shared" si="1"/>
        <v>371.86087120000002</v>
      </c>
      <c r="J16" s="5">
        <f t="shared" si="2"/>
        <v>1.6790044618628575</v>
      </c>
    </row>
    <row r="17" spans="1:10" ht="12" customHeight="1" x14ac:dyDescent="0.2">
      <c r="A17" s="3">
        <v>1979</v>
      </c>
      <c r="B17" s="3">
        <f>+[1]Pop!$B200</f>
        <v>223.86500000000001</v>
      </c>
      <c r="C17" s="5">
        <v>214.22300000000001</v>
      </c>
      <c r="D17" s="5">
        <v>179.30801199999999</v>
      </c>
      <c r="E17" s="5" t="s">
        <v>3</v>
      </c>
      <c r="F17" s="5">
        <f t="shared" si="0"/>
        <v>393.53101200000003</v>
      </c>
      <c r="G17" s="5">
        <v>1.0181560000000001</v>
      </c>
      <c r="H17" s="5" t="s">
        <v>3</v>
      </c>
      <c r="I17" s="5">
        <f t="shared" si="1"/>
        <v>392.51285600000006</v>
      </c>
      <c r="J17" s="5">
        <f t="shared" si="2"/>
        <v>1.7533462399213813</v>
      </c>
    </row>
    <row r="18" spans="1:10" ht="12" customHeight="1" x14ac:dyDescent="0.2">
      <c r="A18" s="3">
        <v>1980</v>
      </c>
      <c r="B18" s="3">
        <f>+[1]Pop!$B201</f>
        <v>226.45099999999999</v>
      </c>
      <c r="C18" s="5">
        <v>194.524</v>
      </c>
      <c r="D18" s="5">
        <v>155.7268</v>
      </c>
      <c r="E18" s="5" t="s">
        <v>3</v>
      </c>
      <c r="F18" s="5">
        <f t="shared" si="0"/>
        <v>350.25080000000003</v>
      </c>
      <c r="G18" s="5">
        <v>0.52199720000000005</v>
      </c>
      <c r="H18" s="5" t="s">
        <v>3</v>
      </c>
      <c r="I18" s="5">
        <f t="shared" si="1"/>
        <v>349.72880280000004</v>
      </c>
      <c r="J18" s="5">
        <f t="shared" si="2"/>
        <v>1.5443906310857538</v>
      </c>
    </row>
    <row r="19" spans="1:10" ht="12" customHeight="1" x14ac:dyDescent="0.2">
      <c r="A19" s="6">
        <v>1981</v>
      </c>
      <c r="B19" s="6">
        <f>+[1]Pop!$B202</f>
        <v>228.93700000000001</v>
      </c>
      <c r="C19" s="8">
        <v>198.01400000000001</v>
      </c>
      <c r="D19" s="8">
        <v>157.17023</v>
      </c>
      <c r="E19" s="8" t="s">
        <v>3</v>
      </c>
      <c r="F19" s="8">
        <f t="shared" si="0"/>
        <v>355.18423000000001</v>
      </c>
      <c r="G19" s="8">
        <v>0.6747206</v>
      </c>
      <c r="H19" s="8" t="s">
        <v>3</v>
      </c>
      <c r="I19" s="8">
        <f t="shared" si="1"/>
        <v>354.50950940000001</v>
      </c>
      <c r="J19" s="8">
        <f t="shared" si="2"/>
        <v>1.5485024674910566</v>
      </c>
    </row>
    <row r="20" spans="1:10" ht="12" customHeight="1" x14ac:dyDescent="0.2">
      <c r="A20" s="6">
        <v>1982</v>
      </c>
      <c r="B20" s="6">
        <f>+[1]Pop!$B203</f>
        <v>231.15700000000001</v>
      </c>
      <c r="C20" s="8">
        <v>153.59200000000001</v>
      </c>
      <c r="D20" s="8">
        <v>199.54392999999999</v>
      </c>
      <c r="E20" s="8" t="s">
        <v>3</v>
      </c>
      <c r="F20" s="8">
        <f t="shared" si="0"/>
        <v>353.13593000000003</v>
      </c>
      <c r="G20" s="8">
        <v>0.44725039999999999</v>
      </c>
      <c r="H20" s="8" t="s">
        <v>3</v>
      </c>
      <c r="I20" s="8">
        <f t="shared" si="1"/>
        <v>352.68867960000006</v>
      </c>
      <c r="J20" s="8">
        <f t="shared" si="2"/>
        <v>1.5257538365699506</v>
      </c>
    </row>
    <row r="21" spans="1:10" ht="12" customHeight="1" x14ac:dyDescent="0.2">
      <c r="A21" s="6">
        <v>1983</v>
      </c>
      <c r="B21" s="6">
        <f>+[1]Pop!$B204</f>
        <v>233.322</v>
      </c>
      <c r="C21" s="8">
        <v>173.45599999999999</v>
      </c>
      <c r="D21" s="8">
        <v>252.212368</v>
      </c>
      <c r="E21" s="8" t="s">
        <v>3</v>
      </c>
      <c r="F21" s="8">
        <f t="shared" si="0"/>
        <v>425.66836799999999</v>
      </c>
      <c r="G21" s="8">
        <v>0.70025139999999997</v>
      </c>
      <c r="H21" s="8" t="s">
        <v>3</v>
      </c>
      <c r="I21" s="8">
        <f t="shared" si="1"/>
        <v>424.96811659999997</v>
      </c>
      <c r="J21" s="8">
        <f t="shared" si="2"/>
        <v>1.8213803953334875</v>
      </c>
    </row>
    <row r="22" spans="1:10" ht="12" customHeight="1" x14ac:dyDescent="0.2">
      <c r="A22" s="6">
        <v>1984</v>
      </c>
      <c r="B22" s="6">
        <f>+[1]Pop!$B205</f>
        <v>235.38499999999999</v>
      </c>
      <c r="C22" s="8">
        <v>175.768</v>
      </c>
      <c r="D22" s="8">
        <v>243.31605200000001</v>
      </c>
      <c r="E22" s="8" t="s">
        <v>3</v>
      </c>
      <c r="F22" s="8">
        <f t="shared" si="0"/>
        <v>419.08405200000004</v>
      </c>
      <c r="G22" s="8">
        <v>0.96969823399999999</v>
      </c>
      <c r="H22" s="8" t="s">
        <v>3</v>
      </c>
      <c r="I22" s="8">
        <f t="shared" si="1"/>
        <v>418.11435376600002</v>
      </c>
      <c r="J22" s="8">
        <f t="shared" si="2"/>
        <v>1.7762999076661641</v>
      </c>
    </row>
    <row r="23" spans="1:10" ht="12" customHeight="1" x14ac:dyDescent="0.2">
      <c r="A23" s="6">
        <v>1985</v>
      </c>
      <c r="B23" s="6">
        <f>+[1]Pop!$B206</f>
        <v>237.46799999999999</v>
      </c>
      <c r="C23" s="8">
        <v>160.75200000000001</v>
      </c>
      <c r="D23" s="8">
        <v>273.87453599999998</v>
      </c>
      <c r="E23" s="8" t="s">
        <v>3</v>
      </c>
      <c r="F23" s="8">
        <f t="shared" si="0"/>
        <v>434.62653599999999</v>
      </c>
      <c r="G23" s="8">
        <v>1.038777504</v>
      </c>
      <c r="H23" s="8" t="s">
        <v>3</v>
      </c>
      <c r="I23" s="8">
        <f t="shared" si="1"/>
        <v>433.58775849599999</v>
      </c>
      <c r="J23" s="8">
        <f t="shared" si="2"/>
        <v>1.8258786804790541</v>
      </c>
    </row>
    <row r="24" spans="1:10" ht="12" customHeight="1" x14ac:dyDescent="0.2">
      <c r="A24" s="3">
        <v>1986</v>
      </c>
      <c r="B24" s="3">
        <f>+[1]Pop!$B207</f>
        <v>239.63800000000001</v>
      </c>
      <c r="C24" s="5">
        <v>157.09399999999999</v>
      </c>
      <c r="D24" s="5">
        <v>297.93249200000002</v>
      </c>
      <c r="E24" s="5" t="s">
        <v>3</v>
      </c>
      <c r="F24" s="5">
        <f t="shared" si="0"/>
        <v>455.02649200000002</v>
      </c>
      <c r="G24" s="5">
        <v>0.399653914</v>
      </c>
      <c r="H24" s="5" t="s">
        <v>3</v>
      </c>
      <c r="I24" s="5">
        <f t="shared" si="1"/>
        <v>454.62683808600002</v>
      </c>
      <c r="J24" s="5">
        <f t="shared" si="2"/>
        <v>1.8971400115424097</v>
      </c>
    </row>
    <row r="25" spans="1:10" ht="12" customHeight="1" x14ac:dyDescent="0.2">
      <c r="A25" s="3">
        <v>1987</v>
      </c>
      <c r="B25" s="3">
        <f>+[1]Pop!$B208</f>
        <v>241.78399999999999</v>
      </c>
      <c r="C25" s="5">
        <v>162.92400000000001</v>
      </c>
      <c r="D25" s="5">
        <v>239.01296284200001</v>
      </c>
      <c r="E25" s="5" t="s">
        <v>3</v>
      </c>
      <c r="F25" s="5">
        <f t="shared" si="0"/>
        <v>401.93696284200001</v>
      </c>
      <c r="G25" s="5">
        <v>1.0505631980000001</v>
      </c>
      <c r="H25" s="5" t="s">
        <v>3</v>
      </c>
      <c r="I25" s="5">
        <f t="shared" si="1"/>
        <v>400.88639964399999</v>
      </c>
      <c r="J25" s="5">
        <f t="shared" si="2"/>
        <v>1.6580352696787215</v>
      </c>
    </row>
    <row r="26" spans="1:10" ht="12" customHeight="1" x14ac:dyDescent="0.2">
      <c r="A26" s="3">
        <v>1988</v>
      </c>
      <c r="B26" s="3">
        <f>+[1]Pop!$B209</f>
        <v>243.98099999999999</v>
      </c>
      <c r="C26" s="5">
        <v>183.084</v>
      </c>
      <c r="D26" s="5">
        <v>198.71950901400001</v>
      </c>
      <c r="E26" s="5" t="s">
        <v>3</v>
      </c>
      <c r="F26" s="5">
        <f t="shared" si="0"/>
        <v>381.80350901400004</v>
      </c>
      <c r="G26" s="5">
        <v>1.678930016</v>
      </c>
      <c r="H26" s="5" t="s">
        <v>3</v>
      </c>
      <c r="I26" s="5">
        <f t="shared" si="1"/>
        <v>380.12457899800006</v>
      </c>
      <c r="J26" s="5">
        <f t="shared" si="2"/>
        <v>1.5580089392124798</v>
      </c>
    </row>
    <row r="27" spans="1:10" ht="12" customHeight="1" x14ac:dyDescent="0.2">
      <c r="A27" s="3">
        <v>1989</v>
      </c>
      <c r="B27" s="3">
        <f>+[1]Pop!$B210</f>
        <v>246.22399999999999</v>
      </c>
      <c r="C27" s="5">
        <v>203.08799999999999</v>
      </c>
      <c r="D27" s="5">
        <v>189.85859831674003</v>
      </c>
      <c r="E27" s="5" t="s">
        <v>3</v>
      </c>
      <c r="F27" s="5">
        <f t="shared" si="0"/>
        <v>392.94659831674005</v>
      </c>
      <c r="G27" s="5">
        <v>12.709679900000001</v>
      </c>
      <c r="H27" s="5" t="s">
        <v>3</v>
      </c>
      <c r="I27" s="5">
        <f t="shared" si="1"/>
        <v>380.23691841674002</v>
      </c>
      <c r="J27" s="5">
        <f t="shared" si="2"/>
        <v>1.5442723634444246</v>
      </c>
    </row>
    <row r="28" spans="1:10" ht="12" customHeight="1" x14ac:dyDescent="0.2">
      <c r="A28" s="3">
        <v>1990</v>
      </c>
      <c r="B28" s="3">
        <f>+[1]Pop!$B211</f>
        <v>248.65899999999999</v>
      </c>
      <c r="C28" s="5">
        <v>237.23</v>
      </c>
      <c r="D28" s="5">
        <v>205.20177107629999</v>
      </c>
      <c r="E28" s="5" t="s">
        <v>3</v>
      </c>
      <c r="F28" s="5">
        <f t="shared" si="0"/>
        <v>442.43177107629998</v>
      </c>
      <c r="G28" s="5">
        <v>14.631804379999998</v>
      </c>
      <c r="H28" s="5" t="s">
        <v>3</v>
      </c>
      <c r="I28" s="5">
        <f t="shared" si="1"/>
        <v>427.79996669629998</v>
      </c>
      <c r="J28" s="5">
        <f t="shared" si="2"/>
        <v>1.7204282438854013</v>
      </c>
    </row>
    <row r="29" spans="1:10" ht="12" customHeight="1" x14ac:dyDescent="0.2">
      <c r="A29" s="6">
        <v>1991</v>
      </c>
      <c r="B29" s="6">
        <f>+[1]Pop!$B212</f>
        <v>251.88900000000001</v>
      </c>
      <c r="C29" s="8">
        <v>249.87299999999999</v>
      </c>
      <c r="D29" s="8">
        <v>210.40176611781999</v>
      </c>
      <c r="E29" s="8" t="s">
        <v>3</v>
      </c>
      <c r="F29" s="8">
        <f t="shared" si="0"/>
        <v>460.27476611781998</v>
      </c>
      <c r="G29" s="8">
        <v>18.389226699999998</v>
      </c>
      <c r="H29" s="8" t="s">
        <v>3</v>
      </c>
      <c r="I29" s="8">
        <f t="shared" si="1"/>
        <v>441.88553941781998</v>
      </c>
      <c r="J29" s="8">
        <f t="shared" si="2"/>
        <v>1.754286766860879</v>
      </c>
    </row>
    <row r="30" spans="1:10" ht="12" customHeight="1" x14ac:dyDescent="0.2">
      <c r="A30" s="6">
        <v>1992</v>
      </c>
      <c r="B30" s="6">
        <f>+[1]Pop!$B213</f>
        <v>255.214</v>
      </c>
      <c r="C30" s="8">
        <v>253.976</v>
      </c>
      <c r="D30" s="8">
        <v>203.49353372536001</v>
      </c>
      <c r="E30" s="8" t="s">
        <v>3</v>
      </c>
      <c r="F30" s="8">
        <f t="shared" si="0"/>
        <v>457.46953372536001</v>
      </c>
      <c r="G30" s="8">
        <v>22.519593500000003</v>
      </c>
      <c r="H30" s="8" t="s">
        <v>3</v>
      </c>
      <c r="I30" s="8">
        <f t="shared" si="1"/>
        <v>434.94994022536002</v>
      </c>
      <c r="J30" s="8">
        <f t="shared" si="2"/>
        <v>1.7042558018970748</v>
      </c>
    </row>
    <row r="31" spans="1:10" ht="12" customHeight="1" x14ac:dyDescent="0.2">
      <c r="A31" s="6">
        <v>1993</v>
      </c>
      <c r="B31" s="6">
        <f>+[1]Pop!$B214</f>
        <v>258.67899999999997</v>
      </c>
      <c r="C31" s="8">
        <v>233.96299999999999</v>
      </c>
      <c r="D31" s="8">
        <v>233.84703992786004</v>
      </c>
      <c r="E31" s="8" t="s">
        <v>3</v>
      </c>
      <c r="F31" s="8">
        <f t="shared" si="0"/>
        <v>467.81003992786003</v>
      </c>
      <c r="G31" s="8">
        <v>14.865688980000002</v>
      </c>
      <c r="H31" s="8" t="s">
        <v>3</v>
      </c>
      <c r="I31" s="8">
        <f t="shared" si="1"/>
        <v>452.94435094786002</v>
      </c>
      <c r="J31" s="8">
        <f t="shared" si="2"/>
        <v>1.7509900337787763</v>
      </c>
    </row>
    <row r="32" spans="1:10" ht="12" customHeight="1" x14ac:dyDescent="0.2">
      <c r="A32" s="6">
        <v>1994</v>
      </c>
      <c r="B32" s="6">
        <f>+[1]Pop!$B215</f>
        <v>261.91899999999998</v>
      </c>
      <c r="C32" s="8">
        <v>250.108</v>
      </c>
      <c r="D32" s="8">
        <v>293.0887312955</v>
      </c>
      <c r="E32" s="8" t="s">
        <v>3</v>
      </c>
      <c r="F32" s="8">
        <f t="shared" si="0"/>
        <v>543.19673129550006</v>
      </c>
      <c r="G32" s="8">
        <v>8.9260192400000005</v>
      </c>
      <c r="H32" s="8" t="s">
        <v>3</v>
      </c>
      <c r="I32" s="8">
        <f t="shared" si="1"/>
        <v>534.2707120555001</v>
      </c>
      <c r="J32" s="8">
        <f t="shared" si="2"/>
        <v>2.0398318260817279</v>
      </c>
    </row>
    <row r="33" spans="1:10" ht="12" customHeight="1" x14ac:dyDescent="0.2">
      <c r="A33" s="6">
        <v>1995</v>
      </c>
      <c r="B33" s="6">
        <f>+[1]Pop!$B216</f>
        <v>265.04399999999998</v>
      </c>
      <c r="C33" s="8">
        <v>240.74600000000001</v>
      </c>
      <c r="D33" s="8">
        <v>234.22323043154</v>
      </c>
      <c r="E33" s="8" t="s">
        <v>3</v>
      </c>
      <c r="F33" s="8">
        <f t="shared" si="0"/>
        <v>474.96923043154004</v>
      </c>
      <c r="G33" s="8">
        <v>9.4681642599999982</v>
      </c>
      <c r="H33" s="8" t="s">
        <v>3</v>
      </c>
      <c r="I33" s="8">
        <f t="shared" si="1"/>
        <v>465.50106617154006</v>
      </c>
      <c r="J33" s="8">
        <f t="shared" si="2"/>
        <v>1.7563161821114233</v>
      </c>
    </row>
    <row r="34" spans="1:10" ht="12" customHeight="1" x14ac:dyDescent="0.2">
      <c r="A34" s="3">
        <v>1996</v>
      </c>
      <c r="B34" s="3">
        <f>+[1]Pop!$B217</f>
        <v>268.15100000000001</v>
      </c>
      <c r="C34" s="5">
        <v>222.89699999999999</v>
      </c>
      <c r="D34" s="5">
        <v>279.81545240349999</v>
      </c>
      <c r="E34" s="5" t="s">
        <v>3</v>
      </c>
      <c r="F34" s="5">
        <f t="shared" si="0"/>
        <v>502.71245240349998</v>
      </c>
      <c r="G34" s="5">
        <v>7.6173191599999992</v>
      </c>
      <c r="H34" s="5" t="s">
        <v>3</v>
      </c>
      <c r="I34" s="5">
        <f t="shared" si="1"/>
        <v>495.09513324349996</v>
      </c>
      <c r="J34" s="5">
        <f t="shared" si="2"/>
        <v>1.8463296174301045</v>
      </c>
    </row>
    <row r="35" spans="1:10" ht="12" customHeight="1" x14ac:dyDescent="0.2">
      <c r="A35" s="3">
        <v>1997</v>
      </c>
      <c r="B35" s="11">
        <f>+[1]Pop!$B218</f>
        <v>271.36</v>
      </c>
      <c r="C35" s="5">
        <v>187.14099999999999</v>
      </c>
      <c r="D35" s="5">
        <v>276.24893794978004</v>
      </c>
      <c r="E35" s="5" t="s">
        <v>3</v>
      </c>
      <c r="F35" s="5">
        <f t="shared" si="0"/>
        <v>463.38993794978001</v>
      </c>
      <c r="G35" s="5">
        <v>9.2934861200000007</v>
      </c>
      <c r="H35" s="5" t="s">
        <v>3</v>
      </c>
      <c r="I35" s="5">
        <f t="shared" si="1"/>
        <v>454.09645182977999</v>
      </c>
      <c r="J35" s="5">
        <f t="shared" si="2"/>
        <v>1.673409683924602</v>
      </c>
    </row>
    <row r="36" spans="1:10" ht="12" customHeight="1" x14ac:dyDescent="0.2">
      <c r="A36" s="3">
        <v>1998</v>
      </c>
      <c r="B36" s="11">
        <f>+[1]Pop!$B219</f>
        <v>274.62599999999998</v>
      </c>
      <c r="C36" s="5">
        <v>189.92699999999999</v>
      </c>
      <c r="D36" s="5">
        <v>206.50234625056001</v>
      </c>
      <c r="E36" s="5" t="s">
        <v>3</v>
      </c>
      <c r="F36" s="5">
        <f t="shared" si="0"/>
        <v>396.42934625056</v>
      </c>
      <c r="G36" s="5">
        <v>8.521649720000001</v>
      </c>
      <c r="H36" s="5" t="s">
        <v>3</v>
      </c>
      <c r="I36" s="5">
        <f t="shared" si="1"/>
        <v>387.90769653055997</v>
      </c>
      <c r="J36" s="5">
        <f t="shared" si="2"/>
        <v>1.4124944343600387</v>
      </c>
    </row>
    <row r="37" spans="1:10" ht="12" customHeight="1" x14ac:dyDescent="0.2">
      <c r="A37" s="3">
        <v>1999</v>
      </c>
      <c r="B37" s="11">
        <f>+[1]Pop!$B220</f>
        <v>277.79000000000002</v>
      </c>
      <c r="C37" s="5">
        <v>185.85300000000001</v>
      </c>
      <c r="D37" s="5">
        <v>269.6904949565</v>
      </c>
      <c r="E37" s="5" t="s">
        <v>3</v>
      </c>
      <c r="F37" s="5">
        <f t="shared" si="0"/>
        <v>455.54349495650001</v>
      </c>
      <c r="G37" s="5">
        <v>14.19772882</v>
      </c>
      <c r="H37" s="5" t="s">
        <v>3</v>
      </c>
      <c r="I37" s="5">
        <f t="shared" si="1"/>
        <v>441.3457661365</v>
      </c>
      <c r="J37" s="5">
        <f t="shared" si="2"/>
        <v>1.5887748519979119</v>
      </c>
    </row>
    <row r="38" spans="1:10" ht="12" customHeight="1" x14ac:dyDescent="0.2">
      <c r="A38" s="3">
        <v>2000</v>
      </c>
      <c r="B38" s="11">
        <f>+[1]Pop!$B221</f>
        <v>280.976</v>
      </c>
      <c r="C38" s="5">
        <v>153.57900000000001</v>
      </c>
      <c r="D38" s="5">
        <v>280.14374891695996</v>
      </c>
      <c r="E38" s="5" t="s">
        <v>3</v>
      </c>
      <c r="F38" s="5">
        <f t="shared" si="0"/>
        <v>433.72274891695997</v>
      </c>
      <c r="G38" s="5">
        <v>12.731237140000001</v>
      </c>
      <c r="H38" s="5" t="s">
        <v>3</v>
      </c>
      <c r="I38" s="5">
        <f t="shared" si="1"/>
        <v>420.99151177695995</v>
      </c>
      <c r="J38" s="5">
        <f t="shared" si="2"/>
        <v>1.4983184036250781</v>
      </c>
    </row>
    <row r="39" spans="1:10" ht="12" customHeight="1" x14ac:dyDescent="0.2">
      <c r="A39" s="6">
        <v>2001</v>
      </c>
      <c r="B39" s="12">
        <f>+[1]Pop!$B222</f>
        <v>283.92040200000002</v>
      </c>
      <c r="C39" s="8">
        <v>141.13900000000001</v>
      </c>
      <c r="D39" s="8">
        <v>257.2189829335</v>
      </c>
      <c r="E39" s="8" t="s">
        <v>3</v>
      </c>
      <c r="F39" s="8">
        <f t="shared" si="0"/>
        <v>398.35798293350001</v>
      </c>
      <c r="G39" s="8">
        <v>12.785911600000002</v>
      </c>
      <c r="H39" s="8" t="s">
        <v>3</v>
      </c>
      <c r="I39" s="8">
        <f t="shared" si="1"/>
        <v>385.57207133349999</v>
      </c>
      <c r="J39" s="8">
        <f t="shared" si="2"/>
        <v>1.3580287595306375</v>
      </c>
    </row>
    <row r="40" spans="1:10" ht="12" customHeight="1" x14ac:dyDescent="0.2">
      <c r="A40" s="6">
        <v>2002</v>
      </c>
      <c r="B40" s="12">
        <f>+[1]Pop!$B223</f>
        <v>286.78755999999998</v>
      </c>
      <c r="C40" s="8">
        <v>139.15</v>
      </c>
      <c r="D40" s="8">
        <v>304.29556048030003</v>
      </c>
      <c r="E40" s="8" t="s">
        <v>3</v>
      </c>
      <c r="F40" s="8">
        <f t="shared" si="0"/>
        <v>443.44556048030006</v>
      </c>
      <c r="G40" s="8">
        <v>13.266047779999999</v>
      </c>
      <c r="H40" s="8" t="s">
        <v>3</v>
      </c>
      <c r="I40" s="8">
        <f t="shared" si="1"/>
        <v>430.17951270030005</v>
      </c>
      <c r="J40" s="8">
        <f t="shared" si="2"/>
        <v>1.4999936283857642</v>
      </c>
    </row>
    <row r="41" spans="1:10" ht="12" customHeight="1" x14ac:dyDescent="0.2">
      <c r="A41" s="6">
        <v>2003</v>
      </c>
      <c r="B41" s="12">
        <f>+[1]Pop!$B224</f>
        <v>289.51758100000001</v>
      </c>
      <c r="C41" s="8">
        <v>137.666</v>
      </c>
      <c r="D41" s="8">
        <v>326.40200049072001</v>
      </c>
      <c r="E41" s="8" t="s">
        <v>3</v>
      </c>
      <c r="F41" s="8">
        <f t="shared" si="0"/>
        <v>464.06800049072001</v>
      </c>
      <c r="G41" s="8">
        <v>22.108476519999996</v>
      </c>
      <c r="H41" s="8" t="s">
        <v>3</v>
      </c>
      <c r="I41" s="8">
        <f t="shared" si="1"/>
        <v>441.95952397072</v>
      </c>
      <c r="J41" s="8">
        <f t="shared" si="2"/>
        <v>1.5265377751644036</v>
      </c>
    </row>
    <row r="42" spans="1:10" ht="12" customHeight="1" x14ac:dyDescent="0.2">
      <c r="A42" s="6">
        <v>2004</v>
      </c>
      <c r="B42" s="12">
        <f>+[1]Pop!$B225</f>
        <v>292.19189</v>
      </c>
      <c r="C42" s="8">
        <v>141.76400000000001</v>
      </c>
      <c r="D42" s="8">
        <v>326.48937923784001</v>
      </c>
      <c r="E42" s="8" t="s">
        <v>3</v>
      </c>
      <c r="F42" s="8">
        <f t="shared" si="0"/>
        <v>468.25337923784002</v>
      </c>
      <c r="G42" s="8">
        <v>10.325499799999999</v>
      </c>
      <c r="H42" s="8" t="s">
        <v>3</v>
      </c>
      <c r="I42" s="8">
        <f t="shared" si="1"/>
        <v>457.92787943784003</v>
      </c>
      <c r="J42" s="8">
        <f t="shared" si="2"/>
        <v>1.5672162544889252</v>
      </c>
    </row>
    <row r="43" spans="1:10" ht="12" customHeight="1" x14ac:dyDescent="0.2">
      <c r="A43" s="6">
        <v>2005</v>
      </c>
      <c r="B43" s="12">
        <f>+[1]Pop!$B226</f>
        <v>294.914085</v>
      </c>
      <c r="C43" s="8">
        <v>129.09299999999999</v>
      </c>
      <c r="D43" s="8">
        <v>268.32116978201998</v>
      </c>
      <c r="E43" s="8" t="s">
        <v>3</v>
      </c>
      <c r="F43" s="8">
        <f t="shared" si="0"/>
        <v>397.41416978201994</v>
      </c>
      <c r="G43" s="8">
        <v>9.1964781000000002</v>
      </c>
      <c r="H43" s="8" t="s">
        <v>3</v>
      </c>
      <c r="I43" s="8">
        <f t="shared" si="1"/>
        <v>388.21769168201996</v>
      </c>
      <c r="J43" s="8">
        <f t="shared" si="2"/>
        <v>1.3163755528394649</v>
      </c>
    </row>
    <row r="44" spans="1:10" ht="12" customHeight="1" x14ac:dyDescent="0.2">
      <c r="A44" s="3">
        <v>2006</v>
      </c>
      <c r="B44" s="11">
        <f>+[1]Pop!$B227</f>
        <v>297.64655699999997</v>
      </c>
      <c r="C44" s="5">
        <v>117.14</v>
      </c>
      <c r="D44" s="5">
        <v>336.52632474176005</v>
      </c>
      <c r="E44" s="5" t="s">
        <v>3</v>
      </c>
      <c r="F44" s="5">
        <f t="shared" si="0"/>
        <v>453.66632474176004</v>
      </c>
      <c r="G44" s="5">
        <v>10.97123171054</v>
      </c>
      <c r="H44" s="5" t="s">
        <v>3</v>
      </c>
      <c r="I44" s="5">
        <f t="shared" si="1"/>
        <v>442.69509303122004</v>
      </c>
      <c r="J44" s="5">
        <f t="shared" si="2"/>
        <v>1.4873180375179682</v>
      </c>
    </row>
    <row r="45" spans="1:10" ht="12" customHeight="1" x14ac:dyDescent="0.2">
      <c r="A45" s="3">
        <v>2007</v>
      </c>
      <c r="B45" s="11">
        <f>+[1]Pop!$B228</f>
        <v>300.57448099999999</v>
      </c>
      <c r="C45" s="5">
        <v>117.66200000000001</v>
      </c>
      <c r="D45" s="5">
        <v>335.43592487868005</v>
      </c>
      <c r="E45" s="5" t="s">
        <v>3</v>
      </c>
      <c r="F45" s="5">
        <f t="shared" si="0"/>
        <v>453.09792487868003</v>
      </c>
      <c r="G45" s="5">
        <v>18.872524419179999</v>
      </c>
      <c r="H45" s="5" t="s">
        <v>3</v>
      </c>
      <c r="I45" s="5">
        <f t="shared" si="1"/>
        <v>434.22540045950001</v>
      </c>
      <c r="J45" s="5">
        <f t="shared" si="2"/>
        <v>1.4446515852405315</v>
      </c>
    </row>
    <row r="46" spans="1:10" ht="12" customHeight="1" x14ac:dyDescent="0.2">
      <c r="A46" s="3">
        <v>2008</v>
      </c>
      <c r="B46" s="11">
        <f>+[1]Pop!$B229</f>
        <v>303.50646899999998</v>
      </c>
      <c r="C46" s="5">
        <v>123.568</v>
      </c>
      <c r="D46" s="5">
        <v>253.99420920238001</v>
      </c>
      <c r="E46" s="5" t="s">
        <v>3</v>
      </c>
      <c r="F46" s="5">
        <f t="shared" si="0"/>
        <v>377.56220920238002</v>
      </c>
      <c r="G46" s="5">
        <v>16.655222799220002</v>
      </c>
      <c r="H46" s="5" t="s">
        <v>3</v>
      </c>
      <c r="I46" s="5">
        <f t="shared" si="1"/>
        <v>360.90698640316003</v>
      </c>
      <c r="J46" s="5">
        <f t="shared" si="2"/>
        <v>1.1891245270398505</v>
      </c>
    </row>
    <row r="47" spans="1:10" ht="12" customHeight="1" x14ac:dyDescent="0.2">
      <c r="A47" s="3">
        <v>2009</v>
      </c>
      <c r="B47" s="11">
        <f>+[1]Pop!$B230</f>
        <v>306.207719</v>
      </c>
      <c r="C47" s="5">
        <v>107.10899999999999</v>
      </c>
      <c r="D47" s="5">
        <v>258.23954234266</v>
      </c>
      <c r="E47" s="5" t="s">
        <v>3</v>
      </c>
      <c r="F47" s="5">
        <f t="shared" si="0"/>
        <v>365.34854234265998</v>
      </c>
      <c r="G47" s="5">
        <v>14.097668907740001</v>
      </c>
      <c r="H47" s="5" t="s">
        <v>3</v>
      </c>
      <c r="I47" s="5">
        <f t="shared" si="1"/>
        <v>351.25087343491998</v>
      </c>
      <c r="J47" s="5">
        <f t="shared" si="2"/>
        <v>1.1470999966363356</v>
      </c>
    </row>
    <row r="48" spans="1:10" ht="12" customHeight="1" x14ac:dyDescent="0.2">
      <c r="A48" s="3">
        <v>2010</v>
      </c>
      <c r="B48" s="11">
        <f>+[1]Pop!$B231</f>
        <v>308.83326399999999</v>
      </c>
      <c r="C48" s="5">
        <v>127.45</v>
      </c>
      <c r="D48" s="5">
        <v>275.40767663989533</v>
      </c>
      <c r="E48" s="5" t="s">
        <v>3</v>
      </c>
      <c r="F48" s="5">
        <f t="shared" si="0"/>
        <v>402.85767663989532</v>
      </c>
      <c r="G48" s="5">
        <v>13.53323580749448</v>
      </c>
      <c r="H48" s="5" t="s">
        <v>3</v>
      </c>
      <c r="I48" s="5">
        <f t="shared" si="1"/>
        <v>389.32444083240085</v>
      </c>
      <c r="J48" s="5">
        <f t="shared" si="2"/>
        <v>1.2606298809586809</v>
      </c>
    </row>
    <row r="49" spans="1:10" ht="12" customHeight="1" x14ac:dyDescent="0.2">
      <c r="A49" s="6">
        <v>2011</v>
      </c>
      <c r="B49" s="12">
        <f>+[1]Pop!$B232</f>
        <v>310.94696199999998</v>
      </c>
      <c r="C49" s="8">
        <v>110.43</v>
      </c>
      <c r="D49" s="8">
        <v>294.67769967635604</v>
      </c>
      <c r="E49" s="8" t="s">
        <v>3</v>
      </c>
      <c r="F49" s="8">
        <f t="shared" si="0"/>
        <v>405.10769967635605</v>
      </c>
      <c r="G49" s="8">
        <v>13.314632368293079</v>
      </c>
      <c r="H49" s="8" t="s">
        <v>3</v>
      </c>
      <c r="I49" s="8">
        <f t="shared" si="1"/>
        <v>391.79306730806297</v>
      </c>
      <c r="J49" s="8">
        <f t="shared" si="2"/>
        <v>1.2599996629266408</v>
      </c>
    </row>
    <row r="50" spans="1:10" ht="12" customHeight="1" x14ac:dyDescent="0.2">
      <c r="A50" s="6">
        <v>2012</v>
      </c>
      <c r="B50" s="12">
        <f>+[1]Pop!$B233</f>
        <v>313.14999699999998</v>
      </c>
      <c r="C50" s="8">
        <v>110.697</v>
      </c>
      <c r="D50" s="8">
        <v>248.5022832174445</v>
      </c>
      <c r="E50" s="8" t="s">
        <v>3</v>
      </c>
      <c r="F50" s="8">
        <f t="shared" si="0"/>
        <v>359.19928321744453</v>
      </c>
      <c r="G50" s="8">
        <v>17.127144821699002</v>
      </c>
      <c r="H50" s="8" t="s">
        <v>3</v>
      </c>
      <c r="I50" s="8">
        <f t="shared" ref="I50:I56" si="3">F50-G50</f>
        <v>342.07213839574553</v>
      </c>
      <c r="J50" s="8">
        <f t="shared" ref="J50:J56" si="4">IF(I50=0,0,IF(B50=0,0,I50/B50))</f>
        <v>1.0923587471589391</v>
      </c>
    </row>
    <row r="51" spans="1:10" ht="12" customHeight="1" x14ac:dyDescent="0.2">
      <c r="A51" s="6">
        <v>2013</v>
      </c>
      <c r="B51" s="12">
        <f>+[1]Pop!$B234</f>
        <v>315.33597600000002</v>
      </c>
      <c r="C51" s="8">
        <v>113.07899999999999</v>
      </c>
      <c r="D51" s="8">
        <v>232.49408054286039</v>
      </c>
      <c r="E51" s="8" t="s">
        <v>3</v>
      </c>
      <c r="F51" s="8">
        <f t="shared" si="0"/>
        <v>345.5730805428604</v>
      </c>
      <c r="G51" s="8">
        <v>15.79631815875344</v>
      </c>
      <c r="H51" s="8" t="s">
        <v>3</v>
      </c>
      <c r="I51" s="8">
        <f t="shared" si="3"/>
        <v>329.77676238410697</v>
      </c>
      <c r="J51" s="8">
        <f t="shared" si="4"/>
        <v>1.0457949218712266</v>
      </c>
    </row>
    <row r="52" spans="1:10" ht="12" customHeight="1" x14ac:dyDescent="0.2">
      <c r="A52" s="20">
        <v>2014</v>
      </c>
      <c r="B52" s="21">
        <f>+[1]Pop!$B235</f>
        <v>317.519206</v>
      </c>
      <c r="C52" s="23">
        <v>90.123000000000005</v>
      </c>
      <c r="D52" s="23">
        <v>262.97498073238</v>
      </c>
      <c r="E52" s="23" t="s">
        <v>3</v>
      </c>
      <c r="F52" s="23">
        <f>C52+D52</f>
        <v>353.09798073237999</v>
      </c>
      <c r="G52" s="23">
        <v>16.366233452180001</v>
      </c>
      <c r="H52" s="23" t="s">
        <v>3</v>
      </c>
      <c r="I52" s="23">
        <f t="shared" si="3"/>
        <v>336.73174728020001</v>
      </c>
      <c r="J52" s="23">
        <f t="shared" si="4"/>
        <v>1.0605082808130983</v>
      </c>
    </row>
    <row r="53" spans="1:10" ht="12" customHeight="1" x14ac:dyDescent="0.2">
      <c r="A53" s="20">
        <v>2015</v>
      </c>
      <c r="B53" s="21">
        <f>+[1]Pop!$B236</f>
        <v>319.83219000000003</v>
      </c>
      <c r="C53" s="23">
        <v>94.897999999999996</v>
      </c>
      <c r="D53" s="23">
        <v>260.26218421970003</v>
      </c>
      <c r="E53" s="23" t="s">
        <v>3</v>
      </c>
      <c r="F53" s="23">
        <f>C53+D53</f>
        <v>355.1601842197</v>
      </c>
      <c r="G53" s="23">
        <v>19.922371034959998</v>
      </c>
      <c r="H53" s="23" t="s">
        <v>3</v>
      </c>
      <c r="I53" s="23">
        <f t="shared" si="3"/>
        <v>335.23781318473999</v>
      </c>
      <c r="J53" s="23">
        <f t="shared" si="4"/>
        <v>1.0481678319644434</v>
      </c>
    </row>
    <row r="54" spans="1:10" ht="12" customHeight="1" x14ac:dyDescent="0.2">
      <c r="A54" s="39">
        <v>2016</v>
      </c>
      <c r="B54" s="40">
        <f>+[1]Pop!$B237</f>
        <v>322.11409400000002</v>
      </c>
      <c r="C54" s="41">
        <v>94.971999999999994</v>
      </c>
      <c r="D54" s="41">
        <v>254.62779379774003</v>
      </c>
      <c r="E54" s="41" t="s">
        <v>3</v>
      </c>
      <c r="F54" s="41">
        <f>C54+D54</f>
        <v>349.59979379774001</v>
      </c>
      <c r="G54" s="41">
        <v>19.99397375178</v>
      </c>
      <c r="H54" s="41" t="s">
        <v>3</v>
      </c>
      <c r="I54" s="41">
        <f t="shared" si="3"/>
        <v>329.60582004596</v>
      </c>
      <c r="J54" s="41">
        <f t="shared" si="4"/>
        <v>1.0232579889719449</v>
      </c>
    </row>
    <row r="55" spans="1:10" ht="12" customHeight="1" x14ac:dyDescent="0.2">
      <c r="A55" s="39">
        <v>2017</v>
      </c>
      <c r="B55" s="40">
        <f>+[1]Pop!$B238</f>
        <v>324.29674599999998</v>
      </c>
      <c r="C55" s="41">
        <v>78.179000000000002</v>
      </c>
      <c r="D55" s="41">
        <v>262.99145811037999</v>
      </c>
      <c r="E55" s="41" t="s">
        <v>3</v>
      </c>
      <c r="F55" s="41">
        <f>C55+D55</f>
        <v>341.17045811037997</v>
      </c>
      <c r="G55" s="41">
        <v>19.38820806084</v>
      </c>
      <c r="H55" s="41" t="s">
        <v>3</v>
      </c>
      <c r="I55" s="41">
        <f t="shared" si="3"/>
        <v>321.78225004953998</v>
      </c>
      <c r="J55" s="41">
        <f t="shared" si="4"/>
        <v>0.99224631149872833</v>
      </c>
    </row>
    <row r="56" spans="1:10" ht="12" customHeight="1" thickBot="1" x14ac:dyDescent="0.25">
      <c r="A56" s="31">
        <v>2018</v>
      </c>
      <c r="B56" s="32">
        <f>+[1]Pop!$B239</f>
        <v>326.16326299999997</v>
      </c>
      <c r="C56" s="35">
        <v>64.498999999999995</v>
      </c>
      <c r="D56" s="35">
        <v>272.58149745041999</v>
      </c>
      <c r="E56" s="35" t="s">
        <v>3</v>
      </c>
      <c r="F56" s="35">
        <f>C56+D56</f>
        <v>337.08049745042001</v>
      </c>
      <c r="G56" s="35">
        <v>13.049570242620002</v>
      </c>
      <c r="H56" s="35" t="s">
        <v>3</v>
      </c>
      <c r="I56" s="35">
        <f t="shared" si="3"/>
        <v>324.0309272078</v>
      </c>
      <c r="J56" s="35">
        <f t="shared" si="4"/>
        <v>0.99346236675281252</v>
      </c>
    </row>
    <row r="57" spans="1:10" ht="12" customHeight="1" thickTop="1" x14ac:dyDescent="0.2">
      <c r="A57" s="90" t="s">
        <v>64</v>
      </c>
      <c r="B57" s="90"/>
      <c r="C57" s="90"/>
      <c r="D57" s="90"/>
      <c r="E57" s="90"/>
      <c r="F57" s="90"/>
      <c r="G57" s="90"/>
      <c r="H57" s="90"/>
      <c r="I57" s="90"/>
      <c r="J57" s="90"/>
    </row>
    <row r="58" spans="1:10" ht="10.5" customHeight="1" x14ac:dyDescent="0.2">
      <c r="A58" s="84"/>
      <c r="B58" s="84"/>
      <c r="C58" s="84"/>
      <c r="D58" s="84"/>
      <c r="E58" s="84"/>
      <c r="F58" s="84"/>
      <c r="G58" s="84"/>
      <c r="H58" s="84"/>
      <c r="I58" s="84"/>
      <c r="J58" s="84"/>
    </row>
    <row r="59" spans="1:10" ht="12" customHeight="1" x14ac:dyDescent="0.2">
      <c r="A59" s="82" t="s">
        <v>116</v>
      </c>
      <c r="B59" s="82"/>
      <c r="C59" s="82"/>
      <c r="D59" s="82"/>
      <c r="E59" s="82"/>
      <c r="F59" s="82"/>
      <c r="G59" s="82"/>
      <c r="H59" s="82"/>
      <c r="I59" s="82"/>
      <c r="J59" s="82"/>
    </row>
    <row r="60" spans="1:10" ht="12" customHeight="1" x14ac:dyDescent="0.2">
      <c r="A60" s="82"/>
      <c r="B60" s="82"/>
      <c r="C60" s="82"/>
      <c r="D60" s="82"/>
      <c r="E60" s="82"/>
      <c r="F60" s="82"/>
      <c r="G60" s="82"/>
      <c r="H60" s="82"/>
      <c r="I60" s="82"/>
      <c r="J60" s="82"/>
    </row>
    <row r="61" spans="1:10" ht="12" customHeight="1" x14ac:dyDescent="0.2">
      <c r="A61" s="82"/>
      <c r="B61" s="82"/>
      <c r="C61" s="82"/>
      <c r="D61" s="82"/>
      <c r="E61" s="82"/>
      <c r="F61" s="82"/>
      <c r="G61" s="82"/>
      <c r="H61" s="82"/>
      <c r="I61" s="82"/>
      <c r="J61" s="82"/>
    </row>
    <row r="62" spans="1:10" ht="12" customHeight="1" x14ac:dyDescent="0.2">
      <c r="A62" s="82"/>
      <c r="B62" s="82"/>
      <c r="C62" s="82"/>
      <c r="D62" s="82"/>
      <c r="E62" s="82"/>
      <c r="F62" s="82"/>
      <c r="G62" s="82"/>
      <c r="H62" s="82"/>
      <c r="I62" s="82"/>
      <c r="J62" s="82"/>
    </row>
    <row r="63" spans="1:10" ht="12" customHeight="1" x14ac:dyDescent="0.2">
      <c r="A63" s="84"/>
      <c r="B63" s="84"/>
      <c r="C63" s="84"/>
      <c r="D63" s="84"/>
      <c r="E63" s="84"/>
      <c r="F63" s="84"/>
      <c r="G63" s="84"/>
      <c r="H63" s="84"/>
      <c r="I63" s="84"/>
      <c r="J63" s="84"/>
    </row>
    <row r="64" spans="1:10" ht="12" customHeight="1" x14ac:dyDescent="0.2">
      <c r="A64" s="82" t="s">
        <v>103</v>
      </c>
      <c r="B64" s="82"/>
      <c r="C64" s="82"/>
      <c r="D64" s="82"/>
      <c r="E64" s="82"/>
      <c r="F64" s="82"/>
      <c r="G64" s="82"/>
      <c r="H64" s="82"/>
      <c r="I64" s="82"/>
      <c r="J64" s="82"/>
    </row>
  </sheetData>
  <mergeCells count="21">
    <mergeCell ref="I1:J1"/>
    <mergeCell ref="G3:G6"/>
    <mergeCell ref="H3:H6"/>
    <mergeCell ref="F3:F6"/>
    <mergeCell ref="A1:H1"/>
    <mergeCell ref="G2:H2"/>
    <mergeCell ref="I2:J2"/>
    <mergeCell ref="A64:J64"/>
    <mergeCell ref="A59:J62"/>
    <mergeCell ref="A58:J58"/>
    <mergeCell ref="A57:J57"/>
    <mergeCell ref="A63:J63"/>
    <mergeCell ref="C7:I7"/>
    <mergeCell ref="C3:C6"/>
    <mergeCell ref="I3:I6"/>
    <mergeCell ref="J4:J6"/>
    <mergeCell ref="A2:A6"/>
    <mergeCell ref="B2:B6"/>
    <mergeCell ref="C2:F2"/>
    <mergeCell ref="D3:D6"/>
    <mergeCell ref="E3:E6"/>
  </mergeCells>
  <phoneticPr fontId="5" type="noConversion"/>
  <printOptions horizontalCentered="1" verticalCentered="1"/>
  <pageMargins left="0.5" right="0.5" top="0.69930555555555596" bottom="0.34" header="0" footer="0"/>
  <pageSetup scale="10"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pageSetUpPr autoPageBreaks="0" fitToPage="1"/>
  </sheetPr>
  <dimension ref="A1:J65"/>
  <sheetViews>
    <sheetView showOutlineSymbols="0" zoomScaleNormal="100" workbookViewId="0">
      <pane ySplit="7" topLeftCell="A8" activePane="bottomLeft" state="frozen"/>
      <selection sqref="A1:H1"/>
      <selection pane="bottomLeft" sqref="A1:H1"/>
    </sheetView>
  </sheetViews>
  <sheetFormatPr defaultColWidth="12.77734375" defaultRowHeight="12" customHeight="1" x14ac:dyDescent="0.2"/>
  <cols>
    <col min="1" max="9" width="12.77734375" style="1" customWidth="1"/>
    <col min="10" max="10" width="14.77734375" style="1" customWidth="1"/>
    <col min="11" max="14" width="12.77734375" style="1" customWidth="1"/>
    <col min="15" max="16384" width="12.77734375" style="1"/>
  </cols>
  <sheetData>
    <row r="1" spans="1:10" s="9" customFormat="1" ht="12" customHeight="1" thickBot="1" x14ac:dyDescent="0.25">
      <c r="A1" s="65" t="s">
        <v>97</v>
      </c>
      <c r="B1" s="65"/>
      <c r="C1" s="65"/>
      <c r="D1" s="65"/>
      <c r="E1" s="65"/>
      <c r="F1" s="65"/>
      <c r="G1" s="65"/>
      <c r="H1" s="65"/>
      <c r="I1" s="79" t="s">
        <v>63</v>
      </c>
      <c r="J1" s="79"/>
    </row>
    <row r="2" spans="1:10" ht="12" customHeight="1" thickTop="1" x14ac:dyDescent="0.2">
      <c r="A2" s="69" t="s">
        <v>0</v>
      </c>
      <c r="B2" s="75" t="s">
        <v>54</v>
      </c>
      <c r="C2" s="61" t="s">
        <v>1</v>
      </c>
      <c r="D2" s="61"/>
      <c r="E2" s="61"/>
      <c r="F2" s="61"/>
      <c r="G2" s="80" t="s">
        <v>90</v>
      </c>
      <c r="H2" s="77"/>
      <c r="I2" s="80" t="s">
        <v>88</v>
      </c>
      <c r="J2" s="81"/>
    </row>
    <row r="3" spans="1:10" ht="12" customHeight="1" x14ac:dyDescent="0.2">
      <c r="A3" s="78"/>
      <c r="B3" s="89"/>
      <c r="C3" s="85" t="s">
        <v>55</v>
      </c>
      <c r="D3" s="85" t="s">
        <v>56</v>
      </c>
      <c r="E3" s="85" t="s">
        <v>57</v>
      </c>
      <c r="F3" s="85" t="s">
        <v>58</v>
      </c>
      <c r="G3" s="85" t="s">
        <v>59</v>
      </c>
      <c r="H3" s="85" t="s">
        <v>60</v>
      </c>
      <c r="I3" s="85" t="s">
        <v>79</v>
      </c>
      <c r="J3" s="13" t="s">
        <v>32</v>
      </c>
    </row>
    <row r="4" spans="1:10" ht="12" customHeight="1" x14ac:dyDescent="0.2">
      <c r="A4" s="78"/>
      <c r="B4" s="89"/>
      <c r="C4" s="85"/>
      <c r="D4" s="85"/>
      <c r="E4" s="85"/>
      <c r="F4" s="85"/>
      <c r="G4" s="85"/>
      <c r="H4" s="85"/>
      <c r="I4" s="85"/>
      <c r="J4" s="86" t="s">
        <v>4</v>
      </c>
    </row>
    <row r="5" spans="1:10" ht="12" customHeight="1" x14ac:dyDescent="0.2">
      <c r="A5" s="78"/>
      <c r="B5" s="89"/>
      <c r="C5" s="85"/>
      <c r="D5" s="85"/>
      <c r="E5" s="85"/>
      <c r="F5" s="85"/>
      <c r="G5" s="85"/>
      <c r="H5" s="85"/>
      <c r="I5" s="85"/>
      <c r="J5" s="86"/>
    </row>
    <row r="6" spans="1:10" ht="12" customHeight="1" x14ac:dyDescent="0.2">
      <c r="A6" s="78"/>
      <c r="B6" s="89"/>
      <c r="C6" s="85"/>
      <c r="D6" s="85"/>
      <c r="E6" s="85"/>
      <c r="F6" s="85"/>
      <c r="G6" s="85"/>
      <c r="H6" s="85"/>
      <c r="I6" s="85"/>
      <c r="J6" s="86"/>
    </row>
    <row r="7" spans="1:10" s="10" customFormat="1" ht="12" customHeight="1" x14ac:dyDescent="0.2">
      <c r="B7" s="10" t="s">
        <v>72</v>
      </c>
      <c r="C7" s="91" t="s">
        <v>70</v>
      </c>
      <c r="D7" s="91"/>
      <c r="E7" s="91"/>
      <c r="F7" s="91"/>
      <c r="G7" s="91"/>
      <c r="H7" s="91"/>
      <c r="I7" s="91"/>
      <c r="J7" s="10" t="s">
        <v>69</v>
      </c>
    </row>
    <row r="8" spans="1:10" ht="12" customHeight="1" x14ac:dyDescent="0.2">
      <c r="A8" s="3">
        <v>1970</v>
      </c>
      <c r="B8" s="3">
        <f>+[1]Pop!D191</f>
        <v>205.05199999999999</v>
      </c>
      <c r="C8" s="102">
        <v>599.79999999999995</v>
      </c>
      <c r="D8" s="102">
        <v>8.0075822999999993</v>
      </c>
      <c r="E8" s="108">
        <v>461.15199999999999</v>
      </c>
      <c r="F8" s="102">
        <f t="shared" ref="F8:F57" si="0">SUM(C8,D8,E8)</f>
        <v>1068.9595823</v>
      </c>
      <c r="G8" s="102">
        <v>2.8372427</v>
      </c>
      <c r="H8" s="102">
        <v>412.83930724465949</v>
      </c>
      <c r="I8" s="102">
        <f t="shared" ref="I8:I50" si="1">F8-SUM(G8,H8)</f>
        <v>653.28303235534054</v>
      </c>
      <c r="J8" s="4">
        <f t="shared" ref="J8:J50" si="2">IF(I8=0,0,IF(B8=0,0,I8/B8))</f>
        <v>3.1859383588325914</v>
      </c>
    </row>
    <row r="9" spans="1:10" ht="12" customHeight="1" x14ac:dyDescent="0.2">
      <c r="A9" s="6">
        <v>1971</v>
      </c>
      <c r="B9" s="6">
        <f>+[1]Pop!D192</f>
        <v>207.661</v>
      </c>
      <c r="C9" s="103">
        <v>660.5</v>
      </c>
      <c r="D9" s="103">
        <v>9.43703</v>
      </c>
      <c r="E9" s="103">
        <v>412.83930724465949</v>
      </c>
      <c r="F9" s="103">
        <f t="shared" si="0"/>
        <v>1082.7763372446595</v>
      </c>
      <c r="G9" s="103">
        <v>3.7869999999999999</v>
      </c>
      <c r="H9" s="103">
        <v>419.9727083772629</v>
      </c>
      <c r="I9" s="103">
        <f t="shared" si="1"/>
        <v>659.01662886739666</v>
      </c>
      <c r="J9" s="7">
        <f t="shared" si="2"/>
        <v>3.1735214068476827</v>
      </c>
    </row>
    <row r="10" spans="1:10" ht="12" customHeight="1" x14ac:dyDescent="0.2">
      <c r="A10" s="6">
        <v>1972</v>
      </c>
      <c r="B10" s="6">
        <f>+[1]Pop!D193</f>
        <v>209.89599999999999</v>
      </c>
      <c r="C10" s="103">
        <v>656</v>
      </c>
      <c r="D10" s="103">
        <v>12.1724385</v>
      </c>
      <c r="E10" s="103">
        <v>419.9727083772629</v>
      </c>
      <c r="F10" s="103">
        <f t="shared" si="0"/>
        <v>1088.145146877263</v>
      </c>
      <c r="G10" s="103">
        <v>3.0609380000000002</v>
      </c>
      <c r="H10" s="103">
        <v>427.6562377195367</v>
      </c>
      <c r="I10" s="103">
        <f t="shared" si="1"/>
        <v>657.42797115772623</v>
      </c>
      <c r="J10" s="7">
        <f t="shared" si="2"/>
        <v>3.1321605516909625</v>
      </c>
    </row>
    <row r="11" spans="1:10" ht="12" customHeight="1" x14ac:dyDescent="0.2">
      <c r="A11" s="6">
        <v>1973</v>
      </c>
      <c r="B11" s="6">
        <f>+[1]Pop!D194</f>
        <v>211.90899999999999</v>
      </c>
      <c r="C11" s="103">
        <v>590.4</v>
      </c>
      <c r="D11" s="103">
        <v>9.0243724000000007</v>
      </c>
      <c r="E11" s="103">
        <v>427.6562377195367</v>
      </c>
      <c r="F11" s="103">
        <f t="shared" si="0"/>
        <v>1027.0806101195367</v>
      </c>
      <c r="G11" s="103">
        <v>3.1259700000000001</v>
      </c>
      <c r="H11" s="103">
        <v>301.49190066986966</v>
      </c>
      <c r="I11" s="103">
        <f t="shared" si="1"/>
        <v>722.46273944966697</v>
      </c>
      <c r="J11" s="7">
        <f t="shared" si="2"/>
        <v>3.4093065393620234</v>
      </c>
    </row>
    <row r="12" spans="1:10" ht="12" customHeight="1" x14ac:dyDescent="0.2">
      <c r="A12" s="6">
        <v>1974</v>
      </c>
      <c r="B12" s="6">
        <f>+[1]Pop!D195</f>
        <v>213.85400000000001</v>
      </c>
      <c r="C12" s="103">
        <v>682.2</v>
      </c>
      <c r="D12" s="103">
        <v>9.5087130000000002</v>
      </c>
      <c r="E12" s="103">
        <v>301.49190066986966</v>
      </c>
      <c r="F12" s="103">
        <f t="shared" si="0"/>
        <v>993.20061366986965</v>
      </c>
      <c r="G12" s="103">
        <v>3.7646877000000001</v>
      </c>
      <c r="H12" s="103">
        <v>378.217282608696</v>
      </c>
      <c r="I12" s="103">
        <f t="shared" si="1"/>
        <v>611.21864336117369</v>
      </c>
      <c r="J12" s="7">
        <f t="shared" si="2"/>
        <v>2.8581118116152782</v>
      </c>
    </row>
    <row r="13" spans="1:10" ht="12" customHeight="1" x14ac:dyDescent="0.2">
      <c r="A13" s="6">
        <v>1975</v>
      </c>
      <c r="B13" s="6">
        <f>+[1]Pop!D196</f>
        <v>215.97300000000001</v>
      </c>
      <c r="C13" s="103">
        <v>696.5</v>
      </c>
      <c r="D13" s="103">
        <v>12.017322399999999</v>
      </c>
      <c r="E13" s="103">
        <v>378.217282608696</v>
      </c>
      <c r="F13" s="103">
        <f t="shared" si="0"/>
        <v>1086.734605008696</v>
      </c>
      <c r="G13" s="103">
        <v>7.8127079999999998</v>
      </c>
      <c r="H13" s="103">
        <v>472.07618275901302</v>
      </c>
      <c r="I13" s="103">
        <f t="shared" si="1"/>
        <v>606.84571424968294</v>
      </c>
      <c r="J13" s="7">
        <f t="shared" si="2"/>
        <v>2.8098221270699715</v>
      </c>
    </row>
    <row r="14" spans="1:10" ht="12" customHeight="1" x14ac:dyDescent="0.2">
      <c r="A14" s="3">
        <v>1976</v>
      </c>
      <c r="B14" s="3">
        <f>+[1]Pop!D197</f>
        <v>218.035</v>
      </c>
      <c r="C14" s="102">
        <v>631</v>
      </c>
      <c r="D14" s="102">
        <v>10.9151778</v>
      </c>
      <c r="E14" s="102">
        <v>472.07618275901302</v>
      </c>
      <c r="F14" s="102">
        <f t="shared" si="0"/>
        <v>1113.9913605590132</v>
      </c>
      <c r="G14" s="102">
        <v>4.5168419000000002</v>
      </c>
      <c r="H14" s="102">
        <v>484.17446048798843</v>
      </c>
      <c r="I14" s="102">
        <f t="shared" si="1"/>
        <v>625.30005817102483</v>
      </c>
      <c r="J14" s="4">
        <f t="shared" si="2"/>
        <v>2.8678884498866002</v>
      </c>
    </row>
    <row r="15" spans="1:10" ht="12" customHeight="1" x14ac:dyDescent="0.2">
      <c r="A15" s="3">
        <v>1977</v>
      </c>
      <c r="B15" s="3">
        <f>+[1]Pop!D198</f>
        <v>220.23899999999998</v>
      </c>
      <c r="C15" s="102">
        <v>594.5</v>
      </c>
      <c r="D15" s="102">
        <v>7.5114177</v>
      </c>
      <c r="E15" s="102">
        <v>484.17446048798843</v>
      </c>
      <c r="F15" s="102">
        <f t="shared" si="0"/>
        <v>1086.1858781879885</v>
      </c>
      <c r="G15" s="102">
        <v>5.6394567999999996</v>
      </c>
      <c r="H15" s="102">
        <v>409.59119320060842</v>
      </c>
      <c r="I15" s="102">
        <f t="shared" si="1"/>
        <v>670.95522818738004</v>
      </c>
      <c r="J15" s="4">
        <f t="shared" si="2"/>
        <v>3.046486899174897</v>
      </c>
    </row>
    <row r="16" spans="1:10" ht="12" customHeight="1" x14ac:dyDescent="0.2">
      <c r="A16" s="3">
        <v>1978</v>
      </c>
      <c r="B16" s="3">
        <f>+[1]Pop!D199</f>
        <v>222.58500000000001</v>
      </c>
      <c r="C16" s="102">
        <v>508.82</v>
      </c>
      <c r="D16" s="102">
        <v>8.5441701999999999</v>
      </c>
      <c r="E16" s="102">
        <v>409.59119320060842</v>
      </c>
      <c r="F16" s="102">
        <f t="shared" si="0"/>
        <v>926.95536340060835</v>
      </c>
      <c r="G16" s="102">
        <v>5.0067988999999997</v>
      </c>
      <c r="H16" s="102">
        <v>281.62398670307499</v>
      </c>
      <c r="I16" s="102">
        <f t="shared" si="1"/>
        <v>640.32457779753338</v>
      </c>
      <c r="J16" s="4">
        <f t="shared" si="2"/>
        <v>2.8767642823978856</v>
      </c>
    </row>
    <row r="17" spans="1:10" ht="12" customHeight="1" x14ac:dyDescent="0.2">
      <c r="A17" s="3">
        <v>1979</v>
      </c>
      <c r="B17" s="3">
        <f>+[1]Pop!D200</f>
        <v>225.05500000000001</v>
      </c>
      <c r="C17" s="102">
        <v>737.18</v>
      </c>
      <c r="D17" s="102">
        <v>10.836696</v>
      </c>
      <c r="E17" s="102">
        <v>281.62398670307499</v>
      </c>
      <c r="F17" s="102">
        <f t="shared" si="0"/>
        <v>1029.6406827030748</v>
      </c>
      <c r="G17" s="102">
        <v>3.8519635999999999</v>
      </c>
      <c r="H17" s="102">
        <v>440.8696788337167</v>
      </c>
      <c r="I17" s="102">
        <f t="shared" si="1"/>
        <v>584.91904026935822</v>
      </c>
      <c r="J17" s="4">
        <f t="shared" si="2"/>
        <v>2.599004866674183</v>
      </c>
    </row>
    <row r="18" spans="1:10" ht="12" customHeight="1" x14ac:dyDescent="0.2">
      <c r="A18" s="3">
        <v>1980</v>
      </c>
      <c r="B18" s="3">
        <f>+[1]Pop!D201</f>
        <v>227.726</v>
      </c>
      <c r="C18" s="102">
        <v>602.66</v>
      </c>
      <c r="D18" s="102">
        <v>8.4627324000000002</v>
      </c>
      <c r="E18" s="102">
        <v>440.8696788337167</v>
      </c>
      <c r="F18" s="102">
        <f t="shared" si="0"/>
        <v>1051.9924112337167</v>
      </c>
      <c r="G18" s="102">
        <v>5.7150565000000002</v>
      </c>
      <c r="H18" s="102">
        <v>434.83114053766326</v>
      </c>
      <c r="I18" s="102">
        <f t="shared" si="1"/>
        <v>611.44621419605346</v>
      </c>
      <c r="J18" s="4">
        <f t="shared" si="2"/>
        <v>2.6850083617858895</v>
      </c>
    </row>
    <row r="19" spans="1:10" ht="12" customHeight="1" x14ac:dyDescent="0.2">
      <c r="A19" s="6">
        <v>1981</v>
      </c>
      <c r="B19" s="6">
        <f>+[1]Pop!D202</f>
        <v>229.96600000000001</v>
      </c>
      <c r="C19" s="103">
        <v>542.4</v>
      </c>
      <c r="D19" s="103">
        <v>8.3158192</v>
      </c>
      <c r="E19" s="103">
        <v>434.83114053766326</v>
      </c>
      <c r="F19" s="103">
        <f t="shared" si="0"/>
        <v>985.5469597376632</v>
      </c>
      <c r="G19" s="103">
        <v>5.0431577000000001</v>
      </c>
      <c r="H19" s="103">
        <v>353.327022274326</v>
      </c>
      <c r="I19" s="103">
        <f t="shared" si="1"/>
        <v>627.17677976333721</v>
      </c>
      <c r="J19" s="7">
        <f t="shared" si="2"/>
        <v>2.7272587241737352</v>
      </c>
    </row>
    <row r="20" spans="1:10" ht="12" customHeight="1" x14ac:dyDescent="0.2">
      <c r="A20" s="6">
        <v>1982</v>
      </c>
      <c r="B20" s="6">
        <f>+[1]Pop!D203</f>
        <v>232.18799999999999</v>
      </c>
      <c r="C20" s="103">
        <v>531.22</v>
      </c>
      <c r="D20" s="103">
        <v>7.7516666000000001</v>
      </c>
      <c r="E20" s="103">
        <v>353.327022274326</v>
      </c>
      <c r="F20" s="103">
        <f t="shared" si="0"/>
        <v>892.29868887432599</v>
      </c>
      <c r="G20" s="103">
        <v>4.6466102999999999</v>
      </c>
      <c r="H20" s="103">
        <v>311.48906494554228</v>
      </c>
      <c r="I20" s="103">
        <f t="shared" si="1"/>
        <v>576.16301362878369</v>
      </c>
      <c r="J20" s="7">
        <f t="shared" si="2"/>
        <v>2.4814504351163009</v>
      </c>
    </row>
    <row r="21" spans="1:10" ht="12" customHeight="1" x14ac:dyDescent="0.2">
      <c r="A21" s="6">
        <v>1983</v>
      </c>
      <c r="B21" s="6">
        <f>+[1]Pop!D204</f>
        <v>234.30699999999999</v>
      </c>
      <c r="C21" s="103">
        <v>441.8</v>
      </c>
      <c r="D21" s="103">
        <v>11.8585852</v>
      </c>
      <c r="E21" s="103">
        <v>311.48906494554228</v>
      </c>
      <c r="F21" s="103">
        <f t="shared" si="0"/>
        <v>765.14765014554223</v>
      </c>
      <c r="G21" s="103">
        <v>3.8437606999999998</v>
      </c>
      <c r="H21" s="103">
        <v>203.7069861237818</v>
      </c>
      <c r="I21" s="103">
        <f t="shared" si="1"/>
        <v>557.59690332176046</v>
      </c>
      <c r="J21" s="7">
        <f t="shared" si="2"/>
        <v>2.3797705716080206</v>
      </c>
    </row>
    <row r="22" spans="1:10" ht="12" customHeight="1" x14ac:dyDescent="0.2">
      <c r="A22" s="6">
        <v>1984</v>
      </c>
      <c r="B22" s="6">
        <f>+[1]Pop!D205</f>
        <v>236.34800000000001</v>
      </c>
      <c r="C22" s="103">
        <v>498.08</v>
      </c>
      <c r="D22" s="103">
        <v>22.793420399999999</v>
      </c>
      <c r="E22" s="103">
        <v>203.7069861237818</v>
      </c>
      <c r="F22" s="103">
        <f t="shared" si="0"/>
        <v>724.58040652378179</v>
      </c>
      <c r="G22" s="103">
        <v>3.1275957999999999</v>
      </c>
      <c r="H22" s="103">
        <v>238.4852848318462</v>
      </c>
      <c r="I22" s="103">
        <f t="shared" si="1"/>
        <v>482.96752589193557</v>
      </c>
      <c r="J22" s="7">
        <f t="shared" si="2"/>
        <v>2.0434593306985271</v>
      </c>
    </row>
    <row r="23" spans="1:10" ht="12" customHeight="1" x14ac:dyDescent="0.2">
      <c r="A23" s="6">
        <v>1985</v>
      </c>
      <c r="B23" s="6">
        <f>+[1]Pop!D206</f>
        <v>238.46600000000001</v>
      </c>
      <c r="C23" s="103">
        <v>591.1</v>
      </c>
      <c r="D23" s="103">
        <v>18.795947699999999</v>
      </c>
      <c r="E23" s="103">
        <v>238.4852848318462</v>
      </c>
      <c r="F23" s="103">
        <f t="shared" si="0"/>
        <v>848.38123253184631</v>
      </c>
      <c r="G23" s="103">
        <v>2.3472857</v>
      </c>
      <c r="H23" s="103">
        <v>356.72540094178697</v>
      </c>
      <c r="I23" s="103">
        <f t="shared" si="1"/>
        <v>489.30854589005935</v>
      </c>
      <c r="J23" s="7">
        <f t="shared" si="2"/>
        <v>2.0519006730102376</v>
      </c>
    </row>
    <row r="24" spans="1:10" ht="12" customHeight="1" x14ac:dyDescent="0.2">
      <c r="A24" s="3">
        <v>1986</v>
      </c>
      <c r="B24" s="3">
        <f>+[1]Pop!D207</f>
        <v>240.65100000000001</v>
      </c>
      <c r="C24" s="102">
        <v>432.46</v>
      </c>
      <c r="D24" s="102">
        <v>14.9</v>
      </c>
      <c r="E24" s="102">
        <v>356.72540094178697</v>
      </c>
      <c r="F24" s="102">
        <f t="shared" si="0"/>
        <v>804.08540094178693</v>
      </c>
      <c r="G24" s="102">
        <v>2.6</v>
      </c>
      <c r="H24" s="102">
        <v>278.07177999999999</v>
      </c>
      <c r="I24" s="102">
        <f t="shared" si="1"/>
        <v>523.41362094178692</v>
      </c>
      <c r="J24" s="4">
        <f t="shared" si="2"/>
        <v>2.1749904257276591</v>
      </c>
    </row>
    <row r="25" spans="1:10" ht="12" customHeight="1" x14ac:dyDescent="0.2">
      <c r="A25" s="3">
        <v>1987</v>
      </c>
      <c r="B25" s="3">
        <f>+[1]Pop!D208</f>
        <v>242.804</v>
      </c>
      <c r="C25" s="102">
        <v>452.28</v>
      </c>
      <c r="D25" s="102">
        <v>17.399999999999999</v>
      </c>
      <c r="E25" s="102">
        <v>278.07177999999999</v>
      </c>
      <c r="F25" s="102">
        <f t="shared" si="0"/>
        <v>747.75177999999994</v>
      </c>
      <c r="G25" s="102">
        <v>2.6</v>
      </c>
      <c r="H25" s="102">
        <v>256.44275999999996</v>
      </c>
      <c r="I25" s="102">
        <f t="shared" si="1"/>
        <v>488.70901999999995</v>
      </c>
      <c r="J25" s="4">
        <f t="shared" si="2"/>
        <v>2.0127717006309616</v>
      </c>
    </row>
    <row r="26" spans="1:10" ht="12" customHeight="1" x14ac:dyDescent="0.2">
      <c r="A26" s="3">
        <v>1988</v>
      </c>
      <c r="B26" s="3">
        <f>+[1]Pop!D209</f>
        <v>245.02099999999999</v>
      </c>
      <c r="C26" s="102">
        <v>253.48</v>
      </c>
      <c r="D26" s="102">
        <v>32.4</v>
      </c>
      <c r="E26" s="102">
        <v>256.44275999999996</v>
      </c>
      <c r="F26" s="102">
        <f t="shared" si="0"/>
        <v>542.32276000000002</v>
      </c>
      <c r="G26" s="102">
        <v>2.2000000000000002</v>
      </c>
      <c r="H26" s="102">
        <v>111.27772</v>
      </c>
      <c r="I26" s="102">
        <f t="shared" si="1"/>
        <v>428.84504000000004</v>
      </c>
      <c r="J26" s="4">
        <f t="shared" si="2"/>
        <v>1.7502378979760922</v>
      </c>
    </row>
    <row r="27" spans="1:10" ht="12" customHeight="1" x14ac:dyDescent="0.2">
      <c r="A27" s="3">
        <v>1989</v>
      </c>
      <c r="B27" s="3">
        <f>+[1]Pop!D210</f>
        <v>247.34200000000001</v>
      </c>
      <c r="C27" s="102">
        <v>494.08</v>
      </c>
      <c r="D27" s="102">
        <v>38.609850164000001</v>
      </c>
      <c r="E27" s="102">
        <v>111.27772</v>
      </c>
      <c r="F27" s="102">
        <f t="shared" si="0"/>
        <v>643.96757016399999</v>
      </c>
      <c r="G27" s="102">
        <v>4.9000000000000004</v>
      </c>
      <c r="H27" s="102">
        <v>210.47807999999998</v>
      </c>
      <c r="I27" s="102">
        <f t="shared" si="1"/>
        <v>428.58949016400004</v>
      </c>
      <c r="J27" s="4">
        <f t="shared" si="2"/>
        <v>1.7327808870470847</v>
      </c>
    </row>
    <row r="28" spans="1:10" ht="12" customHeight="1" x14ac:dyDescent="0.2">
      <c r="A28" s="3">
        <v>1990</v>
      </c>
      <c r="B28" s="3">
        <f>+[1]Pop!D211</f>
        <v>250.13200000000001</v>
      </c>
      <c r="C28" s="102">
        <v>473</v>
      </c>
      <c r="D28" s="102">
        <v>19.893402605999999</v>
      </c>
      <c r="E28" s="102">
        <v>210.47807999999998</v>
      </c>
      <c r="F28" s="102">
        <f t="shared" si="0"/>
        <v>703.37148260599997</v>
      </c>
      <c r="G28" s="102">
        <v>4.5788595189999999</v>
      </c>
      <c r="H28" s="102">
        <v>211.43100000000001</v>
      </c>
      <c r="I28" s="102">
        <f t="shared" si="1"/>
        <v>487.361623087</v>
      </c>
      <c r="J28" s="4">
        <f t="shared" si="2"/>
        <v>1.9484177277877279</v>
      </c>
    </row>
    <row r="29" spans="1:10" ht="12" customHeight="1" x14ac:dyDescent="0.2">
      <c r="A29" s="6">
        <v>1991</v>
      </c>
      <c r="B29" s="6">
        <f>+[1]Pop!D212</f>
        <v>253.49299999999999</v>
      </c>
      <c r="C29" s="103">
        <v>440.8</v>
      </c>
      <c r="D29" s="103">
        <v>22.584127470999999</v>
      </c>
      <c r="E29" s="103">
        <v>211.43100000000001</v>
      </c>
      <c r="F29" s="103">
        <f t="shared" si="0"/>
        <v>674.81512747099998</v>
      </c>
      <c r="G29" s="103">
        <v>10.941369438000001</v>
      </c>
      <c r="H29" s="103">
        <v>180.28719999999998</v>
      </c>
      <c r="I29" s="103">
        <f t="shared" si="1"/>
        <v>483.58655803299996</v>
      </c>
      <c r="J29" s="7">
        <f t="shared" si="2"/>
        <v>1.9076919600659583</v>
      </c>
    </row>
    <row r="30" spans="1:10" ht="12" customHeight="1" x14ac:dyDescent="0.2">
      <c r="A30" s="6">
        <v>1992</v>
      </c>
      <c r="B30" s="6">
        <f>+[1]Pop!D213</f>
        <v>256.89400000000001</v>
      </c>
      <c r="C30" s="103">
        <v>599.67999999999995</v>
      </c>
      <c r="D30" s="103">
        <v>18.028224248000001</v>
      </c>
      <c r="E30" s="103">
        <v>180.28719999999998</v>
      </c>
      <c r="F30" s="103">
        <f t="shared" si="0"/>
        <v>797.99542424799995</v>
      </c>
      <c r="G30" s="103">
        <v>12.598561418999999</v>
      </c>
      <c r="H30" s="103">
        <v>245.26911999999996</v>
      </c>
      <c r="I30" s="103">
        <f t="shared" si="1"/>
        <v>540.127742829</v>
      </c>
      <c r="J30" s="7">
        <f t="shared" si="2"/>
        <v>2.1025315609901361</v>
      </c>
    </row>
    <row r="31" spans="1:10" ht="12" customHeight="1" x14ac:dyDescent="0.2">
      <c r="A31" s="6">
        <v>1993</v>
      </c>
      <c r="B31" s="6">
        <f>+[1]Pop!D214</f>
        <v>260.255</v>
      </c>
      <c r="C31" s="103">
        <v>277.33999999999997</v>
      </c>
      <c r="D31" s="103">
        <v>17.296542564999999</v>
      </c>
      <c r="E31" s="103">
        <v>245.26911999999996</v>
      </c>
      <c r="F31" s="103">
        <f t="shared" si="0"/>
        <v>539.90566256499994</v>
      </c>
      <c r="G31" s="103">
        <v>12.687296843999999</v>
      </c>
      <c r="H31" s="103">
        <v>113.43205999999998</v>
      </c>
      <c r="I31" s="103">
        <f t="shared" si="1"/>
        <v>413.78630572099996</v>
      </c>
      <c r="J31" s="7">
        <f t="shared" si="2"/>
        <v>1.5899264403027797</v>
      </c>
    </row>
    <row r="32" spans="1:10" ht="12" customHeight="1" x14ac:dyDescent="0.2">
      <c r="A32" s="6">
        <v>1994</v>
      </c>
      <c r="B32" s="6">
        <f>+[1]Pop!D215</f>
        <v>263.43599999999998</v>
      </c>
      <c r="C32" s="103">
        <v>429</v>
      </c>
      <c r="D32" s="103">
        <v>20.148263014000001</v>
      </c>
      <c r="E32" s="103">
        <v>113.43205999999998</v>
      </c>
      <c r="F32" s="103">
        <f t="shared" si="0"/>
        <v>562.58032301399999</v>
      </c>
      <c r="G32" s="103">
        <v>8.2885353199999994</v>
      </c>
      <c r="H32" s="103">
        <v>175.46099999999998</v>
      </c>
      <c r="I32" s="103">
        <f t="shared" si="1"/>
        <v>378.83078769400004</v>
      </c>
      <c r="J32" s="7">
        <f t="shared" si="2"/>
        <v>1.4380372754445105</v>
      </c>
    </row>
    <row r="33" spans="1:10" ht="12" customHeight="1" x14ac:dyDescent="0.2">
      <c r="A33" s="6">
        <v>1995</v>
      </c>
      <c r="B33" s="6">
        <f>+[1]Pop!D216</f>
        <v>266.55700000000002</v>
      </c>
      <c r="C33" s="103">
        <v>401.82</v>
      </c>
      <c r="D33" s="103">
        <v>15.743528152999998</v>
      </c>
      <c r="E33" s="103">
        <v>175.46099999999998</v>
      </c>
      <c r="F33" s="103">
        <f t="shared" si="0"/>
        <v>593.02452815300001</v>
      </c>
      <c r="G33" s="103">
        <v>12.423669679000001</v>
      </c>
      <c r="H33" s="103">
        <v>164.34438</v>
      </c>
      <c r="I33" s="103">
        <f t="shared" si="1"/>
        <v>416.25647847400001</v>
      </c>
      <c r="J33" s="7">
        <f t="shared" si="2"/>
        <v>1.5616040039241137</v>
      </c>
    </row>
    <row r="34" spans="1:10" ht="12" customHeight="1" x14ac:dyDescent="0.2">
      <c r="A34" s="3">
        <v>1996</v>
      </c>
      <c r="B34" s="3">
        <f>+[1]Pop!D217</f>
        <v>269.66699999999997</v>
      </c>
      <c r="C34" s="102">
        <v>398.32799999999997</v>
      </c>
      <c r="D34" s="102">
        <v>11.926251734999999</v>
      </c>
      <c r="E34" s="102">
        <v>164.34438</v>
      </c>
      <c r="F34" s="102">
        <f t="shared" si="0"/>
        <v>574.59863173500003</v>
      </c>
      <c r="G34" s="102">
        <v>11.714933946</v>
      </c>
      <c r="H34" s="102">
        <v>162.91615199999998</v>
      </c>
      <c r="I34" s="102">
        <f t="shared" si="1"/>
        <v>399.96754578900004</v>
      </c>
      <c r="J34" s="4">
        <f t="shared" si="2"/>
        <v>1.4831905490438211</v>
      </c>
    </row>
    <row r="35" spans="1:10" ht="12" customHeight="1" x14ac:dyDescent="0.2">
      <c r="A35" s="3">
        <v>1997</v>
      </c>
      <c r="B35" s="3">
        <f>+[1]Pop!D218</f>
        <v>272.91199999999998</v>
      </c>
      <c r="C35" s="102">
        <v>407.9</v>
      </c>
      <c r="D35" s="102">
        <v>17.557161999999998</v>
      </c>
      <c r="E35" s="102">
        <v>162.91615199999998</v>
      </c>
      <c r="F35" s="102">
        <f t="shared" si="0"/>
        <v>588.37331399999994</v>
      </c>
      <c r="G35" s="102">
        <v>18.935145739999999</v>
      </c>
      <c r="H35" s="102">
        <v>166.83109999999999</v>
      </c>
      <c r="I35" s="102">
        <f t="shared" si="1"/>
        <v>402.60706825999995</v>
      </c>
      <c r="J35" s="4">
        <f t="shared" si="2"/>
        <v>1.4752266967374097</v>
      </c>
    </row>
    <row r="36" spans="1:10" ht="12" customHeight="1" x14ac:dyDescent="0.2">
      <c r="A36" s="3">
        <v>1998</v>
      </c>
      <c r="B36" s="3">
        <f>+[1]Pop!D219</f>
        <v>276.11500000000001</v>
      </c>
      <c r="C36" s="102">
        <v>386.9</v>
      </c>
      <c r="D36" s="102">
        <v>21.739163000000001</v>
      </c>
      <c r="E36" s="102">
        <v>166.83109999999999</v>
      </c>
      <c r="F36" s="102">
        <f t="shared" si="0"/>
        <v>575.47026299999993</v>
      </c>
      <c r="G36" s="102">
        <v>17.780098346999999</v>
      </c>
      <c r="H36" s="102">
        <v>158.24209999999999</v>
      </c>
      <c r="I36" s="102">
        <f t="shared" si="1"/>
        <v>399.44806465299996</v>
      </c>
      <c r="J36" s="4">
        <f t="shared" si="2"/>
        <v>1.446672816228745</v>
      </c>
    </row>
    <row r="37" spans="1:10" ht="12" customHeight="1" x14ac:dyDescent="0.2">
      <c r="A37" s="3">
        <v>1999</v>
      </c>
      <c r="B37" s="3">
        <f>+[1]Pop!D220</f>
        <v>279.29500000000002</v>
      </c>
      <c r="C37" s="102">
        <v>372.86</v>
      </c>
      <c r="D37" s="102">
        <v>26.208332009999999</v>
      </c>
      <c r="E37" s="102">
        <v>158.24209999999999</v>
      </c>
      <c r="F37" s="102">
        <f t="shared" si="0"/>
        <v>557.31043201</v>
      </c>
      <c r="G37" s="102">
        <v>9.8853133119999992</v>
      </c>
      <c r="H37" s="102">
        <v>152.49974</v>
      </c>
      <c r="I37" s="102">
        <f t="shared" si="1"/>
        <v>394.92537869800003</v>
      </c>
      <c r="J37" s="4">
        <f t="shared" si="2"/>
        <v>1.4140080513364006</v>
      </c>
    </row>
    <row r="38" spans="1:10" ht="12" customHeight="1" x14ac:dyDescent="0.2">
      <c r="A38" s="3">
        <v>2000</v>
      </c>
      <c r="B38" s="3">
        <f>+[1]Pop!D221</f>
        <v>282.38499999999999</v>
      </c>
      <c r="C38" s="102">
        <v>446.72</v>
      </c>
      <c r="D38" s="102">
        <v>26.788570423000003</v>
      </c>
      <c r="E38" s="102">
        <v>152.49974</v>
      </c>
      <c r="F38" s="102">
        <f t="shared" si="0"/>
        <v>626.00831042300001</v>
      </c>
      <c r="G38" s="102">
        <v>11.841860891</v>
      </c>
      <c r="H38" s="102">
        <v>178.68800000000002</v>
      </c>
      <c r="I38" s="102">
        <f t="shared" si="1"/>
        <v>435.47844953200001</v>
      </c>
      <c r="J38" s="4">
        <f t="shared" si="2"/>
        <v>1.5421444111124885</v>
      </c>
    </row>
    <row r="39" spans="1:10" ht="12" customHeight="1" x14ac:dyDescent="0.2">
      <c r="A39" s="6">
        <v>2001</v>
      </c>
      <c r="B39" s="12">
        <f>+[1]Pop!D222</f>
        <v>285.30901899999998</v>
      </c>
      <c r="C39" s="103">
        <v>311.60000000000002</v>
      </c>
      <c r="D39" s="103">
        <v>28.086995639999998</v>
      </c>
      <c r="E39" s="103">
        <v>178.68800000000002</v>
      </c>
      <c r="F39" s="103">
        <f t="shared" si="0"/>
        <v>518.37499564000007</v>
      </c>
      <c r="G39" s="103">
        <v>6.1609764899999995</v>
      </c>
      <c r="H39" s="103">
        <v>124.64000000000001</v>
      </c>
      <c r="I39" s="103">
        <f t="shared" si="1"/>
        <v>387.57401915000003</v>
      </c>
      <c r="J39" s="7">
        <f t="shared" si="2"/>
        <v>1.3584359180387495</v>
      </c>
    </row>
    <row r="40" spans="1:10" ht="12" customHeight="1" x14ac:dyDescent="0.2">
      <c r="A40" s="6">
        <v>2002</v>
      </c>
      <c r="B40" s="12">
        <f>+[1]Pop!D223</f>
        <v>288.10481800000002</v>
      </c>
      <c r="C40" s="103">
        <v>275.40000000000003</v>
      </c>
      <c r="D40" s="103">
        <v>29.967959038</v>
      </c>
      <c r="E40" s="103">
        <v>124.64000000000001</v>
      </c>
      <c r="F40" s="103">
        <f t="shared" si="0"/>
        <v>430.00795903800008</v>
      </c>
      <c r="G40" s="103">
        <v>4.5302118880000002</v>
      </c>
      <c r="H40" s="103">
        <v>110.16000000000003</v>
      </c>
      <c r="I40" s="103">
        <f t="shared" si="1"/>
        <v>315.31774715000006</v>
      </c>
      <c r="J40" s="7">
        <f t="shared" si="2"/>
        <v>1.0944549603123959</v>
      </c>
    </row>
    <row r="41" spans="1:10" ht="12" customHeight="1" x14ac:dyDescent="0.2">
      <c r="A41" s="6">
        <v>2003</v>
      </c>
      <c r="B41" s="12">
        <f>+[1]Pop!D224</f>
        <v>290.81963400000001</v>
      </c>
      <c r="C41" s="103">
        <v>418.18</v>
      </c>
      <c r="D41" s="103">
        <v>27.985045416999998</v>
      </c>
      <c r="E41" s="103">
        <v>110.16000000000003</v>
      </c>
      <c r="F41" s="103">
        <f t="shared" si="0"/>
        <v>556.32504541699996</v>
      </c>
      <c r="G41" s="103">
        <v>6.6001922720000001</v>
      </c>
      <c r="H41" s="103">
        <v>167.27200000000002</v>
      </c>
      <c r="I41" s="103">
        <f t="shared" si="1"/>
        <v>382.45285314499995</v>
      </c>
      <c r="J41" s="7">
        <f t="shared" si="2"/>
        <v>1.3150860823413317</v>
      </c>
    </row>
    <row r="42" spans="1:10" ht="12" customHeight="1" x14ac:dyDescent="0.2">
      <c r="A42" s="6">
        <v>2004</v>
      </c>
      <c r="B42" s="12">
        <f>+[1]Pop!D225</f>
        <v>293.46318500000001</v>
      </c>
      <c r="C42" s="103">
        <v>277.10000000000002</v>
      </c>
      <c r="D42" s="103">
        <v>32.504261724000003</v>
      </c>
      <c r="E42" s="103">
        <v>167.27200000000002</v>
      </c>
      <c r="F42" s="103">
        <f t="shared" si="0"/>
        <v>476.87626172400007</v>
      </c>
      <c r="G42" s="103">
        <v>4.9368215119999999</v>
      </c>
      <c r="H42" s="103">
        <v>110.84000000000002</v>
      </c>
      <c r="I42" s="103">
        <f t="shared" si="1"/>
        <v>361.09944021200005</v>
      </c>
      <c r="J42" s="7">
        <f t="shared" si="2"/>
        <v>1.2304761164914095</v>
      </c>
    </row>
    <row r="43" spans="1:10" ht="12" customHeight="1" x14ac:dyDescent="0.2">
      <c r="A43" s="6">
        <v>2005</v>
      </c>
      <c r="B43" s="12">
        <f>+[1]Pop!D226</f>
        <v>296.186216</v>
      </c>
      <c r="C43" s="103">
        <v>300.18</v>
      </c>
      <c r="D43" s="103">
        <v>50.576688625000003</v>
      </c>
      <c r="E43" s="103">
        <v>110.84000000000002</v>
      </c>
      <c r="F43" s="103">
        <f t="shared" si="0"/>
        <v>461.59668862500007</v>
      </c>
      <c r="G43" s="103">
        <v>22.275615000000002</v>
      </c>
      <c r="H43" s="103">
        <v>120.072</v>
      </c>
      <c r="I43" s="103">
        <f t="shared" si="1"/>
        <v>319.24907362500005</v>
      </c>
      <c r="J43" s="7">
        <f t="shared" si="2"/>
        <v>1.0778660733658181</v>
      </c>
    </row>
    <row r="44" spans="1:10" ht="12" customHeight="1" x14ac:dyDescent="0.2">
      <c r="A44" s="3">
        <v>2006</v>
      </c>
      <c r="B44" s="11">
        <f>+[1]Pop!D227</f>
        <v>298.99582500000002</v>
      </c>
      <c r="C44" s="102">
        <v>317.66000000000003</v>
      </c>
      <c r="D44" s="102">
        <v>60.079198749999996</v>
      </c>
      <c r="E44" s="102">
        <v>120.072</v>
      </c>
      <c r="F44" s="102">
        <f t="shared" si="0"/>
        <v>497.81119875000002</v>
      </c>
      <c r="G44" s="102">
        <v>22.340218749999998</v>
      </c>
      <c r="H44" s="102">
        <v>127.06400000000002</v>
      </c>
      <c r="I44" s="102">
        <f t="shared" si="1"/>
        <v>348.40697999999998</v>
      </c>
      <c r="J44" s="4">
        <f t="shared" si="2"/>
        <v>1.1652570065150574</v>
      </c>
    </row>
    <row r="45" spans="1:10" ht="12" customHeight="1" x14ac:dyDescent="0.2">
      <c r="A45" s="3">
        <v>2007</v>
      </c>
      <c r="B45" s="11">
        <f>+[1]Pop!D228</f>
        <v>302.003917</v>
      </c>
      <c r="C45" s="102">
        <v>316.95999999999998</v>
      </c>
      <c r="D45" s="102">
        <v>56.426052499999997</v>
      </c>
      <c r="E45" s="102">
        <v>127.06400000000002</v>
      </c>
      <c r="F45" s="102">
        <f t="shared" si="0"/>
        <v>500.45005250000003</v>
      </c>
      <c r="G45" s="102">
        <v>12.64635665</v>
      </c>
      <c r="H45" s="102">
        <v>126.78399999999999</v>
      </c>
      <c r="I45" s="102">
        <f t="shared" si="1"/>
        <v>361.01969585000006</v>
      </c>
      <c r="J45" s="4">
        <f t="shared" si="2"/>
        <v>1.1954139517005009</v>
      </c>
    </row>
    <row r="46" spans="1:10" ht="12" customHeight="1" x14ac:dyDescent="0.2">
      <c r="A46" s="3">
        <v>2008</v>
      </c>
      <c r="B46" s="11">
        <f>+[1]Pop!D229</f>
        <v>304.79776099999998</v>
      </c>
      <c r="C46" s="102">
        <v>287.12</v>
      </c>
      <c r="D46" s="102">
        <v>65.187678499625008</v>
      </c>
      <c r="E46" s="102">
        <v>126.78399999999999</v>
      </c>
      <c r="F46" s="102">
        <f t="shared" si="0"/>
        <v>479.091678499625</v>
      </c>
      <c r="G46" s="102">
        <v>18.398697546624998</v>
      </c>
      <c r="H46" s="102">
        <v>114.84800000000001</v>
      </c>
      <c r="I46" s="102">
        <f t="shared" si="1"/>
        <v>345.844980953</v>
      </c>
      <c r="J46" s="4">
        <f t="shared" si="2"/>
        <v>1.1346703460626799</v>
      </c>
    </row>
    <row r="47" spans="1:10" ht="12" customHeight="1" x14ac:dyDescent="0.2">
      <c r="A47" s="3">
        <v>2009</v>
      </c>
      <c r="B47" s="11">
        <f>+[1]Pop!D230</f>
        <v>307.43940600000002</v>
      </c>
      <c r="C47" s="102">
        <v>380.8</v>
      </c>
      <c r="D47" s="102">
        <v>76.405474003375005</v>
      </c>
      <c r="E47" s="102">
        <v>114.84800000000001</v>
      </c>
      <c r="F47" s="102">
        <f t="shared" si="0"/>
        <v>572.05347400337496</v>
      </c>
      <c r="G47" s="102">
        <v>15.667360759325</v>
      </c>
      <c r="H47" s="102">
        <v>152.32000000000002</v>
      </c>
      <c r="I47" s="102">
        <f t="shared" si="1"/>
        <v>404.06611324404992</v>
      </c>
      <c r="J47" s="4">
        <f t="shared" si="2"/>
        <v>1.3142951272942867</v>
      </c>
    </row>
    <row r="48" spans="1:10" ht="12" customHeight="1" x14ac:dyDescent="0.2">
      <c r="A48" s="3">
        <v>2010</v>
      </c>
      <c r="B48" s="11">
        <f>+[1]Pop!D231</f>
        <v>309.74127900000002</v>
      </c>
      <c r="C48" s="102">
        <v>250.14</v>
      </c>
      <c r="D48" s="102">
        <v>67.304783352949997</v>
      </c>
      <c r="E48" s="102">
        <v>152.32000000000002</v>
      </c>
      <c r="F48" s="102">
        <f t="shared" si="0"/>
        <v>469.76478335294996</v>
      </c>
      <c r="G48" s="102">
        <v>16.781090690924998</v>
      </c>
      <c r="H48" s="102">
        <v>100.056</v>
      </c>
      <c r="I48" s="102">
        <f t="shared" si="1"/>
        <v>352.92769266202498</v>
      </c>
      <c r="J48" s="4">
        <f t="shared" si="2"/>
        <v>1.1394273756518742</v>
      </c>
    </row>
    <row r="49" spans="1:10" ht="12" customHeight="1" x14ac:dyDescent="0.2">
      <c r="A49" s="6">
        <v>2011</v>
      </c>
      <c r="B49" s="12">
        <f>+[1]Pop!D232</f>
        <v>311.97391399999998</v>
      </c>
      <c r="C49" s="103">
        <v>188.08</v>
      </c>
      <c r="D49" s="103">
        <v>45.221179218874994</v>
      </c>
      <c r="E49" s="103">
        <v>100.056</v>
      </c>
      <c r="F49" s="103">
        <f t="shared" si="0"/>
        <v>333.35717921887499</v>
      </c>
      <c r="G49" s="103">
        <v>15.302325291274999</v>
      </c>
      <c r="H49" s="103">
        <v>75.232000000000014</v>
      </c>
      <c r="I49" s="103">
        <f t="shared" si="1"/>
        <v>242.82285392759997</v>
      </c>
      <c r="J49" s="7">
        <f t="shared" si="2"/>
        <v>0.77834345447100417</v>
      </c>
    </row>
    <row r="50" spans="1:10" ht="12" customHeight="1" x14ac:dyDescent="0.2">
      <c r="A50" s="6">
        <v>2012</v>
      </c>
      <c r="B50" s="12">
        <f>+[1]Pop!D233</f>
        <v>314.16755799999999</v>
      </c>
      <c r="C50" s="103">
        <v>260.74</v>
      </c>
      <c r="D50" s="103">
        <v>34.252238464949997</v>
      </c>
      <c r="E50" s="103">
        <v>75.232000000000014</v>
      </c>
      <c r="F50" s="103">
        <f t="shared" si="0"/>
        <v>370.22423846495002</v>
      </c>
      <c r="G50" s="103">
        <v>15.290593957099999</v>
      </c>
      <c r="H50" s="103">
        <v>104.29600000000001</v>
      </c>
      <c r="I50" s="103">
        <f t="shared" si="1"/>
        <v>250.63764450785001</v>
      </c>
      <c r="J50" s="7">
        <f t="shared" si="2"/>
        <v>0.79778334244126514</v>
      </c>
    </row>
    <row r="51" spans="1:10" ht="12" customHeight="1" x14ac:dyDescent="0.2">
      <c r="A51" s="6">
        <v>2013</v>
      </c>
      <c r="B51" s="12">
        <f>+[1]Pop!D234</f>
        <v>316.29476599999998</v>
      </c>
      <c r="C51" s="103">
        <v>248</v>
      </c>
      <c r="D51" s="103">
        <v>36.219495296875003</v>
      </c>
      <c r="E51" s="103">
        <v>104.29600000000001</v>
      </c>
      <c r="F51" s="103">
        <f t="shared" si="0"/>
        <v>388.51549529687497</v>
      </c>
      <c r="G51" s="103">
        <v>13.530491487699999</v>
      </c>
      <c r="H51" s="103">
        <v>99.2</v>
      </c>
      <c r="I51" s="103">
        <f>F51-SUM(G51,H51)</f>
        <v>275.78500380917495</v>
      </c>
      <c r="J51" s="7">
        <f>IF(I51=0,0,IF(B51=0,0,I51/B51))</f>
        <v>0.87192401978973932</v>
      </c>
    </row>
    <row r="52" spans="1:10" ht="12" customHeight="1" x14ac:dyDescent="0.2">
      <c r="A52" s="20">
        <v>2014</v>
      </c>
      <c r="B52" s="21">
        <f>+[1]Pop!D235</f>
        <v>318.576955</v>
      </c>
      <c r="C52" s="104">
        <v>237.42</v>
      </c>
      <c r="D52" s="104">
        <v>31.198660639574996</v>
      </c>
      <c r="E52" s="104">
        <v>99.2</v>
      </c>
      <c r="F52" s="104">
        <f t="shared" si="0"/>
        <v>367.81866063957494</v>
      </c>
      <c r="G52" s="104">
        <v>37.934138501874997</v>
      </c>
      <c r="H52" s="104">
        <v>94.968000000000004</v>
      </c>
      <c r="I52" s="104">
        <f>F52-SUM(G52,H52)</f>
        <v>234.91652213769993</v>
      </c>
      <c r="J52" s="22">
        <f>IF(I52=0,0,IF(B52=0,0,I52/B52))</f>
        <v>0.73739333134658136</v>
      </c>
    </row>
    <row r="53" spans="1:10" ht="12" customHeight="1" x14ac:dyDescent="0.2">
      <c r="A53" s="20">
        <v>2015</v>
      </c>
      <c r="B53" s="21">
        <f>+[1]Pop!D236</f>
        <v>320.87070299999999</v>
      </c>
      <c r="C53" s="104">
        <v>337.98</v>
      </c>
      <c r="D53" s="104">
        <v>29.248690784224998</v>
      </c>
      <c r="E53" s="104">
        <v>94.968000000000004</v>
      </c>
      <c r="F53" s="104">
        <f t="shared" si="0"/>
        <v>462.19669078422504</v>
      </c>
      <c r="G53" s="104">
        <v>56.150486416749992</v>
      </c>
      <c r="H53" s="104">
        <v>135.19200000000001</v>
      </c>
      <c r="I53" s="104">
        <f>F53-SUM(G53,H53)</f>
        <v>270.85420436747506</v>
      </c>
      <c r="J53" s="22">
        <f>IF(I53=0,0,IF(B53=0,0,I53/B53))</f>
        <v>0.84412257596317564</v>
      </c>
    </row>
    <row r="54" spans="1:10" ht="12" customHeight="1" x14ac:dyDescent="0.2">
      <c r="A54" s="28">
        <v>2016</v>
      </c>
      <c r="B54" s="29">
        <f>+[1]Pop!D237</f>
        <v>323.16101099999997</v>
      </c>
      <c r="C54" s="105">
        <v>249.23765335991445</v>
      </c>
      <c r="D54" s="105">
        <v>22.903356255999999</v>
      </c>
      <c r="E54" s="105">
        <v>135.19200000000001</v>
      </c>
      <c r="F54" s="105">
        <f t="shared" si="0"/>
        <v>407.33300961591448</v>
      </c>
      <c r="G54" s="105">
        <v>60.743401576274998</v>
      </c>
      <c r="H54" s="105">
        <v>99.69506134396579</v>
      </c>
      <c r="I54" s="105">
        <f t="shared" ref="I54:I55" si="3">F54-SUM(G54,H54)</f>
        <v>246.89454669567368</v>
      </c>
      <c r="J54" s="30">
        <f t="shared" ref="J54:J55" si="4">IF(I54=0,0,IF(B54=0,0,I54/B54))</f>
        <v>0.76399855889692614</v>
      </c>
    </row>
    <row r="55" spans="1:10" ht="12" customHeight="1" x14ac:dyDescent="0.2">
      <c r="A55" s="39">
        <v>2017</v>
      </c>
      <c r="B55" s="40">
        <f>+[1]Pop!D238</f>
        <v>325.20603</v>
      </c>
      <c r="C55" s="106">
        <v>242.8801913838374</v>
      </c>
      <c r="D55" s="106">
        <v>23.728597881724998</v>
      </c>
      <c r="E55" s="106">
        <v>99.69506134396579</v>
      </c>
      <c r="F55" s="106">
        <f t="shared" si="0"/>
        <v>366.30385060952818</v>
      </c>
      <c r="G55" s="106">
        <v>57.102157487924991</v>
      </c>
      <c r="H55" s="106">
        <v>97.152076553534968</v>
      </c>
      <c r="I55" s="106">
        <f t="shared" si="3"/>
        <v>212.04961656806822</v>
      </c>
      <c r="J55" s="38">
        <f t="shared" si="4"/>
        <v>0.65204700099831547</v>
      </c>
    </row>
    <row r="56" spans="1:10" ht="12" customHeight="1" x14ac:dyDescent="0.2">
      <c r="A56" s="39">
        <v>2018</v>
      </c>
      <c r="B56" s="40">
        <f>+[1]Pop!D239</f>
        <v>326.92397599999998</v>
      </c>
      <c r="C56" s="106">
        <v>207.82006632305749</v>
      </c>
      <c r="D56" s="106">
        <v>23.624600444774998</v>
      </c>
      <c r="E56" s="106">
        <v>97.152076553534968</v>
      </c>
      <c r="F56" s="106">
        <f t="shared" si="0"/>
        <v>328.59674332136746</v>
      </c>
      <c r="G56" s="106">
        <v>47.150657131324998</v>
      </c>
      <c r="H56" s="106">
        <v>83.128026529223007</v>
      </c>
      <c r="I56" s="106">
        <f t="shared" ref="I56:I57" si="5">F56-SUM(G56,H56)</f>
        <v>198.31805966081944</v>
      </c>
      <c r="J56" s="38">
        <f t="shared" ref="J56:J57" si="6">IF(I56=0,0,IF(B56=0,0,I56/B56))</f>
        <v>0.60661827892616682</v>
      </c>
    </row>
    <row r="57" spans="1:10" ht="12" customHeight="1" thickBot="1" x14ac:dyDescent="0.25">
      <c r="A57" s="31">
        <v>2019</v>
      </c>
      <c r="B57" s="32">
        <f>+[1]Pop!D240</f>
        <v>328.475998</v>
      </c>
      <c r="C57" s="114">
        <v>257.07927723672299</v>
      </c>
      <c r="D57" s="115">
        <v>18.297643277374998</v>
      </c>
      <c r="E57" s="114">
        <v>83.128026529223007</v>
      </c>
      <c r="F57" s="115">
        <f t="shared" si="0"/>
        <v>358.50494704332101</v>
      </c>
      <c r="G57" s="106">
        <v>37.419690424875</v>
      </c>
      <c r="H57" s="114">
        <v>102.83171089468919</v>
      </c>
      <c r="I57" s="115">
        <f t="shared" si="5"/>
        <v>218.25354572375682</v>
      </c>
      <c r="J57" s="33">
        <f t="shared" si="6"/>
        <v>0.66444290314252064</v>
      </c>
    </row>
    <row r="58" spans="1:10" ht="12" customHeight="1" thickTop="1" x14ac:dyDescent="0.2">
      <c r="A58" s="70" t="s">
        <v>5</v>
      </c>
      <c r="B58" s="71"/>
      <c r="C58" s="71"/>
      <c r="D58" s="71"/>
      <c r="E58" s="71"/>
      <c r="F58" s="71"/>
      <c r="G58" s="71"/>
      <c r="H58" s="71"/>
      <c r="I58" s="71"/>
      <c r="J58" s="72"/>
    </row>
    <row r="59" spans="1:10" ht="12" customHeight="1" x14ac:dyDescent="0.2">
      <c r="A59" s="53"/>
      <c r="B59" s="54"/>
      <c r="C59" s="54"/>
      <c r="D59" s="54"/>
      <c r="E59" s="54"/>
      <c r="F59" s="54"/>
      <c r="G59" s="54"/>
      <c r="H59" s="54"/>
      <c r="I59" s="54"/>
      <c r="J59" s="55"/>
    </row>
    <row r="60" spans="1:10" ht="12" customHeight="1" x14ac:dyDescent="0.2">
      <c r="A60" s="92" t="s">
        <v>115</v>
      </c>
      <c r="B60" s="63"/>
      <c r="C60" s="63"/>
      <c r="D60" s="63"/>
      <c r="E60" s="63"/>
      <c r="F60" s="63"/>
      <c r="G60" s="63"/>
      <c r="H60" s="63"/>
      <c r="I60" s="63"/>
      <c r="J60" s="64"/>
    </row>
    <row r="61" spans="1:10" ht="12" customHeight="1" x14ac:dyDescent="0.2">
      <c r="A61" s="92"/>
      <c r="B61" s="63"/>
      <c r="C61" s="63"/>
      <c r="D61" s="63"/>
      <c r="E61" s="63"/>
      <c r="F61" s="63"/>
      <c r="G61" s="63"/>
      <c r="H61" s="63"/>
      <c r="I61" s="63"/>
      <c r="J61" s="64"/>
    </row>
    <row r="62" spans="1:10" ht="12" customHeight="1" x14ac:dyDescent="0.2">
      <c r="A62" s="92"/>
      <c r="B62" s="63"/>
      <c r="C62" s="63"/>
      <c r="D62" s="63"/>
      <c r="E62" s="63"/>
      <c r="F62" s="63"/>
      <c r="G62" s="63"/>
      <c r="H62" s="63"/>
      <c r="I62" s="63"/>
      <c r="J62" s="64"/>
    </row>
    <row r="63" spans="1:10" ht="12" customHeight="1" x14ac:dyDescent="0.2">
      <c r="A63" s="62"/>
      <c r="B63" s="63"/>
      <c r="C63" s="63"/>
      <c r="D63" s="63"/>
      <c r="E63" s="63"/>
      <c r="F63" s="63"/>
      <c r="G63" s="63"/>
      <c r="H63" s="63"/>
      <c r="I63" s="63"/>
      <c r="J63" s="64"/>
    </row>
    <row r="64" spans="1:10" ht="12" customHeight="1" x14ac:dyDescent="0.2">
      <c r="A64" s="53"/>
      <c r="B64" s="54"/>
      <c r="C64" s="54"/>
      <c r="D64" s="54"/>
      <c r="E64" s="54"/>
      <c r="F64" s="54"/>
      <c r="G64" s="54"/>
      <c r="H64" s="54"/>
      <c r="I64" s="54"/>
      <c r="J64" s="55"/>
    </row>
    <row r="65" spans="1:10" ht="12" customHeight="1" x14ac:dyDescent="0.2">
      <c r="A65" s="62" t="s">
        <v>103</v>
      </c>
      <c r="B65" s="63"/>
      <c r="C65" s="63"/>
      <c r="D65" s="63"/>
      <c r="E65" s="63"/>
      <c r="F65" s="63"/>
      <c r="G65" s="63"/>
      <c r="H65" s="63"/>
      <c r="I65" s="63"/>
      <c r="J65" s="64"/>
    </row>
  </sheetData>
  <mergeCells count="21">
    <mergeCell ref="A65:J65"/>
    <mergeCell ref="A64:J64"/>
    <mergeCell ref="A60:J63"/>
    <mergeCell ref="A59:J59"/>
    <mergeCell ref="A58:J58"/>
    <mergeCell ref="A1:H1"/>
    <mergeCell ref="I3:I6"/>
    <mergeCell ref="C2:F2"/>
    <mergeCell ref="I1:J1"/>
    <mergeCell ref="A2:A6"/>
    <mergeCell ref="H3:H6"/>
    <mergeCell ref="E3:E6"/>
    <mergeCell ref="G3:G6"/>
    <mergeCell ref="F3:F6"/>
    <mergeCell ref="G2:H2"/>
    <mergeCell ref="I2:J2"/>
    <mergeCell ref="C7:I7"/>
    <mergeCell ref="J4:J6"/>
    <mergeCell ref="B2:B6"/>
    <mergeCell ref="C3:C6"/>
    <mergeCell ref="D3:D6"/>
  </mergeCells>
  <phoneticPr fontId="5" type="noConversion"/>
  <printOptions horizontalCentered="1" verticalCentered="1"/>
  <pageMargins left="0.5" right="0.5" top="0.69930555555555596" bottom="0.34" header="0" footer="0"/>
  <pageSetup scale="86" orientation="landscape"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pageSetUpPr autoPageBreaks="0" fitToPage="1"/>
  </sheetPr>
  <dimension ref="A1:J74"/>
  <sheetViews>
    <sheetView showOutlineSymbols="0" zoomScaleNormal="100" workbookViewId="0">
      <pane ySplit="7" topLeftCell="A8" activePane="bottomLeft" state="frozen"/>
      <selection sqref="A1:H1"/>
      <selection pane="bottomLeft" sqref="A1:H1"/>
    </sheetView>
  </sheetViews>
  <sheetFormatPr defaultColWidth="12.77734375" defaultRowHeight="12" customHeight="1" x14ac:dyDescent="0.2"/>
  <cols>
    <col min="1" max="9" width="12.77734375" style="1" customWidth="1"/>
    <col min="10" max="10" width="14.5546875" style="1" customWidth="1"/>
    <col min="11" max="14" width="12.77734375" style="1" customWidth="1"/>
    <col min="15" max="16384" width="12.77734375" style="1"/>
  </cols>
  <sheetData>
    <row r="1" spans="1:10" s="9" customFormat="1" ht="12" customHeight="1" thickBot="1" x14ac:dyDescent="0.25">
      <c r="A1" s="65" t="s">
        <v>108</v>
      </c>
      <c r="B1" s="65"/>
      <c r="C1" s="65"/>
      <c r="D1" s="65"/>
      <c r="E1" s="65"/>
      <c r="F1" s="65"/>
      <c r="G1" s="65"/>
      <c r="H1" s="65"/>
      <c r="I1" s="79" t="s">
        <v>63</v>
      </c>
      <c r="J1" s="79"/>
    </row>
    <row r="2" spans="1:10" ht="12" customHeight="1" thickTop="1" x14ac:dyDescent="0.2">
      <c r="A2" s="77" t="s">
        <v>0</v>
      </c>
      <c r="B2" s="88" t="s">
        <v>42</v>
      </c>
      <c r="C2" s="76" t="s">
        <v>1</v>
      </c>
      <c r="D2" s="76"/>
      <c r="E2" s="76"/>
      <c r="F2" s="76"/>
      <c r="G2" s="80" t="s">
        <v>90</v>
      </c>
      <c r="H2" s="77"/>
      <c r="I2" s="80" t="s">
        <v>88</v>
      </c>
      <c r="J2" s="81"/>
    </row>
    <row r="3" spans="1:10" ht="12" customHeight="1" x14ac:dyDescent="0.2">
      <c r="A3" s="78"/>
      <c r="B3" s="89"/>
      <c r="C3" s="85" t="s">
        <v>43</v>
      </c>
      <c r="D3" s="85" t="s">
        <v>44</v>
      </c>
      <c r="E3" s="85" t="s">
        <v>45</v>
      </c>
      <c r="F3" s="85" t="s">
        <v>46</v>
      </c>
      <c r="G3" s="85" t="s">
        <v>47</v>
      </c>
      <c r="H3" s="85" t="s">
        <v>48</v>
      </c>
      <c r="I3" s="85" t="s">
        <v>78</v>
      </c>
      <c r="J3" s="13" t="s">
        <v>32</v>
      </c>
    </row>
    <row r="4" spans="1:10" ht="12" customHeight="1" x14ac:dyDescent="0.2">
      <c r="A4" s="78"/>
      <c r="B4" s="89"/>
      <c r="C4" s="85"/>
      <c r="D4" s="85"/>
      <c r="E4" s="85"/>
      <c r="F4" s="85"/>
      <c r="G4" s="85"/>
      <c r="H4" s="85"/>
      <c r="I4" s="85"/>
      <c r="J4" s="86" t="s">
        <v>4</v>
      </c>
    </row>
    <row r="5" spans="1:10" ht="12" customHeight="1" x14ac:dyDescent="0.2">
      <c r="A5" s="78"/>
      <c r="B5" s="89"/>
      <c r="C5" s="85"/>
      <c r="D5" s="85"/>
      <c r="E5" s="85"/>
      <c r="F5" s="85"/>
      <c r="G5" s="85"/>
      <c r="H5" s="85"/>
      <c r="I5" s="85"/>
      <c r="J5" s="86"/>
    </row>
    <row r="6" spans="1:10" ht="12" customHeight="1" x14ac:dyDescent="0.2">
      <c r="A6" s="78"/>
      <c r="B6" s="89"/>
      <c r="C6" s="85"/>
      <c r="D6" s="85"/>
      <c r="E6" s="85"/>
      <c r="F6" s="85"/>
      <c r="G6" s="85"/>
      <c r="H6" s="85"/>
      <c r="I6" s="85"/>
      <c r="J6" s="86"/>
    </row>
    <row r="7" spans="1:10" s="10" customFormat="1" ht="12" customHeight="1" x14ac:dyDescent="0.2">
      <c r="B7" s="10" t="s">
        <v>72</v>
      </c>
      <c r="C7" s="91" t="s">
        <v>71</v>
      </c>
      <c r="D7" s="91"/>
      <c r="E7" s="91"/>
      <c r="F7" s="91"/>
      <c r="G7" s="91"/>
      <c r="H7" s="91"/>
      <c r="I7" s="91"/>
      <c r="J7" s="10" t="s">
        <v>69</v>
      </c>
    </row>
    <row r="8" spans="1:10" ht="12" customHeight="1" x14ac:dyDescent="0.2">
      <c r="A8" s="3">
        <v>1970</v>
      </c>
      <c r="B8" s="3">
        <f>+[1]Pop!D191</f>
        <v>205.05199999999999</v>
      </c>
      <c r="C8" s="5" t="s">
        <v>3</v>
      </c>
      <c r="D8" s="5" t="s">
        <v>3</v>
      </c>
      <c r="E8" s="5" t="s">
        <v>3</v>
      </c>
      <c r="F8" s="5" t="s">
        <v>3</v>
      </c>
      <c r="G8" s="5" t="s">
        <v>3</v>
      </c>
      <c r="H8" s="5" t="s">
        <v>3</v>
      </c>
      <c r="I8" s="5" t="s">
        <v>3</v>
      </c>
      <c r="J8" s="5" t="s">
        <v>3</v>
      </c>
    </row>
    <row r="9" spans="1:10" ht="12" customHeight="1" x14ac:dyDescent="0.2">
      <c r="A9" s="6">
        <v>1971</v>
      </c>
      <c r="B9" s="6">
        <f>+[1]Pop!D192</f>
        <v>207.661</v>
      </c>
      <c r="C9" s="8" t="s">
        <v>3</v>
      </c>
      <c r="D9" s="8" t="s">
        <v>3</v>
      </c>
      <c r="E9" s="8" t="s">
        <v>3</v>
      </c>
      <c r="F9" s="8" t="s">
        <v>3</v>
      </c>
      <c r="G9" s="8" t="s">
        <v>3</v>
      </c>
      <c r="H9" s="8" t="s">
        <v>3</v>
      </c>
      <c r="I9" s="8" t="s">
        <v>3</v>
      </c>
      <c r="J9" s="8" t="s">
        <v>3</v>
      </c>
    </row>
    <row r="10" spans="1:10" ht="12" customHeight="1" x14ac:dyDescent="0.2">
      <c r="A10" s="6">
        <v>1972</v>
      </c>
      <c r="B10" s="6">
        <f>+[1]Pop!D193</f>
        <v>209.89599999999999</v>
      </c>
      <c r="C10" s="8" t="s">
        <v>3</v>
      </c>
      <c r="D10" s="8" t="s">
        <v>3</v>
      </c>
      <c r="E10" s="8" t="s">
        <v>3</v>
      </c>
      <c r="F10" s="8" t="s">
        <v>3</v>
      </c>
      <c r="G10" s="8" t="s">
        <v>3</v>
      </c>
      <c r="H10" s="8" t="s">
        <v>3</v>
      </c>
      <c r="I10" s="8" t="s">
        <v>3</v>
      </c>
      <c r="J10" s="8" t="s">
        <v>3</v>
      </c>
    </row>
    <row r="11" spans="1:10" ht="12" customHeight="1" x14ac:dyDescent="0.2">
      <c r="A11" s="6">
        <v>1973</v>
      </c>
      <c r="B11" s="6">
        <f>+[1]Pop!D194</f>
        <v>211.90899999999999</v>
      </c>
      <c r="C11" s="8" t="s">
        <v>3</v>
      </c>
      <c r="D11" s="8" t="s">
        <v>3</v>
      </c>
      <c r="E11" s="8" t="s">
        <v>3</v>
      </c>
      <c r="F11" s="8" t="s">
        <v>3</v>
      </c>
      <c r="G11" s="8" t="s">
        <v>3</v>
      </c>
      <c r="H11" s="8" t="s">
        <v>3</v>
      </c>
      <c r="I11" s="8" t="s">
        <v>3</v>
      </c>
      <c r="J11" s="8" t="s">
        <v>3</v>
      </c>
    </row>
    <row r="12" spans="1:10" ht="12" customHeight="1" x14ac:dyDescent="0.2">
      <c r="A12" s="6">
        <v>1974</v>
      </c>
      <c r="B12" s="6">
        <f>+[1]Pop!D195</f>
        <v>213.85400000000001</v>
      </c>
      <c r="C12" s="8" t="s">
        <v>3</v>
      </c>
      <c r="D12" s="8" t="s">
        <v>3</v>
      </c>
      <c r="E12" s="8" t="s">
        <v>3</v>
      </c>
      <c r="F12" s="8" t="s">
        <v>3</v>
      </c>
      <c r="G12" s="8" t="s">
        <v>3</v>
      </c>
      <c r="H12" s="8" t="s">
        <v>3</v>
      </c>
      <c r="I12" s="8" t="s">
        <v>3</v>
      </c>
      <c r="J12" s="8" t="s">
        <v>3</v>
      </c>
    </row>
    <row r="13" spans="1:10" ht="12" customHeight="1" x14ac:dyDescent="0.2">
      <c r="A13" s="6">
        <v>1975</v>
      </c>
      <c r="B13" s="6">
        <f>+[1]Pop!D196</f>
        <v>215.97300000000001</v>
      </c>
      <c r="C13" s="8" t="s">
        <v>3</v>
      </c>
      <c r="D13" s="8" t="s">
        <v>3</v>
      </c>
      <c r="E13" s="8" t="s">
        <v>3</v>
      </c>
      <c r="F13" s="8" t="s">
        <v>3</v>
      </c>
      <c r="G13" s="8" t="s">
        <v>3</v>
      </c>
      <c r="H13" s="8" t="s">
        <v>3</v>
      </c>
      <c r="I13" s="8" t="s">
        <v>3</v>
      </c>
      <c r="J13" s="8" t="s">
        <v>3</v>
      </c>
    </row>
    <row r="14" spans="1:10" ht="12" customHeight="1" x14ac:dyDescent="0.2">
      <c r="A14" s="3">
        <v>1976</v>
      </c>
      <c r="B14" s="3">
        <f>+[1]Pop!D197</f>
        <v>218.035</v>
      </c>
      <c r="C14" s="5" t="s">
        <v>3</v>
      </c>
      <c r="D14" s="5" t="s">
        <v>3</v>
      </c>
      <c r="E14" s="5" t="s">
        <v>3</v>
      </c>
      <c r="F14" s="5" t="s">
        <v>3</v>
      </c>
      <c r="G14" s="5" t="s">
        <v>3</v>
      </c>
      <c r="H14" s="5" t="s">
        <v>3</v>
      </c>
      <c r="I14" s="5" t="s">
        <v>3</v>
      </c>
      <c r="J14" s="5" t="s">
        <v>3</v>
      </c>
    </row>
    <row r="15" spans="1:10" ht="12" customHeight="1" x14ac:dyDescent="0.2">
      <c r="A15" s="3">
        <v>1977</v>
      </c>
      <c r="B15" s="3">
        <f>+[1]Pop!D198</f>
        <v>220.23899999999998</v>
      </c>
      <c r="C15" s="5" t="s">
        <v>3</v>
      </c>
      <c r="D15" s="5" t="s">
        <v>3</v>
      </c>
      <c r="E15" s="5" t="s">
        <v>3</v>
      </c>
      <c r="F15" s="5" t="s">
        <v>3</v>
      </c>
      <c r="G15" s="5" t="s">
        <v>3</v>
      </c>
      <c r="H15" s="5" t="s">
        <v>3</v>
      </c>
      <c r="I15" s="5" t="s">
        <v>3</v>
      </c>
      <c r="J15" s="5" t="s">
        <v>3</v>
      </c>
    </row>
    <row r="16" spans="1:10" ht="12" customHeight="1" x14ac:dyDescent="0.2">
      <c r="A16" s="3">
        <v>1978</v>
      </c>
      <c r="B16" s="3">
        <f>+[1]Pop!D199</f>
        <v>222.58500000000001</v>
      </c>
      <c r="C16" s="5" t="s">
        <v>3</v>
      </c>
      <c r="D16" s="5" t="s">
        <v>3</v>
      </c>
      <c r="E16" s="5" t="s">
        <v>3</v>
      </c>
      <c r="F16" s="5" t="s">
        <v>3</v>
      </c>
      <c r="G16" s="5" t="s">
        <v>3</v>
      </c>
      <c r="H16" s="5" t="s">
        <v>3</v>
      </c>
      <c r="I16" s="5" t="s">
        <v>3</v>
      </c>
      <c r="J16" s="5" t="s">
        <v>3</v>
      </c>
    </row>
    <row r="17" spans="1:10" ht="12" customHeight="1" x14ac:dyDescent="0.2">
      <c r="A17" s="3">
        <v>1979</v>
      </c>
      <c r="B17" s="3">
        <f>+[1]Pop!D200</f>
        <v>225.05500000000001</v>
      </c>
      <c r="C17" s="5" t="s">
        <v>3</v>
      </c>
      <c r="D17" s="5" t="s">
        <v>3</v>
      </c>
      <c r="E17" s="5" t="s">
        <v>3</v>
      </c>
      <c r="F17" s="5" t="s">
        <v>3</v>
      </c>
      <c r="G17" s="5" t="s">
        <v>3</v>
      </c>
      <c r="H17" s="5" t="s">
        <v>3</v>
      </c>
      <c r="I17" s="5" t="s">
        <v>3</v>
      </c>
      <c r="J17" s="5" t="s">
        <v>3</v>
      </c>
    </row>
    <row r="18" spans="1:10" ht="12" customHeight="1" x14ac:dyDescent="0.2">
      <c r="A18" s="3">
        <v>1980</v>
      </c>
      <c r="B18" s="3">
        <f>+[1]Pop!D201</f>
        <v>227.726</v>
      </c>
      <c r="C18" s="102">
        <v>491.5</v>
      </c>
      <c r="D18" s="102">
        <v>208.976</v>
      </c>
      <c r="E18" s="108" t="s">
        <v>3</v>
      </c>
      <c r="F18" s="102">
        <f t="shared" ref="F18:F52" si="0">SUM(C18,D18,E18)</f>
        <v>700.476</v>
      </c>
      <c r="G18" s="102">
        <v>6.13</v>
      </c>
      <c r="H18" s="108" t="s">
        <v>3</v>
      </c>
      <c r="I18" s="102">
        <f t="shared" ref="I18:I50" si="1">F18-SUM(G18,H18)</f>
        <v>694.346</v>
      </c>
      <c r="J18" s="4">
        <f t="shared" ref="J18:J50" si="2">IF(I18=0,0,IF(B18=0,0,I18/B18))</f>
        <v>3.0490413918480983</v>
      </c>
    </row>
    <row r="19" spans="1:10" ht="12" customHeight="1" x14ac:dyDescent="0.2">
      <c r="A19" s="6">
        <v>1981</v>
      </c>
      <c r="B19" s="6">
        <f>+[1]Pop!D202</f>
        <v>229.96600000000001</v>
      </c>
      <c r="C19" s="103">
        <v>544.9</v>
      </c>
      <c r="D19" s="103">
        <v>213.792</v>
      </c>
      <c r="E19" s="109" t="s">
        <v>3</v>
      </c>
      <c r="F19" s="103">
        <f t="shared" si="0"/>
        <v>758.69200000000001</v>
      </c>
      <c r="G19" s="103">
        <v>7.2650000000000006</v>
      </c>
      <c r="H19" s="109" t="s">
        <v>3</v>
      </c>
      <c r="I19" s="103">
        <f t="shared" si="1"/>
        <v>751.42700000000002</v>
      </c>
      <c r="J19" s="7">
        <f t="shared" si="2"/>
        <v>3.2675569432002991</v>
      </c>
    </row>
    <row r="20" spans="1:10" ht="12" customHeight="1" x14ac:dyDescent="0.2">
      <c r="A20" s="6">
        <v>1982</v>
      </c>
      <c r="B20" s="6">
        <f>+[1]Pop!D203</f>
        <v>232.18799999999999</v>
      </c>
      <c r="C20" s="103">
        <v>486.40000000000003</v>
      </c>
      <c r="D20" s="103">
        <v>230.01599999999999</v>
      </c>
      <c r="E20" s="109" t="s">
        <v>3</v>
      </c>
      <c r="F20" s="103">
        <f t="shared" si="0"/>
        <v>716.41600000000005</v>
      </c>
      <c r="G20" s="103">
        <v>7.17</v>
      </c>
      <c r="H20" s="109" t="s">
        <v>3</v>
      </c>
      <c r="I20" s="103">
        <f t="shared" si="1"/>
        <v>709.24600000000009</v>
      </c>
      <c r="J20" s="7">
        <f t="shared" si="2"/>
        <v>3.0546195324478447</v>
      </c>
    </row>
    <row r="21" spans="1:10" ht="12" customHeight="1" x14ac:dyDescent="0.2">
      <c r="A21" s="6">
        <v>1983</v>
      </c>
      <c r="B21" s="6">
        <f>+[1]Pop!D204</f>
        <v>234.30699999999999</v>
      </c>
      <c r="C21" s="103">
        <v>517.5</v>
      </c>
      <c r="D21" s="103">
        <v>266</v>
      </c>
      <c r="E21" s="109" t="s">
        <v>3</v>
      </c>
      <c r="F21" s="103">
        <f t="shared" si="0"/>
        <v>783.5</v>
      </c>
      <c r="G21" s="103">
        <v>8.09</v>
      </c>
      <c r="H21" s="109" t="s">
        <v>3</v>
      </c>
      <c r="I21" s="103">
        <f t="shared" si="1"/>
        <v>775.41</v>
      </c>
      <c r="J21" s="7">
        <f t="shared" si="2"/>
        <v>3.3093761603366523</v>
      </c>
    </row>
    <row r="22" spans="1:10" ht="12" customHeight="1" x14ac:dyDescent="0.2">
      <c r="A22" s="6">
        <v>1984</v>
      </c>
      <c r="B22" s="6">
        <f>+[1]Pop!D205</f>
        <v>236.34800000000001</v>
      </c>
      <c r="C22" s="103">
        <v>536</v>
      </c>
      <c r="D22" s="103">
        <v>325.56799999999998</v>
      </c>
      <c r="E22" s="109" t="s">
        <v>3</v>
      </c>
      <c r="F22" s="103">
        <f t="shared" si="0"/>
        <v>861.56799999999998</v>
      </c>
      <c r="G22" s="103">
        <v>7.37</v>
      </c>
      <c r="H22" s="109" t="s">
        <v>3</v>
      </c>
      <c r="I22" s="103">
        <f t="shared" si="1"/>
        <v>854.19799999999998</v>
      </c>
      <c r="J22" s="7">
        <f t="shared" si="2"/>
        <v>3.6141537055528286</v>
      </c>
    </row>
    <row r="23" spans="1:10" ht="12" customHeight="1" x14ac:dyDescent="0.2">
      <c r="A23" s="6">
        <v>1985</v>
      </c>
      <c r="B23" s="6">
        <f>+[1]Pop!D206</f>
        <v>238.46600000000001</v>
      </c>
      <c r="C23" s="103">
        <v>578.70000000000005</v>
      </c>
      <c r="D23" s="103">
        <v>361.52800000000002</v>
      </c>
      <c r="E23" s="109" t="s">
        <v>3</v>
      </c>
      <c r="F23" s="103">
        <f t="shared" si="0"/>
        <v>940.22800000000007</v>
      </c>
      <c r="G23" s="103">
        <v>7.68</v>
      </c>
      <c r="H23" s="109" t="s">
        <v>3</v>
      </c>
      <c r="I23" s="103">
        <f t="shared" si="1"/>
        <v>932.54800000000012</v>
      </c>
      <c r="J23" s="7">
        <f t="shared" si="2"/>
        <v>3.9106119950013842</v>
      </c>
    </row>
    <row r="24" spans="1:10" ht="12" customHeight="1" x14ac:dyDescent="0.2">
      <c r="A24" s="3">
        <v>1986</v>
      </c>
      <c r="B24" s="3">
        <f>+[1]Pop!D207</f>
        <v>240.65100000000001</v>
      </c>
      <c r="C24" s="102">
        <v>653.16</v>
      </c>
      <c r="D24" s="102">
        <v>359.84800000000001</v>
      </c>
      <c r="E24" s="108" t="s">
        <v>3</v>
      </c>
      <c r="F24" s="102">
        <f t="shared" si="0"/>
        <v>1013.008</v>
      </c>
      <c r="G24" s="102">
        <v>8.3099999999999987</v>
      </c>
      <c r="H24" s="108" t="s">
        <v>3</v>
      </c>
      <c r="I24" s="102">
        <f t="shared" si="1"/>
        <v>1004.6980000000001</v>
      </c>
      <c r="J24" s="4">
        <f t="shared" si="2"/>
        <v>4.174917203751491</v>
      </c>
    </row>
    <row r="25" spans="1:10" ht="12" customHeight="1" x14ac:dyDescent="0.2">
      <c r="A25" s="3">
        <v>1987</v>
      </c>
      <c r="B25" s="3">
        <f>+[1]Pop!D208</f>
        <v>242.804</v>
      </c>
      <c r="C25" s="102">
        <v>661.81200000000001</v>
      </c>
      <c r="D25" s="102">
        <v>356.84</v>
      </c>
      <c r="E25" s="108" t="s">
        <v>3</v>
      </c>
      <c r="F25" s="102">
        <f t="shared" si="0"/>
        <v>1018.652</v>
      </c>
      <c r="G25" s="102">
        <v>7.2850000000000001</v>
      </c>
      <c r="H25" s="108" t="s">
        <v>3</v>
      </c>
      <c r="I25" s="102">
        <f t="shared" si="1"/>
        <v>1011.3670000000001</v>
      </c>
      <c r="J25" s="4">
        <f t="shared" si="2"/>
        <v>4.1653638325563005</v>
      </c>
    </row>
    <row r="26" spans="1:10" ht="12" customHeight="1" x14ac:dyDescent="0.2">
      <c r="A26" s="3">
        <v>1988</v>
      </c>
      <c r="B26" s="3">
        <f>+[1]Pop!D209</f>
        <v>245.02099999999999</v>
      </c>
      <c r="C26" s="102">
        <v>677.63200000000006</v>
      </c>
      <c r="D26" s="102">
        <v>387.64800000000002</v>
      </c>
      <c r="E26" s="108" t="s">
        <v>3</v>
      </c>
      <c r="F26" s="102">
        <f t="shared" si="0"/>
        <v>1065.2800000000002</v>
      </c>
      <c r="G26" s="102">
        <v>8.0749999999999993</v>
      </c>
      <c r="H26" s="108" t="s">
        <v>3</v>
      </c>
      <c r="I26" s="102">
        <f t="shared" si="1"/>
        <v>1057.2050000000002</v>
      </c>
      <c r="J26" s="4">
        <f t="shared" si="2"/>
        <v>4.3147526130413318</v>
      </c>
    </row>
    <row r="27" spans="1:10" ht="12" customHeight="1" x14ac:dyDescent="0.2">
      <c r="A27" s="3">
        <v>1989</v>
      </c>
      <c r="B27" s="3">
        <f>+[1]Pop!D210</f>
        <v>247.34200000000001</v>
      </c>
      <c r="C27" s="102">
        <v>726.10800000000006</v>
      </c>
      <c r="D27" s="102">
        <v>416.84149856379997</v>
      </c>
      <c r="E27" s="108" t="s">
        <v>3</v>
      </c>
      <c r="F27" s="102">
        <f t="shared" si="0"/>
        <v>1142.9494985638</v>
      </c>
      <c r="G27" s="102">
        <v>28.946027999999998</v>
      </c>
      <c r="H27" s="108" t="s">
        <v>3</v>
      </c>
      <c r="I27" s="102">
        <f t="shared" si="1"/>
        <v>1114.0034705638</v>
      </c>
      <c r="J27" s="4">
        <f t="shared" si="2"/>
        <v>4.5038993400384886</v>
      </c>
    </row>
    <row r="28" spans="1:10" ht="12" customHeight="1" x14ac:dyDescent="0.2">
      <c r="A28" s="3">
        <v>1990</v>
      </c>
      <c r="B28" s="3">
        <f>+[1]Pop!D211</f>
        <v>250.13200000000001</v>
      </c>
      <c r="C28" s="102">
        <v>797.51419999999996</v>
      </c>
      <c r="D28" s="102">
        <v>463.71886025773995</v>
      </c>
      <c r="E28" s="108" t="s">
        <v>3</v>
      </c>
      <c r="F28" s="102">
        <f t="shared" si="0"/>
        <v>1261.2330602577399</v>
      </c>
      <c r="G28" s="102">
        <v>52.836920000000006</v>
      </c>
      <c r="H28" s="108" t="s">
        <v>3</v>
      </c>
      <c r="I28" s="102">
        <f t="shared" si="1"/>
        <v>1208.3961402577399</v>
      </c>
      <c r="J28" s="4">
        <f t="shared" si="2"/>
        <v>4.8310337751976551</v>
      </c>
    </row>
    <row r="29" spans="1:10" ht="12" customHeight="1" x14ac:dyDescent="0.2">
      <c r="A29" s="6">
        <v>1991</v>
      </c>
      <c r="B29" s="6">
        <f>+[1]Pop!D212</f>
        <v>253.49299999999999</v>
      </c>
      <c r="C29" s="103">
        <v>785.83546000000001</v>
      </c>
      <c r="D29" s="103">
        <v>421.03404541402</v>
      </c>
      <c r="E29" s="109" t="s">
        <v>3</v>
      </c>
      <c r="F29" s="103">
        <f t="shared" si="0"/>
        <v>1206.8695054140201</v>
      </c>
      <c r="G29" s="103">
        <v>62.75206</v>
      </c>
      <c r="H29" s="109" t="s">
        <v>3</v>
      </c>
      <c r="I29" s="103">
        <f t="shared" si="1"/>
        <v>1144.11744541402</v>
      </c>
      <c r="J29" s="7">
        <f t="shared" si="2"/>
        <v>4.5134084389471116</v>
      </c>
    </row>
    <row r="30" spans="1:10" ht="12" customHeight="1" x14ac:dyDescent="0.2">
      <c r="A30" s="6">
        <v>1992</v>
      </c>
      <c r="B30" s="6">
        <f>+[1]Pop!D213</f>
        <v>256.89400000000001</v>
      </c>
      <c r="C30" s="103">
        <v>918.65919999999994</v>
      </c>
      <c r="D30" s="103">
        <v>592.10877996654006</v>
      </c>
      <c r="E30" s="109" t="s">
        <v>3</v>
      </c>
      <c r="F30" s="103">
        <f t="shared" si="0"/>
        <v>1510.76797996654</v>
      </c>
      <c r="G30" s="103">
        <v>76.714011999999997</v>
      </c>
      <c r="H30" s="109" t="s">
        <v>3</v>
      </c>
      <c r="I30" s="103">
        <f t="shared" si="1"/>
        <v>1434.0539679665401</v>
      </c>
      <c r="J30" s="7">
        <f t="shared" si="2"/>
        <v>5.5822789476069508</v>
      </c>
    </row>
    <row r="31" spans="1:10" ht="12" customHeight="1" x14ac:dyDescent="0.2">
      <c r="A31" s="6">
        <v>1993</v>
      </c>
      <c r="B31" s="6">
        <f>+[1]Pop!D214</f>
        <v>260.255</v>
      </c>
      <c r="C31" s="103">
        <v>813.8682</v>
      </c>
      <c r="D31" s="103">
        <v>541.24307501143994</v>
      </c>
      <c r="E31" s="109" t="s">
        <v>3</v>
      </c>
      <c r="F31" s="103">
        <f t="shared" si="0"/>
        <v>1355.1112750114398</v>
      </c>
      <c r="G31" s="103">
        <v>80.609044000000011</v>
      </c>
      <c r="H31" s="109" t="s">
        <v>3</v>
      </c>
      <c r="I31" s="103">
        <f t="shared" si="1"/>
        <v>1274.5022310114398</v>
      </c>
      <c r="J31" s="7">
        <f t="shared" si="2"/>
        <v>4.8971287045837348</v>
      </c>
    </row>
    <row r="32" spans="1:10" ht="12" customHeight="1" x14ac:dyDescent="0.2">
      <c r="A32" s="6">
        <v>1994</v>
      </c>
      <c r="B32" s="6">
        <f>+[1]Pop!D215</f>
        <v>263.43599999999998</v>
      </c>
      <c r="C32" s="103">
        <v>652.31680000000006</v>
      </c>
      <c r="D32" s="103">
        <v>506.82476806706001</v>
      </c>
      <c r="E32" s="109" t="s">
        <v>3</v>
      </c>
      <c r="F32" s="103">
        <f t="shared" si="0"/>
        <v>1159.14156806706</v>
      </c>
      <c r="G32" s="103">
        <v>77.904259199999998</v>
      </c>
      <c r="H32" s="109" t="s">
        <v>3</v>
      </c>
      <c r="I32" s="103">
        <f t="shared" si="1"/>
        <v>1081.2373088670599</v>
      </c>
      <c r="J32" s="7">
        <f t="shared" si="2"/>
        <v>4.1043642815221153</v>
      </c>
    </row>
    <row r="33" spans="1:10" ht="12" customHeight="1" x14ac:dyDescent="0.2">
      <c r="A33" s="6">
        <v>1995</v>
      </c>
      <c r="B33" s="6">
        <f>+[1]Pop!D216</f>
        <v>266.55700000000002</v>
      </c>
      <c r="C33" s="103">
        <v>529.41111999999998</v>
      </c>
      <c r="D33" s="103">
        <v>552.22359614392019</v>
      </c>
      <c r="E33" s="109" t="s">
        <v>3</v>
      </c>
      <c r="F33" s="103">
        <f t="shared" si="0"/>
        <v>1081.6347161439203</v>
      </c>
      <c r="G33" s="103">
        <v>59.6354021</v>
      </c>
      <c r="H33" s="109" t="s">
        <v>3</v>
      </c>
      <c r="I33" s="103">
        <f t="shared" si="1"/>
        <v>1021.9993140439203</v>
      </c>
      <c r="J33" s="7">
        <f t="shared" si="2"/>
        <v>3.8340741906756164</v>
      </c>
    </row>
    <row r="34" spans="1:10" ht="12" customHeight="1" x14ac:dyDescent="0.2">
      <c r="A34" s="3">
        <v>1996</v>
      </c>
      <c r="B34" s="3">
        <f>+[1]Pop!D217</f>
        <v>269.66699999999997</v>
      </c>
      <c r="C34" s="102">
        <v>624.60500000000002</v>
      </c>
      <c r="D34" s="102">
        <v>712.64076102346007</v>
      </c>
      <c r="E34" s="108" t="s">
        <v>3</v>
      </c>
      <c r="F34" s="102">
        <f t="shared" si="0"/>
        <v>1337.2457610234601</v>
      </c>
      <c r="G34" s="102">
        <v>61.621563399999999</v>
      </c>
      <c r="H34" s="108" t="s">
        <v>3</v>
      </c>
      <c r="I34" s="102">
        <f t="shared" si="1"/>
        <v>1275.6241976234601</v>
      </c>
      <c r="J34" s="4">
        <f t="shared" si="2"/>
        <v>4.730368186034851</v>
      </c>
    </row>
    <row r="35" spans="1:10" ht="12" customHeight="1" x14ac:dyDescent="0.2">
      <c r="A35" s="3">
        <v>1997</v>
      </c>
      <c r="B35" s="3">
        <f>+[1]Pop!D218</f>
        <v>272.91199999999998</v>
      </c>
      <c r="C35" s="102">
        <v>646.87416000000007</v>
      </c>
      <c r="D35" s="102">
        <v>673.41104190051988</v>
      </c>
      <c r="E35" s="108" t="s">
        <v>3</v>
      </c>
      <c r="F35" s="102">
        <f t="shared" si="0"/>
        <v>1320.28520190052</v>
      </c>
      <c r="G35" s="102">
        <v>68.700299999999999</v>
      </c>
      <c r="H35" s="108" t="s">
        <v>3</v>
      </c>
      <c r="I35" s="102">
        <f t="shared" si="1"/>
        <v>1251.58490190052</v>
      </c>
      <c r="J35" s="4">
        <f t="shared" si="2"/>
        <v>4.5860383636502613</v>
      </c>
    </row>
    <row r="36" spans="1:10" ht="12" customHeight="1" x14ac:dyDescent="0.2">
      <c r="A36" s="3">
        <v>1998</v>
      </c>
      <c r="B36" s="3">
        <f>+[1]Pop!D219</f>
        <v>276.11500000000001</v>
      </c>
      <c r="C36" s="102">
        <v>633.71352000000002</v>
      </c>
      <c r="D36" s="102">
        <v>764.07566507041997</v>
      </c>
      <c r="E36" s="108" t="s">
        <v>3</v>
      </c>
      <c r="F36" s="102">
        <f t="shared" si="0"/>
        <v>1397.78918507042</v>
      </c>
      <c r="G36" s="102">
        <v>83.980084000000005</v>
      </c>
      <c r="H36" s="108" t="s">
        <v>3</v>
      </c>
      <c r="I36" s="102">
        <f t="shared" si="1"/>
        <v>1313.80910107042</v>
      </c>
      <c r="J36" s="4">
        <f t="shared" si="2"/>
        <v>4.7581953210452888</v>
      </c>
    </row>
    <row r="37" spans="1:10" ht="12" customHeight="1" x14ac:dyDescent="0.2">
      <c r="A37" s="3">
        <v>1999</v>
      </c>
      <c r="B37" s="3">
        <f>+[1]Pop!D220</f>
        <v>279.29500000000002</v>
      </c>
      <c r="C37" s="102">
        <v>523.40889000000004</v>
      </c>
      <c r="D37" s="102">
        <v>874.19491227705987</v>
      </c>
      <c r="E37" s="108" t="s">
        <v>3</v>
      </c>
      <c r="F37" s="102">
        <f t="shared" si="0"/>
        <v>1397.6038022770599</v>
      </c>
      <c r="G37" s="102">
        <v>83.640000000000015</v>
      </c>
      <c r="H37" s="108" t="s">
        <v>3</v>
      </c>
      <c r="I37" s="102">
        <f t="shared" si="1"/>
        <v>1313.9638022770598</v>
      </c>
      <c r="J37" s="4">
        <f t="shared" si="2"/>
        <v>4.7045733087848323</v>
      </c>
    </row>
    <row r="38" spans="1:10" ht="12" customHeight="1" x14ac:dyDescent="0.2">
      <c r="A38" s="3">
        <v>2000</v>
      </c>
      <c r="B38" s="3">
        <f>+[1]Pop!D221</f>
        <v>282.38499999999999</v>
      </c>
      <c r="C38" s="102">
        <v>653.9</v>
      </c>
      <c r="D38" s="102">
        <v>910.44498126400003</v>
      </c>
      <c r="E38" s="108" t="s">
        <v>3</v>
      </c>
      <c r="F38" s="102">
        <f t="shared" si="0"/>
        <v>1564.3449812640001</v>
      </c>
      <c r="G38" s="102">
        <v>109.06302689900001</v>
      </c>
      <c r="H38" s="108" t="s">
        <v>3</v>
      </c>
      <c r="I38" s="102">
        <f t="shared" si="1"/>
        <v>1455.281954365</v>
      </c>
      <c r="J38" s="4">
        <f t="shared" si="2"/>
        <v>5.1535384470315355</v>
      </c>
    </row>
    <row r="39" spans="1:10" ht="12" customHeight="1" x14ac:dyDescent="0.2">
      <c r="A39" s="6">
        <v>2001</v>
      </c>
      <c r="B39" s="12">
        <f>+[1]Pop!D222</f>
        <v>285.30901899999998</v>
      </c>
      <c r="C39" s="103">
        <v>589.91999999999996</v>
      </c>
      <c r="D39" s="103">
        <v>1029.6337287894</v>
      </c>
      <c r="E39" s="109" t="s">
        <v>3</v>
      </c>
      <c r="F39" s="103">
        <f t="shared" si="0"/>
        <v>1619.5537287893999</v>
      </c>
      <c r="G39" s="103">
        <v>141.98325648600002</v>
      </c>
      <c r="H39" s="109" t="s">
        <v>3</v>
      </c>
      <c r="I39" s="103">
        <f t="shared" si="1"/>
        <v>1477.5704723033998</v>
      </c>
      <c r="J39" s="7">
        <f t="shared" si="2"/>
        <v>5.178842496750514</v>
      </c>
    </row>
    <row r="40" spans="1:10" ht="12" customHeight="1" x14ac:dyDescent="0.2">
      <c r="A40" s="6">
        <v>2002</v>
      </c>
      <c r="B40" s="12">
        <f>+[1]Pop!D223</f>
        <v>288.10481800000002</v>
      </c>
      <c r="C40" s="103">
        <v>624.4</v>
      </c>
      <c r="D40" s="103">
        <v>1177.0419380813</v>
      </c>
      <c r="E40" s="109" t="s">
        <v>3</v>
      </c>
      <c r="F40" s="103">
        <f t="shared" si="0"/>
        <v>1801.4419380813001</v>
      </c>
      <c r="G40" s="103">
        <v>122.783841057</v>
      </c>
      <c r="H40" s="109" t="s">
        <v>3</v>
      </c>
      <c r="I40" s="103">
        <f t="shared" si="1"/>
        <v>1678.6580970243001</v>
      </c>
      <c r="J40" s="7">
        <f t="shared" si="2"/>
        <v>5.8265533658111197</v>
      </c>
    </row>
    <row r="41" spans="1:10" ht="12" customHeight="1" x14ac:dyDescent="0.2">
      <c r="A41" s="6">
        <v>2003</v>
      </c>
      <c r="B41" s="12">
        <f>+[1]Pop!D224</f>
        <v>290.81963400000001</v>
      </c>
      <c r="C41" s="103">
        <v>576.76</v>
      </c>
      <c r="D41" s="103">
        <v>1194.9535037359001</v>
      </c>
      <c r="E41" s="109" t="s">
        <v>3</v>
      </c>
      <c r="F41" s="103">
        <f t="shared" si="0"/>
        <v>1771.7135037359001</v>
      </c>
      <c r="G41" s="103">
        <v>140.34388808100002</v>
      </c>
      <c r="H41" s="109" t="s">
        <v>3</v>
      </c>
      <c r="I41" s="103">
        <f t="shared" si="1"/>
        <v>1631.3696156549001</v>
      </c>
      <c r="J41" s="7">
        <f t="shared" si="2"/>
        <v>5.6095580384882133</v>
      </c>
    </row>
    <row r="42" spans="1:10" ht="12" customHeight="1" x14ac:dyDescent="0.2">
      <c r="A42" s="6">
        <v>2004</v>
      </c>
      <c r="B42" s="12">
        <f>+[1]Pop!D225</f>
        <v>293.46318500000001</v>
      </c>
      <c r="C42" s="103">
        <v>651.1</v>
      </c>
      <c r="D42" s="103">
        <v>1276.4166077766001</v>
      </c>
      <c r="E42" s="109" t="s">
        <v>3</v>
      </c>
      <c r="F42" s="103">
        <f t="shared" si="0"/>
        <v>1927.5166077766003</v>
      </c>
      <c r="G42" s="103">
        <v>130.3188667</v>
      </c>
      <c r="H42" s="109" t="s">
        <v>3</v>
      </c>
      <c r="I42" s="103">
        <f t="shared" si="1"/>
        <v>1797.1977410766003</v>
      </c>
      <c r="J42" s="7">
        <f t="shared" si="2"/>
        <v>6.1240994882427939</v>
      </c>
    </row>
    <row r="43" spans="1:10" ht="12" customHeight="1" x14ac:dyDescent="0.2">
      <c r="A43" s="6">
        <v>2005</v>
      </c>
      <c r="B43" s="12">
        <f>+[1]Pop!D226</f>
        <v>296.186216</v>
      </c>
      <c r="C43" s="103">
        <v>655.46</v>
      </c>
      <c r="D43" s="103">
        <v>1249.9044248199998</v>
      </c>
      <c r="E43" s="109" t="s">
        <v>3</v>
      </c>
      <c r="F43" s="103">
        <f t="shared" si="0"/>
        <v>1905.3644248199998</v>
      </c>
      <c r="G43" s="103">
        <v>112.901471848</v>
      </c>
      <c r="H43" s="109" t="s">
        <v>3</v>
      </c>
      <c r="I43" s="103">
        <f t="shared" si="1"/>
        <v>1792.4629529719998</v>
      </c>
      <c r="J43" s="7">
        <f t="shared" si="2"/>
        <v>6.0518108410959943</v>
      </c>
    </row>
    <row r="44" spans="1:10" ht="12" customHeight="1" x14ac:dyDescent="0.2">
      <c r="A44" s="3">
        <v>2006</v>
      </c>
      <c r="B44" s="11">
        <f>+[1]Pop!D227</f>
        <v>298.99582500000002</v>
      </c>
      <c r="C44" s="102">
        <v>596.70000000000005</v>
      </c>
      <c r="D44" s="102">
        <v>1387.4451417427999</v>
      </c>
      <c r="E44" s="108" t="s">
        <v>3</v>
      </c>
      <c r="F44" s="102">
        <f t="shared" si="0"/>
        <v>1984.1451417428</v>
      </c>
      <c r="G44" s="102">
        <v>83.268952897999995</v>
      </c>
      <c r="H44" s="108" t="s">
        <v>3</v>
      </c>
      <c r="I44" s="102">
        <f t="shared" si="1"/>
        <v>1900.8761888448</v>
      </c>
      <c r="J44" s="4">
        <f t="shared" si="2"/>
        <v>6.3575342192313213</v>
      </c>
    </row>
    <row r="45" spans="1:10" ht="12" customHeight="1" x14ac:dyDescent="0.2">
      <c r="A45" s="3">
        <v>2007</v>
      </c>
      <c r="B45" s="11">
        <f>+[1]Pop!D228</f>
        <v>302.003917</v>
      </c>
      <c r="C45" s="102">
        <v>415.90000000000003</v>
      </c>
      <c r="D45" s="102">
        <v>1404.1070239759001</v>
      </c>
      <c r="E45" s="108" t="s">
        <v>3</v>
      </c>
      <c r="F45" s="102">
        <f t="shared" si="0"/>
        <v>1820.0070239759002</v>
      </c>
      <c r="G45" s="102">
        <v>51.307436098000004</v>
      </c>
      <c r="H45" s="108" t="s">
        <v>3</v>
      </c>
      <c r="I45" s="102">
        <f t="shared" si="1"/>
        <v>1768.6995878779003</v>
      </c>
      <c r="J45" s="4">
        <f t="shared" si="2"/>
        <v>5.8565451913588928</v>
      </c>
    </row>
    <row r="46" spans="1:10" ht="12" customHeight="1" x14ac:dyDescent="0.2">
      <c r="A46" s="3">
        <v>2008</v>
      </c>
      <c r="B46" s="11">
        <f>+[1]Pop!D229</f>
        <v>304.79776099999998</v>
      </c>
      <c r="C46" s="102">
        <v>438.1</v>
      </c>
      <c r="D46" s="102">
        <v>1492.4270075497802</v>
      </c>
      <c r="E46" s="108" t="s">
        <v>3</v>
      </c>
      <c r="F46" s="102">
        <f t="shared" si="0"/>
        <v>1930.5270075497801</v>
      </c>
      <c r="G46" s="102">
        <v>43.425547194346002</v>
      </c>
      <c r="H46" s="108" t="s">
        <v>3</v>
      </c>
      <c r="I46" s="102">
        <f t="shared" si="1"/>
        <v>1887.101460355434</v>
      </c>
      <c r="J46" s="4">
        <f t="shared" si="2"/>
        <v>6.1913232372971212</v>
      </c>
    </row>
    <row r="47" spans="1:10" ht="12" customHeight="1" x14ac:dyDescent="0.2">
      <c r="A47" s="3">
        <v>2009</v>
      </c>
      <c r="B47" s="11">
        <f>+[1]Pop!D230</f>
        <v>307.43940600000002</v>
      </c>
      <c r="C47" s="102">
        <v>511.91</v>
      </c>
      <c r="D47" s="102">
        <v>1562.7949510994201</v>
      </c>
      <c r="E47" s="108" t="s">
        <v>3</v>
      </c>
      <c r="F47" s="102">
        <f t="shared" si="0"/>
        <v>2074.7049510994202</v>
      </c>
      <c r="G47" s="102">
        <v>51.869764305534005</v>
      </c>
      <c r="H47" s="108" t="s">
        <v>3</v>
      </c>
      <c r="I47" s="102">
        <f t="shared" si="1"/>
        <v>2022.8351867938861</v>
      </c>
      <c r="J47" s="4">
        <f t="shared" si="2"/>
        <v>6.5796223493675567</v>
      </c>
    </row>
    <row r="48" spans="1:10" ht="12" customHeight="1" x14ac:dyDescent="0.2">
      <c r="A48" s="3">
        <v>2010</v>
      </c>
      <c r="B48" s="11">
        <f>+[1]Pop!D231</f>
        <v>309.74127900000002</v>
      </c>
      <c r="C48" s="102">
        <v>449.28000000000003</v>
      </c>
      <c r="D48" s="102">
        <v>1641.0982314932999</v>
      </c>
      <c r="E48" s="108" t="s">
        <v>3</v>
      </c>
      <c r="F48" s="102">
        <f t="shared" si="0"/>
        <v>2090.3782314933001</v>
      </c>
      <c r="G48" s="102">
        <v>52.510194377220003</v>
      </c>
      <c r="H48" s="108" t="s">
        <v>3</v>
      </c>
      <c r="I48" s="102">
        <f t="shared" si="1"/>
        <v>2037.8680371160801</v>
      </c>
      <c r="J48" s="4">
        <f t="shared" si="2"/>
        <v>6.5792588049463046</v>
      </c>
    </row>
    <row r="49" spans="1:10" ht="12" customHeight="1" x14ac:dyDescent="0.2">
      <c r="A49" s="6">
        <v>2011</v>
      </c>
      <c r="B49" s="12">
        <f>+[1]Pop!D232</f>
        <v>311.97391399999998</v>
      </c>
      <c r="C49" s="103">
        <v>406.73</v>
      </c>
      <c r="D49" s="103">
        <v>1718.8356078010002</v>
      </c>
      <c r="E49" s="109" t="s">
        <v>3</v>
      </c>
      <c r="F49" s="103">
        <f t="shared" si="0"/>
        <v>2125.5656078010002</v>
      </c>
      <c r="G49" s="103">
        <v>64.263269059999999</v>
      </c>
      <c r="H49" s="109" t="s">
        <v>3</v>
      </c>
      <c r="I49" s="103">
        <f t="shared" si="1"/>
        <v>2061.3023387410003</v>
      </c>
      <c r="J49" s="7">
        <f t="shared" si="2"/>
        <v>6.6072906939937308</v>
      </c>
    </row>
    <row r="50" spans="1:10" ht="12" customHeight="1" x14ac:dyDescent="0.2">
      <c r="A50" s="6">
        <v>2012</v>
      </c>
      <c r="B50" s="12">
        <f>+[1]Pop!D233</f>
        <v>314.16755799999999</v>
      </c>
      <c r="C50" s="103">
        <v>452.81</v>
      </c>
      <c r="D50" s="103">
        <v>1878.1163061446</v>
      </c>
      <c r="E50" s="109" t="s">
        <v>3</v>
      </c>
      <c r="F50" s="103">
        <f t="shared" si="0"/>
        <v>2330.9263061445999</v>
      </c>
      <c r="G50" s="103">
        <v>68.967837219999993</v>
      </c>
      <c r="H50" s="109" t="s">
        <v>3</v>
      </c>
      <c r="I50" s="103">
        <f t="shared" si="1"/>
        <v>2261.9584689245999</v>
      </c>
      <c r="J50" s="7">
        <f t="shared" si="2"/>
        <v>7.199847378654546</v>
      </c>
    </row>
    <row r="51" spans="1:10" ht="12" customHeight="1" x14ac:dyDescent="0.2">
      <c r="A51" s="6">
        <v>2013</v>
      </c>
      <c r="B51" s="12">
        <f>+[1]Pop!D234</f>
        <v>316.29476599999998</v>
      </c>
      <c r="C51" s="103">
        <v>445.06</v>
      </c>
      <c r="D51" s="103">
        <v>1827.3279391307001</v>
      </c>
      <c r="E51" s="109" t="s">
        <v>3</v>
      </c>
      <c r="F51" s="103">
        <f t="shared" si="0"/>
        <v>2272.3879391307</v>
      </c>
      <c r="G51" s="103">
        <v>65.359229779999993</v>
      </c>
      <c r="H51" s="109" t="s">
        <v>3</v>
      </c>
      <c r="I51" s="103">
        <f>F51-SUM(G51,H51)</f>
        <v>2207.0287093507</v>
      </c>
      <c r="J51" s="7">
        <f>IF(I51=0,0,IF(B51=0,0,I51/B51))</f>
        <v>6.9777591872977753</v>
      </c>
    </row>
    <row r="52" spans="1:10" ht="12" customHeight="1" x14ac:dyDescent="0.2">
      <c r="A52" s="20">
        <v>2014</v>
      </c>
      <c r="B52" s="21">
        <f>+[1]Pop!D235</f>
        <v>318.576955</v>
      </c>
      <c r="C52" s="104">
        <v>482.66</v>
      </c>
      <c r="D52" s="104">
        <v>1871.1690096655468</v>
      </c>
      <c r="E52" s="110" t="s">
        <v>3</v>
      </c>
      <c r="F52" s="104">
        <f t="shared" si="0"/>
        <v>2353.8290096655469</v>
      </c>
      <c r="G52" s="104">
        <v>65.643199178413994</v>
      </c>
      <c r="H52" s="110" t="s">
        <v>3</v>
      </c>
      <c r="I52" s="104">
        <f>F52-SUM(G52,H52)</f>
        <v>2288.185810487133</v>
      </c>
      <c r="J52" s="22">
        <f>IF(I52=0,0,IF(B52=0,0,I52/B52))</f>
        <v>7.1825214428555668</v>
      </c>
    </row>
    <row r="53" spans="1:10" ht="12" customHeight="1" x14ac:dyDescent="0.2">
      <c r="A53" s="20">
        <v>2015</v>
      </c>
      <c r="B53" s="21">
        <f>+[1]Pop!D236</f>
        <v>320.87070299999999</v>
      </c>
      <c r="C53" s="104">
        <v>422.46000000000004</v>
      </c>
      <c r="D53" s="104">
        <v>1936.9223482199532</v>
      </c>
      <c r="E53" s="110" t="s">
        <v>3</v>
      </c>
      <c r="F53" s="104">
        <f t="shared" ref="F53" si="3">SUM(C53,D53,E53)</f>
        <v>2359.3823482199532</v>
      </c>
      <c r="G53" s="104">
        <v>77.048758419709984</v>
      </c>
      <c r="H53" s="110" t="s">
        <v>3</v>
      </c>
      <c r="I53" s="104">
        <f>F53-SUM(G53,H53)</f>
        <v>2282.3335898002433</v>
      </c>
      <c r="J53" s="22">
        <f>IF(I53=0,0,IF(B53=0,0,I53/B53))</f>
        <v>7.1129385402326477</v>
      </c>
    </row>
    <row r="54" spans="1:10" ht="12" customHeight="1" x14ac:dyDescent="0.2">
      <c r="A54" s="28">
        <v>2016</v>
      </c>
      <c r="B54" s="29">
        <f>+[1]Pop!D237</f>
        <v>323.16101099999997</v>
      </c>
      <c r="C54" s="105">
        <v>423.51</v>
      </c>
      <c r="D54" s="105">
        <v>2108.2853384543255</v>
      </c>
      <c r="E54" s="111" t="s">
        <v>3</v>
      </c>
      <c r="F54" s="105">
        <f t="shared" ref="F54:F55" si="4">SUM(C54,D54,E54)</f>
        <v>2531.7953384543252</v>
      </c>
      <c r="G54" s="105">
        <v>74.594436544649994</v>
      </c>
      <c r="H54" s="111" t="s">
        <v>3</v>
      </c>
      <c r="I54" s="105">
        <f t="shared" ref="I54:I55" si="5">F54-SUM(G54,H54)</f>
        <v>2457.2009019096754</v>
      </c>
      <c r="J54" s="30">
        <f t="shared" ref="J54:J55" si="6">IF(I54=0,0,IF(B54=0,0,I54/B54))</f>
        <v>7.6036428228332147</v>
      </c>
    </row>
    <row r="55" spans="1:10" ht="12" customHeight="1" x14ac:dyDescent="0.2">
      <c r="A55" s="39">
        <v>2017</v>
      </c>
      <c r="B55" s="40">
        <f>+[1]Pop!D238</f>
        <v>325.20603</v>
      </c>
      <c r="C55" s="106">
        <v>352.46</v>
      </c>
      <c r="D55" s="106">
        <v>2160.8414095570697</v>
      </c>
      <c r="E55" s="112" t="s">
        <v>3</v>
      </c>
      <c r="F55" s="106">
        <f t="shared" si="4"/>
        <v>2513.3014095570697</v>
      </c>
      <c r="G55" s="106">
        <v>76.081910413761989</v>
      </c>
      <c r="H55" s="112" t="s">
        <v>3</v>
      </c>
      <c r="I55" s="106">
        <f t="shared" si="5"/>
        <v>2437.219499143308</v>
      </c>
      <c r="J55" s="38">
        <f t="shared" si="6"/>
        <v>7.4943859409473683</v>
      </c>
    </row>
    <row r="56" spans="1:10" ht="12" customHeight="1" x14ac:dyDescent="0.2">
      <c r="A56" s="39">
        <v>2018</v>
      </c>
      <c r="B56" s="40">
        <f>+[1]Pop!D239</f>
        <v>326.92397599999998</v>
      </c>
      <c r="C56" s="106">
        <v>147.45666666666668</v>
      </c>
      <c r="D56" s="106">
        <v>2191.4656857109521</v>
      </c>
      <c r="E56" s="112" t="s">
        <v>3</v>
      </c>
      <c r="F56" s="106">
        <f t="shared" ref="F56:F57" si="7">SUM(C56,D56,E56)</f>
        <v>2338.9223523776186</v>
      </c>
      <c r="G56" s="106">
        <v>105.510825465826</v>
      </c>
      <c r="H56" s="112" t="s">
        <v>3</v>
      </c>
      <c r="I56" s="106">
        <f t="shared" ref="I56:I57" si="8">F56-SUM(G56,H56)</f>
        <v>2233.4115269117924</v>
      </c>
      <c r="J56" s="38">
        <f t="shared" ref="J56:J57" si="9">IF(I56=0,0,IF(B56=0,0,I56/B56))</f>
        <v>6.8315929416929411</v>
      </c>
    </row>
    <row r="57" spans="1:10" ht="12" customHeight="1" thickBot="1" x14ac:dyDescent="0.25">
      <c r="A57" s="31">
        <v>2019</v>
      </c>
      <c r="B57" s="32">
        <f>+[1]Pop!D240</f>
        <v>328.475998</v>
      </c>
      <c r="C57" s="115">
        <v>339.30662688888884</v>
      </c>
      <c r="D57" s="115">
        <v>2137.031565542009</v>
      </c>
      <c r="E57" s="113" t="s">
        <v>3</v>
      </c>
      <c r="F57" s="115">
        <f t="shared" si="7"/>
        <v>2476.3381924308978</v>
      </c>
      <c r="G57" s="115">
        <v>88.432073706592007</v>
      </c>
      <c r="H57" s="113" t="s">
        <v>3</v>
      </c>
      <c r="I57" s="115">
        <f t="shared" si="8"/>
        <v>2387.906118724306</v>
      </c>
      <c r="J57" s="33">
        <f t="shared" si="9"/>
        <v>7.2696517653149986</v>
      </c>
    </row>
    <row r="58" spans="1:10" ht="12" customHeight="1" thickTop="1" x14ac:dyDescent="0.2">
      <c r="A58" s="90" t="s">
        <v>5</v>
      </c>
      <c r="B58" s="90"/>
      <c r="C58" s="90"/>
      <c r="D58" s="90"/>
      <c r="E58" s="90"/>
      <c r="F58" s="90"/>
      <c r="G58" s="90"/>
      <c r="H58" s="90"/>
      <c r="I58" s="90"/>
      <c r="J58" s="90"/>
    </row>
    <row r="59" spans="1:10" ht="12" customHeight="1" x14ac:dyDescent="0.2">
      <c r="A59" s="84"/>
      <c r="B59" s="84"/>
      <c r="C59" s="84"/>
      <c r="D59" s="84"/>
      <c r="E59" s="84"/>
      <c r="F59" s="84"/>
      <c r="G59" s="84"/>
      <c r="H59" s="84"/>
      <c r="I59" s="84"/>
      <c r="J59" s="84"/>
    </row>
    <row r="60" spans="1:10" ht="12" customHeight="1" x14ac:dyDescent="0.2">
      <c r="A60" s="117" t="s">
        <v>119</v>
      </c>
      <c r="B60" s="117"/>
      <c r="C60" s="117"/>
      <c r="D60" s="117"/>
      <c r="E60" s="117"/>
      <c r="F60" s="117"/>
      <c r="G60" s="117"/>
      <c r="H60" s="117"/>
      <c r="I60" s="117"/>
      <c r="J60" s="117"/>
    </row>
    <row r="61" spans="1:10" ht="12" customHeight="1" x14ac:dyDescent="0.2">
      <c r="A61" s="117"/>
      <c r="B61" s="117"/>
      <c r="C61" s="117"/>
      <c r="D61" s="117"/>
      <c r="E61" s="117"/>
      <c r="F61" s="117"/>
      <c r="G61" s="117"/>
      <c r="H61" s="117"/>
      <c r="I61" s="117"/>
      <c r="J61" s="117"/>
    </row>
    <row r="62" spans="1:10" ht="12" customHeight="1" x14ac:dyDescent="0.2">
      <c r="A62" s="117"/>
      <c r="B62" s="117"/>
      <c r="C62" s="117"/>
      <c r="D62" s="117"/>
      <c r="E62" s="117"/>
      <c r="F62" s="117"/>
      <c r="G62" s="117"/>
      <c r="H62" s="117"/>
      <c r="I62" s="117"/>
      <c r="J62" s="117"/>
    </row>
    <row r="63" spans="1:10" ht="12" customHeight="1" x14ac:dyDescent="0.2">
      <c r="A63" s="117"/>
      <c r="B63" s="117"/>
      <c r="C63" s="117"/>
      <c r="D63" s="117"/>
      <c r="E63" s="117"/>
      <c r="F63" s="117"/>
      <c r="G63" s="117"/>
      <c r="H63" s="117"/>
      <c r="I63" s="117"/>
      <c r="J63" s="117"/>
    </row>
    <row r="64" spans="1:10" ht="12" customHeight="1" x14ac:dyDescent="0.2">
      <c r="A64" s="117"/>
      <c r="B64" s="117"/>
      <c r="C64" s="117"/>
      <c r="D64" s="117"/>
      <c r="E64" s="117"/>
      <c r="F64" s="117"/>
      <c r="G64" s="117"/>
      <c r="H64" s="117"/>
      <c r="I64" s="117"/>
      <c r="J64" s="117"/>
    </row>
    <row r="65" spans="1:10" ht="12" customHeight="1" x14ac:dyDescent="0.2">
      <c r="A65" s="117"/>
      <c r="B65" s="117"/>
      <c r="C65" s="117"/>
      <c r="D65" s="117"/>
      <c r="E65" s="117"/>
      <c r="F65" s="117"/>
      <c r="G65" s="117"/>
      <c r="H65" s="117"/>
      <c r="I65" s="117"/>
      <c r="J65" s="117"/>
    </row>
    <row r="66" spans="1:10" ht="12" customHeight="1" x14ac:dyDescent="0.2">
      <c r="A66" s="84"/>
      <c r="B66" s="84"/>
      <c r="C66" s="84"/>
      <c r="D66" s="84"/>
      <c r="E66" s="84"/>
      <c r="F66" s="84"/>
      <c r="G66" s="84"/>
      <c r="H66" s="84"/>
      <c r="I66" s="84"/>
      <c r="J66" s="84"/>
    </row>
    <row r="67" spans="1:10" ht="12" customHeight="1" x14ac:dyDescent="0.2">
      <c r="A67" s="82" t="s">
        <v>103</v>
      </c>
      <c r="B67" s="82"/>
      <c r="C67" s="82"/>
      <c r="D67" s="82"/>
      <c r="E67" s="82"/>
      <c r="F67" s="82"/>
      <c r="G67" s="82"/>
      <c r="H67" s="82"/>
      <c r="I67" s="82"/>
      <c r="J67" s="82"/>
    </row>
    <row r="74" spans="1:10" ht="12" customHeight="1" x14ac:dyDescent="0.2">
      <c r="C74" s="116"/>
    </row>
  </sheetData>
  <mergeCells count="21">
    <mergeCell ref="I2:J2"/>
    <mergeCell ref="J4:J6"/>
    <mergeCell ref="I1:J1"/>
    <mergeCell ref="A1:H1"/>
    <mergeCell ref="A67:J67"/>
    <mergeCell ref="A60:J65"/>
    <mergeCell ref="A58:J58"/>
    <mergeCell ref="A59:J59"/>
    <mergeCell ref="B2:B6"/>
    <mergeCell ref="C3:C6"/>
    <mergeCell ref="A2:A6"/>
    <mergeCell ref="C2:F2"/>
    <mergeCell ref="C7:I7"/>
    <mergeCell ref="A66:J66"/>
    <mergeCell ref="D3:D6"/>
    <mergeCell ref="G2:H2"/>
    <mergeCell ref="H3:H6"/>
    <mergeCell ref="E3:E6"/>
    <mergeCell ref="G3:G6"/>
    <mergeCell ref="F3:F6"/>
    <mergeCell ref="I3:I6"/>
  </mergeCells>
  <phoneticPr fontId="5" type="noConversion"/>
  <printOptions horizontalCentered="1" verticalCentered="1"/>
  <pageMargins left="0.5" right="0.5" top="0.69930555555555596" bottom="0.34" header="0" footer="0"/>
  <pageSetup scale="84" orientation="landscape" horizont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J64"/>
  <sheetViews>
    <sheetView zoomScaleNormal="100" workbookViewId="0">
      <pane ySplit="7" topLeftCell="A8" activePane="bottomLeft" state="frozen"/>
      <selection sqref="A1:H1"/>
      <selection pane="bottomLeft" sqref="A1:H1"/>
    </sheetView>
  </sheetViews>
  <sheetFormatPr defaultColWidth="12.77734375" defaultRowHeight="12" customHeight="1" x14ac:dyDescent="0.2"/>
  <cols>
    <col min="1" max="9" width="12.77734375" style="1" customWidth="1"/>
    <col min="10" max="10" width="15" style="1" customWidth="1"/>
    <col min="11" max="14" width="12.77734375" style="1" customWidth="1"/>
    <col min="15" max="16384" width="12.77734375" style="1"/>
  </cols>
  <sheetData>
    <row r="1" spans="1:10" s="9" customFormat="1" ht="12" customHeight="1" thickBot="1" x14ac:dyDescent="0.25">
      <c r="A1" s="65" t="s">
        <v>98</v>
      </c>
      <c r="B1" s="65"/>
      <c r="C1" s="65"/>
      <c r="D1" s="65"/>
      <c r="E1" s="65"/>
      <c r="F1" s="65"/>
      <c r="G1" s="65"/>
      <c r="H1" s="65"/>
      <c r="I1" s="79" t="s">
        <v>63</v>
      </c>
      <c r="J1" s="79"/>
    </row>
    <row r="2" spans="1:10" ht="12" customHeight="1" thickTop="1" x14ac:dyDescent="0.2">
      <c r="A2" s="98" t="s">
        <v>49</v>
      </c>
      <c r="B2" s="94" t="s">
        <v>50</v>
      </c>
      <c r="C2" s="96" t="s">
        <v>1</v>
      </c>
      <c r="D2" s="96"/>
      <c r="E2" s="96"/>
      <c r="F2" s="96"/>
      <c r="G2" s="100" t="s">
        <v>90</v>
      </c>
      <c r="H2" s="98"/>
      <c r="I2" s="100" t="s">
        <v>88</v>
      </c>
      <c r="J2" s="101"/>
    </row>
    <row r="3" spans="1:10" ht="12" customHeight="1" x14ac:dyDescent="0.2">
      <c r="A3" s="99"/>
      <c r="B3" s="95"/>
      <c r="C3" s="93" t="s">
        <v>51</v>
      </c>
      <c r="D3" s="93" t="s">
        <v>52</v>
      </c>
      <c r="E3" s="93" t="s">
        <v>12</v>
      </c>
      <c r="F3" s="93" t="s">
        <v>39</v>
      </c>
      <c r="G3" s="93" t="s">
        <v>53</v>
      </c>
      <c r="H3" s="93" t="s">
        <v>13</v>
      </c>
      <c r="I3" s="93" t="s">
        <v>77</v>
      </c>
      <c r="J3" s="16" t="s">
        <v>32</v>
      </c>
    </row>
    <row r="4" spans="1:10" ht="12" customHeight="1" x14ac:dyDescent="0.2">
      <c r="A4" s="99"/>
      <c r="B4" s="95"/>
      <c r="C4" s="93"/>
      <c r="D4" s="93"/>
      <c r="E4" s="93"/>
      <c r="F4" s="93"/>
      <c r="G4" s="93"/>
      <c r="H4" s="93"/>
      <c r="I4" s="93"/>
      <c r="J4" s="97" t="s">
        <v>4</v>
      </c>
    </row>
    <row r="5" spans="1:10" ht="12" customHeight="1" x14ac:dyDescent="0.2">
      <c r="A5" s="99"/>
      <c r="B5" s="95"/>
      <c r="C5" s="93"/>
      <c r="D5" s="93"/>
      <c r="E5" s="93"/>
      <c r="F5" s="93"/>
      <c r="G5" s="93"/>
      <c r="H5" s="93"/>
      <c r="I5" s="93"/>
      <c r="J5" s="97"/>
    </row>
    <row r="6" spans="1:10" ht="12" customHeight="1" x14ac:dyDescent="0.2">
      <c r="A6" s="99"/>
      <c r="B6" s="95"/>
      <c r="C6" s="93"/>
      <c r="D6" s="93"/>
      <c r="E6" s="93"/>
      <c r="F6" s="93"/>
      <c r="G6" s="93"/>
      <c r="H6" s="93"/>
      <c r="I6" s="93"/>
      <c r="J6" s="97"/>
    </row>
    <row r="7" spans="1:10" s="10" customFormat="1" ht="12" customHeight="1" x14ac:dyDescent="0.2">
      <c r="B7" s="10" t="s">
        <v>72</v>
      </c>
      <c r="C7" s="91" t="s">
        <v>76</v>
      </c>
      <c r="D7" s="91"/>
      <c r="E7" s="91"/>
      <c r="F7" s="91"/>
      <c r="G7" s="91"/>
      <c r="H7" s="91"/>
      <c r="I7" s="91"/>
      <c r="J7" s="10" t="s">
        <v>15</v>
      </c>
    </row>
    <row r="8" spans="1:10" ht="12" customHeight="1" x14ac:dyDescent="0.2">
      <c r="A8" s="3">
        <v>1970</v>
      </c>
      <c r="B8" s="3">
        <f>[1]Pop!D191</f>
        <v>205.05199999999999</v>
      </c>
      <c r="C8" s="4">
        <v>402.65</v>
      </c>
      <c r="D8" s="5" t="s">
        <v>3</v>
      </c>
      <c r="E8" s="5" t="s">
        <v>3</v>
      </c>
      <c r="F8" s="4">
        <f t="shared" ref="F8:F48" si="0">SUM(C8,D8,E8)</f>
        <v>402.65</v>
      </c>
      <c r="G8" s="5" t="s">
        <v>3</v>
      </c>
      <c r="H8" s="5" t="s">
        <v>3</v>
      </c>
      <c r="I8" s="4">
        <f t="shared" ref="I8:I48" si="1">F8-SUM(G8,H8)</f>
        <v>402.65</v>
      </c>
      <c r="J8" s="4">
        <f t="shared" ref="J8:J48" si="2">IF(I8=0,0,IF(B8=0,0,I8/B8))</f>
        <v>1.9636482453231374</v>
      </c>
    </row>
    <row r="9" spans="1:10" ht="12" customHeight="1" x14ac:dyDescent="0.2">
      <c r="A9" s="6">
        <v>1971</v>
      </c>
      <c r="B9" s="6">
        <f>[1]Pop!D192</f>
        <v>207.661</v>
      </c>
      <c r="C9" s="7">
        <v>440.35</v>
      </c>
      <c r="D9" s="8" t="s">
        <v>3</v>
      </c>
      <c r="E9" s="8" t="s">
        <v>3</v>
      </c>
      <c r="F9" s="7">
        <f t="shared" si="0"/>
        <v>440.35</v>
      </c>
      <c r="G9" s="8" t="s">
        <v>3</v>
      </c>
      <c r="H9" s="8" t="s">
        <v>3</v>
      </c>
      <c r="I9" s="7">
        <f t="shared" si="1"/>
        <v>440.35</v>
      </c>
      <c r="J9" s="7">
        <f t="shared" si="2"/>
        <v>2.1205233529646876</v>
      </c>
    </row>
    <row r="10" spans="1:10" ht="12" customHeight="1" x14ac:dyDescent="0.2">
      <c r="A10" s="6">
        <v>1972</v>
      </c>
      <c r="B10" s="6">
        <f>[1]Pop!D193</f>
        <v>209.89599999999999</v>
      </c>
      <c r="C10" s="7">
        <v>443.55</v>
      </c>
      <c r="D10" s="8" t="s">
        <v>3</v>
      </c>
      <c r="E10" s="8" t="s">
        <v>3</v>
      </c>
      <c r="F10" s="7">
        <f t="shared" si="0"/>
        <v>443.55</v>
      </c>
      <c r="G10" s="8" t="s">
        <v>3</v>
      </c>
      <c r="H10" s="8" t="s">
        <v>3</v>
      </c>
      <c r="I10" s="7">
        <f t="shared" si="1"/>
        <v>443.55</v>
      </c>
      <c r="J10" s="7">
        <f t="shared" si="2"/>
        <v>2.1131893890307585</v>
      </c>
    </row>
    <row r="11" spans="1:10" ht="12" customHeight="1" x14ac:dyDescent="0.2">
      <c r="A11" s="6">
        <v>1973</v>
      </c>
      <c r="B11" s="6">
        <f>[1]Pop!D194</f>
        <v>211.90899999999999</v>
      </c>
      <c r="C11" s="7">
        <v>475.45</v>
      </c>
      <c r="D11" s="8" t="s">
        <v>3</v>
      </c>
      <c r="E11" s="8" t="s">
        <v>3</v>
      </c>
      <c r="F11" s="7">
        <f t="shared" si="0"/>
        <v>475.45</v>
      </c>
      <c r="G11" s="8" t="s">
        <v>3</v>
      </c>
      <c r="H11" s="8" t="s">
        <v>3</v>
      </c>
      <c r="I11" s="7">
        <f t="shared" si="1"/>
        <v>475.45</v>
      </c>
      <c r="J11" s="7">
        <f t="shared" si="2"/>
        <v>2.2436517561783598</v>
      </c>
    </row>
    <row r="12" spans="1:10" ht="12" customHeight="1" x14ac:dyDescent="0.2">
      <c r="A12" s="6">
        <v>1974</v>
      </c>
      <c r="B12" s="6">
        <f>[1]Pop!D195</f>
        <v>213.85400000000001</v>
      </c>
      <c r="C12" s="7">
        <v>491.05</v>
      </c>
      <c r="D12" s="8" t="s">
        <v>3</v>
      </c>
      <c r="E12" s="8" t="s">
        <v>3</v>
      </c>
      <c r="F12" s="7">
        <f t="shared" si="0"/>
        <v>491.05</v>
      </c>
      <c r="G12" s="8" t="s">
        <v>3</v>
      </c>
      <c r="H12" s="8" t="s">
        <v>3</v>
      </c>
      <c r="I12" s="7">
        <f t="shared" si="1"/>
        <v>491.05</v>
      </c>
      <c r="J12" s="7">
        <f t="shared" si="2"/>
        <v>2.296192729619273</v>
      </c>
    </row>
    <row r="13" spans="1:10" ht="12" customHeight="1" x14ac:dyDescent="0.2">
      <c r="A13" s="6">
        <v>1975</v>
      </c>
      <c r="B13" s="6">
        <f>[1]Pop!D196</f>
        <v>215.97300000000001</v>
      </c>
      <c r="C13" s="7">
        <v>431.7</v>
      </c>
      <c r="D13" s="8" t="s">
        <v>3</v>
      </c>
      <c r="E13" s="8" t="s">
        <v>3</v>
      </c>
      <c r="F13" s="7">
        <f t="shared" si="0"/>
        <v>431.7</v>
      </c>
      <c r="G13" s="8" t="s">
        <v>3</v>
      </c>
      <c r="H13" s="8" t="s">
        <v>3</v>
      </c>
      <c r="I13" s="7">
        <f t="shared" si="1"/>
        <v>431.7</v>
      </c>
      <c r="J13" s="7">
        <f t="shared" si="2"/>
        <v>1.9988609687322025</v>
      </c>
    </row>
    <row r="14" spans="1:10" ht="12" customHeight="1" x14ac:dyDescent="0.2">
      <c r="A14" s="3">
        <v>1976</v>
      </c>
      <c r="B14" s="3">
        <f>[1]Pop!D197</f>
        <v>218.035</v>
      </c>
      <c r="C14" s="4">
        <v>424.6</v>
      </c>
      <c r="D14" s="5" t="s">
        <v>3</v>
      </c>
      <c r="E14" s="5" t="s">
        <v>3</v>
      </c>
      <c r="F14" s="4">
        <f t="shared" si="0"/>
        <v>424.6</v>
      </c>
      <c r="G14" s="5" t="s">
        <v>3</v>
      </c>
      <c r="H14" s="5" t="s">
        <v>3</v>
      </c>
      <c r="I14" s="4">
        <f t="shared" si="1"/>
        <v>424.6</v>
      </c>
      <c r="J14" s="4">
        <f t="shared" si="2"/>
        <v>1.947393767055748</v>
      </c>
    </row>
    <row r="15" spans="1:10" ht="12" customHeight="1" x14ac:dyDescent="0.2">
      <c r="A15" s="3">
        <v>1977</v>
      </c>
      <c r="B15" s="3">
        <f>[1]Pop!D198</f>
        <v>220.23899999999998</v>
      </c>
      <c r="C15" s="4">
        <v>487.25</v>
      </c>
      <c r="D15" s="5" t="s">
        <v>3</v>
      </c>
      <c r="E15" s="5" t="s">
        <v>3</v>
      </c>
      <c r="F15" s="4">
        <f t="shared" si="0"/>
        <v>487.25</v>
      </c>
      <c r="G15" s="5" t="s">
        <v>3</v>
      </c>
      <c r="H15" s="5" t="s">
        <v>3</v>
      </c>
      <c r="I15" s="4">
        <f t="shared" si="1"/>
        <v>487.25</v>
      </c>
      <c r="J15" s="4">
        <f t="shared" si="2"/>
        <v>2.2123692897261615</v>
      </c>
    </row>
    <row r="16" spans="1:10" ht="12" customHeight="1" x14ac:dyDescent="0.2">
      <c r="A16" s="3">
        <v>1978</v>
      </c>
      <c r="B16" s="3">
        <f>[1]Pop!D199</f>
        <v>222.58500000000001</v>
      </c>
      <c r="C16" s="4">
        <v>503.05</v>
      </c>
      <c r="D16" s="5" t="s">
        <v>3</v>
      </c>
      <c r="E16" s="5" t="s">
        <v>3</v>
      </c>
      <c r="F16" s="4">
        <f t="shared" si="0"/>
        <v>503.05</v>
      </c>
      <c r="G16" s="5" t="s">
        <v>3</v>
      </c>
      <c r="H16" s="5" t="s">
        <v>3</v>
      </c>
      <c r="I16" s="4">
        <f t="shared" si="1"/>
        <v>503.05</v>
      </c>
      <c r="J16" s="4">
        <f t="shared" si="2"/>
        <v>2.2600354920592132</v>
      </c>
    </row>
    <row r="17" spans="1:10" ht="12" customHeight="1" x14ac:dyDescent="0.2">
      <c r="A17" s="3">
        <v>1979</v>
      </c>
      <c r="B17" s="3">
        <f>[1]Pop!D200</f>
        <v>225.05500000000001</v>
      </c>
      <c r="C17" s="4">
        <v>475.85</v>
      </c>
      <c r="D17" s="5" t="s">
        <v>3</v>
      </c>
      <c r="E17" s="5" t="s">
        <v>3</v>
      </c>
      <c r="F17" s="4">
        <f t="shared" si="0"/>
        <v>475.85</v>
      </c>
      <c r="G17" s="5" t="s">
        <v>3</v>
      </c>
      <c r="H17" s="5" t="s">
        <v>3</v>
      </c>
      <c r="I17" s="4">
        <f t="shared" si="1"/>
        <v>475.85</v>
      </c>
      <c r="J17" s="4">
        <f t="shared" si="2"/>
        <v>2.1143720423896379</v>
      </c>
    </row>
    <row r="18" spans="1:10" ht="12" customHeight="1" x14ac:dyDescent="0.2">
      <c r="A18" s="3">
        <v>1980</v>
      </c>
      <c r="B18" s="3">
        <f>[1]Pop!D201</f>
        <v>227.726</v>
      </c>
      <c r="C18" s="4">
        <v>438.85</v>
      </c>
      <c r="D18" s="5" t="s">
        <v>3</v>
      </c>
      <c r="E18" s="5" t="s">
        <v>3</v>
      </c>
      <c r="F18" s="4">
        <f t="shared" si="0"/>
        <v>438.85</v>
      </c>
      <c r="G18" s="5" t="s">
        <v>3</v>
      </c>
      <c r="H18" s="5" t="s">
        <v>3</v>
      </c>
      <c r="I18" s="4">
        <f t="shared" si="1"/>
        <v>438.85</v>
      </c>
      <c r="J18" s="4">
        <f t="shared" si="2"/>
        <v>1.9270965985438642</v>
      </c>
    </row>
    <row r="19" spans="1:10" ht="12" customHeight="1" x14ac:dyDescent="0.2">
      <c r="A19" s="6">
        <v>1981</v>
      </c>
      <c r="B19" s="6">
        <f>[1]Pop!D202</f>
        <v>229.96600000000001</v>
      </c>
      <c r="C19" s="7">
        <v>410.8</v>
      </c>
      <c r="D19" s="8" t="s">
        <v>3</v>
      </c>
      <c r="E19" s="8" t="s">
        <v>3</v>
      </c>
      <c r="F19" s="7">
        <f t="shared" si="0"/>
        <v>410.8</v>
      </c>
      <c r="G19" s="8" t="s">
        <v>3</v>
      </c>
      <c r="H19" s="8" t="s">
        <v>3</v>
      </c>
      <c r="I19" s="7">
        <f t="shared" si="1"/>
        <v>410.8</v>
      </c>
      <c r="J19" s="7">
        <f t="shared" si="2"/>
        <v>1.7863510258038144</v>
      </c>
    </row>
    <row r="20" spans="1:10" ht="12" customHeight="1" x14ac:dyDescent="0.2">
      <c r="A20" s="6">
        <v>1982</v>
      </c>
      <c r="B20" s="6">
        <f>[1]Pop!D203</f>
        <v>232.18799999999999</v>
      </c>
      <c r="C20" s="7">
        <v>437.55</v>
      </c>
      <c r="D20" s="8" t="s">
        <v>3</v>
      </c>
      <c r="E20" s="8" t="s">
        <v>3</v>
      </c>
      <c r="F20" s="7">
        <f t="shared" si="0"/>
        <v>437.55</v>
      </c>
      <c r="G20" s="8" t="s">
        <v>3</v>
      </c>
      <c r="H20" s="8" t="s">
        <v>3</v>
      </c>
      <c r="I20" s="7">
        <f t="shared" si="1"/>
        <v>437.55</v>
      </c>
      <c r="J20" s="7">
        <f t="shared" si="2"/>
        <v>1.8844643134012096</v>
      </c>
    </row>
    <row r="21" spans="1:10" ht="12" customHeight="1" x14ac:dyDescent="0.2">
      <c r="A21" s="6">
        <v>1983</v>
      </c>
      <c r="B21" s="6">
        <f>[1]Pop!D204</f>
        <v>234.30699999999999</v>
      </c>
      <c r="C21" s="7">
        <v>435.5</v>
      </c>
      <c r="D21" s="8" t="s">
        <v>3</v>
      </c>
      <c r="E21" s="8" t="s">
        <v>3</v>
      </c>
      <c r="F21" s="7">
        <f t="shared" si="0"/>
        <v>435.5</v>
      </c>
      <c r="G21" s="8" t="s">
        <v>3</v>
      </c>
      <c r="H21" s="8" t="s">
        <v>3</v>
      </c>
      <c r="I21" s="7">
        <f t="shared" si="1"/>
        <v>435.5</v>
      </c>
      <c r="J21" s="7">
        <f t="shared" si="2"/>
        <v>1.858672596209247</v>
      </c>
    </row>
    <row r="22" spans="1:10" ht="12" customHeight="1" x14ac:dyDescent="0.2">
      <c r="A22" s="6">
        <v>1984</v>
      </c>
      <c r="B22" s="6">
        <f>[1]Pop!D205</f>
        <v>236.34800000000001</v>
      </c>
      <c r="C22" s="7">
        <v>427.6</v>
      </c>
      <c r="D22" s="8" t="s">
        <v>3</v>
      </c>
      <c r="E22" s="8" t="s">
        <v>3</v>
      </c>
      <c r="F22" s="7">
        <f t="shared" si="0"/>
        <v>427.6</v>
      </c>
      <c r="G22" s="8" t="s">
        <v>3</v>
      </c>
      <c r="H22" s="8" t="s">
        <v>3</v>
      </c>
      <c r="I22" s="7">
        <f t="shared" si="1"/>
        <v>427.6</v>
      </c>
      <c r="J22" s="7">
        <f t="shared" si="2"/>
        <v>1.8091966083910167</v>
      </c>
    </row>
    <row r="23" spans="1:10" ht="12" customHeight="1" x14ac:dyDescent="0.2">
      <c r="A23" s="6">
        <v>1985</v>
      </c>
      <c r="B23" s="6">
        <f>[1]Pop!D206</f>
        <v>238.46600000000001</v>
      </c>
      <c r="C23" s="7">
        <v>450.2</v>
      </c>
      <c r="D23" s="8" t="s">
        <v>3</v>
      </c>
      <c r="E23" s="8" t="s">
        <v>3</v>
      </c>
      <c r="F23" s="7">
        <f t="shared" si="0"/>
        <v>450.2</v>
      </c>
      <c r="G23" s="8" t="s">
        <v>3</v>
      </c>
      <c r="H23" s="8" t="s">
        <v>3</v>
      </c>
      <c r="I23" s="7">
        <f t="shared" si="1"/>
        <v>450.2</v>
      </c>
      <c r="J23" s="7">
        <f t="shared" si="2"/>
        <v>1.8879001618679392</v>
      </c>
    </row>
    <row r="24" spans="1:10" ht="12" customHeight="1" x14ac:dyDescent="0.2">
      <c r="A24" s="3">
        <v>1986</v>
      </c>
      <c r="B24" s="3">
        <f>[1]Pop!D207</f>
        <v>240.65100000000001</v>
      </c>
      <c r="C24" s="4">
        <v>434</v>
      </c>
      <c r="D24" s="5" t="s">
        <v>3</v>
      </c>
      <c r="E24" s="5" t="s">
        <v>3</v>
      </c>
      <c r="F24" s="4">
        <f t="shared" si="0"/>
        <v>434</v>
      </c>
      <c r="G24" s="5" t="s">
        <v>3</v>
      </c>
      <c r="H24" s="5" t="s">
        <v>3</v>
      </c>
      <c r="I24" s="4">
        <f t="shared" si="1"/>
        <v>434</v>
      </c>
      <c r="J24" s="4">
        <f t="shared" si="2"/>
        <v>1.8034414982692779</v>
      </c>
    </row>
    <row r="25" spans="1:10" ht="12" customHeight="1" x14ac:dyDescent="0.2">
      <c r="A25" s="3">
        <v>1987</v>
      </c>
      <c r="B25" s="3">
        <f>[1]Pop!D208</f>
        <v>242.804</v>
      </c>
      <c r="C25" s="4">
        <v>432.6</v>
      </c>
      <c r="D25" s="5" t="s">
        <v>3</v>
      </c>
      <c r="E25" s="5" t="s">
        <v>3</v>
      </c>
      <c r="F25" s="4">
        <f t="shared" si="0"/>
        <v>432.6</v>
      </c>
      <c r="G25" s="5" t="s">
        <v>3</v>
      </c>
      <c r="H25" s="5" t="s">
        <v>3</v>
      </c>
      <c r="I25" s="4">
        <f t="shared" si="1"/>
        <v>432.6</v>
      </c>
      <c r="J25" s="4">
        <f t="shared" si="2"/>
        <v>1.7816839920264906</v>
      </c>
    </row>
    <row r="26" spans="1:10" ht="12" customHeight="1" x14ac:dyDescent="0.2">
      <c r="A26" s="3">
        <v>1988</v>
      </c>
      <c r="B26" s="3">
        <f>[1]Pop!D209</f>
        <v>245.02099999999999</v>
      </c>
      <c r="C26" s="4">
        <v>476.4</v>
      </c>
      <c r="D26" s="5" t="s">
        <v>3</v>
      </c>
      <c r="E26" s="5" t="s">
        <v>3</v>
      </c>
      <c r="F26" s="4">
        <f t="shared" si="0"/>
        <v>476.4</v>
      </c>
      <c r="G26" s="5" t="s">
        <v>3</v>
      </c>
      <c r="H26" s="5" t="s">
        <v>3</v>
      </c>
      <c r="I26" s="4">
        <f t="shared" si="1"/>
        <v>476.4</v>
      </c>
      <c r="J26" s="4">
        <f t="shared" si="2"/>
        <v>1.9443231396492546</v>
      </c>
    </row>
    <row r="27" spans="1:10" ht="12" customHeight="1" x14ac:dyDescent="0.2">
      <c r="A27" s="3">
        <v>1989</v>
      </c>
      <c r="B27" s="3">
        <f>[1]Pop!D210</f>
        <v>247.34200000000001</v>
      </c>
      <c r="C27" s="4">
        <v>498.4</v>
      </c>
      <c r="D27" s="4">
        <v>0.92084144400000001</v>
      </c>
      <c r="E27" s="5" t="s">
        <v>3</v>
      </c>
      <c r="F27" s="4">
        <f t="shared" si="0"/>
        <v>499.320841444</v>
      </c>
      <c r="G27" s="4">
        <v>10.003016424</v>
      </c>
      <c r="H27" s="5" t="s">
        <v>3</v>
      </c>
      <c r="I27" s="4">
        <f t="shared" si="1"/>
        <v>489.31782501999999</v>
      </c>
      <c r="J27" s="4">
        <f t="shared" si="2"/>
        <v>1.9783046349588826</v>
      </c>
    </row>
    <row r="28" spans="1:10" ht="12" customHeight="1" x14ac:dyDescent="0.2">
      <c r="A28" s="3">
        <v>1990</v>
      </c>
      <c r="B28" s="3">
        <f>[1]Pop!D211</f>
        <v>250.13200000000001</v>
      </c>
      <c r="C28" s="4">
        <v>459.46660000000003</v>
      </c>
      <c r="D28" s="4">
        <v>2.4255960000000001</v>
      </c>
      <c r="E28" s="5" t="s">
        <v>3</v>
      </c>
      <c r="F28" s="4">
        <f t="shared" si="0"/>
        <v>461.89219600000001</v>
      </c>
      <c r="G28" s="4">
        <v>16.088417063999998</v>
      </c>
      <c r="H28" s="5" t="s">
        <v>3</v>
      </c>
      <c r="I28" s="4">
        <f t="shared" si="1"/>
        <v>445.80377893600001</v>
      </c>
      <c r="J28" s="4">
        <f t="shared" si="2"/>
        <v>1.7822740750323829</v>
      </c>
    </row>
    <row r="29" spans="1:10" ht="12" customHeight="1" x14ac:dyDescent="0.2">
      <c r="A29" s="6">
        <v>1991</v>
      </c>
      <c r="B29" s="6">
        <f>[1]Pop!D212</f>
        <v>253.49299999999999</v>
      </c>
      <c r="C29" s="7">
        <v>447.62549999999993</v>
      </c>
      <c r="D29" s="7">
        <v>0.67626339600000007</v>
      </c>
      <c r="E29" s="8" t="s">
        <v>3</v>
      </c>
      <c r="F29" s="7">
        <f t="shared" si="0"/>
        <v>448.30176339599996</v>
      </c>
      <c r="G29" s="7">
        <v>17.086888584</v>
      </c>
      <c r="H29" s="8" t="s">
        <v>3</v>
      </c>
      <c r="I29" s="7">
        <f t="shared" si="1"/>
        <v>431.21487481199995</v>
      </c>
      <c r="J29" s="7">
        <f t="shared" si="2"/>
        <v>1.7010918440035818</v>
      </c>
    </row>
    <row r="30" spans="1:10" ht="12" customHeight="1" x14ac:dyDescent="0.2">
      <c r="A30" s="6">
        <v>1992</v>
      </c>
      <c r="B30" s="6">
        <f>[1]Pop!D213</f>
        <v>256.89400000000001</v>
      </c>
      <c r="C30" s="7">
        <v>482.91520000000003</v>
      </c>
      <c r="D30" s="7">
        <v>1.3409180959999998</v>
      </c>
      <c r="E30" s="8" t="s">
        <v>3</v>
      </c>
      <c r="F30" s="7">
        <f t="shared" si="0"/>
        <v>484.25611809600002</v>
      </c>
      <c r="G30" s="7">
        <v>24.435421092000002</v>
      </c>
      <c r="H30" s="8" t="s">
        <v>3</v>
      </c>
      <c r="I30" s="7">
        <f t="shared" si="1"/>
        <v>459.82069700400001</v>
      </c>
      <c r="J30" s="7">
        <f t="shared" si="2"/>
        <v>1.7899238479839934</v>
      </c>
    </row>
    <row r="31" spans="1:10" ht="12" customHeight="1" x14ac:dyDescent="0.2">
      <c r="A31" s="6">
        <v>1993</v>
      </c>
      <c r="B31" s="6">
        <f>[1]Pop!D214</f>
        <v>260.255</v>
      </c>
      <c r="C31" s="7">
        <v>481.96070000000003</v>
      </c>
      <c r="D31" s="7">
        <v>1.4941404119999999</v>
      </c>
      <c r="E31" s="8" t="s">
        <v>3</v>
      </c>
      <c r="F31" s="7">
        <f t="shared" si="0"/>
        <v>483.45484041200001</v>
      </c>
      <c r="G31" s="7">
        <v>31.987425420000005</v>
      </c>
      <c r="H31" s="8" t="s">
        <v>3</v>
      </c>
      <c r="I31" s="7">
        <f t="shared" si="1"/>
        <v>451.46741499199999</v>
      </c>
      <c r="J31" s="7">
        <f t="shared" si="2"/>
        <v>1.7347117826439453</v>
      </c>
    </row>
    <row r="32" spans="1:10" ht="12" customHeight="1" x14ac:dyDescent="0.2">
      <c r="A32" s="6">
        <v>1994</v>
      </c>
      <c r="B32" s="6">
        <f>[1]Pop!D215</f>
        <v>263.43599999999998</v>
      </c>
      <c r="C32" s="7">
        <v>500.16370000000006</v>
      </c>
      <c r="D32" s="7">
        <v>1.6367553960000001</v>
      </c>
      <c r="E32" s="8" t="s">
        <v>3</v>
      </c>
      <c r="F32" s="7">
        <f t="shared" si="0"/>
        <v>501.80045539600007</v>
      </c>
      <c r="G32" s="7">
        <v>49.248785568000002</v>
      </c>
      <c r="H32" s="8" t="s">
        <v>3</v>
      </c>
      <c r="I32" s="7">
        <f t="shared" si="1"/>
        <v>452.55166982800006</v>
      </c>
      <c r="J32" s="7">
        <f t="shared" si="2"/>
        <v>1.7178808888230921</v>
      </c>
    </row>
    <row r="33" spans="1:10" ht="12" customHeight="1" x14ac:dyDescent="0.2">
      <c r="A33" s="6">
        <v>1995</v>
      </c>
      <c r="B33" s="6">
        <f>[1]Pop!D216</f>
        <v>266.55700000000002</v>
      </c>
      <c r="C33" s="7">
        <v>567.26360000000011</v>
      </c>
      <c r="D33" s="7">
        <v>2.0971360320000003</v>
      </c>
      <c r="E33" s="8" t="s">
        <v>3</v>
      </c>
      <c r="F33" s="7">
        <f t="shared" si="0"/>
        <v>569.36073603200009</v>
      </c>
      <c r="G33" s="7">
        <v>54.263830272000007</v>
      </c>
      <c r="H33" s="8" t="s">
        <v>3</v>
      </c>
      <c r="I33" s="7">
        <f t="shared" si="1"/>
        <v>515.09690576000003</v>
      </c>
      <c r="J33" s="7">
        <f t="shared" si="2"/>
        <v>1.932408099430891</v>
      </c>
    </row>
    <row r="34" spans="1:10" ht="12" customHeight="1" x14ac:dyDescent="0.2">
      <c r="A34" s="3">
        <v>1996</v>
      </c>
      <c r="B34" s="3">
        <f>[1]Pop!D217</f>
        <v>269.66699999999997</v>
      </c>
      <c r="C34" s="4">
        <v>534.20069999999998</v>
      </c>
      <c r="D34" s="4">
        <v>1.6447029564000002</v>
      </c>
      <c r="E34" s="5" t="s">
        <v>3</v>
      </c>
      <c r="F34" s="4">
        <f t="shared" si="0"/>
        <v>535.84540295639999</v>
      </c>
      <c r="G34" s="4">
        <v>49.854167484000008</v>
      </c>
      <c r="H34" s="5" t="s">
        <v>3</v>
      </c>
      <c r="I34" s="4">
        <f t="shared" si="1"/>
        <v>485.99123547239998</v>
      </c>
      <c r="J34" s="4">
        <f t="shared" si="2"/>
        <v>1.802190240082769</v>
      </c>
    </row>
    <row r="35" spans="1:10" ht="12" customHeight="1" x14ac:dyDescent="0.2">
      <c r="A35" s="3">
        <v>1997</v>
      </c>
      <c r="B35" s="3">
        <f>[1]Pop!D218</f>
        <v>272.91199999999998</v>
      </c>
      <c r="C35" s="4">
        <v>514.42529999999999</v>
      </c>
      <c r="D35" s="4">
        <v>3.1993894200000002</v>
      </c>
      <c r="E35" s="5" t="s">
        <v>3</v>
      </c>
      <c r="F35" s="4">
        <f t="shared" si="0"/>
        <v>517.62468941999998</v>
      </c>
      <c r="G35" s="4">
        <v>49.426857011999999</v>
      </c>
      <c r="H35" s="5" t="s">
        <v>3</v>
      </c>
      <c r="I35" s="4">
        <f t="shared" si="1"/>
        <v>468.19783240799995</v>
      </c>
      <c r="J35" s="4">
        <f t="shared" si="2"/>
        <v>1.7155633772351526</v>
      </c>
    </row>
    <row r="36" spans="1:10" ht="12" customHeight="1" x14ac:dyDescent="0.2">
      <c r="A36" s="3">
        <v>1998</v>
      </c>
      <c r="B36" s="3">
        <f>[1]Pop!D219</f>
        <v>276.11500000000001</v>
      </c>
      <c r="C36" s="4">
        <v>493.01530000000002</v>
      </c>
      <c r="D36" s="4">
        <v>4.0161173040000007</v>
      </c>
      <c r="E36" s="5" t="s">
        <v>3</v>
      </c>
      <c r="F36" s="4">
        <f t="shared" si="0"/>
        <v>497.031417304</v>
      </c>
      <c r="G36" s="4">
        <v>81.102150827999992</v>
      </c>
      <c r="H36" s="5" t="s">
        <v>3</v>
      </c>
      <c r="I36" s="4">
        <f t="shared" si="1"/>
        <v>415.92926647600001</v>
      </c>
      <c r="J36" s="4">
        <f t="shared" si="2"/>
        <v>1.5063624449088242</v>
      </c>
    </row>
    <row r="37" spans="1:10" ht="12" customHeight="1" x14ac:dyDescent="0.2">
      <c r="A37" s="3">
        <v>1999</v>
      </c>
      <c r="B37" s="3">
        <f>[1]Pop!D220</f>
        <v>279.29500000000002</v>
      </c>
      <c r="C37" s="4">
        <v>526.35540000000003</v>
      </c>
      <c r="D37" s="4">
        <v>2.9691475404000003</v>
      </c>
      <c r="E37" s="5" t="s">
        <v>3</v>
      </c>
      <c r="F37" s="4">
        <f t="shared" si="0"/>
        <v>529.32454754039998</v>
      </c>
      <c r="G37" s="4">
        <v>43.332877967999998</v>
      </c>
      <c r="H37" s="5" t="s">
        <v>3</v>
      </c>
      <c r="I37" s="4">
        <f t="shared" si="1"/>
        <v>485.99166957239999</v>
      </c>
      <c r="J37" s="4">
        <f t="shared" si="2"/>
        <v>1.7400657712182457</v>
      </c>
    </row>
    <row r="38" spans="1:10" ht="12" customHeight="1" x14ac:dyDescent="0.2">
      <c r="A38" s="3">
        <v>2000</v>
      </c>
      <c r="B38" s="3">
        <f>[1]Pop!D221</f>
        <v>282.38499999999999</v>
      </c>
      <c r="C38" s="4">
        <v>515.53700000000003</v>
      </c>
      <c r="D38" s="4">
        <v>4.4940147360000005</v>
      </c>
      <c r="E38" s="5" t="s">
        <v>3</v>
      </c>
      <c r="F38" s="4">
        <f t="shared" si="0"/>
        <v>520.03101473600009</v>
      </c>
      <c r="G38" s="4">
        <v>44.936020860000006</v>
      </c>
      <c r="H38" s="5" t="s">
        <v>3</v>
      </c>
      <c r="I38" s="4">
        <f t="shared" si="1"/>
        <v>475.0949938760001</v>
      </c>
      <c r="J38" s="4">
        <f t="shared" si="2"/>
        <v>1.6824370766010948</v>
      </c>
    </row>
    <row r="39" spans="1:10" ht="12" customHeight="1" x14ac:dyDescent="0.2">
      <c r="A39" s="6">
        <v>2001</v>
      </c>
      <c r="B39" s="12">
        <f>[1]Pop!D222</f>
        <v>285.30901899999998</v>
      </c>
      <c r="C39" s="7">
        <v>474.05420000000004</v>
      </c>
      <c r="D39" s="7">
        <v>6.7172786160000006</v>
      </c>
      <c r="E39" s="8" t="s">
        <v>3</v>
      </c>
      <c r="F39" s="7">
        <f t="shared" si="0"/>
        <v>480.77147861600002</v>
      </c>
      <c r="G39" s="7">
        <v>36.435862845599999</v>
      </c>
      <c r="H39" s="8" t="s">
        <v>3</v>
      </c>
      <c r="I39" s="7">
        <f t="shared" si="1"/>
        <v>444.33561577040001</v>
      </c>
      <c r="J39" s="7">
        <f t="shared" si="2"/>
        <v>1.5573837004094149</v>
      </c>
    </row>
    <row r="40" spans="1:10" ht="12" customHeight="1" x14ac:dyDescent="0.2">
      <c r="A40" s="6">
        <v>2002</v>
      </c>
      <c r="B40" s="12">
        <f>[1]Pop!D223</f>
        <v>288.10481800000002</v>
      </c>
      <c r="C40" s="7">
        <v>452.39710000000008</v>
      </c>
      <c r="D40" s="7">
        <v>12.984254059200003</v>
      </c>
      <c r="E40" s="8" t="s">
        <v>3</v>
      </c>
      <c r="F40" s="7">
        <f t="shared" si="0"/>
        <v>465.38135405920008</v>
      </c>
      <c r="G40" s="7">
        <v>60.774168449999998</v>
      </c>
      <c r="H40" s="8" t="s">
        <v>3</v>
      </c>
      <c r="I40" s="7">
        <f t="shared" si="1"/>
        <v>404.60718560920009</v>
      </c>
      <c r="J40" s="7">
        <f t="shared" si="2"/>
        <v>1.4043749369342378</v>
      </c>
    </row>
    <row r="41" spans="1:10" ht="12" customHeight="1" x14ac:dyDescent="0.2">
      <c r="A41" s="6">
        <v>2003</v>
      </c>
      <c r="B41" s="12">
        <f>[1]Pop!D224</f>
        <v>290.81963400000001</v>
      </c>
      <c r="C41" s="7">
        <v>454.68209999999999</v>
      </c>
      <c r="D41" s="7">
        <v>9.1201922280000023</v>
      </c>
      <c r="E41" s="8" t="s">
        <v>3</v>
      </c>
      <c r="F41" s="7">
        <f t="shared" si="0"/>
        <v>463.802292228</v>
      </c>
      <c r="G41" s="7">
        <v>61.579734347999995</v>
      </c>
      <c r="H41" s="8" t="s">
        <v>3</v>
      </c>
      <c r="I41" s="7">
        <f t="shared" si="1"/>
        <v>402.22255788000001</v>
      </c>
      <c r="J41" s="7">
        <f t="shared" si="2"/>
        <v>1.3830653465439682</v>
      </c>
    </row>
    <row r="42" spans="1:10" ht="12" customHeight="1" x14ac:dyDescent="0.2">
      <c r="A42" s="6">
        <v>2004</v>
      </c>
      <c r="B42" s="12">
        <f>[1]Pop!D225</f>
        <v>293.46318500000001</v>
      </c>
      <c r="C42" s="7">
        <v>402.89550000000003</v>
      </c>
      <c r="D42" s="7">
        <v>11.400799524000002</v>
      </c>
      <c r="E42" s="8" t="s">
        <v>3</v>
      </c>
      <c r="F42" s="7">
        <f t="shared" si="0"/>
        <v>414.29629952400001</v>
      </c>
      <c r="G42" s="7">
        <v>58.277012652000003</v>
      </c>
      <c r="H42" s="8" t="s">
        <v>3</v>
      </c>
      <c r="I42" s="7">
        <f t="shared" si="1"/>
        <v>356.01928687200001</v>
      </c>
      <c r="J42" s="7">
        <f t="shared" si="2"/>
        <v>1.2131650751081435</v>
      </c>
    </row>
    <row r="43" spans="1:10" ht="12" customHeight="1" x14ac:dyDescent="0.2">
      <c r="A43" s="6">
        <v>2005</v>
      </c>
      <c r="B43" s="12">
        <f>[1]Pop!D226</f>
        <v>296.186216</v>
      </c>
      <c r="C43" s="7">
        <v>342.87290000000007</v>
      </c>
      <c r="D43" s="7">
        <v>17.316615947999999</v>
      </c>
      <c r="E43" s="8" t="s">
        <v>3</v>
      </c>
      <c r="F43" s="7">
        <f t="shared" si="0"/>
        <v>360.18951594800006</v>
      </c>
      <c r="G43" s="7">
        <v>84.825060264000001</v>
      </c>
      <c r="H43" s="8" t="s">
        <v>3</v>
      </c>
      <c r="I43" s="7">
        <f t="shared" si="1"/>
        <v>275.36445568400006</v>
      </c>
      <c r="J43" s="7">
        <f t="shared" si="2"/>
        <v>0.92970044117110451</v>
      </c>
    </row>
    <row r="44" spans="1:10" ht="12" customHeight="1" x14ac:dyDescent="0.2">
      <c r="A44" s="3">
        <v>2006</v>
      </c>
      <c r="B44" s="11">
        <f>[1]Pop!D227</f>
        <v>298.99582500000002</v>
      </c>
      <c r="C44" s="4">
        <v>299.66210000000001</v>
      </c>
      <c r="D44" s="4">
        <v>19.269725340000001</v>
      </c>
      <c r="E44" s="5" t="s">
        <v>3</v>
      </c>
      <c r="F44" s="4">
        <f t="shared" si="0"/>
        <v>318.93182533999999</v>
      </c>
      <c r="G44" s="4">
        <v>87.587507568000007</v>
      </c>
      <c r="H44" s="5" t="s">
        <v>3</v>
      </c>
      <c r="I44" s="4">
        <f t="shared" si="1"/>
        <v>231.34431777199998</v>
      </c>
      <c r="J44" s="4">
        <f t="shared" si="2"/>
        <v>0.77373761915237438</v>
      </c>
    </row>
    <row r="45" spans="1:10" ht="12" customHeight="1" x14ac:dyDescent="0.2">
      <c r="A45" s="3">
        <v>2007</v>
      </c>
      <c r="B45" s="11">
        <f>[1]Pop!D228</f>
        <v>302.003917</v>
      </c>
      <c r="C45" s="4">
        <v>311.33670000000006</v>
      </c>
      <c r="D45" s="4">
        <v>20.410296228</v>
      </c>
      <c r="E45" s="5" t="s">
        <v>3</v>
      </c>
      <c r="F45" s="4">
        <f t="shared" si="0"/>
        <v>331.74699622800006</v>
      </c>
      <c r="G45" s="4">
        <v>66.399736296</v>
      </c>
      <c r="H45" s="5" t="s">
        <v>3</v>
      </c>
      <c r="I45" s="4">
        <f t="shared" si="1"/>
        <v>265.34725993200004</v>
      </c>
      <c r="J45" s="4">
        <f t="shared" si="2"/>
        <v>0.8786219151323128</v>
      </c>
    </row>
    <row r="46" spans="1:10" ht="12" customHeight="1" x14ac:dyDescent="0.2">
      <c r="A46" s="3">
        <v>2008</v>
      </c>
      <c r="B46" s="11">
        <f>[1]Pop!D229</f>
        <v>304.79776099999998</v>
      </c>
      <c r="C46" s="4">
        <v>306.62640000000005</v>
      </c>
      <c r="D46" s="4">
        <v>50.583659868959991</v>
      </c>
      <c r="E46" s="5" t="s">
        <v>3</v>
      </c>
      <c r="F46" s="4">
        <f t="shared" si="0"/>
        <v>357.21005986896006</v>
      </c>
      <c r="G46" s="4">
        <v>72.268460850480011</v>
      </c>
      <c r="H46" s="5" t="s">
        <v>3</v>
      </c>
      <c r="I46" s="4">
        <f t="shared" si="1"/>
        <v>284.94159901848002</v>
      </c>
      <c r="J46" s="4">
        <f t="shared" si="2"/>
        <v>0.93485463306431582</v>
      </c>
    </row>
    <row r="47" spans="1:10" ht="12" customHeight="1" x14ac:dyDescent="0.2">
      <c r="A47" s="3">
        <v>2009</v>
      </c>
      <c r="B47" s="11">
        <f>[1]Pop!D230</f>
        <v>307.43940600000002</v>
      </c>
      <c r="C47" s="4">
        <v>273.45370000000003</v>
      </c>
      <c r="D47" s="4">
        <v>74.185648030319996</v>
      </c>
      <c r="E47" s="5" t="s">
        <v>3</v>
      </c>
      <c r="F47" s="4">
        <f t="shared" si="0"/>
        <v>347.63934803032004</v>
      </c>
      <c r="G47" s="4">
        <v>89.016123624480002</v>
      </c>
      <c r="H47" s="5" t="s">
        <v>3</v>
      </c>
      <c r="I47" s="4">
        <f t="shared" si="1"/>
        <v>258.62322440584001</v>
      </c>
      <c r="J47" s="4">
        <f t="shared" si="2"/>
        <v>0.84121690114714831</v>
      </c>
    </row>
    <row r="48" spans="1:10" ht="12" customHeight="1" x14ac:dyDescent="0.2">
      <c r="A48" s="3">
        <v>2010</v>
      </c>
      <c r="B48" s="11">
        <f>[1]Pop!D231</f>
        <v>309.74127900000002</v>
      </c>
      <c r="C48" s="4">
        <v>257.77809999999999</v>
      </c>
      <c r="D48" s="4">
        <v>77.166423548264163</v>
      </c>
      <c r="E48" s="5" t="s">
        <v>3</v>
      </c>
      <c r="F48" s="4">
        <f t="shared" si="0"/>
        <v>334.94452354826416</v>
      </c>
      <c r="G48" s="4">
        <v>110.52028310224968</v>
      </c>
      <c r="H48" s="5" t="s">
        <v>3</v>
      </c>
      <c r="I48" s="4">
        <f t="shared" si="1"/>
        <v>224.42424044601449</v>
      </c>
      <c r="J48" s="4">
        <f t="shared" si="2"/>
        <v>0.72455386369736818</v>
      </c>
    </row>
    <row r="49" spans="1:10" ht="12" customHeight="1" x14ac:dyDescent="0.2">
      <c r="A49" s="6">
        <v>2011</v>
      </c>
      <c r="B49" s="12">
        <f>[1]Pop!D232</f>
        <v>311.97391399999998</v>
      </c>
      <c r="C49" s="7">
        <v>237.21180000000001</v>
      </c>
      <c r="D49" s="7">
        <v>88.784111422963434</v>
      </c>
      <c r="E49" s="8" t="s">
        <v>3</v>
      </c>
      <c r="F49" s="7">
        <f>SUM(C49,D49,E49)</f>
        <v>325.99591142296345</v>
      </c>
      <c r="G49" s="7">
        <v>109.54694135281775</v>
      </c>
      <c r="H49" s="8" t="s">
        <v>3</v>
      </c>
      <c r="I49" s="7">
        <f>F49-SUM(G49,H49)</f>
        <v>216.44897007014569</v>
      </c>
      <c r="J49" s="7">
        <f>IF(I49=0,0,IF(B49=0,0,I49/B49))</f>
        <v>0.69380470724275267</v>
      </c>
    </row>
    <row r="50" spans="1:10" ht="12" customHeight="1" x14ac:dyDescent="0.2">
      <c r="A50" s="6">
        <v>2012</v>
      </c>
      <c r="B50" s="12">
        <f>[1]Pop!D233</f>
        <v>314.16755799999999</v>
      </c>
      <c r="C50" s="7">
        <v>241.59089999999998</v>
      </c>
      <c r="D50" s="7">
        <v>115.26535055640792</v>
      </c>
      <c r="E50" s="8" t="s">
        <v>3</v>
      </c>
      <c r="F50" s="7">
        <f>SUM(C50,D50,E50)</f>
        <v>356.85625055640787</v>
      </c>
      <c r="G50" s="7">
        <v>108.98967666295634</v>
      </c>
      <c r="H50" s="8" t="s">
        <v>3</v>
      </c>
      <c r="I50" s="7">
        <f>F50-SUM(G50,H50)</f>
        <v>247.86657389345152</v>
      </c>
      <c r="J50" s="7">
        <f>IF(I50=0,0,IF(B50=0,0,I50/B50))</f>
        <v>0.78896298354730676</v>
      </c>
    </row>
    <row r="51" spans="1:10" ht="12" customHeight="1" x14ac:dyDescent="0.2">
      <c r="A51" s="6">
        <v>2013</v>
      </c>
      <c r="B51" s="12">
        <f>[1]Pop!D234</f>
        <v>316.29476599999998</v>
      </c>
      <c r="C51" s="7">
        <v>183.43990000000002</v>
      </c>
      <c r="D51" s="7">
        <v>104.26646367740592</v>
      </c>
      <c r="E51" s="8" t="s">
        <v>3</v>
      </c>
      <c r="F51" s="7">
        <f>SUM(C51,D51,E51)</f>
        <v>287.70636367740593</v>
      </c>
      <c r="G51" s="7">
        <v>112.68069748178497</v>
      </c>
      <c r="H51" s="8" t="s">
        <v>3</v>
      </c>
      <c r="I51" s="7">
        <f>F51-SUM(G51,H51)</f>
        <v>175.02566619562094</v>
      </c>
      <c r="J51" s="7">
        <f>IF(I51=0,0,IF(B51=0,0,I51/B51))</f>
        <v>0.55336251184005036</v>
      </c>
    </row>
    <row r="52" spans="1:10" ht="12" customHeight="1" x14ac:dyDescent="0.2">
      <c r="A52" s="20">
        <v>2014</v>
      </c>
      <c r="B52" s="21">
        <f>[1]Pop!D235</f>
        <v>318.576955</v>
      </c>
      <c r="C52" s="22">
        <v>128.49969999999999</v>
      </c>
      <c r="D52" s="22">
        <v>90.015035082450723</v>
      </c>
      <c r="E52" s="23" t="s">
        <v>3</v>
      </c>
      <c r="F52" s="22">
        <f>SUM(C52,D52,E52)</f>
        <v>218.51473508245073</v>
      </c>
      <c r="G52" s="22">
        <v>110.8080301399236</v>
      </c>
      <c r="H52" s="23" t="s">
        <v>3</v>
      </c>
      <c r="I52" s="22">
        <f>F52-SUM(G52,H52)</f>
        <v>107.70670494252713</v>
      </c>
      <c r="J52" s="22">
        <f>IF(I52=0,0,IF(B52=0,0,I52/B52))</f>
        <v>0.33808693080931457</v>
      </c>
    </row>
    <row r="53" spans="1:10" ht="12" customHeight="1" x14ac:dyDescent="0.2">
      <c r="A53" s="20">
        <v>2015</v>
      </c>
      <c r="B53" s="21">
        <f>[1]Pop!D236</f>
        <v>320.87070299999999</v>
      </c>
      <c r="C53" s="22">
        <v>152.86840000000004</v>
      </c>
      <c r="D53" s="22">
        <v>98.509235586585135</v>
      </c>
      <c r="E53" s="23" t="s">
        <v>3</v>
      </c>
      <c r="F53" s="22">
        <f>SUM(C53,D53,E53)</f>
        <v>251.37763558658517</v>
      </c>
      <c r="G53" s="22">
        <v>124.83966987591265</v>
      </c>
      <c r="H53" s="23" t="s">
        <v>3</v>
      </c>
      <c r="I53" s="22">
        <f>F53-SUM(G53,H53)</f>
        <v>126.53796571067252</v>
      </c>
      <c r="J53" s="22">
        <f>IF(I53=0,0,IF(B53=0,0,I53/B53))</f>
        <v>0.3943581153642205</v>
      </c>
    </row>
    <row r="54" spans="1:10" ht="12" customHeight="1" x14ac:dyDescent="0.2">
      <c r="A54" s="28">
        <v>2016</v>
      </c>
      <c r="B54" s="29">
        <f>[1]Pop!D237</f>
        <v>323.16101099999997</v>
      </c>
      <c r="C54" s="30">
        <v>176.12630000000001</v>
      </c>
      <c r="D54" s="30">
        <v>88.701417246710406</v>
      </c>
      <c r="E54" s="34" t="s">
        <v>3</v>
      </c>
      <c r="F54" s="30">
        <f t="shared" ref="F54:F55" si="3">SUM(C54,D54,E54)</f>
        <v>264.82771724671045</v>
      </c>
      <c r="G54" s="30">
        <v>125.54378855448147</v>
      </c>
      <c r="H54" s="34" t="s">
        <v>3</v>
      </c>
      <c r="I54" s="30">
        <f t="shared" ref="I54:I55" si="4">F54-SUM(G54,H54)</f>
        <v>139.28392869222898</v>
      </c>
      <c r="J54" s="30">
        <f t="shared" ref="J54:J55" si="5">IF(I54=0,0,IF(B54=0,0,I54/B54))</f>
        <v>0.43100474361441143</v>
      </c>
    </row>
    <row r="55" spans="1:10" ht="12" customHeight="1" x14ac:dyDescent="0.2">
      <c r="A55" s="39">
        <v>2017</v>
      </c>
      <c r="B55" s="40">
        <f>[1]Pop!D238</f>
        <v>325.20603</v>
      </c>
      <c r="C55" s="38">
        <v>193.26020000000003</v>
      </c>
      <c r="D55" s="38">
        <v>89.249692007683677</v>
      </c>
      <c r="E55" s="41" t="s">
        <v>3</v>
      </c>
      <c r="F55" s="38">
        <f t="shared" si="3"/>
        <v>282.50989200768367</v>
      </c>
      <c r="G55" s="38">
        <v>133.4136464683572</v>
      </c>
      <c r="H55" s="41" t="s">
        <v>3</v>
      </c>
      <c r="I55" s="38">
        <f t="shared" si="4"/>
        <v>149.09624553932647</v>
      </c>
      <c r="J55" s="38">
        <f t="shared" si="5"/>
        <v>0.45846703869336763</v>
      </c>
    </row>
    <row r="56" spans="1:10" ht="12" customHeight="1" x14ac:dyDescent="0.2">
      <c r="A56" s="39">
        <v>2018</v>
      </c>
      <c r="B56" s="40">
        <f>[1]Pop!D239</f>
        <v>326.92397599999998</v>
      </c>
      <c r="C56" s="38">
        <v>179.23382529618459</v>
      </c>
      <c r="D56" s="38">
        <v>102.9618634958549</v>
      </c>
      <c r="E56" s="41" t="s">
        <v>3</v>
      </c>
      <c r="F56" s="38">
        <f t="shared" ref="F56:F57" si="6">SUM(C56,D56,E56)</f>
        <v>282.1956887920395</v>
      </c>
      <c r="G56" s="38">
        <v>142.32893884590214</v>
      </c>
      <c r="H56" s="41" t="s">
        <v>3</v>
      </c>
      <c r="I56" s="38">
        <f t="shared" ref="I56:I57" si="7">F56-SUM(G56,H56)</f>
        <v>139.86674994613736</v>
      </c>
      <c r="J56" s="38">
        <f t="shared" ref="J56:J57" si="8">IF(I56=0,0,IF(B56=0,0,I56/B56))</f>
        <v>0.42782652914430896</v>
      </c>
    </row>
    <row r="57" spans="1:10" ht="12" customHeight="1" thickBot="1" x14ac:dyDescent="0.25">
      <c r="A57" s="31">
        <v>2019</v>
      </c>
      <c r="B57" s="32">
        <f>[1]Pop!D240</f>
        <v>328.475998</v>
      </c>
      <c r="C57" s="33">
        <v>183.08625687312775</v>
      </c>
      <c r="D57" s="33">
        <v>95.745345371546648</v>
      </c>
      <c r="E57" s="35" t="s">
        <v>3</v>
      </c>
      <c r="F57" s="33">
        <f t="shared" si="6"/>
        <v>278.8316022446744</v>
      </c>
      <c r="G57" s="33">
        <v>150.97194797247286</v>
      </c>
      <c r="H57" s="35" t="s">
        <v>3</v>
      </c>
      <c r="I57" s="33">
        <f t="shared" si="7"/>
        <v>127.85965427220154</v>
      </c>
      <c r="J57" s="33">
        <f t="shared" si="8"/>
        <v>0.38925113265719202</v>
      </c>
    </row>
    <row r="58" spans="1:10" ht="12" customHeight="1" thickTop="1" x14ac:dyDescent="0.2">
      <c r="A58" s="90" t="s">
        <v>5</v>
      </c>
      <c r="B58" s="90"/>
      <c r="C58" s="90"/>
      <c r="D58" s="90"/>
      <c r="E58" s="90"/>
      <c r="F58" s="90"/>
      <c r="G58" s="90"/>
      <c r="H58" s="90"/>
      <c r="I58" s="90"/>
      <c r="J58" s="90"/>
    </row>
    <row r="59" spans="1:10" ht="12" customHeight="1" x14ac:dyDescent="0.2">
      <c r="A59" s="84"/>
      <c r="B59" s="84"/>
      <c r="C59" s="84"/>
      <c r="D59" s="84"/>
      <c r="E59" s="84"/>
      <c r="F59" s="84"/>
      <c r="G59" s="84"/>
      <c r="H59" s="84"/>
      <c r="I59" s="84"/>
      <c r="J59" s="84"/>
    </row>
    <row r="60" spans="1:10" ht="12" customHeight="1" x14ac:dyDescent="0.2">
      <c r="A60" s="82" t="s">
        <v>112</v>
      </c>
      <c r="B60" s="82"/>
      <c r="C60" s="82"/>
      <c r="D60" s="82"/>
      <c r="E60" s="82"/>
      <c r="F60" s="82"/>
      <c r="G60" s="82"/>
      <c r="H60" s="82"/>
      <c r="I60" s="82"/>
      <c r="J60" s="82"/>
    </row>
    <row r="61" spans="1:10" ht="12" customHeight="1" x14ac:dyDescent="0.2">
      <c r="A61" s="82"/>
      <c r="B61" s="82"/>
      <c r="C61" s="82"/>
      <c r="D61" s="82"/>
      <c r="E61" s="82"/>
      <c r="F61" s="82"/>
      <c r="G61" s="82"/>
      <c r="H61" s="82"/>
      <c r="I61" s="82"/>
      <c r="J61" s="82"/>
    </row>
    <row r="62" spans="1:10" ht="12" customHeight="1" x14ac:dyDescent="0.2">
      <c r="A62" s="82"/>
      <c r="B62" s="82"/>
      <c r="C62" s="82"/>
      <c r="D62" s="82"/>
      <c r="E62" s="82"/>
      <c r="F62" s="82"/>
      <c r="G62" s="82"/>
      <c r="H62" s="82"/>
      <c r="I62" s="82"/>
      <c r="J62" s="82"/>
    </row>
    <row r="63" spans="1:10" ht="12" customHeight="1" x14ac:dyDescent="0.2">
      <c r="A63" s="84"/>
      <c r="B63" s="84"/>
      <c r="C63" s="84"/>
      <c r="D63" s="84"/>
      <c r="E63" s="84"/>
      <c r="F63" s="84"/>
      <c r="G63" s="84"/>
      <c r="H63" s="84"/>
      <c r="I63" s="84"/>
      <c r="J63" s="84"/>
    </row>
    <row r="64" spans="1:10" ht="12" customHeight="1" x14ac:dyDescent="0.2">
      <c r="A64" s="82" t="s">
        <v>103</v>
      </c>
      <c r="B64" s="82"/>
      <c r="C64" s="82"/>
      <c r="D64" s="82"/>
      <c r="E64" s="82"/>
      <c r="F64" s="82"/>
      <c r="G64" s="82"/>
      <c r="H64" s="82"/>
      <c r="I64" s="82"/>
      <c r="J64" s="82"/>
    </row>
  </sheetData>
  <mergeCells count="21">
    <mergeCell ref="I1:J1"/>
    <mergeCell ref="A1:H1"/>
    <mergeCell ref="B2:B6"/>
    <mergeCell ref="C2:F2"/>
    <mergeCell ref="I3:I6"/>
    <mergeCell ref="J4:J6"/>
    <mergeCell ref="A2:A6"/>
    <mergeCell ref="G2:H2"/>
    <mergeCell ref="I2:J2"/>
    <mergeCell ref="C7:I7"/>
    <mergeCell ref="C3:C6"/>
    <mergeCell ref="D3:D6"/>
    <mergeCell ref="E3:E6"/>
    <mergeCell ref="A64:J64"/>
    <mergeCell ref="A60:J62"/>
    <mergeCell ref="A58:J58"/>
    <mergeCell ref="A59:J59"/>
    <mergeCell ref="A63:J63"/>
    <mergeCell ref="F3:F6"/>
    <mergeCell ref="G3:G6"/>
    <mergeCell ref="H3:H6"/>
  </mergeCells>
  <phoneticPr fontId="5" type="noConversion"/>
  <printOptions horizontalCentered="1" verticalCentered="1"/>
  <pageMargins left="0.5" right="0.5" top="0.69930555555555596" bottom="0.34" header="0" footer="0"/>
  <pageSetup scale="1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pageSetUpPr autoPageBreaks="0" fitToPage="1"/>
  </sheetPr>
  <dimension ref="A1:J64"/>
  <sheetViews>
    <sheetView showOutlineSymbols="0" zoomScaleNormal="100" workbookViewId="0">
      <pane ySplit="7" topLeftCell="A8" activePane="bottomLeft" state="frozen"/>
      <selection sqref="A1:H1"/>
      <selection pane="bottomLeft" sqref="A1:H1"/>
    </sheetView>
  </sheetViews>
  <sheetFormatPr defaultColWidth="12.77734375" defaultRowHeight="12" customHeight="1" x14ac:dyDescent="0.2"/>
  <cols>
    <col min="1" max="9" width="12.77734375" style="1" customWidth="1"/>
    <col min="10" max="10" width="14.77734375" style="1" customWidth="1"/>
    <col min="11" max="14" width="12.77734375" style="1" customWidth="1"/>
    <col min="15" max="16384" width="12.77734375" style="1"/>
  </cols>
  <sheetData>
    <row r="1" spans="1:10" s="9" customFormat="1" ht="12" customHeight="1" thickBot="1" x14ac:dyDescent="0.25">
      <c r="A1" s="65" t="s">
        <v>99</v>
      </c>
      <c r="B1" s="65"/>
      <c r="C1" s="65"/>
      <c r="D1" s="65"/>
      <c r="E1" s="65"/>
      <c r="F1" s="65"/>
      <c r="G1" s="65"/>
      <c r="H1" s="65"/>
      <c r="I1" s="79" t="s">
        <v>63</v>
      </c>
      <c r="J1" s="79"/>
    </row>
    <row r="2" spans="1:10" ht="12" customHeight="1" thickTop="1" x14ac:dyDescent="0.2">
      <c r="A2" s="77" t="s">
        <v>0</v>
      </c>
      <c r="B2" s="88" t="s">
        <v>42</v>
      </c>
      <c r="C2" s="76" t="s">
        <v>1</v>
      </c>
      <c r="D2" s="76"/>
      <c r="E2" s="76"/>
      <c r="F2" s="76"/>
      <c r="G2" s="80" t="s">
        <v>90</v>
      </c>
      <c r="H2" s="77"/>
      <c r="I2" s="80" t="s">
        <v>88</v>
      </c>
      <c r="J2" s="81"/>
    </row>
    <row r="3" spans="1:10" ht="12" customHeight="1" x14ac:dyDescent="0.2">
      <c r="A3" s="78"/>
      <c r="B3" s="89"/>
      <c r="C3" s="85" t="s">
        <v>43</v>
      </c>
      <c r="D3" s="85" t="s">
        <v>44</v>
      </c>
      <c r="E3" s="85" t="s">
        <v>45</v>
      </c>
      <c r="F3" s="85" t="s">
        <v>46</v>
      </c>
      <c r="G3" s="85" t="s">
        <v>47</v>
      </c>
      <c r="H3" s="85" t="s">
        <v>48</v>
      </c>
      <c r="I3" s="85" t="s">
        <v>78</v>
      </c>
      <c r="J3" s="13" t="s">
        <v>32</v>
      </c>
    </row>
    <row r="4" spans="1:10" ht="12" customHeight="1" x14ac:dyDescent="0.2">
      <c r="A4" s="78"/>
      <c r="B4" s="89"/>
      <c r="C4" s="85"/>
      <c r="D4" s="85"/>
      <c r="E4" s="85"/>
      <c r="F4" s="85"/>
      <c r="G4" s="85"/>
      <c r="H4" s="85"/>
      <c r="I4" s="85"/>
      <c r="J4" s="86" t="s">
        <v>4</v>
      </c>
    </row>
    <row r="5" spans="1:10" ht="12" customHeight="1" x14ac:dyDescent="0.2">
      <c r="A5" s="78"/>
      <c r="B5" s="89"/>
      <c r="C5" s="85"/>
      <c r="D5" s="85"/>
      <c r="E5" s="85"/>
      <c r="F5" s="85"/>
      <c r="G5" s="85"/>
      <c r="H5" s="85"/>
      <c r="I5" s="85"/>
      <c r="J5" s="86"/>
    </row>
    <row r="6" spans="1:10" ht="12" customHeight="1" x14ac:dyDescent="0.2">
      <c r="A6" s="78"/>
      <c r="B6" s="89"/>
      <c r="C6" s="85"/>
      <c r="D6" s="85"/>
      <c r="E6" s="85"/>
      <c r="F6" s="85"/>
      <c r="G6" s="85"/>
      <c r="H6" s="85"/>
      <c r="I6" s="85"/>
      <c r="J6" s="86"/>
    </row>
    <row r="7" spans="1:10" s="10" customFormat="1" ht="12" customHeight="1" x14ac:dyDescent="0.2">
      <c r="A7" s="14"/>
      <c r="B7" s="14" t="s">
        <v>72</v>
      </c>
      <c r="C7" s="66" t="s">
        <v>71</v>
      </c>
      <c r="D7" s="66"/>
      <c r="E7" s="66"/>
      <c r="F7" s="66"/>
      <c r="G7" s="66"/>
      <c r="H7" s="66"/>
      <c r="I7" s="66"/>
      <c r="J7" s="14" t="s">
        <v>69</v>
      </c>
    </row>
    <row r="8" spans="1:10" ht="12" customHeight="1" x14ac:dyDescent="0.2">
      <c r="A8" s="3">
        <v>1970</v>
      </c>
      <c r="B8" s="3">
        <f>+[1]Pop!D191</f>
        <v>205.05199999999999</v>
      </c>
      <c r="C8" s="4">
        <v>148.9</v>
      </c>
      <c r="D8" s="5" t="s">
        <v>3</v>
      </c>
      <c r="E8" s="4">
        <v>83</v>
      </c>
      <c r="F8" s="4">
        <f t="shared" ref="F8:F51" si="0">SUM(C8,D8,E8)</f>
        <v>231.9</v>
      </c>
      <c r="G8" s="5" t="s">
        <v>3</v>
      </c>
      <c r="H8" s="4">
        <v>65.8</v>
      </c>
      <c r="I8" s="4">
        <f t="shared" ref="I8:I50" si="1">F8-SUM(G8,H8)</f>
        <v>166.10000000000002</v>
      </c>
      <c r="J8" s="25">
        <f t="shared" ref="J8:J50" si="2">IF(I8=0,0,IF(B8=0,0,I8/B8))</f>
        <v>0.8100384292764764</v>
      </c>
    </row>
    <row r="9" spans="1:10" ht="12" customHeight="1" x14ac:dyDescent="0.2">
      <c r="A9" s="6">
        <v>1971</v>
      </c>
      <c r="B9" s="6">
        <f>+[1]Pop!D192</f>
        <v>207.661</v>
      </c>
      <c r="C9" s="7">
        <v>157.1</v>
      </c>
      <c r="D9" s="8" t="s">
        <v>3</v>
      </c>
      <c r="E9" s="7">
        <v>65.8</v>
      </c>
      <c r="F9" s="7">
        <f t="shared" si="0"/>
        <v>222.89999999999998</v>
      </c>
      <c r="G9" s="8" t="s">
        <v>3</v>
      </c>
      <c r="H9" s="7">
        <v>67.599999999999994</v>
      </c>
      <c r="I9" s="7">
        <f t="shared" si="1"/>
        <v>155.29999999999998</v>
      </c>
      <c r="J9" s="26">
        <f t="shared" si="2"/>
        <v>0.74785347272718505</v>
      </c>
    </row>
    <row r="10" spans="1:10" ht="12" customHeight="1" x14ac:dyDescent="0.2">
      <c r="A10" s="6">
        <v>1972</v>
      </c>
      <c r="B10" s="6">
        <f>+[1]Pop!D193</f>
        <v>209.89599999999999</v>
      </c>
      <c r="C10" s="7">
        <v>157.5</v>
      </c>
      <c r="D10" s="8" t="s">
        <v>3</v>
      </c>
      <c r="E10" s="7">
        <v>67.599999999999994</v>
      </c>
      <c r="F10" s="7">
        <f t="shared" si="0"/>
        <v>225.1</v>
      </c>
      <c r="G10" s="8" t="s">
        <v>3</v>
      </c>
      <c r="H10" s="7">
        <v>68.099999999999994</v>
      </c>
      <c r="I10" s="7">
        <f t="shared" si="1"/>
        <v>157</v>
      </c>
      <c r="J10" s="26">
        <f t="shared" si="2"/>
        <v>0.74798948050463088</v>
      </c>
    </row>
    <row r="11" spans="1:10" ht="12" customHeight="1" x14ac:dyDescent="0.2">
      <c r="A11" s="6">
        <v>1973</v>
      </c>
      <c r="B11" s="6">
        <f>+[1]Pop!D194</f>
        <v>211.90899999999999</v>
      </c>
      <c r="C11" s="7">
        <v>157.80000000000001</v>
      </c>
      <c r="D11" s="8" t="s">
        <v>3</v>
      </c>
      <c r="E11" s="7">
        <v>68.099999999999994</v>
      </c>
      <c r="F11" s="7">
        <f t="shared" si="0"/>
        <v>225.9</v>
      </c>
      <c r="G11" s="8" t="s">
        <v>3</v>
      </c>
      <c r="H11" s="7">
        <v>58</v>
      </c>
      <c r="I11" s="7">
        <f t="shared" si="1"/>
        <v>167.9</v>
      </c>
      <c r="J11" s="26">
        <f t="shared" si="2"/>
        <v>0.79232123222704087</v>
      </c>
    </row>
    <row r="12" spans="1:10" ht="12" customHeight="1" x14ac:dyDescent="0.2">
      <c r="A12" s="6">
        <v>1974</v>
      </c>
      <c r="B12" s="6">
        <f>+[1]Pop!D195</f>
        <v>213.85400000000001</v>
      </c>
      <c r="C12" s="7">
        <v>148.70000000000002</v>
      </c>
      <c r="D12" s="8" t="s">
        <v>3</v>
      </c>
      <c r="E12" s="7">
        <v>58</v>
      </c>
      <c r="F12" s="7">
        <f t="shared" si="0"/>
        <v>206.70000000000002</v>
      </c>
      <c r="G12" s="8" t="s">
        <v>3</v>
      </c>
      <c r="H12" s="7">
        <v>86.6</v>
      </c>
      <c r="I12" s="7">
        <f t="shared" si="1"/>
        <v>120.10000000000002</v>
      </c>
      <c r="J12" s="26">
        <f t="shared" si="2"/>
        <v>0.56159809963807095</v>
      </c>
    </row>
    <row r="13" spans="1:10" ht="12" customHeight="1" x14ac:dyDescent="0.2">
      <c r="A13" s="6">
        <v>1975</v>
      </c>
      <c r="B13" s="6">
        <f>+[1]Pop!D196</f>
        <v>215.97300000000001</v>
      </c>
      <c r="C13" s="7">
        <v>181.5</v>
      </c>
      <c r="D13" s="8" t="s">
        <v>3</v>
      </c>
      <c r="E13" s="7">
        <v>86.6</v>
      </c>
      <c r="F13" s="7">
        <f t="shared" si="0"/>
        <v>268.10000000000002</v>
      </c>
      <c r="G13" s="8" t="s">
        <v>3</v>
      </c>
      <c r="H13" s="7">
        <v>111.7</v>
      </c>
      <c r="I13" s="7">
        <f t="shared" si="1"/>
        <v>156.40000000000003</v>
      </c>
      <c r="J13" s="26">
        <f t="shared" si="2"/>
        <v>0.72416459464840521</v>
      </c>
    </row>
    <row r="14" spans="1:10" ht="12" customHeight="1" x14ac:dyDescent="0.2">
      <c r="A14" s="3">
        <v>1976</v>
      </c>
      <c r="B14" s="3">
        <f>+[1]Pop!D197</f>
        <v>218.035</v>
      </c>
      <c r="C14" s="4">
        <v>158.30000000000001</v>
      </c>
      <c r="D14" s="5" t="s">
        <v>3</v>
      </c>
      <c r="E14" s="4">
        <v>111.7</v>
      </c>
      <c r="F14" s="4">
        <f t="shared" si="0"/>
        <v>270</v>
      </c>
      <c r="G14" s="5" t="s">
        <v>3</v>
      </c>
      <c r="H14" s="4">
        <v>83.7</v>
      </c>
      <c r="I14" s="4">
        <f t="shared" si="1"/>
        <v>186.3</v>
      </c>
      <c r="J14" s="25">
        <f t="shared" si="2"/>
        <v>0.85444997362808728</v>
      </c>
    </row>
    <row r="15" spans="1:10" ht="12" customHeight="1" x14ac:dyDescent="0.2">
      <c r="A15" s="3">
        <v>1977</v>
      </c>
      <c r="B15" s="3">
        <f>+[1]Pop!D198</f>
        <v>220.23899999999998</v>
      </c>
      <c r="C15" s="4">
        <v>128</v>
      </c>
      <c r="D15" s="5" t="s">
        <v>3</v>
      </c>
      <c r="E15" s="4">
        <v>83.7</v>
      </c>
      <c r="F15" s="4">
        <f t="shared" si="0"/>
        <v>211.7</v>
      </c>
      <c r="G15" s="5" t="s">
        <v>3</v>
      </c>
      <c r="H15" s="4">
        <v>70.900000000000006</v>
      </c>
      <c r="I15" s="4">
        <f t="shared" si="1"/>
        <v>140.79999999999998</v>
      </c>
      <c r="J15" s="25">
        <f t="shared" si="2"/>
        <v>0.63930548177207491</v>
      </c>
    </row>
    <row r="16" spans="1:10" ht="12" customHeight="1" x14ac:dyDescent="0.2">
      <c r="A16" s="3">
        <v>1978</v>
      </c>
      <c r="B16" s="3">
        <f>+[1]Pop!D199</f>
        <v>222.58500000000001</v>
      </c>
      <c r="C16" s="4">
        <v>125.3</v>
      </c>
      <c r="D16" s="5" t="s">
        <v>3</v>
      </c>
      <c r="E16" s="4">
        <v>70.900000000000006</v>
      </c>
      <c r="F16" s="4">
        <f t="shared" si="0"/>
        <v>196.2</v>
      </c>
      <c r="G16" s="4">
        <v>1.40398294980482</v>
      </c>
      <c r="H16" s="4">
        <v>52.791600000000003</v>
      </c>
      <c r="I16" s="4">
        <f t="shared" si="1"/>
        <v>142.00441705019517</v>
      </c>
      <c r="J16" s="25">
        <f t="shared" si="2"/>
        <v>0.63797837702538429</v>
      </c>
    </row>
    <row r="17" spans="1:10" ht="12" customHeight="1" x14ac:dyDescent="0.2">
      <c r="A17" s="3">
        <v>1979</v>
      </c>
      <c r="B17" s="3">
        <f>+[1]Pop!D200</f>
        <v>225.05500000000001</v>
      </c>
      <c r="C17" s="4">
        <v>105.84</v>
      </c>
      <c r="D17" s="5" t="s">
        <v>3</v>
      </c>
      <c r="E17" s="4">
        <v>52.791600000000003</v>
      </c>
      <c r="F17" s="4">
        <f t="shared" si="0"/>
        <v>158.63159999999999</v>
      </c>
      <c r="G17" s="4">
        <v>0.79817214614411991</v>
      </c>
      <c r="H17" s="4">
        <v>53.502000000000002</v>
      </c>
      <c r="I17" s="4">
        <f t="shared" si="1"/>
        <v>104.33142785385587</v>
      </c>
      <c r="J17" s="25">
        <f t="shared" si="2"/>
        <v>0.46358191488238815</v>
      </c>
    </row>
    <row r="18" spans="1:10" ht="12" customHeight="1" x14ac:dyDescent="0.2">
      <c r="A18" s="3">
        <v>1980</v>
      </c>
      <c r="B18" s="3">
        <f>+[1]Pop!D201</f>
        <v>227.726</v>
      </c>
      <c r="C18" s="4">
        <v>148.16</v>
      </c>
      <c r="D18" s="5" t="s">
        <v>3</v>
      </c>
      <c r="E18" s="4">
        <v>53.502000000000002</v>
      </c>
      <c r="F18" s="4">
        <f t="shared" si="0"/>
        <v>201.66200000000001</v>
      </c>
      <c r="G18" s="4">
        <v>0.30857944665437997</v>
      </c>
      <c r="H18" s="4">
        <v>73.837199999999996</v>
      </c>
      <c r="I18" s="4">
        <f t="shared" si="1"/>
        <v>127.51622055334563</v>
      </c>
      <c r="J18" s="25">
        <f t="shared" si="2"/>
        <v>0.55995459698649097</v>
      </c>
    </row>
    <row r="19" spans="1:10" ht="12" customHeight="1" x14ac:dyDescent="0.2">
      <c r="A19" s="6">
        <v>1981</v>
      </c>
      <c r="B19" s="6">
        <f>+[1]Pop!D202</f>
        <v>229.96600000000001</v>
      </c>
      <c r="C19" s="7">
        <v>114.22</v>
      </c>
      <c r="D19" s="8" t="s">
        <v>3</v>
      </c>
      <c r="E19" s="7">
        <v>73.837199999999996</v>
      </c>
      <c r="F19" s="7">
        <f t="shared" si="0"/>
        <v>188.05719999999999</v>
      </c>
      <c r="G19" s="7">
        <v>0.9814657432672399</v>
      </c>
      <c r="H19" s="7">
        <v>68.376000000000005</v>
      </c>
      <c r="I19" s="7">
        <f t="shared" si="1"/>
        <v>118.69973425673275</v>
      </c>
      <c r="J19" s="26">
        <f t="shared" si="2"/>
        <v>0.51616210334020141</v>
      </c>
    </row>
    <row r="20" spans="1:10" ht="12" customHeight="1" x14ac:dyDescent="0.2">
      <c r="A20" s="6">
        <v>1982</v>
      </c>
      <c r="B20" s="6">
        <f>+[1]Pop!D203</f>
        <v>232.18799999999999</v>
      </c>
      <c r="C20" s="7">
        <v>94.555760726000003</v>
      </c>
      <c r="D20" s="8" t="s">
        <v>3</v>
      </c>
      <c r="E20" s="7">
        <v>68.376000000000005</v>
      </c>
      <c r="F20" s="7">
        <f t="shared" si="0"/>
        <v>162.93176072599999</v>
      </c>
      <c r="G20" s="7">
        <v>0.44168957854581997</v>
      </c>
      <c r="H20" s="7">
        <v>67</v>
      </c>
      <c r="I20" s="7">
        <f t="shared" si="1"/>
        <v>95.490071147454174</v>
      </c>
      <c r="J20" s="26">
        <f t="shared" si="2"/>
        <v>0.41126187032686523</v>
      </c>
    </row>
    <row r="21" spans="1:10" ht="12" customHeight="1" x14ac:dyDescent="0.2">
      <c r="A21" s="6">
        <v>1983</v>
      </c>
      <c r="B21" s="6">
        <f>+[1]Pop!D204</f>
        <v>234.30699999999999</v>
      </c>
      <c r="C21" s="7">
        <v>67.937064894000002</v>
      </c>
      <c r="D21" s="8" t="s">
        <v>3</v>
      </c>
      <c r="E21" s="8" t="s">
        <v>3</v>
      </c>
      <c r="F21" s="7">
        <f t="shared" si="0"/>
        <v>67.937064894000002</v>
      </c>
      <c r="G21" s="7">
        <v>0.24825361388498002</v>
      </c>
      <c r="H21" s="8" t="s">
        <v>3</v>
      </c>
      <c r="I21" s="7">
        <f t="shared" si="1"/>
        <v>67.688811280115019</v>
      </c>
      <c r="J21" s="26">
        <f t="shared" si="2"/>
        <v>0.28888941124300604</v>
      </c>
    </row>
    <row r="22" spans="1:10" ht="12" customHeight="1" x14ac:dyDescent="0.2">
      <c r="A22" s="6">
        <v>1984</v>
      </c>
      <c r="B22" s="6">
        <f>+[1]Pop!D205</f>
        <v>236.34800000000001</v>
      </c>
      <c r="C22" s="7">
        <v>79.722627201999998</v>
      </c>
      <c r="D22" s="8" t="s">
        <v>3</v>
      </c>
      <c r="E22" s="8" t="s">
        <v>3</v>
      </c>
      <c r="F22" s="7">
        <f t="shared" si="0"/>
        <v>79.722627201999998</v>
      </c>
      <c r="G22" s="7">
        <v>0.31197414037195997</v>
      </c>
      <c r="H22" s="8" t="s">
        <v>3</v>
      </c>
      <c r="I22" s="7">
        <f t="shared" si="1"/>
        <v>79.410653061628039</v>
      </c>
      <c r="J22" s="26">
        <f t="shared" si="2"/>
        <v>0.33599037462397835</v>
      </c>
    </row>
    <row r="23" spans="1:10" ht="12" customHeight="1" x14ac:dyDescent="0.2">
      <c r="A23" s="6">
        <v>1985</v>
      </c>
      <c r="B23" s="6">
        <f>+[1]Pop!D206</f>
        <v>238.46600000000001</v>
      </c>
      <c r="C23" s="7">
        <v>103.60908320999999</v>
      </c>
      <c r="D23" s="8" t="s">
        <v>3</v>
      </c>
      <c r="E23" s="8" t="s">
        <v>3</v>
      </c>
      <c r="F23" s="7">
        <f t="shared" si="0"/>
        <v>103.60908320999999</v>
      </c>
      <c r="G23" s="7">
        <v>0.23099808180504</v>
      </c>
      <c r="H23" s="8" t="s">
        <v>3</v>
      </c>
      <c r="I23" s="7">
        <f t="shared" si="1"/>
        <v>103.37808512819495</v>
      </c>
      <c r="J23" s="26">
        <f t="shared" si="2"/>
        <v>0.43351289126414227</v>
      </c>
    </row>
    <row r="24" spans="1:10" ht="12" customHeight="1" x14ac:dyDescent="0.2">
      <c r="A24" s="3">
        <v>1986</v>
      </c>
      <c r="B24" s="3">
        <f>+[1]Pop!D207</f>
        <v>240.65100000000001</v>
      </c>
      <c r="C24" s="4">
        <v>83.562102354000004</v>
      </c>
      <c r="D24" s="5" t="s">
        <v>3</v>
      </c>
      <c r="E24" s="5" t="s">
        <v>3</v>
      </c>
      <c r="F24" s="4">
        <f t="shared" si="0"/>
        <v>83.562102354000004</v>
      </c>
      <c r="G24" s="4">
        <v>0.21598912584831997</v>
      </c>
      <c r="H24" s="5" t="s">
        <v>3</v>
      </c>
      <c r="I24" s="4">
        <f t="shared" si="1"/>
        <v>83.34611322815168</v>
      </c>
      <c r="J24" s="25">
        <f t="shared" si="2"/>
        <v>0.34633603528824597</v>
      </c>
    </row>
    <row r="25" spans="1:10" ht="12" customHeight="1" x14ac:dyDescent="0.2">
      <c r="A25" s="3">
        <v>1987</v>
      </c>
      <c r="B25" s="3">
        <f>+[1]Pop!D208</f>
        <v>242.804</v>
      </c>
      <c r="C25" s="4">
        <v>80.056002116000002</v>
      </c>
      <c r="D25" s="5" t="s">
        <v>3</v>
      </c>
      <c r="E25" s="5" t="s">
        <v>3</v>
      </c>
      <c r="F25" s="4">
        <f t="shared" si="0"/>
        <v>80.056002116000002</v>
      </c>
      <c r="G25" s="4">
        <v>0.20154032415043999</v>
      </c>
      <c r="H25" s="5" t="s">
        <v>3</v>
      </c>
      <c r="I25" s="4">
        <f t="shared" si="1"/>
        <v>79.854461791849559</v>
      </c>
      <c r="J25" s="25">
        <f t="shared" si="2"/>
        <v>0.32888445738887973</v>
      </c>
    </row>
    <row r="26" spans="1:10" ht="12" customHeight="1" x14ac:dyDescent="0.2">
      <c r="A26" s="3">
        <v>1988</v>
      </c>
      <c r="B26" s="3">
        <f>+[1]Pop!D209</f>
        <v>245.02099999999999</v>
      </c>
      <c r="C26" s="4">
        <v>84.61641487</v>
      </c>
      <c r="D26" s="5" t="s">
        <v>3</v>
      </c>
      <c r="E26" s="5" t="s">
        <v>3</v>
      </c>
      <c r="F26" s="4">
        <f t="shared" si="0"/>
        <v>84.61641487</v>
      </c>
      <c r="G26" s="4">
        <v>0.48497177849119993</v>
      </c>
      <c r="H26" s="5" t="s">
        <v>3</v>
      </c>
      <c r="I26" s="4">
        <f t="shared" si="1"/>
        <v>84.1314430915088</v>
      </c>
      <c r="J26" s="25">
        <f t="shared" si="2"/>
        <v>0.34336421405311712</v>
      </c>
    </row>
    <row r="27" spans="1:10" ht="12" customHeight="1" x14ac:dyDescent="0.2">
      <c r="A27" s="3">
        <v>1989</v>
      </c>
      <c r="B27" s="3">
        <f>+[1]Pop!D210</f>
        <v>247.34200000000001</v>
      </c>
      <c r="C27" s="4">
        <v>83.117262805999999</v>
      </c>
      <c r="D27" s="5" t="s">
        <v>3</v>
      </c>
      <c r="E27" s="5" t="s">
        <v>3</v>
      </c>
      <c r="F27" s="4">
        <f t="shared" si="0"/>
        <v>83.117262805999999</v>
      </c>
      <c r="G27" s="4">
        <v>0.48892199456099994</v>
      </c>
      <c r="H27" s="5" t="s">
        <v>3</v>
      </c>
      <c r="I27" s="4">
        <f t="shared" si="1"/>
        <v>82.628340811439003</v>
      </c>
      <c r="J27" s="25">
        <f t="shared" si="2"/>
        <v>0.33406514385522473</v>
      </c>
    </row>
    <row r="28" spans="1:10" ht="12" customHeight="1" x14ac:dyDescent="0.2">
      <c r="A28" s="3">
        <v>1990</v>
      </c>
      <c r="B28" s="3">
        <f>+[1]Pop!D211</f>
        <v>250.13200000000001</v>
      </c>
      <c r="C28" s="4">
        <v>89.970420590000003</v>
      </c>
      <c r="D28" s="5" t="s">
        <v>3</v>
      </c>
      <c r="E28" s="5" t="s">
        <v>3</v>
      </c>
      <c r="F28" s="4">
        <f t="shared" si="0"/>
        <v>89.970420590000003</v>
      </c>
      <c r="G28" s="5" t="s">
        <v>3</v>
      </c>
      <c r="H28" s="5" t="s">
        <v>3</v>
      </c>
      <c r="I28" s="4">
        <f t="shared" si="1"/>
        <v>89.970420590000003</v>
      </c>
      <c r="J28" s="25">
        <f t="shared" si="2"/>
        <v>0.35969176510802298</v>
      </c>
    </row>
    <row r="29" spans="1:10" ht="12" customHeight="1" x14ac:dyDescent="0.2">
      <c r="A29" s="6">
        <v>1991</v>
      </c>
      <c r="B29" s="6">
        <f>+[1]Pop!D212</f>
        <v>253.49299999999999</v>
      </c>
      <c r="C29" s="7">
        <v>85.465932722000005</v>
      </c>
      <c r="D29" s="8" t="s">
        <v>3</v>
      </c>
      <c r="E29" s="8" t="s">
        <v>3</v>
      </c>
      <c r="F29" s="7">
        <f t="shared" si="0"/>
        <v>85.465932722000005</v>
      </c>
      <c r="G29" s="8" t="s">
        <v>3</v>
      </c>
      <c r="H29" s="8" t="s">
        <v>3</v>
      </c>
      <c r="I29" s="7">
        <f t="shared" si="1"/>
        <v>85.465932722000005</v>
      </c>
      <c r="J29" s="26">
        <f t="shared" si="2"/>
        <v>0.33715302877002523</v>
      </c>
    </row>
    <row r="30" spans="1:10" ht="12" customHeight="1" x14ac:dyDescent="0.2">
      <c r="A30" s="6">
        <v>1992</v>
      </c>
      <c r="B30" s="6">
        <f>+[1]Pop!D213</f>
        <v>256.89400000000001</v>
      </c>
      <c r="C30" s="7">
        <v>89.84</v>
      </c>
      <c r="D30" s="8" t="s">
        <v>3</v>
      </c>
      <c r="E30" s="8" t="s">
        <v>3</v>
      </c>
      <c r="F30" s="7">
        <f t="shared" si="0"/>
        <v>89.84</v>
      </c>
      <c r="G30" s="8" t="s">
        <v>3</v>
      </c>
      <c r="H30" s="8" t="s">
        <v>3</v>
      </c>
      <c r="I30" s="7">
        <f t="shared" si="1"/>
        <v>89.84</v>
      </c>
      <c r="J30" s="26">
        <f t="shared" si="2"/>
        <v>0.34971622536921843</v>
      </c>
    </row>
    <row r="31" spans="1:10" ht="12" customHeight="1" x14ac:dyDescent="0.2">
      <c r="A31" s="6">
        <v>1993</v>
      </c>
      <c r="B31" s="6">
        <f>+[1]Pop!D214</f>
        <v>260.255</v>
      </c>
      <c r="C31" s="7">
        <v>115.74</v>
      </c>
      <c r="D31" s="8" t="s">
        <v>3</v>
      </c>
      <c r="E31" s="8" t="s">
        <v>3</v>
      </c>
      <c r="F31" s="7">
        <f t="shared" si="0"/>
        <v>115.74</v>
      </c>
      <c r="G31" s="8" t="s">
        <v>3</v>
      </c>
      <c r="H31" s="8" t="s">
        <v>3</v>
      </c>
      <c r="I31" s="7">
        <f t="shared" si="1"/>
        <v>115.74</v>
      </c>
      <c r="J31" s="26">
        <f t="shared" si="2"/>
        <v>0.44471768073620105</v>
      </c>
    </row>
    <row r="32" spans="1:10" ht="12" customHeight="1" x14ac:dyDescent="0.2">
      <c r="A32" s="6">
        <v>1994</v>
      </c>
      <c r="B32" s="6">
        <f>+[1]Pop!D215</f>
        <v>263.43599999999998</v>
      </c>
      <c r="C32" s="7">
        <v>128.68</v>
      </c>
      <c r="D32" s="8" t="s">
        <v>3</v>
      </c>
      <c r="E32" s="8" t="s">
        <v>3</v>
      </c>
      <c r="F32" s="7">
        <f t="shared" si="0"/>
        <v>128.68</v>
      </c>
      <c r="G32" s="8" t="s">
        <v>3</v>
      </c>
      <c r="H32" s="8" t="s">
        <v>3</v>
      </c>
      <c r="I32" s="7">
        <f t="shared" si="1"/>
        <v>128.68</v>
      </c>
      <c r="J32" s="26">
        <f t="shared" si="2"/>
        <v>0.48846778724244228</v>
      </c>
    </row>
    <row r="33" spans="1:10" ht="12" customHeight="1" x14ac:dyDescent="0.2">
      <c r="A33" s="6">
        <v>1995</v>
      </c>
      <c r="B33" s="6">
        <f>+[1]Pop!D216</f>
        <v>266.55700000000002</v>
      </c>
      <c r="C33" s="7">
        <v>120</v>
      </c>
      <c r="D33" s="8" t="s">
        <v>3</v>
      </c>
      <c r="E33" s="8" t="s">
        <v>3</v>
      </c>
      <c r="F33" s="7">
        <f t="shared" si="0"/>
        <v>120</v>
      </c>
      <c r="G33" s="8" t="s">
        <v>3</v>
      </c>
      <c r="H33" s="8" t="s">
        <v>3</v>
      </c>
      <c r="I33" s="7">
        <f t="shared" si="1"/>
        <v>120</v>
      </c>
      <c r="J33" s="26">
        <f t="shared" si="2"/>
        <v>0.45018513863826498</v>
      </c>
    </row>
    <row r="34" spans="1:10" ht="12" customHeight="1" x14ac:dyDescent="0.2">
      <c r="A34" s="3">
        <v>1996</v>
      </c>
      <c r="B34" s="3">
        <f>+[1]Pop!D217</f>
        <v>269.66699999999997</v>
      </c>
      <c r="C34" s="4">
        <v>118.6</v>
      </c>
      <c r="D34" s="5" t="s">
        <v>3</v>
      </c>
      <c r="E34" s="5" t="s">
        <v>3</v>
      </c>
      <c r="F34" s="4">
        <f t="shared" si="0"/>
        <v>118.6</v>
      </c>
      <c r="G34" s="5" t="s">
        <v>3</v>
      </c>
      <c r="H34" s="5" t="s">
        <v>3</v>
      </c>
      <c r="I34" s="4">
        <f t="shared" si="1"/>
        <v>118.6</v>
      </c>
      <c r="J34" s="25">
        <f t="shared" si="2"/>
        <v>0.4398016813329032</v>
      </c>
    </row>
    <row r="35" spans="1:10" ht="12" customHeight="1" x14ac:dyDescent="0.2">
      <c r="A35" s="3">
        <v>1997</v>
      </c>
      <c r="B35" s="3">
        <f>+[1]Pop!D218</f>
        <v>272.91199999999998</v>
      </c>
      <c r="C35" s="4">
        <v>82.36</v>
      </c>
      <c r="D35" s="5" t="s">
        <v>3</v>
      </c>
      <c r="E35" s="5" t="s">
        <v>3</v>
      </c>
      <c r="F35" s="4">
        <f t="shared" si="0"/>
        <v>82.36</v>
      </c>
      <c r="G35" s="5" t="s">
        <v>3</v>
      </c>
      <c r="H35" s="5" t="s">
        <v>3</v>
      </c>
      <c r="I35" s="4">
        <f t="shared" si="1"/>
        <v>82.36</v>
      </c>
      <c r="J35" s="25">
        <f t="shared" si="2"/>
        <v>0.30178225948291026</v>
      </c>
    </row>
    <row r="36" spans="1:10" ht="12" customHeight="1" x14ac:dyDescent="0.2">
      <c r="A36" s="3">
        <v>1998</v>
      </c>
      <c r="B36" s="3">
        <f>+[1]Pop!D219</f>
        <v>276.11500000000001</v>
      </c>
      <c r="C36" s="4">
        <v>84.12</v>
      </c>
      <c r="D36" s="5" t="s">
        <v>3</v>
      </c>
      <c r="E36" s="5" t="s">
        <v>3</v>
      </c>
      <c r="F36" s="4">
        <f t="shared" si="0"/>
        <v>84.12</v>
      </c>
      <c r="G36" s="5" t="s">
        <v>3</v>
      </c>
      <c r="H36" s="5" t="s">
        <v>3</v>
      </c>
      <c r="I36" s="4">
        <f t="shared" si="1"/>
        <v>84.12</v>
      </c>
      <c r="J36" s="25">
        <f t="shared" si="2"/>
        <v>0.30465566883363815</v>
      </c>
    </row>
    <row r="37" spans="1:10" ht="12" customHeight="1" x14ac:dyDescent="0.2">
      <c r="A37" s="3">
        <v>1999</v>
      </c>
      <c r="B37" s="3">
        <f>+[1]Pop!D220</f>
        <v>279.29500000000002</v>
      </c>
      <c r="C37" s="4">
        <v>81.599999999999994</v>
      </c>
      <c r="D37" s="5" t="s">
        <v>3</v>
      </c>
      <c r="E37" s="5" t="s">
        <v>3</v>
      </c>
      <c r="F37" s="4">
        <f t="shared" si="0"/>
        <v>81.599999999999994</v>
      </c>
      <c r="G37" s="5" t="s">
        <v>3</v>
      </c>
      <c r="H37" s="5" t="s">
        <v>3</v>
      </c>
      <c r="I37" s="4">
        <f t="shared" si="1"/>
        <v>81.599999999999994</v>
      </c>
      <c r="J37" s="25">
        <f t="shared" si="2"/>
        <v>0.29216419914427394</v>
      </c>
    </row>
    <row r="38" spans="1:10" ht="12" customHeight="1" x14ac:dyDescent="0.2">
      <c r="A38" s="3">
        <v>2000</v>
      </c>
      <c r="B38" s="3">
        <f>+[1]Pop!D221</f>
        <v>282.38499999999999</v>
      </c>
      <c r="C38" s="4">
        <v>63.4</v>
      </c>
      <c r="D38" s="5" t="s">
        <v>3</v>
      </c>
      <c r="E38" s="5" t="s">
        <v>3</v>
      </c>
      <c r="F38" s="4">
        <f t="shared" si="0"/>
        <v>63.4</v>
      </c>
      <c r="G38" s="5" t="s">
        <v>3</v>
      </c>
      <c r="H38" s="5" t="s">
        <v>3</v>
      </c>
      <c r="I38" s="4">
        <f t="shared" si="1"/>
        <v>63.4</v>
      </c>
      <c r="J38" s="25">
        <f t="shared" si="2"/>
        <v>0.22451617472599467</v>
      </c>
    </row>
    <row r="39" spans="1:10" ht="12" customHeight="1" x14ac:dyDescent="0.2">
      <c r="A39" s="6">
        <v>2001</v>
      </c>
      <c r="B39" s="12">
        <f>+[1]Pop!D222</f>
        <v>285.30901899999998</v>
      </c>
      <c r="C39" s="7">
        <v>40.1</v>
      </c>
      <c r="D39" s="8" t="s">
        <v>3</v>
      </c>
      <c r="E39" s="8" t="s">
        <v>3</v>
      </c>
      <c r="F39" s="7">
        <f t="shared" si="0"/>
        <v>40.1</v>
      </c>
      <c r="G39" s="8" t="s">
        <v>3</v>
      </c>
      <c r="H39" s="8" t="s">
        <v>3</v>
      </c>
      <c r="I39" s="7">
        <f t="shared" si="1"/>
        <v>40.1</v>
      </c>
      <c r="J39" s="26">
        <f t="shared" si="2"/>
        <v>0.14054935992051484</v>
      </c>
    </row>
    <row r="40" spans="1:10" ht="12" customHeight="1" x14ac:dyDescent="0.2">
      <c r="A40" s="6">
        <v>2002</v>
      </c>
      <c r="B40" s="12">
        <f>+[1]Pop!D223</f>
        <v>288.10481800000002</v>
      </c>
      <c r="C40" s="7">
        <v>19.98</v>
      </c>
      <c r="D40" s="8" t="s">
        <v>3</v>
      </c>
      <c r="E40" s="8" t="s">
        <v>3</v>
      </c>
      <c r="F40" s="7">
        <f t="shared" si="0"/>
        <v>19.98</v>
      </c>
      <c r="G40" s="8" t="s">
        <v>3</v>
      </c>
      <c r="H40" s="8" t="s">
        <v>3</v>
      </c>
      <c r="I40" s="7">
        <f t="shared" si="1"/>
        <v>19.98</v>
      </c>
      <c r="J40" s="26">
        <f t="shared" si="2"/>
        <v>6.9349760058507584E-2</v>
      </c>
    </row>
    <row r="41" spans="1:10" ht="12" customHeight="1" x14ac:dyDescent="0.2">
      <c r="A41" s="6">
        <v>2003</v>
      </c>
      <c r="B41" s="12">
        <f>+[1]Pop!D224</f>
        <v>290.81963400000001</v>
      </c>
      <c r="C41" s="7">
        <v>24.400000000000002</v>
      </c>
      <c r="D41" s="8" t="s">
        <v>3</v>
      </c>
      <c r="E41" s="8" t="s">
        <v>3</v>
      </c>
      <c r="F41" s="7">
        <f t="shared" si="0"/>
        <v>24.400000000000002</v>
      </c>
      <c r="G41" s="8" t="s">
        <v>3</v>
      </c>
      <c r="H41" s="8" t="s">
        <v>3</v>
      </c>
      <c r="I41" s="7">
        <f t="shared" si="1"/>
        <v>24.400000000000002</v>
      </c>
      <c r="J41" s="26">
        <f t="shared" si="2"/>
        <v>8.3900800177748661E-2</v>
      </c>
    </row>
    <row r="42" spans="1:10" ht="12" customHeight="1" x14ac:dyDescent="0.2">
      <c r="A42" s="6">
        <v>2004</v>
      </c>
      <c r="B42" s="12">
        <f>+[1]Pop!D225</f>
        <v>293.46318500000001</v>
      </c>
      <c r="C42" s="7">
        <v>21.6</v>
      </c>
      <c r="D42" s="8" t="s">
        <v>3</v>
      </c>
      <c r="E42" s="8" t="s">
        <v>3</v>
      </c>
      <c r="F42" s="7">
        <f t="shared" si="0"/>
        <v>21.6</v>
      </c>
      <c r="G42" s="8" t="s">
        <v>3</v>
      </c>
      <c r="H42" s="8" t="s">
        <v>3</v>
      </c>
      <c r="I42" s="7">
        <f t="shared" si="1"/>
        <v>21.6</v>
      </c>
      <c r="J42" s="26">
        <f t="shared" si="2"/>
        <v>7.3603780998969262E-2</v>
      </c>
    </row>
    <row r="43" spans="1:10" ht="12" customHeight="1" x14ac:dyDescent="0.2">
      <c r="A43" s="6">
        <v>2005</v>
      </c>
      <c r="B43" s="12">
        <f>+[1]Pop!D226</f>
        <v>296.186216</v>
      </c>
      <c r="C43" s="7">
        <v>17.7</v>
      </c>
      <c r="D43" s="8" t="s">
        <v>3</v>
      </c>
      <c r="E43" s="8" t="s">
        <v>3</v>
      </c>
      <c r="F43" s="7">
        <f t="shared" si="0"/>
        <v>17.7</v>
      </c>
      <c r="G43" s="8" t="s">
        <v>3</v>
      </c>
      <c r="H43" s="8" t="s">
        <v>3</v>
      </c>
      <c r="I43" s="7">
        <f t="shared" si="1"/>
        <v>17.7</v>
      </c>
      <c r="J43" s="26">
        <f t="shared" si="2"/>
        <v>5.9759701984240882E-2</v>
      </c>
    </row>
    <row r="44" spans="1:10" ht="12" customHeight="1" x14ac:dyDescent="0.2">
      <c r="A44" s="3">
        <v>2006</v>
      </c>
      <c r="B44" s="11">
        <f>+[1]Pop!D227</f>
        <v>298.99582500000002</v>
      </c>
      <c r="C44" s="4">
        <v>8.4</v>
      </c>
      <c r="D44" s="5" t="s">
        <v>3</v>
      </c>
      <c r="E44" s="5" t="s">
        <v>3</v>
      </c>
      <c r="F44" s="4">
        <f t="shared" si="0"/>
        <v>8.4</v>
      </c>
      <c r="G44" s="5" t="s">
        <v>3</v>
      </c>
      <c r="H44" s="5" t="s">
        <v>3</v>
      </c>
      <c r="I44" s="4">
        <f t="shared" si="1"/>
        <v>8.4</v>
      </c>
      <c r="J44" s="25">
        <f t="shared" si="2"/>
        <v>2.8094037767918665E-2</v>
      </c>
    </row>
    <row r="45" spans="1:10" ht="12" customHeight="1" x14ac:dyDescent="0.2">
      <c r="A45" s="3">
        <v>2007</v>
      </c>
      <c r="B45" s="11">
        <f>+[1]Pop!D228</f>
        <v>302.003917</v>
      </c>
      <c r="C45" s="4">
        <v>29.400000000000002</v>
      </c>
      <c r="D45" s="5" t="s">
        <v>3</v>
      </c>
      <c r="E45" s="5" t="s">
        <v>3</v>
      </c>
      <c r="F45" s="4">
        <f t="shared" si="0"/>
        <v>29.400000000000002</v>
      </c>
      <c r="G45" s="5" t="s">
        <v>3</v>
      </c>
      <c r="H45" s="5" t="s">
        <v>3</v>
      </c>
      <c r="I45" s="4">
        <f t="shared" si="1"/>
        <v>29.400000000000002</v>
      </c>
      <c r="J45" s="25">
        <f t="shared" si="2"/>
        <v>9.7349730732134848E-2</v>
      </c>
    </row>
    <row r="46" spans="1:10" ht="12" customHeight="1" x14ac:dyDescent="0.2">
      <c r="A46" s="3">
        <v>2008</v>
      </c>
      <c r="B46" s="11">
        <f>+[1]Pop!D229</f>
        <v>304.79776099999998</v>
      </c>
      <c r="C46" s="4">
        <v>27</v>
      </c>
      <c r="D46" s="5" t="s">
        <v>3</v>
      </c>
      <c r="E46" s="5" t="s">
        <v>3</v>
      </c>
      <c r="F46" s="4">
        <f t="shared" si="0"/>
        <v>27</v>
      </c>
      <c r="G46" s="5" t="s">
        <v>3</v>
      </c>
      <c r="H46" s="5" t="s">
        <v>3</v>
      </c>
      <c r="I46" s="4">
        <f t="shared" si="1"/>
        <v>27</v>
      </c>
      <c r="J46" s="25">
        <f t="shared" si="2"/>
        <v>8.8583327880810789E-2</v>
      </c>
    </row>
    <row r="47" spans="1:10" ht="12" customHeight="1" x14ac:dyDescent="0.2">
      <c r="A47" s="3">
        <v>2009</v>
      </c>
      <c r="B47" s="11">
        <f>+[1]Pop!D230</f>
        <v>307.43940600000002</v>
      </c>
      <c r="C47" s="4">
        <v>19.2</v>
      </c>
      <c r="D47" s="5" t="s">
        <v>3</v>
      </c>
      <c r="E47" s="5" t="s">
        <v>3</v>
      </c>
      <c r="F47" s="4">
        <f t="shared" si="0"/>
        <v>19.2</v>
      </c>
      <c r="G47" s="5" t="s">
        <v>3</v>
      </c>
      <c r="H47" s="5" t="s">
        <v>3</v>
      </c>
      <c r="I47" s="4">
        <f t="shared" si="1"/>
        <v>19.2</v>
      </c>
      <c r="J47" s="25">
        <f t="shared" si="2"/>
        <v>6.2451330653429629E-2</v>
      </c>
    </row>
    <row r="48" spans="1:10" ht="12" customHeight="1" x14ac:dyDescent="0.2">
      <c r="A48" s="3">
        <v>2010</v>
      </c>
      <c r="B48" s="11">
        <f>+[1]Pop!D231</f>
        <v>309.74127900000002</v>
      </c>
      <c r="C48" s="4">
        <v>15.2</v>
      </c>
      <c r="D48" s="5" t="s">
        <v>3</v>
      </c>
      <c r="E48" s="5" t="s">
        <v>3</v>
      </c>
      <c r="F48" s="4">
        <f t="shared" si="0"/>
        <v>15.2</v>
      </c>
      <c r="G48" s="5" t="s">
        <v>3</v>
      </c>
      <c r="H48" s="5" t="s">
        <v>3</v>
      </c>
      <c r="I48" s="4">
        <f t="shared" si="1"/>
        <v>15.2</v>
      </c>
      <c r="J48" s="25">
        <f t="shared" si="2"/>
        <v>4.9073213777231152E-2</v>
      </c>
    </row>
    <row r="49" spans="1:10" ht="12" customHeight="1" x14ac:dyDescent="0.2">
      <c r="A49" s="6">
        <v>2011</v>
      </c>
      <c r="B49" s="12">
        <f>+[1]Pop!D232</f>
        <v>311.97391399999998</v>
      </c>
      <c r="C49" s="7">
        <v>35.200000000000003</v>
      </c>
      <c r="D49" s="8" t="s">
        <v>3</v>
      </c>
      <c r="E49" s="8" t="s">
        <v>3</v>
      </c>
      <c r="F49" s="7">
        <f t="shared" si="0"/>
        <v>35.200000000000003</v>
      </c>
      <c r="G49" s="8" t="s">
        <v>3</v>
      </c>
      <c r="H49" s="8" t="s">
        <v>3</v>
      </c>
      <c r="I49" s="7">
        <f t="shared" si="1"/>
        <v>35.200000000000003</v>
      </c>
      <c r="J49" s="26">
        <f t="shared" si="2"/>
        <v>0.11282994641660971</v>
      </c>
    </row>
    <row r="50" spans="1:10" ht="12" customHeight="1" x14ac:dyDescent="0.2">
      <c r="A50" s="6">
        <v>2012</v>
      </c>
      <c r="B50" s="12">
        <f>+[1]Pop!D233</f>
        <v>314.16755799999999</v>
      </c>
      <c r="C50" s="7">
        <v>39.6</v>
      </c>
      <c r="D50" s="8" t="s">
        <v>3</v>
      </c>
      <c r="E50" s="8" t="s">
        <v>3</v>
      </c>
      <c r="F50" s="7">
        <f t="shared" si="0"/>
        <v>39.6</v>
      </c>
      <c r="G50" s="8" t="s">
        <v>3</v>
      </c>
      <c r="H50" s="8" t="s">
        <v>3</v>
      </c>
      <c r="I50" s="7">
        <f t="shared" si="1"/>
        <v>39.6</v>
      </c>
      <c r="J50" s="26">
        <f t="shared" si="2"/>
        <v>0.12604738774459967</v>
      </c>
    </row>
    <row r="51" spans="1:10" ht="12" customHeight="1" x14ac:dyDescent="0.2">
      <c r="A51" s="6">
        <v>2013</v>
      </c>
      <c r="B51" s="12">
        <f>+[1]Pop!D234</f>
        <v>316.29476599999998</v>
      </c>
      <c r="C51" s="7">
        <v>44</v>
      </c>
      <c r="D51" s="8" t="s">
        <v>3</v>
      </c>
      <c r="E51" s="8" t="s">
        <v>3</v>
      </c>
      <c r="F51" s="7">
        <f t="shared" si="0"/>
        <v>44</v>
      </c>
      <c r="G51" s="8" t="s">
        <v>3</v>
      </c>
      <c r="H51" s="8" t="s">
        <v>3</v>
      </c>
      <c r="I51" s="7">
        <f>F51-SUM(G51,H51)</f>
        <v>44</v>
      </c>
      <c r="J51" s="26">
        <f>IF(I51=0,0,IF(B51=0,0,I51/B51))</f>
        <v>0.13911074329949552</v>
      </c>
    </row>
    <row r="52" spans="1:10" ht="12" customHeight="1" x14ac:dyDescent="0.2">
      <c r="A52" s="20">
        <v>2014</v>
      </c>
      <c r="B52" s="21">
        <f>+[1]Pop!D235</f>
        <v>318.576955</v>
      </c>
      <c r="C52" s="22">
        <v>44</v>
      </c>
      <c r="D52" s="23" t="s">
        <v>3</v>
      </c>
      <c r="E52" s="23" t="s">
        <v>3</v>
      </c>
      <c r="F52" s="22">
        <f>SUM(C52,D52,E52)</f>
        <v>44</v>
      </c>
      <c r="G52" s="23" t="s">
        <v>3</v>
      </c>
      <c r="H52" s="23" t="s">
        <v>3</v>
      </c>
      <c r="I52" s="22">
        <f>F52-SUM(G52,H52)</f>
        <v>44</v>
      </c>
      <c r="J52" s="27">
        <f>IF(I52=0,0,IF(B52=0,0,I52/B52))</f>
        <v>0.13811419598759114</v>
      </c>
    </row>
    <row r="53" spans="1:10" ht="12" customHeight="1" x14ac:dyDescent="0.2">
      <c r="A53" s="20">
        <v>2015</v>
      </c>
      <c r="B53" s="21">
        <f>+[1]Pop!D236</f>
        <v>320.87070299999999</v>
      </c>
      <c r="C53" s="22">
        <v>48</v>
      </c>
      <c r="D53" s="23" t="s">
        <v>3</v>
      </c>
      <c r="E53" s="23" t="s">
        <v>3</v>
      </c>
      <c r="F53" s="22">
        <f>SUM(C53,D53,E53)</f>
        <v>48</v>
      </c>
      <c r="G53" s="23" t="s">
        <v>3</v>
      </c>
      <c r="H53" s="23" t="s">
        <v>3</v>
      </c>
      <c r="I53" s="22">
        <f>F53-SUM(G53,H53)</f>
        <v>48</v>
      </c>
      <c r="J53" s="27">
        <f>IF(I53=0,0,IF(B53=0,0,I53/B53))</f>
        <v>0.14959296548803336</v>
      </c>
    </row>
    <row r="54" spans="1:10" ht="12" customHeight="1" x14ac:dyDescent="0.2">
      <c r="A54" s="28">
        <v>2016</v>
      </c>
      <c r="B54" s="29">
        <f>+[1]Pop!D237</f>
        <v>323.16101099999997</v>
      </c>
      <c r="C54" s="30">
        <v>51.573829787234047</v>
      </c>
      <c r="D54" s="34" t="s">
        <v>3</v>
      </c>
      <c r="E54" s="34" t="s">
        <v>3</v>
      </c>
      <c r="F54" s="30">
        <f t="shared" ref="F54:F55" si="3">SUM(C54,D54,E54)</f>
        <v>51.573829787234047</v>
      </c>
      <c r="G54" s="34" t="s">
        <v>3</v>
      </c>
      <c r="H54" s="34" t="s">
        <v>3</v>
      </c>
      <c r="I54" s="30">
        <f t="shared" ref="I54:I55" si="4">F54-SUM(G54,H54)</f>
        <v>51.573829787234047</v>
      </c>
      <c r="J54" s="36">
        <f t="shared" ref="J54:J55" si="5">IF(I54=0,0,IF(B54=0,0,I54/B54))</f>
        <v>0.1595917453892173</v>
      </c>
    </row>
    <row r="55" spans="1:10" ht="12" customHeight="1" x14ac:dyDescent="0.2">
      <c r="A55" s="39">
        <v>2017</v>
      </c>
      <c r="B55" s="40">
        <f>+[1]Pop!D238</f>
        <v>325.20603</v>
      </c>
      <c r="C55" s="38">
        <v>46.5</v>
      </c>
      <c r="D55" s="41" t="s">
        <v>3</v>
      </c>
      <c r="E55" s="41" t="s">
        <v>3</v>
      </c>
      <c r="F55" s="38">
        <f t="shared" si="3"/>
        <v>46.5</v>
      </c>
      <c r="G55" s="41" t="s">
        <v>3</v>
      </c>
      <c r="H55" s="41" t="s">
        <v>3</v>
      </c>
      <c r="I55" s="38">
        <f t="shared" si="4"/>
        <v>46.5</v>
      </c>
      <c r="J55" s="42">
        <f t="shared" si="5"/>
        <v>0.14298627857546184</v>
      </c>
    </row>
    <row r="56" spans="1:10" ht="12" customHeight="1" x14ac:dyDescent="0.2">
      <c r="A56" s="39">
        <v>2018</v>
      </c>
      <c r="B56" s="40">
        <f>+[1]Pop!D239</f>
        <v>326.92397599999998</v>
      </c>
      <c r="C56" s="38">
        <v>43.376170212765963</v>
      </c>
      <c r="D56" s="41" t="s">
        <v>3</v>
      </c>
      <c r="E56" s="41" t="s">
        <v>3</v>
      </c>
      <c r="F56" s="38">
        <f t="shared" ref="F56:F57" si="6">SUM(C56,D56,E56)</f>
        <v>43.376170212765963</v>
      </c>
      <c r="G56" s="41" t="s">
        <v>3</v>
      </c>
      <c r="H56" s="41" t="s">
        <v>3</v>
      </c>
      <c r="I56" s="38">
        <f t="shared" ref="I56:I57" si="7">F56-SUM(G56,H56)</f>
        <v>43.376170212765963</v>
      </c>
      <c r="J56" s="42">
        <f t="shared" ref="J56:J57" si="8">IF(I56=0,0,IF(B56=0,0,I56/B56))</f>
        <v>0.13267968517783463</v>
      </c>
    </row>
    <row r="57" spans="1:10" ht="12" customHeight="1" thickBot="1" x14ac:dyDescent="0.25">
      <c r="A57" s="31">
        <v>2019</v>
      </c>
      <c r="B57" s="32">
        <f>+[1]Pop!D240</f>
        <v>328.475998</v>
      </c>
      <c r="C57" s="33">
        <v>43.998899398541923</v>
      </c>
      <c r="D57" s="35" t="s">
        <v>3</v>
      </c>
      <c r="E57" s="35" t="s">
        <v>3</v>
      </c>
      <c r="F57" s="33">
        <f t="shared" si="6"/>
        <v>43.998899398541923</v>
      </c>
      <c r="G57" s="35" t="s">
        <v>3</v>
      </c>
      <c r="H57" s="35" t="s">
        <v>3</v>
      </c>
      <c r="I57" s="33">
        <f t="shared" si="7"/>
        <v>43.998899398541923</v>
      </c>
      <c r="J57" s="37">
        <f t="shared" si="8"/>
        <v>0.13394859796892047</v>
      </c>
    </row>
    <row r="58" spans="1:10" ht="12" customHeight="1" thickTop="1" x14ac:dyDescent="0.2">
      <c r="A58" s="90" t="s">
        <v>5</v>
      </c>
      <c r="B58" s="90"/>
      <c r="C58" s="90"/>
      <c r="D58" s="90"/>
      <c r="E58" s="90"/>
      <c r="F58" s="90"/>
      <c r="G58" s="90"/>
      <c r="H58" s="90"/>
      <c r="I58" s="90"/>
      <c r="J58" s="90"/>
    </row>
    <row r="59" spans="1:10" ht="12" customHeight="1" x14ac:dyDescent="0.2">
      <c r="A59" s="84"/>
      <c r="B59" s="84"/>
      <c r="C59" s="84"/>
      <c r="D59" s="84"/>
      <c r="E59" s="84"/>
      <c r="F59" s="84"/>
      <c r="G59" s="84"/>
      <c r="H59" s="84"/>
      <c r="I59" s="84"/>
      <c r="J59" s="84"/>
    </row>
    <row r="60" spans="1:10" ht="12" customHeight="1" x14ac:dyDescent="0.2">
      <c r="A60" s="82" t="s">
        <v>113</v>
      </c>
      <c r="B60" s="82"/>
      <c r="C60" s="82"/>
      <c r="D60" s="82"/>
      <c r="E60" s="82"/>
      <c r="F60" s="82"/>
      <c r="G60" s="82"/>
      <c r="H60" s="82"/>
      <c r="I60" s="82"/>
      <c r="J60" s="82"/>
    </row>
    <row r="61" spans="1:10" ht="12" customHeight="1" x14ac:dyDescent="0.2">
      <c r="A61" s="82"/>
      <c r="B61" s="82"/>
      <c r="C61" s="82"/>
      <c r="D61" s="82"/>
      <c r="E61" s="82"/>
      <c r="F61" s="82"/>
      <c r="G61" s="82"/>
      <c r="H61" s="82"/>
      <c r="I61" s="82"/>
      <c r="J61" s="82"/>
    </row>
    <row r="62" spans="1:10" ht="12" customHeight="1" x14ac:dyDescent="0.2">
      <c r="A62" s="82"/>
      <c r="B62" s="82"/>
      <c r="C62" s="82"/>
      <c r="D62" s="82"/>
      <c r="E62" s="82"/>
      <c r="F62" s="82"/>
      <c r="G62" s="82"/>
      <c r="H62" s="82"/>
      <c r="I62" s="82"/>
      <c r="J62" s="82"/>
    </row>
    <row r="63" spans="1:10" ht="12" customHeight="1" x14ac:dyDescent="0.2">
      <c r="A63" s="84"/>
      <c r="B63" s="84"/>
      <c r="C63" s="84"/>
      <c r="D63" s="84"/>
      <c r="E63" s="84"/>
      <c r="F63" s="84"/>
      <c r="G63" s="84"/>
      <c r="H63" s="84"/>
      <c r="I63" s="84"/>
      <c r="J63" s="84"/>
    </row>
    <row r="64" spans="1:10" ht="12" customHeight="1" x14ac:dyDescent="0.2">
      <c r="A64" s="82" t="s">
        <v>103</v>
      </c>
      <c r="B64" s="82"/>
      <c r="C64" s="82"/>
      <c r="D64" s="82"/>
      <c r="E64" s="82"/>
      <c r="F64" s="82"/>
      <c r="G64" s="82"/>
      <c r="H64" s="82"/>
      <c r="I64" s="82"/>
      <c r="J64" s="82"/>
    </row>
  </sheetData>
  <mergeCells count="21">
    <mergeCell ref="C7:I7"/>
    <mergeCell ref="A2:A6"/>
    <mergeCell ref="H3:H6"/>
    <mergeCell ref="E3:E6"/>
    <mergeCell ref="G3:G6"/>
    <mergeCell ref="F3:F6"/>
    <mergeCell ref="I3:I6"/>
    <mergeCell ref="D3:D6"/>
    <mergeCell ref="G2:H2"/>
    <mergeCell ref="I2:J2"/>
    <mergeCell ref="A63:J63"/>
    <mergeCell ref="A64:J64"/>
    <mergeCell ref="A60:J62"/>
    <mergeCell ref="A58:J58"/>
    <mergeCell ref="A59:J59"/>
    <mergeCell ref="I1:J1"/>
    <mergeCell ref="C2:F2"/>
    <mergeCell ref="J4:J6"/>
    <mergeCell ref="B2:B6"/>
    <mergeCell ref="C3:C6"/>
    <mergeCell ref="A1:H1"/>
  </mergeCells>
  <phoneticPr fontId="5" type="noConversion"/>
  <printOptions horizontalCentered="1" verticalCentered="1"/>
  <pageMargins left="0.5" right="0.5" top="0.69930555555555596" bottom="0.34" header="0" footer="0"/>
  <pageSetup scale="86" orientation="landscape" horizont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pageSetUpPr autoPageBreaks="0" fitToPage="1"/>
  </sheetPr>
  <dimension ref="A1:J64"/>
  <sheetViews>
    <sheetView showZeros="0" showOutlineSymbols="0" zoomScaleNormal="100" workbookViewId="0">
      <pane ySplit="7" topLeftCell="A8" activePane="bottomLeft" state="frozen"/>
      <selection sqref="A1:H1"/>
      <selection pane="bottomLeft" sqref="A1:H1"/>
    </sheetView>
  </sheetViews>
  <sheetFormatPr defaultColWidth="12.77734375" defaultRowHeight="12" customHeight="1" x14ac:dyDescent="0.2"/>
  <cols>
    <col min="1" max="9" width="12.77734375" style="1" customWidth="1"/>
    <col min="10" max="10" width="14.77734375" style="1" customWidth="1"/>
    <col min="11" max="14" width="12.77734375" style="1" customWidth="1"/>
    <col min="15" max="16384" width="12.77734375" style="1"/>
  </cols>
  <sheetData>
    <row r="1" spans="1:10" s="9" customFormat="1" ht="12" customHeight="1" thickBot="1" x14ac:dyDescent="0.25">
      <c r="A1" s="65" t="s">
        <v>100</v>
      </c>
      <c r="B1" s="65"/>
      <c r="C1" s="65"/>
      <c r="D1" s="65"/>
      <c r="E1" s="65"/>
      <c r="F1" s="65"/>
      <c r="G1" s="65"/>
      <c r="H1" s="65"/>
      <c r="I1" s="79" t="s">
        <v>63</v>
      </c>
      <c r="J1" s="79"/>
    </row>
    <row r="2" spans="1:10" ht="12" customHeight="1" thickTop="1" x14ac:dyDescent="0.2">
      <c r="A2" s="67" t="s">
        <v>0</v>
      </c>
      <c r="B2" s="73" t="s">
        <v>42</v>
      </c>
      <c r="C2" s="76" t="s">
        <v>1</v>
      </c>
      <c r="D2" s="76"/>
      <c r="E2" s="76"/>
      <c r="F2" s="76"/>
      <c r="G2" s="80" t="s">
        <v>90</v>
      </c>
      <c r="H2" s="77"/>
      <c r="I2" s="80" t="s">
        <v>88</v>
      </c>
      <c r="J2" s="81"/>
    </row>
    <row r="3" spans="1:10" ht="12" customHeight="1" x14ac:dyDescent="0.2">
      <c r="A3" s="68"/>
      <c r="B3" s="74"/>
      <c r="C3" s="85" t="s">
        <v>43</v>
      </c>
      <c r="D3" s="85" t="s">
        <v>109</v>
      </c>
      <c r="E3" s="85" t="s">
        <v>38</v>
      </c>
      <c r="F3" s="85" t="s">
        <v>39</v>
      </c>
      <c r="G3" s="85" t="s">
        <v>110</v>
      </c>
      <c r="H3" s="85" t="s">
        <v>41</v>
      </c>
      <c r="I3" s="85" t="s">
        <v>111</v>
      </c>
      <c r="J3" s="13" t="s">
        <v>32</v>
      </c>
    </row>
    <row r="4" spans="1:10" ht="12" customHeight="1" x14ac:dyDescent="0.2">
      <c r="A4" s="68"/>
      <c r="B4" s="74"/>
      <c r="C4" s="85"/>
      <c r="D4" s="85"/>
      <c r="E4" s="85"/>
      <c r="F4" s="85"/>
      <c r="G4" s="85"/>
      <c r="H4" s="85"/>
      <c r="I4" s="85"/>
      <c r="J4" s="86" t="s">
        <v>4</v>
      </c>
    </row>
    <row r="5" spans="1:10" ht="12" customHeight="1" x14ac:dyDescent="0.2">
      <c r="A5" s="68"/>
      <c r="B5" s="74"/>
      <c r="C5" s="85"/>
      <c r="D5" s="85"/>
      <c r="E5" s="85"/>
      <c r="F5" s="85"/>
      <c r="G5" s="85"/>
      <c r="H5" s="85"/>
      <c r="I5" s="85"/>
      <c r="J5" s="86"/>
    </row>
    <row r="6" spans="1:10" ht="12" customHeight="1" x14ac:dyDescent="0.2">
      <c r="A6" s="69"/>
      <c r="B6" s="75"/>
      <c r="C6" s="85"/>
      <c r="D6" s="85"/>
      <c r="E6" s="85"/>
      <c r="F6" s="85"/>
      <c r="G6" s="85"/>
      <c r="H6" s="85"/>
      <c r="I6" s="85"/>
      <c r="J6" s="86"/>
    </row>
    <row r="7" spans="1:10" s="10" customFormat="1" ht="12" customHeight="1" x14ac:dyDescent="0.2">
      <c r="A7" s="14"/>
      <c r="B7" s="14" t="s">
        <v>72</v>
      </c>
      <c r="C7" s="66" t="s">
        <v>70</v>
      </c>
      <c r="D7" s="66"/>
      <c r="E7" s="66"/>
      <c r="F7" s="66"/>
      <c r="G7" s="66"/>
      <c r="H7" s="66"/>
      <c r="I7" s="66"/>
      <c r="J7" s="15" t="s">
        <v>86</v>
      </c>
    </row>
    <row r="8" spans="1:10" ht="12" customHeight="1" x14ac:dyDescent="0.2">
      <c r="A8" s="3">
        <v>1970</v>
      </c>
      <c r="B8" s="11">
        <f>+[1]Pop!D191</f>
        <v>205.05199999999999</v>
      </c>
      <c r="C8" s="102">
        <v>11017.9</v>
      </c>
      <c r="D8" s="102">
        <v>696.00249880000001</v>
      </c>
      <c r="E8" s="102">
        <v>9655</v>
      </c>
      <c r="F8" s="102">
        <f t="shared" ref="F8:F57" si="0">SUM(C8,D8,E8)</f>
        <v>21368.902498800002</v>
      </c>
      <c r="G8" s="102">
        <v>104.6407482</v>
      </c>
      <c r="H8" s="102">
        <v>8527.9374646498563</v>
      </c>
      <c r="I8" s="102">
        <f t="shared" ref="I8:I15" si="1">F8-G8-H8</f>
        <v>12736.324285950146</v>
      </c>
      <c r="J8" s="4">
        <f t="shared" ref="J8:J50" si="2">IF(I8=0,0,IF(B8=0,0,I8/B8))</f>
        <v>62.112655745616458</v>
      </c>
    </row>
    <row r="9" spans="1:10" ht="12" customHeight="1" x14ac:dyDescent="0.2">
      <c r="A9" s="6">
        <v>1971</v>
      </c>
      <c r="B9" s="12">
        <f>+[1]Pop!D192</f>
        <v>207.661</v>
      </c>
      <c r="C9" s="103">
        <v>11031.1</v>
      </c>
      <c r="D9" s="103">
        <v>698.587942</v>
      </c>
      <c r="E9" s="103">
        <v>8527.9374646498563</v>
      </c>
      <c r="F9" s="103">
        <f t="shared" si="0"/>
        <v>20257.625406649859</v>
      </c>
      <c r="G9" s="103">
        <v>82.899620499999997</v>
      </c>
      <c r="H9" s="103">
        <v>5987.9054358970179</v>
      </c>
      <c r="I9" s="103">
        <f t="shared" si="1"/>
        <v>14186.820350252841</v>
      </c>
      <c r="J9" s="7">
        <f t="shared" si="2"/>
        <v>68.317210984502822</v>
      </c>
    </row>
    <row r="10" spans="1:10" ht="12" customHeight="1" x14ac:dyDescent="0.2">
      <c r="A10" s="6">
        <v>1972</v>
      </c>
      <c r="B10" s="12">
        <f>+[1]Pop!D193</f>
        <v>209.89599999999999</v>
      </c>
      <c r="C10" s="103">
        <v>11607.4</v>
      </c>
      <c r="D10" s="103">
        <v>932.09288079999999</v>
      </c>
      <c r="E10" s="103">
        <v>5987.9054358970179</v>
      </c>
      <c r="F10" s="103">
        <f t="shared" si="0"/>
        <v>18527.398316697017</v>
      </c>
      <c r="G10" s="103">
        <v>95.929471300000003</v>
      </c>
      <c r="H10" s="103">
        <v>4815.5895661602162</v>
      </c>
      <c r="I10" s="103">
        <f t="shared" si="1"/>
        <v>13615.8792792368</v>
      </c>
      <c r="J10" s="7">
        <f t="shared" si="2"/>
        <v>64.869646297389195</v>
      </c>
    </row>
    <row r="11" spans="1:10" ht="12" customHeight="1" x14ac:dyDescent="0.2">
      <c r="A11" s="6">
        <v>1973</v>
      </c>
      <c r="B11" s="12">
        <f>+[1]Pop!D194</f>
        <v>211.90899999999999</v>
      </c>
      <c r="C11" s="103">
        <v>11869.1</v>
      </c>
      <c r="D11" s="103">
        <v>803.02788020000003</v>
      </c>
      <c r="E11" s="103">
        <v>4815.5895661602162</v>
      </c>
      <c r="F11" s="103">
        <f t="shared" si="0"/>
        <v>17487.717446360217</v>
      </c>
      <c r="G11" s="103">
        <v>271.13584150000003</v>
      </c>
      <c r="H11" s="103">
        <v>4835.8278136257086</v>
      </c>
      <c r="I11" s="103">
        <f t="shared" si="1"/>
        <v>12380.753791234509</v>
      </c>
      <c r="J11" s="7">
        <f t="shared" si="2"/>
        <v>58.424860629961486</v>
      </c>
    </row>
    <row r="12" spans="1:10" ht="12" customHeight="1" x14ac:dyDescent="0.2">
      <c r="A12" s="6">
        <v>1974</v>
      </c>
      <c r="B12" s="12">
        <f>+[1]Pop!D195</f>
        <v>213.85400000000001</v>
      </c>
      <c r="C12" s="103">
        <v>14039.7</v>
      </c>
      <c r="D12" s="103">
        <v>348.20331920000001</v>
      </c>
      <c r="E12" s="103">
        <v>4835.8278136257086</v>
      </c>
      <c r="F12" s="103">
        <f t="shared" si="0"/>
        <v>19223.731132825709</v>
      </c>
      <c r="G12" s="103">
        <v>335.06082029999999</v>
      </c>
      <c r="H12" s="103">
        <v>5773.345191488509</v>
      </c>
      <c r="I12" s="103">
        <f t="shared" si="1"/>
        <v>13115.3251210372</v>
      </c>
      <c r="J12" s="7">
        <f t="shared" si="2"/>
        <v>61.328406861864636</v>
      </c>
    </row>
    <row r="13" spans="1:10" ht="12" customHeight="1" x14ac:dyDescent="0.2">
      <c r="A13" s="6">
        <v>1975</v>
      </c>
      <c r="B13" s="12">
        <f>+[1]Pop!D196</f>
        <v>215.97300000000001</v>
      </c>
      <c r="C13" s="103">
        <v>17007.5</v>
      </c>
      <c r="D13" s="103">
        <v>253.03816269999999</v>
      </c>
      <c r="E13" s="103">
        <v>5773.345191488509</v>
      </c>
      <c r="F13" s="103">
        <f t="shared" si="0"/>
        <v>23033.883354188507</v>
      </c>
      <c r="G13" s="103">
        <v>210.11194</v>
      </c>
      <c r="H13" s="103">
        <v>9447.1042333114237</v>
      </c>
      <c r="I13" s="103">
        <f t="shared" si="1"/>
        <v>13376.667180877084</v>
      </c>
      <c r="J13" s="7">
        <f t="shared" si="2"/>
        <v>61.936756820885407</v>
      </c>
    </row>
    <row r="14" spans="1:10" ht="12" customHeight="1" x14ac:dyDescent="0.2">
      <c r="A14" s="3">
        <v>1976</v>
      </c>
      <c r="B14" s="11">
        <f>+[1]Pop!D197</f>
        <v>218.035</v>
      </c>
      <c r="C14" s="102">
        <v>12943.5</v>
      </c>
      <c r="D14" s="102">
        <v>415.21662229999998</v>
      </c>
      <c r="E14" s="102">
        <v>9447.1042333114237</v>
      </c>
      <c r="F14" s="102">
        <f t="shared" si="0"/>
        <v>22805.820855611426</v>
      </c>
      <c r="G14" s="102">
        <v>249.40794629999999</v>
      </c>
      <c r="H14" s="102">
        <v>8242.1279843782322</v>
      </c>
      <c r="I14" s="102">
        <f t="shared" si="1"/>
        <v>14314.284924933192</v>
      </c>
      <c r="J14" s="4">
        <f t="shared" si="2"/>
        <v>65.65131710474553</v>
      </c>
    </row>
    <row r="15" spans="1:10" ht="12" customHeight="1" x14ac:dyDescent="0.2">
      <c r="A15" s="3">
        <v>1977</v>
      </c>
      <c r="B15" s="11">
        <f>+[1]Pop!D198</f>
        <v>220.23899999999998</v>
      </c>
      <c r="C15" s="102">
        <v>15558.3</v>
      </c>
      <c r="D15" s="102">
        <v>466.1245065</v>
      </c>
      <c r="E15" s="102">
        <v>8242.1279843782322</v>
      </c>
      <c r="F15" s="102">
        <f t="shared" si="0"/>
        <v>24266.552490878232</v>
      </c>
      <c r="G15" s="102">
        <v>256.04577</v>
      </c>
      <c r="H15" s="102">
        <v>10186.156407243561</v>
      </c>
      <c r="I15" s="102">
        <f t="shared" si="1"/>
        <v>13824.35031363467</v>
      </c>
      <c r="J15" s="4">
        <f t="shared" si="2"/>
        <v>62.769765180711282</v>
      </c>
    </row>
    <row r="16" spans="1:10" ht="12" customHeight="1" x14ac:dyDescent="0.2">
      <c r="A16" s="3">
        <v>1978</v>
      </c>
      <c r="B16" s="11">
        <f>+[1]Pop!D199</f>
        <v>222.58500000000001</v>
      </c>
      <c r="C16" s="102">
        <v>12735.4</v>
      </c>
      <c r="D16" s="102">
        <v>415.26967589999998</v>
      </c>
      <c r="E16" s="102">
        <v>10186.156407243561</v>
      </c>
      <c r="F16" s="102">
        <f t="shared" si="0"/>
        <v>23336.826083143562</v>
      </c>
      <c r="G16" s="102">
        <v>313.35458060000002</v>
      </c>
      <c r="H16" s="102">
        <v>9782.8423237152856</v>
      </c>
      <c r="I16" s="102">
        <f>F16-G16-143.1-H16</f>
        <v>13097.529178828278</v>
      </c>
      <c r="J16" s="4">
        <f t="shared" si="2"/>
        <v>58.842820400423555</v>
      </c>
    </row>
    <row r="17" spans="1:10" ht="12" customHeight="1" x14ac:dyDescent="0.2">
      <c r="A17" s="3">
        <v>1979</v>
      </c>
      <c r="B17" s="11">
        <f>+[1]Pop!D200</f>
        <v>225.05500000000001</v>
      </c>
      <c r="C17" s="102">
        <v>14659.02</v>
      </c>
      <c r="D17" s="102">
        <v>308.27702060000001</v>
      </c>
      <c r="E17" s="102">
        <v>9782.8423237152856</v>
      </c>
      <c r="F17" s="102">
        <f t="shared" si="0"/>
        <v>24750.139344315285</v>
      </c>
      <c r="G17" s="102">
        <v>389.01997310000002</v>
      </c>
      <c r="H17" s="102">
        <v>9746.4367235315949</v>
      </c>
      <c r="I17" s="102">
        <f>F17-G17-143.8-H17</f>
        <v>14470.882647683691</v>
      </c>
      <c r="J17" s="4">
        <f t="shared" si="2"/>
        <v>64.299316379034863</v>
      </c>
    </row>
    <row r="18" spans="1:10" ht="12" customHeight="1" x14ac:dyDescent="0.2">
      <c r="A18" s="3">
        <v>1980</v>
      </c>
      <c r="B18" s="11">
        <f>+[1]Pop!D201</f>
        <v>227.726</v>
      </c>
      <c r="C18" s="102">
        <v>12421.18</v>
      </c>
      <c r="D18" s="102">
        <v>205.6270203</v>
      </c>
      <c r="E18" s="102">
        <v>9746.4367235315949</v>
      </c>
      <c r="F18" s="102">
        <f t="shared" si="0"/>
        <v>22373.243743831597</v>
      </c>
      <c r="G18" s="102">
        <v>333.34722790000001</v>
      </c>
      <c r="H18" s="102">
        <v>7442.1012918056103</v>
      </c>
      <c r="I18" s="102">
        <f>F18-G18-111.5-H18</f>
        <v>14486.295224125985</v>
      </c>
      <c r="J18" s="4">
        <f t="shared" si="2"/>
        <v>63.612829558882098</v>
      </c>
    </row>
    <row r="19" spans="1:10" ht="12" customHeight="1" x14ac:dyDescent="0.2">
      <c r="A19" s="6">
        <v>1981</v>
      </c>
      <c r="B19" s="12">
        <f>+[1]Pop!D202</f>
        <v>229.96600000000001</v>
      </c>
      <c r="C19" s="103">
        <v>11432.26</v>
      </c>
      <c r="D19" s="103">
        <v>534.77671469999996</v>
      </c>
      <c r="E19" s="103">
        <v>7442.1012918056103</v>
      </c>
      <c r="F19" s="103">
        <f t="shared" si="0"/>
        <v>19409.138006505611</v>
      </c>
      <c r="G19" s="103">
        <v>341</v>
      </c>
      <c r="H19" s="103">
        <v>5315.2656561302738</v>
      </c>
      <c r="I19" s="103">
        <f>F19-G19-111.5-H19</f>
        <v>13641.372350375337</v>
      </c>
      <c r="J19" s="7">
        <f t="shared" si="2"/>
        <v>59.319083474841221</v>
      </c>
    </row>
    <row r="20" spans="1:10" ht="12" customHeight="1" x14ac:dyDescent="0.2">
      <c r="A20" s="6">
        <v>1982</v>
      </c>
      <c r="B20" s="12">
        <f>+[1]Pop!D203</f>
        <v>232.18799999999999</v>
      </c>
      <c r="C20" s="103">
        <v>14597.98</v>
      </c>
      <c r="D20" s="103">
        <v>1405.937289</v>
      </c>
      <c r="E20" s="103">
        <v>5315.2656561302738</v>
      </c>
      <c r="F20" s="103">
        <f t="shared" si="0"/>
        <v>21319.182945130273</v>
      </c>
      <c r="G20" s="103">
        <v>290.8</v>
      </c>
      <c r="H20" s="103">
        <v>7002.854097574289</v>
      </c>
      <c r="I20" s="103">
        <f>F20-G20-66.2-H20</f>
        <v>13959.328847555984</v>
      </c>
      <c r="J20" s="7">
        <f t="shared" si="2"/>
        <v>60.120802313452828</v>
      </c>
    </row>
    <row r="21" spans="1:10" ht="12" customHeight="1" x14ac:dyDescent="0.2">
      <c r="A21" s="6">
        <v>1983</v>
      </c>
      <c r="B21" s="12">
        <f>+[1]Pop!D204</f>
        <v>234.30699999999999</v>
      </c>
      <c r="C21" s="103">
        <v>14059.7</v>
      </c>
      <c r="D21" s="103">
        <v>1239.8224032999999</v>
      </c>
      <c r="E21" s="103">
        <v>7002.854097574289</v>
      </c>
      <c r="F21" s="103">
        <f t="shared" si="0"/>
        <v>22302.376500874292</v>
      </c>
      <c r="G21" s="103">
        <v>262.5</v>
      </c>
      <c r="H21" s="103">
        <v>7706.6114015580997</v>
      </c>
      <c r="I21" s="103">
        <f>F21-G21-53.5-H21</f>
        <v>14279.765099316191</v>
      </c>
      <c r="J21" s="7">
        <f t="shared" si="2"/>
        <v>60.944679840193388</v>
      </c>
    </row>
    <row r="22" spans="1:10" ht="12" customHeight="1" x14ac:dyDescent="0.2">
      <c r="A22" s="6">
        <v>1984</v>
      </c>
      <c r="B22" s="12">
        <f>+[1]Pop!D205</f>
        <v>236.34800000000001</v>
      </c>
      <c r="C22" s="103">
        <v>15362.32</v>
      </c>
      <c r="D22" s="103">
        <v>1274.1244683</v>
      </c>
      <c r="E22" s="103">
        <v>7706.6114015580997</v>
      </c>
      <c r="F22" s="103">
        <f t="shared" si="0"/>
        <v>24343.055869858101</v>
      </c>
      <c r="G22" s="103">
        <v>226.8</v>
      </c>
      <c r="H22" s="103">
        <v>7869.6184310705239</v>
      </c>
      <c r="I22" s="103">
        <f>F22-G22-54.3-H22</f>
        <v>16192.337438787577</v>
      </c>
      <c r="J22" s="7">
        <f t="shared" si="2"/>
        <v>68.510575248310019</v>
      </c>
    </row>
    <row r="23" spans="1:10" ht="12" customHeight="1" x14ac:dyDescent="0.2">
      <c r="A23" s="6">
        <v>1985</v>
      </c>
      <c r="B23" s="12">
        <f>+[1]Pop!D206</f>
        <v>238.46600000000001</v>
      </c>
      <c r="C23" s="103">
        <v>14354.26</v>
      </c>
      <c r="D23" s="103">
        <v>1055.8794995999999</v>
      </c>
      <c r="E23" s="103">
        <v>7869.6184310705239</v>
      </c>
      <c r="F23" s="103">
        <f t="shared" si="0"/>
        <v>23279.757930670523</v>
      </c>
      <c r="G23" s="103">
        <v>192.6</v>
      </c>
      <c r="H23" s="103">
        <v>7971.8409028887472</v>
      </c>
      <c r="I23" s="103">
        <f>F23-G23-37.1-H23</f>
        <v>15078.217027781779</v>
      </c>
      <c r="J23" s="7">
        <f t="shared" si="2"/>
        <v>63.230049683316608</v>
      </c>
    </row>
    <row r="24" spans="1:10" ht="12" customHeight="1" x14ac:dyDescent="0.2">
      <c r="A24" s="3">
        <v>1986</v>
      </c>
      <c r="B24" s="11">
        <f>+[1]Pop!D207</f>
        <v>240.65100000000001</v>
      </c>
      <c r="C24" s="102">
        <v>14796.9</v>
      </c>
      <c r="D24" s="102">
        <v>1118.9000000000001</v>
      </c>
      <c r="E24" s="102">
        <v>7971.8409028887472</v>
      </c>
      <c r="F24" s="102">
        <f t="shared" si="0"/>
        <v>23887.640902888746</v>
      </c>
      <c r="G24" s="102">
        <v>207.3</v>
      </c>
      <c r="H24" s="102">
        <v>8295.1699762778262</v>
      </c>
      <c r="I24" s="102">
        <f>F24-G24-75.9-H24</f>
        <v>15309.27092661092</v>
      </c>
      <c r="J24" s="4">
        <f t="shared" si="2"/>
        <v>63.616070270270718</v>
      </c>
    </row>
    <row r="25" spans="1:10" ht="12" customHeight="1" x14ac:dyDescent="0.2">
      <c r="A25" s="3">
        <v>1987</v>
      </c>
      <c r="B25" s="11">
        <f>+[1]Pop!D208</f>
        <v>242.804</v>
      </c>
      <c r="C25" s="102">
        <v>15215.38</v>
      </c>
      <c r="D25" s="102">
        <v>883.3</v>
      </c>
      <c r="E25" s="102">
        <v>8295.1699762778262</v>
      </c>
      <c r="F25" s="102">
        <f t="shared" si="0"/>
        <v>24393.849976277823</v>
      </c>
      <c r="G25" s="102">
        <v>230.6</v>
      </c>
      <c r="H25" s="102">
        <v>8261.9513399999996</v>
      </c>
      <c r="I25" s="102">
        <f>F25-G25-70.1-H25</f>
        <v>15831.198636277826</v>
      </c>
      <c r="J25" s="4">
        <f t="shared" si="2"/>
        <v>65.201556136957493</v>
      </c>
    </row>
    <row r="26" spans="1:10" ht="12" customHeight="1" x14ac:dyDescent="0.2">
      <c r="A26" s="3">
        <v>1988</v>
      </c>
      <c r="B26" s="11">
        <f>+[1]Pop!D209</f>
        <v>245.02099999999999</v>
      </c>
      <c r="C26" s="102">
        <v>14819.84</v>
      </c>
      <c r="D26" s="102">
        <v>892.3</v>
      </c>
      <c r="E26" s="102">
        <v>8261.9513399999996</v>
      </c>
      <c r="F26" s="102">
        <f t="shared" si="0"/>
        <v>23974.091339999999</v>
      </c>
      <c r="G26" s="102">
        <v>326.3</v>
      </c>
      <c r="H26" s="102">
        <v>8536.2278399999996</v>
      </c>
      <c r="I26" s="102">
        <f>F26-G26-94-H26</f>
        <v>15017.5635</v>
      </c>
      <c r="J26" s="4">
        <f t="shared" si="2"/>
        <v>61.290924043245276</v>
      </c>
    </row>
    <row r="27" spans="1:10" ht="12" customHeight="1" x14ac:dyDescent="0.2">
      <c r="A27" s="3">
        <v>1989</v>
      </c>
      <c r="B27" s="11">
        <f>+[1]Pop!D210</f>
        <v>247.34200000000001</v>
      </c>
      <c r="C27" s="102">
        <v>18968.939999999999</v>
      </c>
      <c r="D27" s="102">
        <v>1499.1120000000001</v>
      </c>
      <c r="E27" s="102">
        <v>8536.2278399999996</v>
      </c>
      <c r="F27" s="102">
        <f t="shared" si="0"/>
        <v>29004.279839999999</v>
      </c>
      <c r="G27" s="102">
        <v>489.02499999999998</v>
      </c>
      <c r="H27" s="102">
        <v>11350.3858</v>
      </c>
      <c r="I27" s="102">
        <f t="shared" ref="I27:I50" si="3">F27-G27-H27</f>
        <v>17164.869039999998</v>
      </c>
      <c r="J27" s="4">
        <f t="shared" si="2"/>
        <v>69.397308342295275</v>
      </c>
    </row>
    <row r="28" spans="1:10" ht="12" customHeight="1" x14ac:dyDescent="0.2">
      <c r="A28" s="3">
        <v>1990</v>
      </c>
      <c r="B28" s="11">
        <f>+[1]Pop!D211</f>
        <v>250.13200000000001</v>
      </c>
      <c r="C28" s="102">
        <v>20710.52</v>
      </c>
      <c r="D28" s="102">
        <v>1069.5360000000001</v>
      </c>
      <c r="E28" s="102">
        <v>11350.3858</v>
      </c>
      <c r="F28" s="102">
        <f t="shared" si="0"/>
        <v>33130.441800000001</v>
      </c>
      <c r="G28" s="102">
        <v>789.03099999999995</v>
      </c>
      <c r="H28" s="102">
        <v>13503.280699999999</v>
      </c>
      <c r="I28" s="102">
        <f t="shared" si="3"/>
        <v>18838.130100000002</v>
      </c>
      <c r="J28" s="4">
        <f t="shared" si="2"/>
        <v>75.312755265219977</v>
      </c>
    </row>
    <row r="29" spans="1:10" ht="12" customHeight="1" x14ac:dyDescent="0.2">
      <c r="A29" s="6">
        <v>1991</v>
      </c>
      <c r="B29" s="12">
        <f>+[1]Pop!D212</f>
        <v>253.49299999999999</v>
      </c>
      <c r="C29" s="103">
        <v>21745.98</v>
      </c>
      <c r="D29" s="103">
        <v>761.65700000000004</v>
      </c>
      <c r="E29" s="103">
        <v>13503.280699999999</v>
      </c>
      <c r="F29" s="103">
        <f t="shared" si="0"/>
        <v>36010.917699999998</v>
      </c>
      <c r="G29" s="103">
        <v>975.32100000000003</v>
      </c>
      <c r="H29" s="103">
        <v>15489.08304</v>
      </c>
      <c r="I29" s="103">
        <f t="shared" si="3"/>
        <v>19546.513659999997</v>
      </c>
      <c r="J29" s="7">
        <f t="shared" si="2"/>
        <v>77.108691995439699</v>
      </c>
    </row>
    <row r="30" spans="1:10" ht="12" customHeight="1" x14ac:dyDescent="0.2">
      <c r="A30" s="6">
        <v>1992</v>
      </c>
      <c r="B30" s="12">
        <f>+[1]Pop!D213</f>
        <v>256.89400000000001</v>
      </c>
      <c r="C30" s="103">
        <v>17554.86</v>
      </c>
      <c r="D30" s="103">
        <v>450.04500000000002</v>
      </c>
      <c r="E30" s="103">
        <v>15489.08304</v>
      </c>
      <c r="F30" s="103">
        <f t="shared" si="0"/>
        <v>33493.988039999997</v>
      </c>
      <c r="G30" s="103">
        <v>1571.501</v>
      </c>
      <c r="H30" s="103">
        <v>13088.196</v>
      </c>
      <c r="I30" s="103">
        <f t="shared" si="3"/>
        <v>18834.291039999996</v>
      </c>
      <c r="J30" s="7">
        <f t="shared" si="2"/>
        <v>73.315418188046422</v>
      </c>
    </row>
    <row r="31" spans="1:10" ht="12" customHeight="1" x14ac:dyDescent="0.2">
      <c r="A31" s="6">
        <v>1993</v>
      </c>
      <c r="B31" s="12">
        <f>+[1]Pop!D214</f>
        <v>260.255</v>
      </c>
      <c r="C31" s="103">
        <v>19353.333999999999</v>
      </c>
      <c r="D31" s="103">
        <v>555.654</v>
      </c>
      <c r="E31" s="103">
        <v>13088.196</v>
      </c>
      <c r="F31" s="103">
        <f t="shared" si="0"/>
        <v>32997.183999999994</v>
      </c>
      <c r="G31" s="103">
        <v>1700.5</v>
      </c>
      <c r="H31" s="103">
        <v>11575.777240000001</v>
      </c>
      <c r="I31" s="103">
        <f t="shared" si="3"/>
        <v>19720.906759999991</v>
      </c>
      <c r="J31" s="7">
        <f t="shared" si="2"/>
        <v>75.775323279091623</v>
      </c>
    </row>
    <row r="32" spans="1:10" ht="12" customHeight="1" x14ac:dyDescent="0.2">
      <c r="A32" s="6">
        <v>1994</v>
      </c>
      <c r="B32" s="12">
        <f>+[1]Pop!D215</f>
        <v>263.43599999999998</v>
      </c>
      <c r="C32" s="103">
        <v>23079.42</v>
      </c>
      <c r="D32" s="103">
        <v>858.54592000000002</v>
      </c>
      <c r="E32" s="103">
        <v>11575.777240000001</v>
      </c>
      <c r="F32" s="103">
        <f t="shared" si="0"/>
        <v>35513.743159999998</v>
      </c>
      <c r="G32" s="103">
        <v>1856.4671545002002</v>
      </c>
      <c r="H32" s="103">
        <v>13562.225</v>
      </c>
      <c r="I32" s="103">
        <f t="shared" si="3"/>
        <v>20095.051005499801</v>
      </c>
      <c r="J32" s="7">
        <f t="shared" si="2"/>
        <v>76.280580503423238</v>
      </c>
    </row>
    <row r="33" spans="1:10" ht="12" customHeight="1" x14ac:dyDescent="0.2">
      <c r="A33" s="6">
        <v>1995</v>
      </c>
      <c r="B33" s="12">
        <f>+[1]Pop!D216</f>
        <v>266.55700000000002</v>
      </c>
      <c r="C33" s="103">
        <v>22570.013999999999</v>
      </c>
      <c r="D33" s="103">
        <v>703.59395600000005</v>
      </c>
      <c r="E33" s="103">
        <v>13562.225</v>
      </c>
      <c r="F33" s="103">
        <f t="shared" si="0"/>
        <v>36835.832955999998</v>
      </c>
      <c r="G33" s="103">
        <v>2015.8775433617998</v>
      </c>
      <c r="H33" s="103">
        <v>14944.740999999998</v>
      </c>
      <c r="I33" s="103">
        <f t="shared" si="3"/>
        <v>19875.214412638201</v>
      </c>
      <c r="J33" s="7">
        <f t="shared" si="2"/>
        <v>74.562717965156423</v>
      </c>
    </row>
    <row r="34" spans="1:10" ht="12" customHeight="1" x14ac:dyDescent="0.2">
      <c r="A34" s="3">
        <v>1996</v>
      </c>
      <c r="B34" s="11">
        <f>+[1]Pop!D217</f>
        <v>269.66699999999997</v>
      </c>
      <c r="C34" s="102">
        <v>22814.601999999999</v>
      </c>
      <c r="D34" s="102">
        <v>588.01064109287006</v>
      </c>
      <c r="E34" s="102">
        <v>14944.740999999998</v>
      </c>
      <c r="F34" s="102">
        <f t="shared" si="0"/>
        <v>38347.353641092865</v>
      </c>
      <c r="G34" s="102">
        <v>2202.8858383440001</v>
      </c>
      <c r="H34" s="102">
        <v>16338.353333333334</v>
      </c>
      <c r="I34" s="102">
        <f t="shared" si="3"/>
        <v>19806.11446941553</v>
      </c>
      <c r="J34" s="4">
        <f t="shared" si="2"/>
        <v>73.446563611474645</v>
      </c>
    </row>
    <row r="35" spans="1:10" ht="12" customHeight="1" x14ac:dyDescent="0.2">
      <c r="A35" s="3">
        <v>1997</v>
      </c>
      <c r="B35" s="11">
        <f>+[1]Pop!D218</f>
        <v>272.91199999999998</v>
      </c>
      <c r="C35" s="102">
        <v>19946.518</v>
      </c>
      <c r="D35" s="102">
        <v>705.97941999679995</v>
      </c>
      <c r="E35" s="102">
        <v>16338.353333333334</v>
      </c>
      <c r="F35" s="102">
        <f t="shared" si="0"/>
        <v>36990.850753330131</v>
      </c>
      <c r="G35" s="102">
        <v>2671.4490269089997</v>
      </c>
      <c r="H35" s="102">
        <v>14513.603333333334</v>
      </c>
      <c r="I35" s="102">
        <f t="shared" si="3"/>
        <v>19805.798393087796</v>
      </c>
      <c r="J35" s="4">
        <f t="shared" si="2"/>
        <v>72.572105268686599</v>
      </c>
    </row>
    <row r="36" spans="1:10" ht="12" customHeight="1" x14ac:dyDescent="0.2">
      <c r="A36" s="3">
        <v>1998</v>
      </c>
      <c r="B36" s="11">
        <f>+[1]Pop!D219</f>
        <v>276.11500000000001</v>
      </c>
      <c r="C36" s="102">
        <v>18804.02</v>
      </c>
      <c r="D36" s="102">
        <v>931.06340962820013</v>
      </c>
      <c r="E36" s="102">
        <v>14513.603333333334</v>
      </c>
      <c r="F36" s="102">
        <f t="shared" si="0"/>
        <v>34248.686742961538</v>
      </c>
      <c r="G36" s="102">
        <v>2476.1806994009999</v>
      </c>
      <c r="H36" s="102">
        <v>11331.768</v>
      </c>
      <c r="I36" s="102">
        <f t="shared" si="3"/>
        <v>20440.738043560537</v>
      </c>
      <c r="J36" s="4">
        <f t="shared" si="2"/>
        <v>74.029799335641073</v>
      </c>
    </row>
    <row r="37" spans="1:10" ht="12" customHeight="1" x14ac:dyDescent="0.2">
      <c r="A37" s="3">
        <v>1999</v>
      </c>
      <c r="B37" s="11">
        <f>+[1]Pop!D220</f>
        <v>279.29500000000002</v>
      </c>
      <c r="C37" s="102">
        <v>25672.04</v>
      </c>
      <c r="D37" s="102">
        <v>1342.2150739653848</v>
      </c>
      <c r="E37" s="102">
        <v>11331.768</v>
      </c>
      <c r="F37" s="102">
        <f t="shared" si="0"/>
        <v>38346.023073965385</v>
      </c>
      <c r="G37" s="102">
        <v>2202.822877648</v>
      </c>
      <c r="H37" s="102">
        <v>16261.564</v>
      </c>
      <c r="I37" s="102">
        <f t="shared" si="3"/>
        <v>19881.636196317384</v>
      </c>
      <c r="J37" s="4">
        <f t="shared" si="2"/>
        <v>71.18507741390782</v>
      </c>
    </row>
    <row r="38" spans="1:10" ht="12" customHeight="1" x14ac:dyDescent="0.2">
      <c r="A38" s="3">
        <v>2000</v>
      </c>
      <c r="B38" s="11">
        <f>+[1]Pop!D221</f>
        <v>282.38499999999999</v>
      </c>
      <c r="C38" s="102">
        <v>21716.48</v>
      </c>
      <c r="D38" s="102">
        <v>591.4180483281649</v>
      </c>
      <c r="E38" s="102">
        <v>16261.564</v>
      </c>
      <c r="F38" s="102">
        <f t="shared" si="0"/>
        <v>38569.462048328161</v>
      </c>
      <c r="G38" s="102">
        <v>2231.2699774675002</v>
      </c>
      <c r="H38" s="102">
        <v>16531.946666666667</v>
      </c>
      <c r="I38" s="102">
        <f t="shared" si="3"/>
        <v>19806.245404193996</v>
      </c>
      <c r="J38" s="4">
        <f t="shared" si="2"/>
        <v>70.139155423248397</v>
      </c>
    </row>
    <row r="39" spans="1:10" ht="12" customHeight="1" x14ac:dyDescent="0.2">
      <c r="A39" s="6">
        <v>2001</v>
      </c>
      <c r="B39" s="12">
        <f>+[1]Pop!D222</f>
        <v>285.30901899999998</v>
      </c>
      <c r="C39" s="103">
        <v>18497.439999999999</v>
      </c>
      <c r="D39" s="103">
        <v>1106.8758087871149</v>
      </c>
      <c r="E39" s="103">
        <v>16531.946666666667</v>
      </c>
      <c r="F39" s="103">
        <f t="shared" si="0"/>
        <v>36136.262475453783</v>
      </c>
      <c r="G39" s="103">
        <v>2410.3581835763998</v>
      </c>
      <c r="H39" s="103">
        <v>15029.717666666667</v>
      </c>
      <c r="I39" s="103">
        <f t="shared" si="3"/>
        <v>18696.186625210717</v>
      </c>
      <c r="J39" s="7">
        <f t="shared" si="2"/>
        <v>65.529602571767001</v>
      </c>
    </row>
    <row r="40" spans="1:10" ht="12" customHeight="1" x14ac:dyDescent="0.2">
      <c r="A40" s="6">
        <v>2002</v>
      </c>
      <c r="B40" s="12">
        <f>+[1]Pop!D223</f>
        <v>288.10481800000002</v>
      </c>
      <c r="C40" s="103">
        <v>23341.64</v>
      </c>
      <c r="D40" s="103">
        <v>1516.7240856625001</v>
      </c>
      <c r="E40" s="103">
        <v>15029.717666666667</v>
      </c>
      <c r="F40" s="103">
        <f t="shared" si="0"/>
        <v>39888.081752329163</v>
      </c>
      <c r="G40" s="103">
        <v>2458.2512322940452</v>
      </c>
      <c r="H40" s="103">
        <v>17453.575666666668</v>
      </c>
      <c r="I40" s="103">
        <f t="shared" si="3"/>
        <v>19976.254853368449</v>
      </c>
      <c r="J40" s="7">
        <f t="shared" si="2"/>
        <v>69.336760808243227</v>
      </c>
    </row>
    <row r="41" spans="1:10" ht="12" customHeight="1" x14ac:dyDescent="0.2">
      <c r="A41" s="6">
        <v>2003</v>
      </c>
      <c r="B41" s="12">
        <f>+[1]Pop!D224</f>
        <v>290.81963400000001</v>
      </c>
      <c r="C41" s="103">
        <v>19639.420000000002</v>
      </c>
      <c r="D41" s="103">
        <v>1152.79431246944</v>
      </c>
      <c r="E41" s="103">
        <v>17453.575666666668</v>
      </c>
      <c r="F41" s="103">
        <f t="shared" si="0"/>
        <v>38245.789979136112</v>
      </c>
      <c r="G41" s="103">
        <v>2935.5931434511249</v>
      </c>
      <c r="H41" s="103">
        <v>15003.082</v>
      </c>
      <c r="I41" s="103">
        <f t="shared" si="3"/>
        <v>20307.114835684988</v>
      </c>
      <c r="J41" s="7">
        <f t="shared" si="2"/>
        <v>69.827179672762355</v>
      </c>
    </row>
    <row r="42" spans="1:10" ht="12" customHeight="1" x14ac:dyDescent="0.2">
      <c r="A42" s="6">
        <v>2004</v>
      </c>
      <c r="B42" s="12">
        <f>+[1]Pop!D225</f>
        <v>293.46318500000001</v>
      </c>
      <c r="C42" s="103">
        <v>24532.82</v>
      </c>
      <c r="D42" s="103">
        <v>1282.717224286795</v>
      </c>
      <c r="E42" s="103">
        <v>15003.082</v>
      </c>
      <c r="F42" s="103">
        <f t="shared" si="0"/>
        <v>40818.619224286798</v>
      </c>
      <c r="G42" s="103">
        <v>2989.80926627197</v>
      </c>
      <c r="H42" s="103">
        <v>17129.304</v>
      </c>
      <c r="I42" s="103">
        <f t="shared" si="3"/>
        <v>20699.505958014826</v>
      </c>
      <c r="J42" s="7">
        <f t="shared" si="2"/>
        <v>70.535273301878817</v>
      </c>
    </row>
    <row r="43" spans="1:10" ht="12" customHeight="1" x14ac:dyDescent="0.2">
      <c r="A43" s="6">
        <v>2005</v>
      </c>
      <c r="B43" s="12">
        <f>+[1]Pop!D226</f>
        <v>296.186216</v>
      </c>
      <c r="C43" s="103">
        <v>20386.240000000002</v>
      </c>
      <c r="D43" s="103">
        <v>1307.5977200153548</v>
      </c>
      <c r="E43" s="103">
        <v>17129.304</v>
      </c>
      <c r="F43" s="103">
        <f t="shared" si="0"/>
        <v>38823.141720015352</v>
      </c>
      <c r="G43" s="103">
        <v>2985.8532605428022</v>
      </c>
      <c r="H43" s="103">
        <v>14006.240000000002</v>
      </c>
      <c r="I43" s="103">
        <f t="shared" si="3"/>
        <v>21831.048459472546</v>
      </c>
      <c r="J43" s="7">
        <f t="shared" si="2"/>
        <v>73.707172313084769</v>
      </c>
    </row>
    <row r="44" spans="1:10" ht="12" customHeight="1" x14ac:dyDescent="0.2">
      <c r="A44" s="3">
        <v>2006</v>
      </c>
      <c r="B44" s="11">
        <f>+[1]Pop!D227</f>
        <v>298.99582500000002</v>
      </c>
      <c r="C44" s="102">
        <v>21223.64</v>
      </c>
      <c r="D44" s="102">
        <v>1697.6453984342793</v>
      </c>
      <c r="E44" s="102">
        <v>14006.240000000002</v>
      </c>
      <c r="F44" s="102">
        <f t="shared" si="0"/>
        <v>36927.525398434285</v>
      </c>
      <c r="G44" s="102">
        <v>3054.2786969437871</v>
      </c>
      <c r="H44" s="102">
        <v>14585.201999999999</v>
      </c>
      <c r="I44" s="102">
        <f t="shared" si="3"/>
        <v>19288.0447014905</v>
      </c>
      <c r="J44" s="4">
        <f t="shared" si="2"/>
        <v>64.509411465830667</v>
      </c>
    </row>
    <row r="45" spans="1:10" ht="12" customHeight="1" x14ac:dyDescent="0.2">
      <c r="A45" s="3">
        <v>2007</v>
      </c>
      <c r="B45" s="11">
        <f>+[1]Pop!D228</f>
        <v>302.003917</v>
      </c>
      <c r="C45" s="102">
        <v>25319.78</v>
      </c>
      <c r="D45" s="102">
        <v>1739.9922227799007</v>
      </c>
      <c r="E45" s="102">
        <v>14585.201999999999</v>
      </c>
      <c r="F45" s="102">
        <f t="shared" si="0"/>
        <v>41644.9742227799</v>
      </c>
      <c r="G45" s="102">
        <v>2849.0345556704642</v>
      </c>
      <c r="H45" s="102">
        <v>18050</v>
      </c>
      <c r="I45" s="102">
        <f t="shared" si="3"/>
        <v>20745.939667109436</v>
      </c>
      <c r="J45" s="4">
        <f t="shared" si="2"/>
        <v>68.694273482252342</v>
      </c>
    </row>
    <row r="46" spans="1:10" ht="12" customHeight="1" x14ac:dyDescent="0.2">
      <c r="A46" s="3">
        <v>2008</v>
      </c>
      <c r="B46" s="11">
        <f>+[1]Pop!D229</f>
        <v>304.79776099999998</v>
      </c>
      <c r="C46" s="102">
        <v>24611.64</v>
      </c>
      <c r="D46" s="102">
        <v>1338.1791192984301</v>
      </c>
      <c r="E46" s="102">
        <v>18050</v>
      </c>
      <c r="F46" s="102">
        <f t="shared" si="0"/>
        <v>43999.81911929843</v>
      </c>
      <c r="G46" s="102">
        <v>5460.721395013401</v>
      </c>
      <c r="H46" s="102">
        <v>18084</v>
      </c>
      <c r="I46" s="102">
        <f t="shared" si="3"/>
        <v>20455.097724285028</v>
      </c>
      <c r="J46" s="4">
        <f t="shared" si="2"/>
        <v>67.110393649791376</v>
      </c>
    </row>
    <row r="47" spans="1:10" ht="12" customHeight="1" x14ac:dyDescent="0.2">
      <c r="A47" s="3">
        <v>2009</v>
      </c>
      <c r="B47" s="11">
        <f>+[1]Pop!D230</f>
        <v>307.43940600000002</v>
      </c>
      <c r="C47" s="102">
        <v>27941.119999999999</v>
      </c>
      <c r="D47" s="102">
        <v>1386.0198651151252</v>
      </c>
      <c r="E47" s="102">
        <v>18084</v>
      </c>
      <c r="F47" s="102">
        <f t="shared" si="0"/>
        <v>47411.139865115125</v>
      </c>
      <c r="G47" s="102">
        <v>4459.6132517836522</v>
      </c>
      <c r="H47" s="102">
        <v>21346</v>
      </c>
      <c r="I47" s="102">
        <f t="shared" si="3"/>
        <v>21605.526613331473</v>
      </c>
      <c r="J47" s="4">
        <f t="shared" si="2"/>
        <v>70.275723253679033</v>
      </c>
    </row>
    <row r="48" spans="1:10" ht="12" customHeight="1" x14ac:dyDescent="0.2">
      <c r="A48" s="3">
        <v>2010</v>
      </c>
      <c r="B48" s="11">
        <f>+[1]Pop!D231</f>
        <v>309.74127900000002</v>
      </c>
      <c r="C48" s="102">
        <v>25552.560000000001</v>
      </c>
      <c r="D48" s="102">
        <v>1418.1128832774889</v>
      </c>
      <c r="E48" s="102">
        <v>21346</v>
      </c>
      <c r="F48" s="102">
        <f t="shared" si="0"/>
        <v>48316.67288327749</v>
      </c>
      <c r="G48" s="102">
        <v>4766.6827152525975</v>
      </c>
      <c r="H48" s="102">
        <v>21542</v>
      </c>
      <c r="I48" s="102">
        <f t="shared" si="3"/>
        <v>22007.990168024895</v>
      </c>
      <c r="J48" s="4">
        <f t="shared" si="2"/>
        <v>71.052816205439939</v>
      </c>
    </row>
    <row r="49" spans="1:10" ht="12" customHeight="1" x14ac:dyDescent="0.2">
      <c r="A49" s="6">
        <v>2011</v>
      </c>
      <c r="B49" s="12">
        <f>+[1]Pop!D232</f>
        <v>311.97391399999998</v>
      </c>
      <c r="C49" s="103">
        <v>24792.3</v>
      </c>
      <c r="D49" s="103">
        <v>1248.6655708214162</v>
      </c>
      <c r="E49" s="103">
        <v>21542</v>
      </c>
      <c r="F49" s="103">
        <f t="shared" si="0"/>
        <v>47582.965570821412</v>
      </c>
      <c r="G49" s="103">
        <v>6152.0990294777757</v>
      </c>
      <c r="H49" s="103">
        <v>20916</v>
      </c>
      <c r="I49" s="103">
        <f t="shared" si="3"/>
        <v>20514.866541343639</v>
      </c>
      <c r="J49" s="7">
        <f t="shared" si="2"/>
        <v>65.75827535805972</v>
      </c>
    </row>
    <row r="50" spans="1:10" ht="12" customHeight="1" x14ac:dyDescent="0.2">
      <c r="A50" s="6">
        <v>2012</v>
      </c>
      <c r="B50" s="12">
        <f>+[1]Pop!D233</f>
        <v>314.16755799999999</v>
      </c>
      <c r="C50" s="103">
        <v>26357.5</v>
      </c>
      <c r="D50" s="103">
        <v>1188.0845117078829</v>
      </c>
      <c r="E50" s="103">
        <v>20916</v>
      </c>
      <c r="F50" s="103">
        <f t="shared" si="0"/>
        <v>48461.584511707886</v>
      </c>
      <c r="G50" s="103">
        <v>6082.9638118130715</v>
      </c>
      <c r="H50" s="103">
        <v>21472</v>
      </c>
      <c r="I50" s="103">
        <f t="shared" si="3"/>
        <v>20906.620699894818</v>
      </c>
      <c r="J50" s="7">
        <f t="shared" si="2"/>
        <v>66.546083984568583</v>
      </c>
    </row>
    <row r="51" spans="1:10" ht="12" customHeight="1" x14ac:dyDescent="0.2">
      <c r="A51" s="6">
        <v>2013</v>
      </c>
      <c r="B51" s="12">
        <f>+[1]Pop!D234</f>
        <v>316.29476599999998</v>
      </c>
      <c r="C51" s="103">
        <v>25263</v>
      </c>
      <c r="D51" s="103">
        <v>1209.8629418233159</v>
      </c>
      <c r="E51" s="103">
        <v>21472</v>
      </c>
      <c r="F51" s="103">
        <f t="shared" si="0"/>
        <v>47944.862941823318</v>
      </c>
      <c r="G51" s="103">
        <v>7723.7202354176152</v>
      </c>
      <c r="H51" s="103">
        <v>19352</v>
      </c>
      <c r="I51" s="103">
        <f>F51-G51-H51</f>
        <v>20869.142706405706</v>
      </c>
      <c r="J51" s="7">
        <f>IF(I51=0,0,IF(B51=0,0,I51/B51))</f>
        <v>65.98004440707598</v>
      </c>
    </row>
    <row r="52" spans="1:10" ht="12" customHeight="1" x14ac:dyDescent="0.2">
      <c r="A52" s="20">
        <v>2014</v>
      </c>
      <c r="B52" s="21">
        <f>+[1]Pop!D235</f>
        <v>318.576955</v>
      </c>
      <c r="C52" s="104">
        <v>29274.6</v>
      </c>
      <c r="D52" s="104">
        <v>1203.0233998497431</v>
      </c>
      <c r="E52" s="104">
        <v>19352</v>
      </c>
      <c r="F52" s="104">
        <f t="shared" si="0"/>
        <v>49829.623399849741</v>
      </c>
      <c r="G52" s="104">
        <v>8541.4296370449083</v>
      </c>
      <c r="H52" s="104">
        <v>19828</v>
      </c>
      <c r="I52" s="104">
        <f>F52-G52-H52</f>
        <v>21460.193762804833</v>
      </c>
      <c r="J52" s="22">
        <f>IF(I52=0,0,IF(B52=0,0,I52/B52))</f>
        <v>67.362668347447894</v>
      </c>
    </row>
    <row r="53" spans="1:10" ht="12" customHeight="1" x14ac:dyDescent="0.2">
      <c r="A53" s="20">
        <v>2015</v>
      </c>
      <c r="B53" s="21">
        <f>+[1]Pop!D236</f>
        <v>320.87070299999999</v>
      </c>
      <c r="C53" s="104">
        <v>29508.7</v>
      </c>
      <c r="D53" s="104">
        <v>1352.8644507880488</v>
      </c>
      <c r="E53" s="104">
        <v>19828</v>
      </c>
      <c r="F53" s="104">
        <f t="shared" si="0"/>
        <v>50689.56445078805</v>
      </c>
      <c r="G53" s="104">
        <v>8067.6453675787361</v>
      </c>
      <c r="H53" s="104">
        <v>24554</v>
      </c>
      <c r="I53" s="104">
        <f>F53-G53-H53</f>
        <v>18067.919083209315</v>
      </c>
      <c r="J53" s="22">
        <f>IF(I53=0,0,IF(B53=0,0,I53/B53))</f>
        <v>56.309033246981464</v>
      </c>
    </row>
    <row r="54" spans="1:10" ht="12" customHeight="1" x14ac:dyDescent="0.2">
      <c r="A54" s="28">
        <v>2016</v>
      </c>
      <c r="B54" s="29">
        <f>+[1]Pop!D237</f>
        <v>323.16101099999997</v>
      </c>
      <c r="C54" s="105">
        <v>26341.585999999999</v>
      </c>
      <c r="D54" s="105">
        <v>1437.1189860795066</v>
      </c>
      <c r="E54" s="105">
        <v>24554</v>
      </c>
      <c r="F54" s="105">
        <f t="shared" si="0"/>
        <v>52332.704986079509</v>
      </c>
      <c r="G54" s="105">
        <v>7946.6882129833011</v>
      </c>
      <c r="H54" s="105">
        <v>24626</v>
      </c>
      <c r="I54" s="105">
        <f t="shared" ref="I54:I55" si="4">F54-G54-H54</f>
        <v>19760.016773096206</v>
      </c>
      <c r="J54" s="30">
        <f t="shared" ref="J54:J55" si="5">IF(I54=0,0,IF(B54=0,0,I54/B54))</f>
        <v>61.146042067235044</v>
      </c>
    </row>
    <row r="55" spans="1:10" ht="12" customHeight="1" x14ac:dyDescent="0.2">
      <c r="A55" s="39">
        <v>2017</v>
      </c>
      <c r="B55" s="40">
        <f>+[1]Pop!D238</f>
        <v>325.20603</v>
      </c>
      <c r="C55" s="106">
        <v>21908.534</v>
      </c>
      <c r="D55" s="106">
        <v>1502.47841063684</v>
      </c>
      <c r="E55" s="106">
        <v>24626</v>
      </c>
      <c r="F55" s="106">
        <f t="shared" si="0"/>
        <v>48037.012410636838</v>
      </c>
      <c r="G55" s="106">
        <v>6631.0813683227952</v>
      </c>
      <c r="H55" s="106">
        <v>22582</v>
      </c>
      <c r="I55" s="106">
        <f t="shared" si="4"/>
        <v>18823.931042314041</v>
      </c>
      <c r="J55" s="38">
        <f t="shared" si="5"/>
        <v>57.883093503260199</v>
      </c>
    </row>
    <row r="56" spans="1:10" ht="12" customHeight="1" x14ac:dyDescent="0.2">
      <c r="A56" s="28">
        <v>2018</v>
      </c>
      <c r="B56" s="29">
        <f>+[1]Pop!D239</f>
        <v>326.92397599999998</v>
      </c>
      <c r="C56" s="105">
        <v>25585.31</v>
      </c>
      <c r="D56" s="105">
        <v>1576.1036722079502</v>
      </c>
      <c r="E56" s="105">
        <v>22582</v>
      </c>
      <c r="F56" s="105">
        <f t="shared" si="0"/>
        <v>49743.413672207957</v>
      </c>
      <c r="G56" s="105">
        <v>6211.3007986641842</v>
      </c>
      <c r="H56" s="105">
        <v>22076</v>
      </c>
      <c r="I56" s="105">
        <f t="shared" ref="I56:I57" si="6">F56-G56-H56</f>
        <v>21456.112873543774</v>
      </c>
      <c r="J56" s="30">
        <f t="shared" ref="J56:J57" si="7">IF(I56=0,0,IF(B56=0,0,I56/B56))</f>
        <v>65.630282416312511</v>
      </c>
    </row>
    <row r="57" spans="1:10" ht="12" customHeight="1" thickBot="1" x14ac:dyDescent="0.25">
      <c r="A57" s="43">
        <v>2019</v>
      </c>
      <c r="B57" s="44">
        <f>+[1]Pop!D240</f>
        <v>328.475998</v>
      </c>
      <c r="C57" s="107">
        <v>23768.691972204364</v>
      </c>
      <c r="D57" s="107">
        <v>1709.4482073512668</v>
      </c>
      <c r="E57" s="107">
        <v>22076</v>
      </c>
      <c r="F57" s="107">
        <f t="shared" si="0"/>
        <v>47554.14017955563</v>
      </c>
      <c r="G57" s="107">
        <v>5790.0074204503107</v>
      </c>
      <c r="H57" s="107">
        <v>19380</v>
      </c>
      <c r="I57" s="107">
        <f t="shared" si="6"/>
        <v>22384.13275910532</v>
      </c>
      <c r="J57" s="46">
        <f t="shared" si="7"/>
        <v>68.145413653953852</v>
      </c>
    </row>
    <row r="58" spans="1:10" ht="12" customHeight="1" thickTop="1" x14ac:dyDescent="0.2">
      <c r="A58" s="83" t="s">
        <v>114</v>
      </c>
      <c r="B58" s="83"/>
      <c r="C58" s="83"/>
      <c r="D58" s="83"/>
      <c r="E58" s="83"/>
      <c r="F58" s="83"/>
      <c r="G58" s="83"/>
      <c r="H58" s="83"/>
      <c r="I58" s="83"/>
      <c r="J58" s="83"/>
    </row>
    <row r="59" spans="1:10" ht="12" customHeight="1" x14ac:dyDescent="0.2">
      <c r="A59" s="82"/>
      <c r="B59" s="82"/>
      <c r="C59" s="82"/>
      <c r="D59" s="82"/>
      <c r="E59" s="82"/>
      <c r="F59" s="82"/>
      <c r="G59" s="82"/>
      <c r="H59" s="82"/>
      <c r="I59" s="82"/>
      <c r="J59" s="82"/>
    </row>
    <row r="60" spans="1:10" ht="12" customHeight="1" x14ac:dyDescent="0.2">
      <c r="A60" s="82"/>
      <c r="B60" s="82"/>
      <c r="C60" s="82"/>
      <c r="D60" s="82"/>
      <c r="E60" s="82"/>
      <c r="F60" s="82"/>
      <c r="G60" s="82"/>
      <c r="H60" s="82"/>
      <c r="I60" s="82"/>
      <c r="J60" s="82"/>
    </row>
    <row r="61" spans="1:10" ht="12" customHeight="1" x14ac:dyDescent="0.2">
      <c r="A61" s="82"/>
      <c r="B61" s="82"/>
      <c r="C61" s="82"/>
      <c r="D61" s="82"/>
      <c r="E61" s="82"/>
      <c r="F61" s="82"/>
      <c r="G61" s="82"/>
      <c r="H61" s="82"/>
      <c r="I61" s="82"/>
      <c r="J61" s="82"/>
    </row>
    <row r="62" spans="1:10" ht="12" customHeight="1" x14ac:dyDescent="0.2">
      <c r="A62" s="82"/>
      <c r="B62" s="82"/>
      <c r="C62" s="82"/>
      <c r="D62" s="82"/>
      <c r="E62" s="82"/>
      <c r="F62" s="82"/>
      <c r="G62" s="82"/>
      <c r="H62" s="82"/>
      <c r="I62" s="82"/>
      <c r="J62" s="82"/>
    </row>
    <row r="63" spans="1:10" ht="12" customHeight="1" x14ac:dyDescent="0.2">
      <c r="A63" s="84"/>
      <c r="B63" s="84"/>
      <c r="C63" s="84"/>
      <c r="D63" s="84"/>
      <c r="E63" s="84"/>
      <c r="F63" s="84"/>
      <c r="G63" s="84"/>
      <c r="H63" s="84"/>
      <c r="I63" s="84"/>
      <c r="J63" s="84"/>
    </row>
    <row r="64" spans="1:10" ht="12" customHeight="1" x14ac:dyDescent="0.2">
      <c r="A64" s="82" t="s">
        <v>103</v>
      </c>
      <c r="B64" s="82"/>
      <c r="C64" s="82"/>
      <c r="D64" s="82"/>
      <c r="E64" s="82"/>
      <c r="F64" s="82"/>
      <c r="G64" s="82"/>
      <c r="H64" s="82"/>
      <c r="I64" s="82"/>
      <c r="J64" s="82"/>
    </row>
  </sheetData>
  <mergeCells count="19">
    <mergeCell ref="A64:J64"/>
    <mergeCell ref="A58:J62"/>
    <mergeCell ref="A63:J63"/>
    <mergeCell ref="C7:I7"/>
    <mergeCell ref="D3:D6"/>
    <mergeCell ref="H3:H6"/>
    <mergeCell ref="E3:E6"/>
    <mergeCell ref="G3:G6"/>
    <mergeCell ref="F3:F6"/>
    <mergeCell ref="I1:J1"/>
    <mergeCell ref="I3:I6"/>
    <mergeCell ref="J4:J6"/>
    <mergeCell ref="A2:A6"/>
    <mergeCell ref="B2:B6"/>
    <mergeCell ref="C3:C6"/>
    <mergeCell ref="C2:F2"/>
    <mergeCell ref="A1:H1"/>
    <mergeCell ref="G2:H2"/>
    <mergeCell ref="I2:J2"/>
  </mergeCells>
  <phoneticPr fontId="5" type="noConversion"/>
  <printOptions horizontalCentered="1" verticalCentered="1"/>
  <pageMargins left="0.5" right="0.5" top="0.69930555555555596" bottom="0.34" header="0" footer="0"/>
  <pageSetup scale="80" orientation="landscape" horizont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autoPageBreaks="0" fitToPage="1"/>
  </sheetPr>
  <dimension ref="A1:O61"/>
  <sheetViews>
    <sheetView showZeros="0" showOutlineSymbols="0" zoomScaleNormal="100" workbookViewId="0">
      <pane xSplit="1" ySplit="5" topLeftCell="B6" activePane="bottomRight" state="frozen"/>
      <selection pane="topRight" activeCell="B1" sqref="B1"/>
      <selection pane="bottomLeft" activeCell="A6" sqref="A6"/>
      <selection pane="bottomRight" sqref="A1:O1"/>
    </sheetView>
  </sheetViews>
  <sheetFormatPr defaultColWidth="12.77734375" defaultRowHeight="12" customHeight="1" x14ac:dyDescent="0.2"/>
  <cols>
    <col min="1" max="21" width="12.77734375" style="1" customWidth="1"/>
    <col min="22" max="16384" width="12.77734375" style="1"/>
  </cols>
  <sheetData>
    <row r="1" spans="1:15" ht="12" customHeight="1" thickBot="1" x14ac:dyDescent="0.25">
      <c r="A1" s="65" t="s">
        <v>85</v>
      </c>
      <c r="B1" s="65"/>
      <c r="C1" s="65"/>
      <c r="D1" s="65"/>
      <c r="E1" s="65"/>
      <c r="F1" s="65"/>
      <c r="G1" s="65"/>
      <c r="H1" s="65"/>
      <c r="I1" s="65"/>
      <c r="J1" s="65"/>
      <c r="K1" s="65"/>
      <c r="L1" s="65"/>
      <c r="M1" s="65"/>
      <c r="N1" s="65"/>
      <c r="O1" s="65"/>
    </row>
    <row r="2" spans="1:15" ht="12" customHeight="1" thickTop="1" x14ac:dyDescent="0.2">
      <c r="A2" s="67" t="s">
        <v>0</v>
      </c>
      <c r="B2" s="59" t="s">
        <v>6</v>
      </c>
      <c r="C2" s="59" t="s">
        <v>81</v>
      </c>
      <c r="D2" s="73" t="s">
        <v>102</v>
      </c>
      <c r="E2" s="59" t="s">
        <v>7</v>
      </c>
      <c r="F2" s="59" t="s">
        <v>82</v>
      </c>
      <c r="G2" s="73" t="s">
        <v>101</v>
      </c>
      <c r="H2" s="59" t="s">
        <v>83</v>
      </c>
      <c r="I2" s="59" t="s">
        <v>8</v>
      </c>
      <c r="J2" s="59" t="s">
        <v>84</v>
      </c>
      <c r="K2" s="59" t="s">
        <v>9</v>
      </c>
      <c r="L2" s="59" t="s">
        <v>10</v>
      </c>
      <c r="M2" s="59" t="s">
        <v>33</v>
      </c>
      <c r="N2" s="59" t="s">
        <v>34</v>
      </c>
      <c r="O2" s="56" t="s">
        <v>2</v>
      </c>
    </row>
    <row r="3" spans="1:15" ht="12" customHeight="1" x14ac:dyDescent="0.2">
      <c r="A3" s="68"/>
      <c r="B3" s="60"/>
      <c r="C3" s="60"/>
      <c r="D3" s="74"/>
      <c r="E3" s="60"/>
      <c r="F3" s="60"/>
      <c r="G3" s="74"/>
      <c r="H3" s="60"/>
      <c r="I3" s="60"/>
      <c r="J3" s="60"/>
      <c r="K3" s="60"/>
      <c r="L3" s="60"/>
      <c r="M3" s="60"/>
      <c r="N3" s="60"/>
      <c r="O3" s="57"/>
    </row>
    <row r="4" spans="1:15" ht="12" customHeight="1" x14ac:dyDescent="0.2">
      <c r="A4" s="69"/>
      <c r="B4" s="61"/>
      <c r="C4" s="61"/>
      <c r="D4" s="75"/>
      <c r="E4" s="61"/>
      <c r="F4" s="61"/>
      <c r="G4" s="75"/>
      <c r="H4" s="61"/>
      <c r="I4" s="61"/>
      <c r="J4" s="61"/>
      <c r="K4" s="61"/>
      <c r="L4" s="61"/>
      <c r="M4" s="61"/>
      <c r="N4" s="61"/>
      <c r="O4" s="58"/>
    </row>
    <row r="5" spans="1:15" ht="12" customHeight="1" x14ac:dyDescent="0.2">
      <c r="A5" s="2"/>
      <c r="B5" s="66" t="s">
        <v>65</v>
      </c>
      <c r="C5" s="66"/>
      <c r="D5" s="66"/>
      <c r="E5" s="66"/>
      <c r="F5" s="66"/>
      <c r="G5" s="66"/>
      <c r="H5" s="66"/>
      <c r="I5" s="66"/>
      <c r="J5" s="66"/>
      <c r="K5" s="66"/>
      <c r="L5" s="66"/>
      <c r="M5" s="66"/>
      <c r="N5" s="66"/>
      <c r="O5" s="66"/>
    </row>
    <row r="6" spans="1:15" ht="12" customHeight="1" x14ac:dyDescent="0.2">
      <c r="A6" s="3">
        <v>1970</v>
      </c>
      <c r="B6" s="4">
        <f>Asparagus!J8</f>
        <v>0.59490036781042976</v>
      </c>
      <c r="C6" s="4">
        <f>SnapBeans!J8</f>
        <v>4.6655413442347271</v>
      </c>
      <c r="D6" s="4">
        <f>Sauerkraut!J8</f>
        <v>2.3029331291574824</v>
      </c>
      <c r="E6" s="4">
        <f>Carrots!J8</f>
        <v>2.1391155503976993</v>
      </c>
      <c r="F6" s="4">
        <f>Corn!J8</f>
        <v>14.264593082161916</v>
      </c>
      <c r="G6" s="4">
        <f>Cucumbers!J8</f>
        <v>5.6629949437215927</v>
      </c>
      <c r="H6" s="4">
        <f>Peas!J8</f>
        <v>3.1859383588325914</v>
      </c>
      <c r="I6" s="4">
        <f>Mushrooms!J8</f>
        <v>0.99334801740504008</v>
      </c>
      <c r="J6" s="5" t="str">
        <f>ChilePeppers!J8</f>
        <v>NA</v>
      </c>
      <c r="K6" s="4">
        <f>Potatoes!J8</f>
        <v>1.9636482453231374</v>
      </c>
      <c r="L6" s="4">
        <f>Spinach!J8</f>
        <v>0.8100384292764764</v>
      </c>
      <c r="M6" s="4">
        <f>Tomatoes!J8</f>
        <v>62.112655745616458</v>
      </c>
      <c r="N6" s="4">
        <v>2.001443536273726</v>
      </c>
      <c r="O6" s="4">
        <f>SUM(B6:N6)</f>
        <v>100.69715075021126</v>
      </c>
    </row>
    <row r="7" spans="1:15" ht="12" customHeight="1" x14ac:dyDescent="0.2">
      <c r="A7" s="6">
        <v>1971</v>
      </c>
      <c r="B7" s="7">
        <f>Asparagus!J9</f>
        <v>0.62903114547952999</v>
      </c>
      <c r="C7" s="7">
        <f>SnapBeans!J9</f>
        <v>4.5619782972090857</v>
      </c>
      <c r="D7" s="7">
        <f>Sauerkraut!J9</f>
        <v>2.4677968612305623</v>
      </c>
      <c r="E7" s="7">
        <f>Carrots!J9</f>
        <v>2.0238724591133246</v>
      </c>
      <c r="F7" s="7">
        <f>Corn!J9</f>
        <v>14.790301053002493</v>
      </c>
      <c r="G7" s="7">
        <f>Cucumbers!J9</f>
        <v>5.5328303186443302</v>
      </c>
      <c r="H7" s="7">
        <f>Peas!J9</f>
        <v>3.1735214068476827</v>
      </c>
      <c r="I7" s="7">
        <f>Mushrooms!J9</f>
        <v>1.1470460027316849</v>
      </c>
      <c r="J7" s="8" t="str">
        <f>ChilePeppers!J9</f>
        <v>NA</v>
      </c>
      <c r="K7" s="7">
        <f>Potatoes!J9</f>
        <v>2.1205233529646876</v>
      </c>
      <c r="L7" s="7">
        <f>Spinach!J9</f>
        <v>0.74785347272718505</v>
      </c>
      <c r="M7" s="7">
        <f>Tomatoes!J9</f>
        <v>68.317210984502822</v>
      </c>
      <c r="N7" s="7">
        <v>2.2873818386697553</v>
      </c>
      <c r="O7" s="7">
        <f t="shared" ref="O7:O37" si="0">SUM(B7:N7)</f>
        <v>107.79934719312315</v>
      </c>
    </row>
    <row r="8" spans="1:15" ht="12" customHeight="1" x14ac:dyDescent="0.2">
      <c r="A8" s="6">
        <v>1972</v>
      </c>
      <c r="B8" s="7">
        <f>Asparagus!J10</f>
        <v>0.61252100174442614</v>
      </c>
      <c r="C8" s="7">
        <f>SnapBeans!J10</f>
        <v>4.61583907360267</v>
      </c>
      <c r="D8" s="7">
        <f>Sauerkraut!J10</f>
        <v>2.1865836843007966</v>
      </c>
      <c r="E8" s="7">
        <f>Carrots!J10</f>
        <v>2.4276446731821903</v>
      </c>
      <c r="F8" s="7">
        <f>Corn!J10</f>
        <v>14.976145727032593</v>
      </c>
      <c r="G8" s="7">
        <f>Cucumbers!J10</f>
        <v>5.4097118496779348</v>
      </c>
      <c r="H8" s="7">
        <f>Peas!J10</f>
        <v>3.1321605516909625</v>
      </c>
      <c r="I8" s="7">
        <f>Mushrooms!J10</f>
        <v>1.2589880191655058</v>
      </c>
      <c r="J8" s="8" t="str">
        <f>ChilePeppers!J10</f>
        <v>NA</v>
      </c>
      <c r="K8" s="7">
        <f>Potatoes!J10</f>
        <v>2.1131893890307585</v>
      </c>
      <c r="L8" s="7">
        <f>Spinach!J10</f>
        <v>0.74798948050463088</v>
      </c>
      <c r="M8" s="7">
        <f>Tomatoes!J10</f>
        <v>64.869646297389195</v>
      </c>
      <c r="N8" s="7">
        <v>2.2072836071197162</v>
      </c>
      <c r="O8" s="7">
        <f t="shared" si="0"/>
        <v>104.55770335444139</v>
      </c>
    </row>
    <row r="9" spans="1:15" ht="12" customHeight="1" x14ac:dyDescent="0.2">
      <c r="A9" s="6">
        <v>1973</v>
      </c>
      <c r="B9" s="7">
        <f>Asparagus!J11</f>
        <v>0.64493770213482171</v>
      </c>
      <c r="C9" s="7">
        <f>SnapBeans!J11</f>
        <v>4.9033358764198862</v>
      </c>
      <c r="D9" s="7">
        <f>Sauerkraut!J11</f>
        <v>2.1296312237800183</v>
      </c>
      <c r="E9" s="7">
        <f>Carrots!J11</f>
        <v>2.2661830992733014</v>
      </c>
      <c r="F9" s="7">
        <f>Corn!J11</f>
        <v>14.476636166995487</v>
      </c>
      <c r="G9" s="7">
        <f>Cucumbers!J11</f>
        <v>5.6575179345851287</v>
      </c>
      <c r="H9" s="7">
        <f>Peas!J11</f>
        <v>3.4093065393620234</v>
      </c>
      <c r="I9" s="7">
        <f>Mushrooms!J11</f>
        <v>1.2286039291892787</v>
      </c>
      <c r="J9" s="8" t="str">
        <f>ChilePeppers!J11</f>
        <v>NA</v>
      </c>
      <c r="K9" s="7">
        <f>Potatoes!J11</f>
        <v>2.2436517561783598</v>
      </c>
      <c r="L9" s="7">
        <f>Spinach!J11</f>
        <v>0.79232123222704087</v>
      </c>
      <c r="M9" s="7">
        <f>Tomatoes!J11</f>
        <v>58.424860629961486</v>
      </c>
      <c r="N9" s="7">
        <v>2.1301596439981312</v>
      </c>
      <c r="O9" s="7">
        <f t="shared" si="0"/>
        <v>98.307145734104949</v>
      </c>
    </row>
    <row r="10" spans="1:15" ht="12" customHeight="1" x14ac:dyDescent="0.2">
      <c r="A10" s="6">
        <v>1974</v>
      </c>
      <c r="B10" s="7">
        <f>Asparagus!J12</f>
        <v>0.52674886900930085</v>
      </c>
      <c r="C10" s="7">
        <f>SnapBeans!J12</f>
        <v>4.8704453737578541</v>
      </c>
      <c r="D10" s="7">
        <f>Sauerkraut!J12</f>
        <v>2.2659631804876224</v>
      </c>
      <c r="E10" s="7">
        <f>Carrots!J12</f>
        <v>2.0083140269622826</v>
      </c>
      <c r="F10" s="7">
        <f>Corn!J12</f>
        <v>13.522259208629746</v>
      </c>
      <c r="G10" s="7">
        <f>Cucumbers!J12</f>
        <v>5.7402780626034575</v>
      </c>
      <c r="H10" s="7">
        <f>Peas!J12</f>
        <v>2.8581118116152782</v>
      </c>
      <c r="I10" s="7">
        <f>Mushrooms!J12</f>
        <v>1.2282700580467005</v>
      </c>
      <c r="J10" s="8" t="str">
        <f>ChilePeppers!J12</f>
        <v>NA</v>
      </c>
      <c r="K10" s="7">
        <f>Potatoes!J12</f>
        <v>2.296192729619273</v>
      </c>
      <c r="L10" s="7">
        <f>Spinach!J12</f>
        <v>0.56159809963807095</v>
      </c>
      <c r="M10" s="7">
        <f>Tomatoes!J12</f>
        <v>61.328406861864636</v>
      </c>
      <c r="N10" s="7">
        <v>1.9293536711962367</v>
      </c>
      <c r="O10" s="7">
        <f t="shared" si="0"/>
        <v>99.135941953430446</v>
      </c>
    </row>
    <row r="11" spans="1:15" ht="12" customHeight="1" x14ac:dyDescent="0.2">
      <c r="A11" s="6">
        <v>1975</v>
      </c>
      <c r="B11" s="7">
        <f>Asparagus!J13</f>
        <v>0.58396032262541198</v>
      </c>
      <c r="C11" s="7">
        <f>SnapBeans!J13</f>
        <v>4.4466687517713925</v>
      </c>
      <c r="D11" s="7">
        <f>Sauerkraut!J13</f>
        <v>2.0533243460988175</v>
      </c>
      <c r="E11" s="7">
        <f>Carrots!J13</f>
        <v>1.9078512662685658</v>
      </c>
      <c r="F11" s="7">
        <f>Corn!J13</f>
        <v>12.041004310633966</v>
      </c>
      <c r="G11" s="7">
        <f>Cucumbers!J13</f>
        <v>6.118710231371514</v>
      </c>
      <c r="H11" s="7">
        <f>Peas!J13</f>
        <v>2.8098221270699715</v>
      </c>
      <c r="I11" s="7">
        <f>Mushrooms!J13</f>
        <v>1.2457253723287938</v>
      </c>
      <c r="J11" s="8" t="str">
        <f>ChilePeppers!J13</f>
        <v>NA</v>
      </c>
      <c r="K11" s="7">
        <f>Potatoes!J13</f>
        <v>1.9988609687322025</v>
      </c>
      <c r="L11" s="7">
        <f>Spinach!J13</f>
        <v>0.72416459464840521</v>
      </c>
      <c r="M11" s="7">
        <f>Tomatoes!J13</f>
        <v>61.936756820885407</v>
      </c>
      <c r="N11" s="7">
        <v>2.0127515939492433</v>
      </c>
      <c r="O11" s="7">
        <f t="shared" si="0"/>
        <v>97.879600706383684</v>
      </c>
    </row>
    <row r="12" spans="1:15" ht="12" customHeight="1" x14ac:dyDescent="0.2">
      <c r="A12" s="3">
        <v>1976</v>
      </c>
      <c r="B12" s="4">
        <f>Asparagus!J14</f>
        <v>0.53308718403559119</v>
      </c>
      <c r="C12" s="4">
        <f>SnapBeans!J14</f>
        <v>4.8755255333823966</v>
      </c>
      <c r="D12" s="4">
        <f>Sauerkraut!J14</f>
        <v>2.2188347421285575</v>
      </c>
      <c r="E12" s="4">
        <f>Carrots!J14</f>
        <v>1.9018405098296969</v>
      </c>
      <c r="F12" s="4">
        <f>Corn!J14</f>
        <v>13.090323692102666</v>
      </c>
      <c r="G12" s="4">
        <f>Cucumbers!J14</f>
        <v>6.1276466493911519</v>
      </c>
      <c r="H12" s="4">
        <f>Peas!J14</f>
        <v>2.8678884498866002</v>
      </c>
      <c r="I12" s="4">
        <f>Mushrooms!J14</f>
        <v>1.4596420921716298</v>
      </c>
      <c r="J12" s="5" t="str">
        <f>ChilePeppers!J14</f>
        <v>NA</v>
      </c>
      <c r="K12" s="4">
        <f>Potatoes!J14</f>
        <v>1.947393767055748</v>
      </c>
      <c r="L12" s="4">
        <f>Spinach!J14</f>
        <v>0.85444997362808728</v>
      </c>
      <c r="M12" s="4">
        <f>Tomatoes!J14</f>
        <v>65.65131710474553</v>
      </c>
      <c r="N12" s="4">
        <v>2.0271974682963743</v>
      </c>
      <c r="O12" s="4">
        <f t="shared" si="0"/>
        <v>103.55514716665402</v>
      </c>
    </row>
    <row r="13" spans="1:15" ht="12" customHeight="1" x14ac:dyDescent="0.2">
      <c r="A13" s="3">
        <v>1977</v>
      </c>
      <c r="B13" s="4">
        <f>Asparagus!J15</f>
        <v>0.4513595692111364</v>
      </c>
      <c r="C13" s="4">
        <f>SnapBeans!J15</f>
        <v>4.8161026541592511</v>
      </c>
      <c r="D13" s="4">
        <f>Sauerkraut!J15</f>
        <v>2.1878709765300428</v>
      </c>
      <c r="E13" s="4">
        <f>Carrots!J15</f>
        <v>1.889602509271328</v>
      </c>
      <c r="F13" s="4">
        <f>Corn!J15</f>
        <v>14.122201688577363</v>
      </c>
      <c r="G13" s="4">
        <f>Cucumbers!J15</f>
        <v>5.775513929867099</v>
      </c>
      <c r="H13" s="4">
        <f>Peas!J15</f>
        <v>3.046486899174897</v>
      </c>
      <c r="I13" s="4">
        <f>Mushrooms!J15</f>
        <v>1.6351161105762868</v>
      </c>
      <c r="J13" s="5" t="str">
        <f>ChilePeppers!J15</f>
        <v>NA</v>
      </c>
      <c r="K13" s="4">
        <f>Potatoes!J15</f>
        <v>2.2123692897261615</v>
      </c>
      <c r="L13" s="4">
        <f>Spinach!J15</f>
        <v>0.63930548177207491</v>
      </c>
      <c r="M13" s="4">
        <f>Tomatoes!J15</f>
        <v>62.769765180711282</v>
      </c>
      <c r="N13" s="4">
        <v>2.1671910969446833</v>
      </c>
      <c r="O13" s="4">
        <f t="shared" si="0"/>
        <v>101.71288538652159</v>
      </c>
    </row>
    <row r="14" spans="1:15" ht="12" customHeight="1" x14ac:dyDescent="0.2">
      <c r="A14" s="3">
        <v>1978</v>
      </c>
      <c r="B14" s="4">
        <f>Asparagus!J16</f>
        <v>0.37911851115069278</v>
      </c>
      <c r="C14" s="4">
        <f>SnapBeans!J16</f>
        <v>4.8201944034275321</v>
      </c>
      <c r="D14" s="4">
        <f>Sauerkraut!J16</f>
        <v>2.089838518038682</v>
      </c>
      <c r="E14" s="4">
        <f>Carrots!J16</f>
        <v>1.5929378141016648</v>
      </c>
      <c r="F14" s="4">
        <f>Corn!J16</f>
        <v>13.364962279543743</v>
      </c>
      <c r="G14" s="4">
        <f>Cucumbers!J16</f>
        <v>6.0488859357099534</v>
      </c>
      <c r="H14" s="4">
        <f>Peas!J16</f>
        <v>2.8767642823978856</v>
      </c>
      <c r="I14" s="4">
        <f>Mushrooms!J16</f>
        <v>1.6790044618628575</v>
      </c>
      <c r="J14" s="5" t="str">
        <f>ChilePeppers!J16</f>
        <v>NA</v>
      </c>
      <c r="K14" s="4">
        <f>Potatoes!J16</f>
        <v>2.2600354920592132</v>
      </c>
      <c r="L14" s="4">
        <f>Spinach!J16</f>
        <v>0.63797837702538429</v>
      </c>
      <c r="M14" s="4">
        <f>Tomatoes!J16</f>
        <v>58.842820400423555</v>
      </c>
      <c r="N14" s="4">
        <v>2.1259294202214885</v>
      </c>
      <c r="O14" s="4">
        <f t="shared" si="0"/>
        <v>96.718469895962642</v>
      </c>
    </row>
    <row r="15" spans="1:15" ht="12" customHeight="1" x14ac:dyDescent="0.2">
      <c r="A15" s="3">
        <v>1979</v>
      </c>
      <c r="B15" s="4">
        <f>Asparagus!J17</f>
        <v>0.32169434823530452</v>
      </c>
      <c r="C15" s="4">
        <f>SnapBeans!J17</f>
        <v>4.7354514578869269</v>
      </c>
      <c r="D15" s="4">
        <f>Sauerkraut!J17</f>
        <v>2.0581282531991736</v>
      </c>
      <c r="E15" s="4">
        <f>Carrots!J17</f>
        <v>1.8125448009638845</v>
      </c>
      <c r="F15" s="4">
        <f>Corn!J17</f>
        <v>12.655855378621423</v>
      </c>
      <c r="G15" s="4">
        <f>Cucumbers!J17</f>
        <v>5.8482922343427157</v>
      </c>
      <c r="H15" s="4">
        <f>Peas!J17</f>
        <v>2.599004866674183</v>
      </c>
      <c r="I15" s="4">
        <f>Mushrooms!J17</f>
        <v>1.7533462399213813</v>
      </c>
      <c r="J15" s="5" t="str">
        <f>ChilePeppers!J17</f>
        <v>NA</v>
      </c>
      <c r="K15" s="4">
        <f>Potatoes!J17</f>
        <v>2.1143720423896379</v>
      </c>
      <c r="L15" s="4">
        <f>Spinach!J17</f>
        <v>0.46358191488238815</v>
      </c>
      <c r="M15" s="4">
        <f>Tomatoes!J17</f>
        <v>64.299316379034863</v>
      </c>
      <c r="N15" s="4">
        <v>1.9432583146342006</v>
      </c>
      <c r="O15" s="4">
        <f t="shared" si="0"/>
        <v>100.60484623078609</v>
      </c>
    </row>
    <row r="16" spans="1:15" ht="12" customHeight="1" x14ac:dyDescent="0.2">
      <c r="A16" s="3">
        <v>1980</v>
      </c>
      <c r="B16" s="4">
        <f>Asparagus!J18</f>
        <v>0.36433888825407751</v>
      </c>
      <c r="C16" s="4">
        <f>SnapBeans!J18</f>
        <v>4.5537939792194484</v>
      </c>
      <c r="D16" s="4">
        <f>Sauerkraut!J18</f>
        <v>1.9857170875305408</v>
      </c>
      <c r="E16" s="4">
        <f>Carrots!J18</f>
        <v>1.7869687096949101</v>
      </c>
      <c r="F16" s="4">
        <f>Corn!J18</f>
        <v>13.041375023237432</v>
      </c>
      <c r="G16" s="4">
        <f>Cucumbers!J18</f>
        <v>5.3970995828319994</v>
      </c>
      <c r="H16" s="4">
        <f>Peas!J18</f>
        <v>2.6850083617858895</v>
      </c>
      <c r="I16" s="4">
        <f>Mushrooms!J18</f>
        <v>1.5443906310857538</v>
      </c>
      <c r="J16" s="4">
        <f>ChilePeppers!J18</f>
        <v>3.0490413918480983</v>
      </c>
      <c r="K16" s="4">
        <f>Potatoes!J18</f>
        <v>1.9270965985438642</v>
      </c>
      <c r="L16" s="4">
        <f>Spinach!J18</f>
        <v>0.55995459698649097</v>
      </c>
      <c r="M16" s="4">
        <f>Tomatoes!J18</f>
        <v>63.612829558882098</v>
      </c>
      <c r="N16" s="4">
        <v>1.9761467728761755</v>
      </c>
      <c r="O16" s="4">
        <f t="shared" si="0"/>
        <v>102.48376118277679</v>
      </c>
    </row>
    <row r="17" spans="1:15" ht="12" customHeight="1" x14ac:dyDescent="0.2">
      <c r="A17" s="6">
        <v>1981</v>
      </c>
      <c r="B17" s="7">
        <f>Asparagus!J19</f>
        <v>0.37756044211270345</v>
      </c>
      <c r="C17" s="7">
        <f>SnapBeans!J19</f>
        <v>4.637175102305422</v>
      </c>
      <c r="D17" s="7">
        <f>Sauerkraut!J19</f>
        <v>2.0269779142538464</v>
      </c>
      <c r="E17" s="7">
        <f>Carrots!J19</f>
        <v>1.5593656376598062</v>
      </c>
      <c r="F17" s="7">
        <f>Corn!J19</f>
        <v>12.140424801064047</v>
      </c>
      <c r="G17" s="7">
        <f>Cucumbers!J19</f>
        <v>5.3435579503056978</v>
      </c>
      <c r="H17" s="7">
        <f>Peas!J19</f>
        <v>2.7272587241737352</v>
      </c>
      <c r="I17" s="7">
        <f>Mushrooms!J19</f>
        <v>1.5485024674910566</v>
      </c>
      <c r="J17" s="7">
        <f>ChilePeppers!J19</f>
        <v>3.2675569432002991</v>
      </c>
      <c r="K17" s="7">
        <f>Potatoes!J19</f>
        <v>1.7863510258038144</v>
      </c>
      <c r="L17" s="7">
        <f>Spinach!J19</f>
        <v>0.51616210334020141</v>
      </c>
      <c r="M17" s="7">
        <f>Tomatoes!J19</f>
        <v>59.319083474841221</v>
      </c>
      <c r="N17" s="7">
        <v>1.7824374037901249</v>
      </c>
      <c r="O17" s="7">
        <f t="shared" si="0"/>
        <v>97.032413990341965</v>
      </c>
    </row>
    <row r="18" spans="1:15" ht="12" customHeight="1" x14ac:dyDescent="0.2">
      <c r="A18" s="6">
        <v>1982</v>
      </c>
      <c r="B18" s="7">
        <f>Asparagus!J20</f>
        <v>0.28487128071291878</v>
      </c>
      <c r="C18" s="7">
        <f>SnapBeans!J20</f>
        <v>4.1952106735319639</v>
      </c>
      <c r="D18" s="7">
        <f>Sauerkraut!J20</f>
        <v>1.6969803722175998</v>
      </c>
      <c r="E18" s="7">
        <f>Carrots!J20</f>
        <v>1.1957739030583192</v>
      </c>
      <c r="F18" s="7">
        <f>Corn!J20</f>
        <v>11.59018529101605</v>
      </c>
      <c r="G18" s="7">
        <f>Cucumbers!J20</f>
        <v>5.1070794867377574</v>
      </c>
      <c r="H18" s="7">
        <f>Peas!J20</f>
        <v>2.4814504351163009</v>
      </c>
      <c r="I18" s="7">
        <f>Mushrooms!J20</f>
        <v>1.5257538365699506</v>
      </c>
      <c r="J18" s="7">
        <f>ChilePeppers!J20</f>
        <v>3.0546195324478447</v>
      </c>
      <c r="K18" s="7">
        <f>Potatoes!J20</f>
        <v>1.8844643134012096</v>
      </c>
      <c r="L18" s="7">
        <f>Spinach!J20</f>
        <v>0.41126187032686523</v>
      </c>
      <c r="M18" s="7">
        <f>Tomatoes!J20</f>
        <v>60.120802313452828</v>
      </c>
      <c r="N18" s="7">
        <v>1.5896192352743623</v>
      </c>
      <c r="O18" s="7">
        <f t="shared" si="0"/>
        <v>95.13807254386397</v>
      </c>
    </row>
    <row r="19" spans="1:15" ht="12" customHeight="1" x14ac:dyDescent="0.2">
      <c r="A19" s="6">
        <v>1983</v>
      </c>
      <c r="B19" s="7">
        <f>Asparagus!J21</f>
        <v>0.29584334032958348</v>
      </c>
      <c r="C19" s="7">
        <f>SnapBeans!J21</f>
        <v>4.0564757280025185</v>
      </c>
      <c r="D19" s="7">
        <f>Sauerkraut!J21</f>
        <v>2.0784754314557392</v>
      </c>
      <c r="E19" s="7">
        <f>Carrots!J21</f>
        <v>1.248791629777557</v>
      </c>
      <c r="F19" s="7">
        <f>Corn!J21</f>
        <v>11.623882531412962</v>
      </c>
      <c r="G19" s="7">
        <f>Cucumbers!J21</f>
        <v>5.1556376093472815</v>
      </c>
      <c r="H19" s="7">
        <f>Peas!J21</f>
        <v>2.3797705716080206</v>
      </c>
      <c r="I19" s="7">
        <f>Mushrooms!J21</f>
        <v>1.8213803953334875</v>
      </c>
      <c r="J19" s="7">
        <f>ChilePeppers!J21</f>
        <v>3.3093761603366523</v>
      </c>
      <c r="K19" s="7">
        <f>Potatoes!J21</f>
        <v>1.858672596209247</v>
      </c>
      <c r="L19" s="7">
        <f>Spinach!J21</f>
        <v>0.28888941124300604</v>
      </c>
      <c r="M19" s="7">
        <f>Tomatoes!J21</f>
        <v>60.944679840193388</v>
      </c>
      <c r="N19" s="7">
        <v>1.450959971270994</v>
      </c>
      <c r="O19" s="7">
        <f t="shared" si="0"/>
        <v>96.512835216520429</v>
      </c>
    </row>
    <row r="20" spans="1:15" ht="12" customHeight="1" x14ac:dyDescent="0.2">
      <c r="A20" s="6">
        <v>1984</v>
      </c>
      <c r="B20" s="7">
        <f>Asparagus!J22</f>
        <v>0.31798559896528528</v>
      </c>
      <c r="C20" s="7">
        <f>SnapBeans!J22</f>
        <v>3.6744604867419657</v>
      </c>
      <c r="D20" s="7">
        <f>Sauerkraut!J22</f>
        <v>1.6977299084642135</v>
      </c>
      <c r="E20" s="7">
        <f>Carrots!J22</f>
        <v>1.9007845119006419</v>
      </c>
      <c r="F20" s="7">
        <f>Corn!J22</f>
        <v>10.216356909401284</v>
      </c>
      <c r="G20" s="7">
        <f>Cucumbers!J22</f>
        <v>5.2273658165078611</v>
      </c>
      <c r="H20" s="7">
        <f>Peas!J22</f>
        <v>2.0434593306985271</v>
      </c>
      <c r="I20" s="7">
        <f>Mushrooms!J22</f>
        <v>1.7762999076661641</v>
      </c>
      <c r="J20" s="7">
        <f>ChilePeppers!J22</f>
        <v>3.6141537055528286</v>
      </c>
      <c r="K20" s="7">
        <f>Potatoes!J22</f>
        <v>1.8091966083910167</v>
      </c>
      <c r="L20" s="7">
        <f>Spinach!J22</f>
        <v>0.33599037462397835</v>
      </c>
      <c r="M20" s="7">
        <f>Tomatoes!J22</f>
        <v>68.510575248310019</v>
      </c>
      <c r="N20" s="7">
        <v>1.5155288389557919</v>
      </c>
      <c r="O20" s="7">
        <f t="shared" si="0"/>
        <v>102.63988724617957</v>
      </c>
    </row>
    <row r="21" spans="1:15" ht="12" customHeight="1" x14ac:dyDescent="0.2">
      <c r="A21" s="6">
        <v>1985</v>
      </c>
      <c r="B21" s="7">
        <f>Asparagus!J23</f>
        <v>0.29035159672308031</v>
      </c>
      <c r="C21" s="7">
        <f>SnapBeans!J23</f>
        <v>3.7569221374551196</v>
      </c>
      <c r="D21" s="7">
        <f>Sauerkraut!J23</f>
        <v>1.5923487631572633</v>
      </c>
      <c r="E21" s="7">
        <f>Carrots!J23</f>
        <v>1.3998665608629033</v>
      </c>
      <c r="F21" s="7">
        <f>Corn!J23</f>
        <v>11.891250608567502</v>
      </c>
      <c r="G21" s="7">
        <f>Cucumbers!J23</f>
        <v>5.825882297686042</v>
      </c>
      <c r="H21" s="7">
        <f>Peas!J23</f>
        <v>2.0519006730102376</v>
      </c>
      <c r="I21" s="7">
        <f>Mushrooms!J23</f>
        <v>1.8258786804790541</v>
      </c>
      <c r="J21" s="7">
        <f>ChilePeppers!J23</f>
        <v>3.9106119950013842</v>
      </c>
      <c r="K21" s="7">
        <f>Potatoes!J23</f>
        <v>1.8879001618679392</v>
      </c>
      <c r="L21" s="7">
        <f>Spinach!J23</f>
        <v>0.43351289126414227</v>
      </c>
      <c r="M21" s="7">
        <f>Tomatoes!J23</f>
        <v>63.230049683316608</v>
      </c>
      <c r="N21" s="7">
        <v>1.160491770473056</v>
      </c>
      <c r="O21" s="7">
        <f t="shared" si="0"/>
        <v>99.256967819864329</v>
      </c>
    </row>
    <row r="22" spans="1:15" ht="12" customHeight="1" x14ac:dyDescent="0.2">
      <c r="A22" s="3">
        <v>1986</v>
      </c>
      <c r="B22" s="4">
        <f>Asparagus!J24</f>
        <v>0.29226743843612013</v>
      </c>
      <c r="C22" s="4">
        <f>SnapBeans!J24</f>
        <v>3.8578456795175931</v>
      </c>
      <c r="D22" s="4">
        <f>Sauerkraut!J24</f>
        <v>1.5506124564541182</v>
      </c>
      <c r="E22" s="4">
        <f>Carrots!J24</f>
        <v>1.1937669072640462</v>
      </c>
      <c r="F22" s="4">
        <f>Corn!J24</f>
        <v>12.085942588118904</v>
      </c>
      <c r="G22" s="4">
        <f>Cucumbers!J24</f>
        <v>5.3259262916006991</v>
      </c>
      <c r="H22" s="4">
        <f>Peas!J24</f>
        <v>2.1749904257276591</v>
      </c>
      <c r="I22" s="4">
        <f>Mushrooms!J24</f>
        <v>1.8971400115424097</v>
      </c>
      <c r="J22" s="4">
        <f>ChilePeppers!J24</f>
        <v>4.174917203751491</v>
      </c>
      <c r="K22" s="4">
        <f>Potatoes!J24</f>
        <v>1.8034414982692779</v>
      </c>
      <c r="L22" s="4">
        <f>Spinach!J24</f>
        <v>0.34633603528824597</v>
      </c>
      <c r="M22" s="4">
        <f>Tomatoes!J24</f>
        <v>63.616070270270718</v>
      </c>
      <c r="N22" s="4">
        <v>1.2942492725301806</v>
      </c>
      <c r="O22" s="4">
        <f t="shared" si="0"/>
        <v>99.613506078771465</v>
      </c>
    </row>
    <row r="23" spans="1:15" ht="12" customHeight="1" x14ac:dyDescent="0.2">
      <c r="A23" s="3">
        <v>1987</v>
      </c>
      <c r="B23" s="4">
        <f>Asparagus!J25</f>
        <v>0.2642329615657073</v>
      </c>
      <c r="C23" s="4">
        <f>SnapBeans!J25</f>
        <v>3.7589998517322614</v>
      </c>
      <c r="D23" s="4">
        <f>Sauerkraut!J25</f>
        <v>1.6110517498420949</v>
      </c>
      <c r="E23" s="4">
        <f>Carrots!J25</f>
        <v>1.037759509728011</v>
      </c>
      <c r="F23" s="4">
        <f>Corn!J25</f>
        <v>10.626711845768606</v>
      </c>
      <c r="G23" s="4">
        <f>Cucumbers!J25</f>
        <v>5.5352458443847725</v>
      </c>
      <c r="H23" s="4">
        <f>Peas!J25</f>
        <v>2.0127717006309616</v>
      </c>
      <c r="I23" s="4">
        <f>Mushrooms!J25</f>
        <v>1.6580352696787215</v>
      </c>
      <c r="J23" s="4">
        <f>ChilePeppers!J25</f>
        <v>4.1653638325563005</v>
      </c>
      <c r="K23" s="4">
        <f>Potatoes!J25</f>
        <v>1.7816839920264906</v>
      </c>
      <c r="L23" s="4">
        <f>Spinach!J25</f>
        <v>0.32888445738887973</v>
      </c>
      <c r="M23" s="4">
        <f>Tomatoes!J25</f>
        <v>65.201556136957493</v>
      </c>
      <c r="N23" s="4">
        <v>1.0276039996238719</v>
      </c>
      <c r="O23" s="4">
        <f t="shared" si="0"/>
        <v>99.009901151884179</v>
      </c>
    </row>
    <row r="24" spans="1:15" ht="12" customHeight="1" x14ac:dyDescent="0.2">
      <c r="A24" s="3">
        <v>1988</v>
      </c>
      <c r="B24" s="4">
        <f>Asparagus!J26</f>
        <v>0.33123658788430382</v>
      </c>
      <c r="C24" s="4">
        <f>SnapBeans!J26</f>
        <v>3.7832679647866918</v>
      </c>
      <c r="D24" s="4">
        <f>Sauerkraut!J26</f>
        <v>1.4338508179371563</v>
      </c>
      <c r="E24" s="4">
        <f>Carrots!J26</f>
        <v>1.0720349684312775</v>
      </c>
      <c r="F24" s="4">
        <f>Corn!J26</f>
        <v>10.389250215287671</v>
      </c>
      <c r="G24" s="4">
        <f>Cucumbers!J26</f>
        <v>5.2786450141008325</v>
      </c>
      <c r="H24" s="4">
        <f>Peas!J26</f>
        <v>1.7502378979760922</v>
      </c>
      <c r="I24" s="4">
        <f>Mushrooms!J26</f>
        <v>1.5580089392124798</v>
      </c>
      <c r="J24" s="4">
        <f>ChilePeppers!J26</f>
        <v>4.3147526130413318</v>
      </c>
      <c r="K24" s="4">
        <f>Potatoes!J26</f>
        <v>1.9443231396492546</v>
      </c>
      <c r="L24" s="4">
        <f>Spinach!J26</f>
        <v>0.34336421405311712</v>
      </c>
      <c r="M24" s="4">
        <f>Tomatoes!J26</f>
        <v>61.290924043245276</v>
      </c>
      <c r="N24" s="4">
        <v>1.1399231707131978</v>
      </c>
      <c r="O24" s="4">
        <f t="shared" si="0"/>
        <v>94.629819586318689</v>
      </c>
    </row>
    <row r="25" spans="1:15" ht="12" customHeight="1" x14ac:dyDescent="0.2">
      <c r="A25" s="3">
        <v>1989</v>
      </c>
      <c r="B25" s="4">
        <f>Asparagus!J27</f>
        <v>0.30275390730243945</v>
      </c>
      <c r="C25" s="4">
        <f>SnapBeans!J27</f>
        <v>3.8679422024591048</v>
      </c>
      <c r="D25" s="4">
        <f>Sauerkraut!J27</f>
        <v>1.2828516458986343</v>
      </c>
      <c r="E25" s="4">
        <f>Carrots!J27</f>
        <v>0.9125147771102361</v>
      </c>
      <c r="F25" s="4">
        <f>Corn!J27</f>
        <v>9.5416524488360235</v>
      </c>
      <c r="G25" s="4">
        <f>Cucumbers!J27</f>
        <v>5.1903770487826568</v>
      </c>
      <c r="H25" s="4">
        <f>Peas!J27</f>
        <v>1.7327808870470847</v>
      </c>
      <c r="I25" s="4">
        <f>Mushrooms!J27</f>
        <v>1.5442723634444246</v>
      </c>
      <c r="J25" s="4">
        <f>ChilePeppers!J27</f>
        <v>4.5038993400384886</v>
      </c>
      <c r="K25" s="4">
        <f>Potatoes!J27</f>
        <v>1.9783046349588826</v>
      </c>
      <c r="L25" s="4">
        <f>Spinach!J27</f>
        <v>0.33406514385522473</v>
      </c>
      <c r="M25" s="4">
        <f>Tomatoes!J27</f>
        <v>69.397308342295275</v>
      </c>
      <c r="N25" s="4">
        <v>1.104923634164483</v>
      </c>
      <c r="O25" s="4">
        <f t="shared" si="0"/>
        <v>101.69364637619296</v>
      </c>
    </row>
    <row r="26" spans="1:15" ht="12" customHeight="1" x14ac:dyDescent="0.2">
      <c r="A26" s="3">
        <v>1990</v>
      </c>
      <c r="B26" s="4">
        <f>Asparagus!J28</f>
        <v>0.29859366462507797</v>
      </c>
      <c r="C26" s="4">
        <f>SnapBeans!J28</f>
        <v>3.6912143694849111</v>
      </c>
      <c r="D26" s="4">
        <f>Sauerkraut!J28</f>
        <v>1.1939906210840674</v>
      </c>
      <c r="E26" s="4">
        <f>Carrots!J28</f>
        <v>1.1908540923112596</v>
      </c>
      <c r="F26" s="4">
        <f>Corn!J28</f>
        <v>10.948489142282071</v>
      </c>
      <c r="G26" s="4">
        <f>Cucumbers!J28</f>
        <v>4.9940253705723388</v>
      </c>
      <c r="H26" s="4">
        <f>Peas!J28</f>
        <v>1.9484177277877279</v>
      </c>
      <c r="I26" s="4">
        <f>Mushrooms!J28</f>
        <v>1.7204282438854013</v>
      </c>
      <c r="J26" s="4">
        <f>ChilePeppers!J28</f>
        <v>4.8310337751976551</v>
      </c>
      <c r="K26" s="4">
        <f>Potatoes!J28</f>
        <v>1.7822740750323829</v>
      </c>
      <c r="L26" s="4">
        <f>Spinach!J28</f>
        <v>0.35969176510802298</v>
      </c>
      <c r="M26" s="4">
        <f>Tomatoes!J28</f>
        <v>75.312755265219977</v>
      </c>
      <c r="N26" s="4">
        <v>2.0305825471553929</v>
      </c>
      <c r="O26" s="4">
        <f t="shared" si="0"/>
        <v>110.30235065974628</v>
      </c>
    </row>
    <row r="27" spans="1:15" ht="12" customHeight="1" x14ac:dyDescent="0.2">
      <c r="A27" s="6">
        <v>1991</v>
      </c>
      <c r="B27" s="7">
        <f>Asparagus!J29</f>
        <v>0.27895509177768224</v>
      </c>
      <c r="C27" s="7">
        <f>SnapBeans!J29</f>
        <v>4.0481356341358543</v>
      </c>
      <c r="D27" s="7">
        <f>Sauerkraut!J29</f>
        <v>1.4353868568362835</v>
      </c>
      <c r="E27" s="7">
        <f>Carrots!J29</f>
        <v>1.149605911465011</v>
      </c>
      <c r="F27" s="7">
        <f>Corn!J29</f>
        <v>11.071454578381132</v>
      </c>
      <c r="G27" s="7">
        <f>Cucumbers!J29</f>
        <v>5.0559115141798783</v>
      </c>
      <c r="H27" s="7">
        <f>Peas!J29</f>
        <v>1.9076919600659583</v>
      </c>
      <c r="I27" s="7">
        <f>Mushrooms!J29</f>
        <v>1.754286766860879</v>
      </c>
      <c r="J27" s="7">
        <f>ChilePeppers!J29</f>
        <v>4.5134084389471116</v>
      </c>
      <c r="K27" s="7">
        <f>Potatoes!J29</f>
        <v>1.7010918440035818</v>
      </c>
      <c r="L27" s="7">
        <f>Spinach!J29</f>
        <v>0.33715302877002523</v>
      </c>
      <c r="M27" s="7">
        <f>Tomatoes!J29</f>
        <v>77.108691995439699</v>
      </c>
      <c r="N27" s="7">
        <v>2.0257352456420259</v>
      </c>
      <c r="O27" s="7">
        <f t="shared" si="0"/>
        <v>112.38750886650512</v>
      </c>
    </row>
    <row r="28" spans="1:15" ht="12" customHeight="1" x14ac:dyDescent="0.2">
      <c r="A28" s="6">
        <v>1992</v>
      </c>
      <c r="B28" s="7">
        <f>Asparagus!J30</f>
        <v>0.28679545649178267</v>
      </c>
      <c r="C28" s="7">
        <f>SnapBeans!J30</f>
        <v>3.9801197289309989</v>
      </c>
      <c r="D28" s="7">
        <f>Sauerkraut!J30</f>
        <v>1.1472659285775453</v>
      </c>
      <c r="E28" s="7">
        <f>Carrots!J30</f>
        <v>1.7260101900200082</v>
      </c>
      <c r="F28" s="7">
        <f>Corn!J30</f>
        <v>11.854184796760091</v>
      </c>
      <c r="G28" s="7">
        <f>Cucumbers!J30</f>
        <v>4.5453354932073156</v>
      </c>
      <c r="H28" s="7">
        <f>Peas!J30</f>
        <v>2.1025315609901361</v>
      </c>
      <c r="I28" s="7">
        <f>Mushrooms!J30</f>
        <v>1.7042558018970748</v>
      </c>
      <c r="J28" s="7">
        <f>ChilePeppers!J30</f>
        <v>5.5822789476069508</v>
      </c>
      <c r="K28" s="7">
        <f>Potatoes!J30</f>
        <v>1.7899238479839934</v>
      </c>
      <c r="L28" s="7">
        <f>Spinach!J30</f>
        <v>0.34971622536921843</v>
      </c>
      <c r="M28" s="7">
        <f>Tomatoes!J30</f>
        <v>73.315418188046422</v>
      </c>
      <c r="N28" s="7">
        <v>1.6764991007964374</v>
      </c>
      <c r="O28" s="7">
        <f t="shared" si="0"/>
        <v>110.06033526667798</v>
      </c>
    </row>
    <row r="29" spans="1:15" ht="12" customHeight="1" x14ac:dyDescent="0.2">
      <c r="A29" s="6">
        <v>1993</v>
      </c>
      <c r="B29" s="7">
        <f>Asparagus!J31</f>
        <v>0.27906855484044496</v>
      </c>
      <c r="C29" s="7">
        <f>SnapBeans!J31</f>
        <v>3.9592983128085915</v>
      </c>
      <c r="D29" s="7">
        <f>Sauerkraut!J31</f>
        <v>1.3528868796603335</v>
      </c>
      <c r="E29" s="7">
        <f>Carrots!J31</f>
        <v>1.047151250834758</v>
      </c>
      <c r="F29" s="7">
        <f>Corn!J31</f>
        <v>11.079992616301238</v>
      </c>
      <c r="G29" s="7">
        <f>Cucumbers!J31</f>
        <v>4.3274996226009108</v>
      </c>
      <c r="H29" s="7">
        <f>Peas!J31</f>
        <v>1.5899264403027797</v>
      </c>
      <c r="I29" s="7">
        <f>Mushrooms!J31</f>
        <v>1.7509900337787763</v>
      </c>
      <c r="J29" s="7">
        <f>ChilePeppers!J31</f>
        <v>4.8971287045837348</v>
      </c>
      <c r="K29" s="7">
        <f>Potatoes!J31</f>
        <v>1.7347117826439453</v>
      </c>
      <c r="L29" s="7">
        <f>Spinach!J31</f>
        <v>0.44471768073620105</v>
      </c>
      <c r="M29" s="7">
        <f>Tomatoes!J31</f>
        <v>75.775323279091623</v>
      </c>
      <c r="N29" s="7">
        <v>1.6309601352519647</v>
      </c>
      <c r="O29" s="7">
        <f t="shared" si="0"/>
        <v>109.8696552934353</v>
      </c>
    </row>
    <row r="30" spans="1:15" ht="12" customHeight="1" x14ac:dyDescent="0.2">
      <c r="A30" s="6">
        <v>1994</v>
      </c>
      <c r="B30" s="7">
        <f>Asparagus!J32</f>
        <v>0.24717221921073812</v>
      </c>
      <c r="C30" s="7">
        <f>SnapBeans!J32</f>
        <v>3.7955842401645938</v>
      </c>
      <c r="D30" s="7">
        <f>Sauerkraut!J32</f>
        <v>1.2254898328816106</v>
      </c>
      <c r="E30" s="7">
        <f>Carrots!J32</f>
        <v>1.4425817439795627</v>
      </c>
      <c r="F30" s="7">
        <f>Corn!J32</f>
        <v>10.07323783795443</v>
      </c>
      <c r="G30" s="7">
        <f>Cucumbers!J32</f>
        <v>4.7794157276606093</v>
      </c>
      <c r="H30" s="7">
        <f>Peas!J32</f>
        <v>1.4380372754445105</v>
      </c>
      <c r="I30" s="7">
        <f>Mushrooms!J32</f>
        <v>2.0398318260817279</v>
      </c>
      <c r="J30" s="7">
        <f>ChilePeppers!J32</f>
        <v>4.1043642815221153</v>
      </c>
      <c r="K30" s="7">
        <f>Potatoes!J32</f>
        <v>1.7178808888230921</v>
      </c>
      <c r="L30" s="7">
        <f>Spinach!J32</f>
        <v>0.48846778724244228</v>
      </c>
      <c r="M30" s="7">
        <f>Tomatoes!J32</f>
        <v>76.280580503423238</v>
      </c>
      <c r="N30" s="7">
        <v>2.1078387729847101</v>
      </c>
      <c r="O30" s="7">
        <f t="shared" si="0"/>
        <v>109.74048293737337</v>
      </c>
    </row>
    <row r="31" spans="1:15" ht="12" customHeight="1" x14ac:dyDescent="0.2">
      <c r="A31" s="6">
        <v>1995</v>
      </c>
      <c r="B31" s="7">
        <f>Asparagus!J33</f>
        <v>0.26031970490364159</v>
      </c>
      <c r="C31" s="7">
        <f>SnapBeans!J33</f>
        <v>3.5270051197454944</v>
      </c>
      <c r="D31" s="7">
        <f>Sauerkraut!J33</f>
        <v>1.3725143446692452</v>
      </c>
      <c r="E31" s="7">
        <f>Carrots!J33</f>
        <v>1.62953642341788</v>
      </c>
      <c r="F31" s="7">
        <f>Corn!J33</f>
        <v>10.397702735868521</v>
      </c>
      <c r="G31" s="7">
        <f>Cucumbers!J33</f>
        <v>5.0459965148167161</v>
      </c>
      <c r="H31" s="7">
        <f>Peas!J33</f>
        <v>1.5616040039241137</v>
      </c>
      <c r="I31" s="7">
        <f>Mushrooms!J33</f>
        <v>1.7563161821114233</v>
      </c>
      <c r="J31" s="7">
        <f>ChilePeppers!J33</f>
        <v>3.8340741906756164</v>
      </c>
      <c r="K31" s="7">
        <f>Potatoes!J33</f>
        <v>1.932408099430891</v>
      </c>
      <c r="L31" s="7">
        <f>Spinach!J33</f>
        <v>0.45018513863826498</v>
      </c>
      <c r="M31" s="7">
        <f>Tomatoes!J33</f>
        <v>74.562717965156423</v>
      </c>
      <c r="N31" s="7">
        <v>1.8825260338314134</v>
      </c>
      <c r="O31" s="7">
        <f t="shared" si="0"/>
        <v>108.21290645718965</v>
      </c>
    </row>
    <row r="32" spans="1:15" ht="12" customHeight="1" x14ac:dyDescent="0.2">
      <c r="A32" s="3">
        <v>1996</v>
      </c>
      <c r="B32" s="4">
        <f>Asparagus!J34</f>
        <v>0.24361923068080266</v>
      </c>
      <c r="C32" s="4">
        <f>SnapBeans!J34</f>
        <v>3.8461191395906806</v>
      </c>
      <c r="D32" s="4">
        <f>Sauerkraut!J34</f>
        <v>0.9887825062132185</v>
      </c>
      <c r="E32" s="4">
        <f>Carrots!J34</f>
        <v>1.7196649536650765</v>
      </c>
      <c r="F32" s="4">
        <f>Corn!J34</f>
        <v>10.361091197104416</v>
      </c>
      <c r="G32" s="4">
        <f>Cucumbers!J34</f>
        <v>4.0763339224450901</v>
      </c>
      <c r="H32" s="4">
        <f>Peas!J34</f>
        <v>1.4831905490438211</v>
      </c>
      <c r="I32" s="4">
        <f>Mushrooms!J34</f>
        <v>1.8463296174301045</v>
      </c>
      <c r="J32" s="4">
        <f>ChilePeppers!J34</f>
        <v>4.730368186034851</v>
      </c>
      <c r="K32" s="4">
        <f>Potatoes!J34</f>
        <v>1.802190240082769</v>
      </c>
      <c r="L32" s="4">
        <f>Spinach!J34</f>
        <v>0.4398016813329032</v>
      </c>
      <c r="M32" s="4">
        <f>Tomatoes!J34</f>
        <v>73.446563611474645</v>
      </c>
      <c r="N32" s="4">
        <v>1.8430926142242099</v>
      </c>
      <c r="O32" s="4">
        <f t="shared" si="0"/>
        <v>106.82714744932258</v>
      </c>
    </row>
    <row r="33" spans="1:15" ht="12" customHeight="1" x14ac:dyDescent="0.2">
      <c r="A33" s="3">
        <v>1997</v>
      </c>
      <c r="B33" s="4">
        <f>Asparagus!J35</f>
        <v>0.19038144530104945</v>
      </c>
      <c r="C33" s="4">
        <f>SnapBeans!J35</f>
        <v>3.6376121615319228</v>
      </c>
      <c r="D33" s="4">
        <f>Sauerkraut!J35</f>
        <v>1.4363996250622915</v>
      </c>
      <c r="E33" s="4">
        <f>Carrots!J35</f>
        <v>1.4761946055871493</v>
      </c>
      <c r="F33" s="4">
        <f>Corn!J35</f>
        <v>9.1479963185597839</v>
      </c>
      <c r="G33" s="4">
        <f>Cucumbers!J35</f>
        <v>5.2357678766195708</v>
      </c>
      <c r="H33" s="4">
        <f>Peas!J35</f>
        <v>1.4752266967374097</v>
      </c>
      <c r="I33" s="4">
        <f>Mushrooms!J35</f>
        <v>1.673409683924602</v>
      </c>
      <c r="J33" s="4">
        <f>ChilePeppers!J35</f>
        <v>4.5860383636502613</v>
      </c>
      <c r="K33" s="4">
        <f>Potatoes!J35</f>
        <v>1.7155633772351526</v>
      </c>
      <c r="L33" s="4">
        <f>Spinach!J35</f>
        <v>0.30178225948291026</v>
      </c>
      <c r="M33" s="4">
        <f>Tomatoes!J35</f>
        <v>72.572105268686599</v>
      </c>
      <c r="N33" s="4">
        <v>2.0073861967960371</v>
      </c>
      <c r="O33" s="4">
        <f t="shared" si="0"/>
        <v>105.45586387917473</v>
      </c>
    </row>
    <row r="34" spans="1:15" ht="12" customHeight="1" x14ac:dyDescent="0.2">
      <c r="A34" s="3">
        <v>1998</v>
      </c>
      <c r="B34" s="4">
        <f>Asparagus!J36</f>
        <v>0.18996848849211379</v>
      </c>
      <c r="C34" s="4">
        <f>SnapBeans!J36</f>
        <v>3.7512044161744207</v>
      </c>
      <c r="D34" s="4">
        <f>Sauerkraut!J36</f>
        <v>1.3816920782572479</v>
      </c>
      <c r="E34" s="4">
        <f>Carrots!J36</f>
        <v>1.4495502995853173</v>
      </c>
      <c r="F34" s="4">
        <f>Corn!J36</f>
        <v>9.1890966177285307</v>
      </c>
      <c r="G34" s="4">
        <f>Cucumbers!J36</f>
        <v>4.0126573501910432</v>
      </c>
      <c r="H34" s="4">
        <f>Peas!J36</f>
        <v>1.446672816228745</v>
      </c>
      <c r="I34" s="4">
        <f>Mushrooms!J36</f>
        <v>1.4124944343600387</v>
      </c>
      <c r="J34" s="4">
        <f>ChilePeppers!J36</f>
        <v>4.7581953210452888</v>
      </c>
      <c r="K34" s="4">
        <f>Potatoes!J36</f>
        <v>1.5063624449088242</v>
      </c>
      <c r="L34" s="4">
        <f>Spinach!J36</f>
        <v>0.30465566883363815</v>
      </c>
      <c r="M34" s="4">
        <f>Tomatoes!J36</f>
        <v>74.029799335641073</v>
      </c>
      <c r="N34" s="4">
        <v>1.8981603969360594</v>
      </c>
      <c r="O34" s="4">
        <f t="shared" si="0"/>
        <v>105.33050966838235</v>
      </c>
    </row>
    <row r="35" spans="1:15" ht="12" customHeight="1" x14ac:dyDescent="0.2">
      <c r="A35" s="3">
        <v>1999</v>
      </c>
      <c r="B35" s="4">
        <f>Asparagus!J37</f>
        <v>0.21115973332855942</v>
      </c>
      <c r="C35" s="4">
        <f>SnapBeans!J37</f>
        <v>3.6657989117886101</v>
      </c>
      <c r="D35" s="4">
        <f>Sauerkraut!J37</f>
        <v>1.2352670207565828</v>
      </c>
      <c r="E35" s="4">
        <f>Carrots!J37</f>
        <v>1.3827189956139567</v>
      </c>
      <c r="F35" s="4">
        <f>Corn!J37</f>
        <v>9.0670753324940492</v>
      </c>
      <c r="G35" s="4">
        <f>Cucumbers!J37</f>
        <v>4.2021512516872832</v>
      </c>
      <c r="H35" s="4">
        <f>Peas!J37</f>
        <v>1.4140080513364006</v>
      </c>
      <c r="I35" s="4">
        <f>Mushrooms!J37</f>
        <v>1.5887748519979119</v>
      </c>
      <c r="J35" s="4">
        <f>ChilePeppers!J37</f>
        <v>4.7045733087848323</v>
      </c>
      <c r="K35" s="4">
        <f>Potatoes!J37</f>
        <v>1.7400657712182457</v>
      </c>
      <c r="L35" s="4">
        <f>Spinach!J37</f>
        <v>0.29216419914427394</v>
      </c>
      <c r="M35" s="4">
        <f>Tomatoes!J37</f>
        <v>71.18507741390782</v>
      </c>
      <c r="N35" s="4">
        <v>2.2141425446212781</v>
      </c>
      <c r="O35" s="4">
        <f t="shared" si="0"/>
        <v>102.90297738667981</v>
      </c>
    </row>
    <row r="36" spans="1:15" ht="12" customHeight="1" x14ac:dyDescent="0.2">
      <c r="A36" s="3">
        <v>2000</v>
      </c>
      <c r="B36" s="4">
        <f>Asparagus!J38</f>
        <v>0.2204998109672964</v>
      </c>
      <c r="C36" s="4">
        <f>SnapBeans!J38</f>
        <v>4.0131906456221111</v>
      </c>
      <c r="D36" s="4">
        <f>Sauerkraut!J38</f>
        <v>1.373246646952754</v>
      </c>
      <c r="E36" s="4">
        <f>Carrots!J38</f>
        <v>1.0567995737379814</v>
      </c>
      <c r="F36" s="4">
        <f>Corn!J38</f>
        <v>8.983110239280121</v>
      </c>
      <c r="G36" s="4">
        <f>Cucumbers!J38</f>
        <v>4.8920038307133868</v>
      </c>
      <c r="H36" s="4">
        <f>Peas!J38</f>
        <v>1.5421444111124885</v>
      </c>
      <c r="I36" s="4">
        <f>Mushrooms!J38</f>
        <v>1.4983184036250781</v>
      </c>
      <c r="J36" s="4">
        <f>ChilePeppers!J38</f>
        <v>5.1535384470315355</v>
      </c>
      <c r="K36" s="4">
        <f>Potatoes!J38</f>
        <v>1.6824370766010948</v>
      </c>
      <c r="L36" s="4">
        <f>Spinach!J38</f>
        <v>0.22451617472599467</v>
      </c>
      <c r="M36" s="4">
        <f>Tomatoes!J38</f>
        <v>70.139155423248397</v>
      </c>
      <c r="N36" s="4">
        <v>2.4072533782321548</v>
      </c>
      <c r="O36" s="4">
        <f t="shared" si="0"/>
        <v>103.18621406185039</v>
      </c>
    </row>
    <row r="37" spans="1:15" ht="12" customHeight="1" x14ac:dyDescent="0.2">
      <c r="A37" s="6">
        <v>2001</v>
      </c>
      <c r="B37" s="7">
        <f>Asparagus!J39</f>
        <v>0.21783449705808283</v>
      </c>
      <c r="C37" s="7">
        <f>SnapBeans!J39</f>
        <v>3.7808456469719944</v>
      </c>
      <c r="D37" s="7">
        <f>Sauerkraut!J39</f>
        <v>1.2635372099301632</v>
      </c>
      <c r="E37" s="7">
        <f>Carrots!J39</f>
        <v>1.1222742262486978</v>
      </c>
      <c r="F37" s="7">
        <f>Corn!J39</f>
        <v>8.699496839057165</v>
      </c>
      <c r="G37" s="7">
        <f>Cucumbers!J39</f>
        <v>3.7335426146903554</v>
      </c>
      <c r="H37" s="7">
        <f>Peas!J39</f>
        <v>1.3584359180387495</v>
      </c>
      <c r="I37" s="7">
        <f>Mushrooms!J39</f>
        <v>1.3580287595306375</v>
      </c>
      <c r="J37" s="7">
        <f>ChilePeppers!J39</f>
        <v>5.178842496750514</v>
      </c>
      <c r="K37" s="7">
        <f>Potatoes!J39</f>
        <v>1.5573837004094149</v>
      </c>
      <c r="L37" s="7">
        <f>Spinach!J39</f>
        <v>0.14054935992051484</v>
      </c>
      <c r="M37" s="7">
        <f>Tomatoes!J39</f>
        <v>65.529602571767001</v>
      </c>
      <c r="N37" s="7">
        <v>2.602044746436845</v>
      </c>
      <c r="O37" s="7">
        <f t="shared" si="0"/>
        <v>96.542418586810143</v>
      </c>
    </row>
    <row r="38" spans="1:15" ht="12" customHeight="1" x14ac:dyDescent="0.2">
      <c r="A38" s="6">
        <v>2002</v>
      </c>
      <c r="B38" s="7">
        <f>Asparagus!J40</f>
        <v>0.19866451487111197</v>
      </c>
      <c r="C38" s="7">
        <f>SnapBeans!J40</f>
        <v>3.3595813624192847</v>
      </c>
      <c r="D38" s="7">
        <f>Sauerkraut!J40</f>
        <v>1.1780872134912324</v>
      </c>
      <c r="E38" s="7">
        <f>Carrots!J40</f>
        <v>0.99644374763632038</v>
      </c>
      <c r="F38" s="7">
        <f>Corn!J40</f>
        <v>7.841860465625742</v>
      </c>
      <c r="G38" s="7">
        <f>Cucumbers!J40</f>
        <v>5.4040831936659943</v>
      </c>
      <c r="H38" s="7">
        <f>Peas!J40</f>
        <v>1.0944549603123959</v>
      </c>
      <c r="I38" s="7">
        <f>Mushrooms!J40</f>
        <v>1.4999936283857642</v>
      </c>
      <c r="J38" s="7">
        <f>ChilePeppers!J40</f>
        <v>5.8265533658111197</v>
      </c>
      <c r="K38" s="7">
        <f>Potatoes!J40</f>
        <v>1.4043749369342378</v>
      </c>
      <c r="L38" s="7">
        <f>Spinach!J40</f>
        <v>6.9349760058507584E-2</v>
      </c>
      <c r="M38" s="7">
        <f>Tomatoes!J40</f>
        <v>69.336760808243227</v>
      </c>
      <c r="N38" s="7">
        <v>2.1764628663724741</v>
      </c>
      <c r="O38" s="7">
        <f t="shared" ref="O38:O43" si="1">SUM(B38:N38)</f>
        <v>100.38667082382742</v>
      </c>
    </row>
    <row r="39" spans="1:15" ht="12" customHeight="1" x14ac:dyDescent="0.2">
      <c r="A39" s="6">
        <v>2003</v>
      </c>
      <c r="B39" s="7">
        <f>Asparagus!J41</f>
        <v>0.2300260700376234</v>
      </c>
      <c r="C39" s="7">
        <f>SnapBeans!J41</f>
        <v>3.6788450057948978</v>
      </c>
      <c r="D39" s="7">
        <f>Sauerkraut!J41</f>
        <v>1.0917180228235246</v>
      </c>
      <c r="E39" s="7">
        <f>Carrots!J41</f>
        <v>1.1003856899840538</v>
      </c>
      <c r="F39" s="7">
        <f>Corn!J41</f>
        <v>8.3276455409093888</v>
      </c>
      <c r="G39" s="7">
        <f>Cucumbers!J41</f>
        <v>4.444572736296065</v>
      </c>
      <c r="H39" s="7">
        <f>Peas!J41</f>
        <v>1.3150860823413317</v>
      </c>
      <c r="I39" s="7">
        <f>Mushrooms!J41</f>
        <v>1.5265377751644036</v>
      </c>
      <c r="J39" s="7">
        <f>ChilePeppers!J41</f>
        <v>5.6095580384882133</v>
      </c>
      <c r="K39" s="7">
        <f>Potatoes!J41</f>
        <v>1.3830653465439682</v>
      </c>
      <c r="L39" s="7">
        <f>Spinach!J41</f>
        <v>8.3900800177748661E-2</v>
      </c>
      <c r="M39" s="7">
        <f>Tomatoes!J41</f>
        <v>69.827179672762355</v>
      </c>
      <c r="N39" s="7">
        <v>2.2160540419059336</v>
      </c>
      <c r="O39" s="7">
        <f t="shared" si="1"/>
        <v>100.83457482322952</v>
      </c>
    </row>
    <row r="40" spans="1:15" ht="12" customHeight="1" x14ac:dyDescent="0.2">
      <c r="A40" s="6">
        <v>2004</v>
      </c>
      <c r="B40" s="7">
        <f>Asparagus!J42</f>
        <v>0.20417872095475423</v>
      </c>
      <c r="C40" s="7">
        <f>SnapBeans!J42</f>
        <v>3.7327616112937632</v>
      </c>
      <c r="D40" s="7">
        <f>Sauerkraut!J42</f>
        <v>1.0842168849755076</v>
      </c>
      <c r="E40" s="7">
        <f>Carrots!J42</f>
        <v>1.0553519745245048</v>
      </c>
      <c r="F40" s="7">
        <f>Corn!J42</f>
        <v>8.2134331142490673</v>
      </c>
      <c r="G40" s="7">
        <f>Cucumbers!J42</f>
        <v>4.8833540526863697</v>
      </c>
      <c r="H40" s="7">
        <f>Peas!J42</f>
        <v>1.2304761164914095</v>
      </c>
      <c r="I40" s="7">
        <f>Mushrooms!J42</f>
        <v>1.5672162544889252</v>
      </c>
      <c r="J40" s="7">
        <f>ChilePeppers!J42</f>
        <v>6.1240994882427939</v>
      </c>
      <c r="K40" s="7">
        <f>Potatoes!J42</f>
        <v>1.2131650751081435</v>
      </c>
      <c r="L40" s="7">
        <f>Spinach!J42</f>
        <v>7.3603780998969262E-2</v>
      </c>
      <c r="M40" s="7">
        <f>Tomatoes!J42</f>
        <v>70.535273301878817</v>
      </c>
      <c r="N40" s="7">
        <v>2.5799004984590135</v>
      </c>
      <c r="O40" s="7">
        <f t="shared" si="1"/>
        <v>102.49703087435203</v>
      </c>
    </row>
    <row r="41" spans="1:15" ht="12" customHeight="1" x14ac:dyDescent="0.2">
      <c r="A41" s="6">
        <v>2005</v>
      </c>
      <c r="B41" s="7">
        <f>Asparagus!J43</f>
        <v>0.19076815984746029</v>
      </c>
      <c r="C41" s="7">
        <f>SnapBeans!J43</f>
        <v>3.9999309646469179</v>
      </c>
      <c r="D41" s="7">
        <f>Sauerkraut!J43</f>
        <v>1.212946086251371</v>
      </c>
      <c r="E41" s="7">
        <f>Carrots!J43</f>
        <v>1.1183312648485979</v>
      </c>
      <c r="F41" s="7">
        <f>Corn!J43</f>
        <v>8.5822123471134084</v>
      </c>
      <c r="G41" s="7">
        <f>Cucumbers!J43</f>
        <v>3.8416216354376203</v>
      </c>
      <c r="H41" s="7">
        <f>Peas!J43</f>
        <v>1.0778660733658181</v>
      </c>
      <c r="I41" s="7">
        <f>Mushrooms!J43</f>
        <v>1.3163755528394649</v>
      </c>
      <c r="J41" s="7">
        <f>ChilePeppers!J43</f>
        <v>6.0518108410959943</v>
      </c>
      <c r="K41" s="7">
        <f>Potatoes!J43</f>
        <v>0.92970044117110451</v>
      </c>
      <c r="L41" s="7">
        <f>Spinach!J43</f>
        <v>5.9759701984240882E-2</v>
      </c>
      <c r="M41" s="7">
        <f>Tomatoes!J43</f>
        <v>73.707172313084769</v>
      </c>
      <c r="N41" s="7">
        <v>2.7584166841673095</v>
      </c>
      <c r="O41" s="7">
        <f t="shared" si="1"/>
        <v>104.84691206585408</v>
      </c>
    </row>
    <row r="42" spans="1:15" ht="12" customHeight="1" x14ac:dyDescent="0.2">
      <c r="A42" s="3">
        <v>2006</v>
      </c>
      <c r="B42" s="4">
        <f>Asparagus!J44</f>
        <v>0.17452902776015017</v>
      </c>
      <c r="C42" s="4">
        <f>SnapBeans!J44</f>
        <v>3.9379452364811449</v>
      </c>
      <c r="D42" s="4">
        <f>Sauerkraut!J44</f>
        <v>1.2082262325003843</v>
      </c>
      <c r="E42" s="4">
        <f>Carrots!J44</f>
        <v>0.96879161847828488</v>
      </c>
      <c r="F42" s="4">
        <f>Corn!J44</f>
        <v>8.3522605294438481</v>
      </c>
      <c r="G42" s="4">
        <f>Cucumbers!J44</f>
        <v>2.989965725842493</v>
      </c>
      <c r="H42" s="4">
        <f>Peas!J44</f>
        <v>1.1652570065150574</v>
      </c>
      <c r="I42" s="4">
        <f>Mushrooms!J44</f>
        <v>1.4873180375179682</v>
      </c>
      <c r="J42" s="4">
        <f>ChilePeppers!J44</f>
        <v>6.3575342192313213</v>
      </c>
      <c r="K42" s="4">
        <f>Potatoes!J44</f>
        <v>0.77373761915237438</v>
      </c>
      <c r="L42" s="4">
        <f>Spinach!J44</f>
        <v>2.8094037767918665E-2</v>
      </c>
      <c r="M42" s="4">
        <f>Tomatoes!J44</f>
        <v>64.509411465830667</v>
      </c>
      <c r="N42" s="4">
        <v>2.5102225328077226</v>
      </c>
      <c r="O42" s="4">
        <f t="shared" si="1"/>
        <v>94.463293289329329</v>
      </c>
    </row>
    <row r="43" spans="1:15" ht="12" customHeight="1" x14ac:dyDescent="0.2">
      <c r="A43" s="3">
        <v>2007</v>
      </c>
      <c r="B43" s="4">
        <f>Asparagus!J45</f>
        <v>0.14339657314965884</v>
      </c>
      <c r="C43" s="4">
        <f>SnapBeans!J45</f>
        <v>3.5142490733684761</v>
      </c>
      <c r="D43" s="4">
        <f>Sauerkraut!J45</f>
        <v>1.0060773354349295</v>
      </c>
      <c r="E43" s="4">
        <f>Carrots!J45</f>
        <v>0.91726042343816905</v>
      </c>
      <c r="F43" s="4">
        <f>Corn!J45</f>
        <v>6.8468221607989932</v>
      </c>
      <c r="G43" s="4">
        <f>Cucumbers!J45</f>
        <v>3.7333746643896681</v>
      </c>
      <c r="H43" s="4">
        <f>Peas!J45</f>
        <v>1.1954139517005009</v>
      </c>
      <c r="I43" s="4">
        <f>Mushrooms!J45</f>
        <v>1.4446515852405315</v>
      </c>
      <c r="J43" s="4">
        <f>ChilePeppers!J45</f>
        <v>5.8565451913588928</v>
      </c>
      <c r="K43" s="4">
        <f>Potatoes!J45</f>
        <v>0.8786219151323128</v>
      </c>
      <c r="L43" s="4">
        <f>Spinach!J45</f>
        <v>9.7349730732134848E-2</v>
      </c>
      <c r="M43" s="4">
        <f>Tomatoes!J45</f>
        <v>68.694273482252342</v>
      </c>
      <c r="N43" s="4">
        <v>2.4561895367734592</v>
      </c>
      <c r="O43" s="4">
        <f t="shared" si="1"/>
        <v>96.78422562377007</v>
      </c>
    </row>
    <row r="44" spans="1:15" ht="12" customHeight="1" x14ac:dyDescent="0.2">
      <c r="A44" s="3">
        <v>2008</v>
      </c>
      <c r="B44" s="4">
        <f>Asparagus!J46</f>
        <v>0.20631432419757181</v>
      </c>
      <c r="C44" s="4">
        <f>SnapBeans!J46</f>
        <v>3.3318819181955046</v>
      </c>
      <c r="D44" s="4">
        <f>Sauerkraut!J46</f>
        <v>0.93674721694917573</v>
      </c>
      <c r="E44" s="4">
        <f>Carrots!J46</f>
        <v>0.95567697728742718</v>
      </c>
      <c r="F44" s="4">
        <f>Corn!J46</f>
        <v>6.7409710022180374</v>
      </c>
      <c r="G44" s="4">
        <f>Cucumbers!J46</f>
        <v>3.544036820974485</v>
      </c>
      <c r="H44" s="4">
        <f>Peas!J46</f>
        <v>1.1346703460626799</v>
      </c>
      <c r="I44" s="4">
        <f>Mushrooms!J46</f>
        <v>1.1891245270398505</v>
      </c>
      <c r="J44" s="4">
        <f>ChilePeppers!J46</f>
        <v>6.1913232372971212</v>
      </c>
      <c r="K44" s="4">
        <f>Potatoes!J46</f>
        <v>0.93485463306431582</v>
      </c>
      <c r="L44" s="4">
        <f>Spinach!J46</f>
        <v>8.8583327880810789E-2</v>
      </c>
      <c r="M44" s="4">
        <f>Tomatoes!J46</f>
        <v>67.110393649791376</v>
      </c>
      <c r="N44" s="4">
        <v>2.4927477119273638</v>
      </c>
      <c r="O44" s="4">
        <f t="shared" ref="O44:O49" si="2">SUM(B44:N44)</f>
        <v>94.857325692885723</v>
      </c>
    </row>
    <row r="45" spans="1:15" ht="12" customHeight="1" x14ac:dyDescent="0.2">
      <c r="A45" s="3">
        <v>2009</v>
      </c>
      <c r="B45" s="4">
        <f>Asparagus!J47</f>
        <v>0.15901259361332487</v>
      </c>
      <c r="C45" s="4">
        <f>SnapBeans!J47</f>
        <v>3.6276037622534791</v>
      </c>
      <c r="D45" s="4">
        <f>Sauerkraut!J47</f>
        <v>0.94930173037550625</v>
      </c>
      <c r="E45" s="4">
        <f>Carrots!J47</f>
        <v>0.87347938796778324</v>
      </c>
      <c r="F45" s="4">
        <f>Corn!J47</f>
        <v>7.5978040387361458</v>
      </c>
      <c r="G45" s="4">
        <f>Cucumbers!J47</f>
        <v>5.060729229039838</v>
      </c>
      <c r="H45" s="4">
        <f>Peas!J47</f>
        <v>1.3142951272942867</v>
      </c>
      <c r="I45" s="4">
        <f>Mushrooms!J47</f>
        <v>1.1470999966363356</v>
      </c>
      <c r="J45" s="4">
        <f>ChilePeppers!J47</f>
        <v>6.5796223493675567</v>
      </c>
      <c r="K45" s="4">
        <f>Potatoes!J47</f>
        <v>0.84121690114714831</v>
      </c>
      <c r="L45" s="4">
        <f>Spinach!J47</f>
        <v>6.2451330653429629E-2</v>
      </c>
      <c r="M45" s="4">
        <f>Tomatoes!J47</f>
        <v>70.275723253679033</v>
      </c>
      <c r="N45" s="4">
        <v>2.2455594848003986</v>
      </c>
      <c r="O45" s="4">
        <f t="shared" si="2"/>
        <v>100.73389918556427</v>
      </c>
    </row>
    <row r="46" spans="1:15" ht="12" customHeight="1" x14ac:dyDescent="0.2">
      <c r="A46" s="3">
        <v>2010</v>
      </c>
      <c r="B46" s="4">
        <f>Asparagus!J48</f>
        <v>0.10720553234161986</v>
      </c>
      <c r="C46" s="4">
        <f>SnapBeans!J48</f>
        <v>3.6719211058909256</v>
      </c>
      <c r="D46" s="4">
        <f>Sauerkraut!J48</f>
        <v>0.99782267799614266</v>
      </c>
      <c r="E46" s="4">
        <f>Carrots!J48</f>
        <v>0.74995743099633161</v>
      </c>
      <c r="F46" s="4">
        <f>Corn!J48</f>
        <v>6.8537859142779576</v>
      </c>
      <c r="G46" s="4">
        <f>Cucumbers!J48</f>
        <v>3.7430239565620376</v>
      </c>
      <c r="H46" s="4">
        <f>Peas!J48</f>
        <v>1.1394273756518742</v>
      </c>
      <c r="I46" s="4">
        <f>Mushrooms!J48</f>
        <v>1.2606298809586809</v>
      </c>
      <c r="J46" s="4">
        <f>ChilePeppers!J48</f>
        <v>6.5792588049463046</v>
      </c>
      <c r="K46" s="4">
        <f>Potatoes!J48</f>
        <v>0.72455386369736818</v>
      </c>
      <c r="L46" s="4">
        <f>Spinach!J48</f>
        <v>4.9073213777231152E-2</v>
      </c>
      <c r="M46" s="4">
        <f>Tomatoes!J48</f>
        <v>71.052816205439939</v>
      </c>
      <c r="N46" s="4">
        <v>2.4892299047472437</v>
      </c>
      <c r="O46" s="4">
        <f t="shared" si="2"/>
        <v>99.418705867283663</v>
      </c>
    </row>
    <row r="47" spans="1:15" ht="12" customHeight="1" x14ac:dyDescent="0.2">
      <c r="A47" s="6">
        <v>2011</v>
      </c>
      <c r="B47" s="7">
        <f>Asparagus!J49</f>
        <v>0.13362614344968088</v>
      </c>
      <c r="C47" s="7">
        <f>SnapBeans!J49</f>
        <v>3.1645583215808553</v>
      </c>
      <c r="D47" s="7">
        <f>Sauerkraut!J49</f>
        <v>1.021245982930046</v>
      </c>
      <c r="E47" s="7">
        <f>Carrots!J49</f>
        <v>0.81268692840616807</v>
      </c>
      <c r="F47" s="7">
        <f>Corn!J49</f>
        <v>5.8179008398427339</v>
      </c>
      <c r="G47" s="7">
        <f>Cucumbers!J49</f>
        <v>2.828232892695532</v>
      </c>
      <c r="H47" s="7">
        <f>Peas!J49</f>
        <v>0.77834345447100417</v>
      </c>
      <c r="I47" s="7">
        <f>Mushrooms!J49</f>
        <v>1.2599996629266408</v>
      </c>
      <c r="J47" s="7">
        <f>ChilePeppers!J49</f>
        <v>6.6072906939937308</v>
      </c>
      <c r="K47" s="7">
        <f>Potatoes!J49</f>
        <v>0.69380470724275267</v>
      </c>
      <c r="L47" s="7">
        <f>Spinach!J49</f>
        <v>0.11282994641660971</v>
      </c>
      <c r="M47" s="7">
        <f>Tomatoes!J49</f>
        <v>65.75827535805972</v>
      </c>
      <c r="N47" s="7">
        <v>2.4525284688069111</v>
      </c>
      <c r="O47" s="7">
        <f t="shared" si="2"/>
        <v>91.441323400822398</v>
      </c>
    </row>
    <row r="48" spans="1:15" ht="12" customHeight="1" x14ac:dyDescent="0.2">
      <c r="A48" s="6">
        <v>2012</v>
      </c>
      <c r="B48" s="7">
        <f>Asparagus!J50</f>
        <v>0.13276407502681226</v>
      </c>
      <c r="C48" s="7">
        <f>SnapBeans!J50</f>
        <v>2.9337054460756096</v>
      </c>
      <c r="D48" s="7">
        <f>Sauerkraut!J50</f>
        <v>1.1531648314940954</v>
      </c>
      <c r="E48" s="7">
        <f>Carrots!J50</f>
        <v>0.77485426430893678</v>
      </c>
      <c r="F48" s="7">
        <f>Corn!J50</f>
        <v>5.8550998478723555</v>
      </c>
      <c r="G48" s="7">
        <f>Cucumbers!J50</f>
        <v>2.9753195179448837</v>
      </c>
      <c r="H48" s="7">
        <f>Peas!J50</f>
        <v>0.79778334244126514</v>
      </c>
      <c r="I48" s="7">
        <f>Mushrooms!J50</f>
        <v>1.0923587471589391</v>
      </c>
      <c r="J48" s="7">
        <f>ChilePeppers!J50</f>
        <v>7.199847378654546</v>
      </c>
      <c r="K48" s="7">
        <f>Potatoes!J50</f>
        <v>0.78896298354730676</v>
      </c>
      <c r="L48" s="7">
        <f>Spinach!J50</f>
        <v>0.12604738774459967</v>
      </c>
      <c r="M48" s="7">
        <f>Tomatoes!J50</f>
        <v>66.546083984568583</v>
      </c>
      <c r="N48" s="7">
        <v>2.5422527057107773</v>
      </c>
      <c r="O48" s="7">
        <f t="shared" si="2"/>
        <v>92.918244512548711</v>
      </c>
    </row>
    <row r="49" spans="1:15" ht="12" customHeight="1" x14ac:dyDescent="0.2">
      <c r="A49" s="6">
        <v>2013</v>
      </c>
      <c r="B49" s="7">
        <f>Asparagus!J51</f>
        <v>0.11013505932693049</v>
      </c>
      <c r="C49" s="7">
        <f>SnapBeans!J51</f>
        <v>2.8701260375246767</v>
      </c>
      <c r="D49" s="7">
        <f>Sauerkraut!J51</f>
        <v>0.99264071655373132</v>
      </c>
      <c r="E49" s="7">
        <f>Carrots!J51</f>
        <v>0.79318747586193206</v>
      </c>
      <c r="F49" s="7">
        <f>Corn!J51</f>
        <v>5.767494930942255</v>
      </c>
      <c r="G49" s="7">
        <f>Cucumbers!J51</f>
        <v>3.2180297805744842</v>
      </c>
      <c r="H49" s="7">
        <f>Peas!J51</f>
        <v>0.87192401978973932</v>
      </c>
      <c r="I49" s="7">
        <f>Mushrooms!J51</f>
        <v>1.0457949218712266</v>
      </c>
      <c r="J49" s="7">
        <f>ChilePeppers!J51</f>
        <v>6.9777591872977753</v>
      </c>
      <c r="K49" s="7">
        <f>Potatoes!J51</f>
        <v>0.55336251184005036</v>
      </c>
      <c r="L49" s="7">
        <f>Spinach!J51</f>
        <v>0.13911074329949552</v>
      </c>
      <c r="M49" s="7">
        <f>Tomatoes!J51</f>
        <v>65.98004440707598</v>
      </c>
      <c r="N49" s="7">
        <v>2.5083252812219676</v>
      </c>
      <c r="O49" s="7">
        <f t="shared" si="2"/>
        <v>91.827935073180242</v>
      </c>
    </row>
    <row r="50" spans="1:15" ht="12" customHeight="1" x14ac:dyDescent="0.2">
      <c r="A50" s="6">
        <v>2014</v>
      </c>
      <c r="B50" s="7">
        <f>Asparagus!J52</f>
        <v>6.9936651543814274E-2</v>
      </c>
      <c r="C50" s="7">
        <f>SnapBeans!J52</f>
        <v>2.7818256545756741</v>
      </c>
      <c r="D50" s="7">
        <f>Sauerkraut!J52</f>
        <v>0.94511307364706543</v>
      </c>
      <c r="E50" s="7">
        <f>Carrots!J52</f>
        <v>0.72421052972833144</v>
      </c>
      <c r="F50" s="7">
        <f>Corn!J52</f>
        <v>5.7687075508018948</v>
      </c>
      <c r="G50" s="7">
        <f>Cucumbers!J52</f>
        <v>3.8727550434159976</v>
      </c>
      <c r="H50" s="7">
        <f>Peas!J52</f>
        <v>0.73739333134658136</v>
      </c>
      <c r="I50" s="7">
        <f>Mushrooms!J52</f>
        <v>1.0605082808130983</v>
      </c>
      <c r="J50" s="7">
        <f>ChilePeppers!J52</f>
        <v>7.1825214428555668</v>
      </c>
      <c r="K50" s="7">
        <f>Potatoes!J52</f>
        <v>0.33808693080931457</v>
      </c>
      <c r="L50" s="7">
        <f>Spinach!J52</f>
        <v>0.13811419598759114</v>
      </c>
      <c r="M50" s="7">
        <f>Tomatoes!J52</f>
        <v>67.362668347447894</v>
      </c>
      <c r="N50" s="7">
        <v>2.410010930953308</v>
      </c>
      <c r="O50" s="7">
        <f>SUM(B50:N50)</f>
        <v>93.391851963926129</v>
      </c>
    </row>
    <row r="51" spans="1:15" ht="12" customHeight="1" x14ac:dyDescent="0.2">
      <c r="A51" s="20">
        <v>2015</v>
      </c>
      <c r="B51" s="22">
        <f>Asparagus!J53</f>
        <v>6.4457038331849195E-2</v>
      </c>
      <c r="C51" s="22">
        <f>SnapBeans!J53</f>
        <v>2.9502781670608771</v>
      </c>
      <c r="D51" s="22">
        <f>Sauerkraut!J53</f>
        <v>0.90705822747537479</v>
      </c>
      <c r="E51" s="22">
        <f>Carrots!J53</f>
        <v>0.68625944285391616</v>
      </c>
      <c r="F51" s="22">
        <f>Corn!J53</f>
        <v>5.3425393822967466</v>
      </c>
      <c r="G51" s="22">
        <f>Cucumbers!J53</f>
        <v>3.4143086230332544</v>
      </c>
      <c r="H51" s="22">
        <f>Peas!J53</f>
        <v>0.84412257596317564</v>
      </c>
      <c r="I51" s="22">
        <f>Mushrooms!J53</f>
        <v>1.0481678319644434</v>
      </c>
      <c r="J51" s="22">
        <f>ChilePeppers!J53</f>
        <v>7.1129385402326477</v>
      </c>
      <c r="K51" s="22">
        <f>Potatoes!J53</f>
        <v>0.3943581153642205</v>
      </c>
      <c r="L51" s="22">
        <f>Spinach!J53</f>
        <v>0.14959296548803336</v>
      </c>
      <c r="M51" s="22">
        <f>Tomatoes!J53</f>
        <v>56.309033246981464</v>
      </c>
      <c r="N51" s="22">
        <v>2.7472686935961903</v>
      </c>
      <c r="O51" s="22">
        <f>SUM(B51:N51)</f>
        <v>81.97038285064221</v>
      </c>
    </row>
    <row r="52" spans="1:15" ht="12" customHeight="1" x14ac:dyDescent="0.2">
      <c r="A52" s="28">
        <v>2016</v>
      </c>
      <c r="B52" s="30">
        <f>Asparagus!J54</f>
        <v>7.8438123337883525E-2</v>
      </c>
      <c r="C52" s="30">
        <f>SnapBeans!J54</f>
        <v>3.1923886714505834</v>
      </c>
      <c r="D52" s="30">
        <f>Sauerkraut!J54</f>
        <v>1.0443276021418915</v>
      </c>
      <c r="E52" s="30">
        <f>Carrots!J54</f>
        <v>1.059941265029793</v>
      </c>
      <c r="F52" s="30">
        <f>Corn!J54</f>
        <v>5.0170796949581034</v>
      </c>
      <c r="G52" s="30">
        <f>Cucumbers!J54</f>
        <v>2.9921486724551163</v>
      </c>
      <c r="H52" s="30">
        <f>Peas!J54</f>
        <v>0.76399855889692614</v>
      </c>
      <c r="I52" s="30">
        <f>Mushrooms!J54</f>
        <v>1.0232579889719449</v>
      </c>
      <c r="J52" s="30">
        <f>ChilePeppers!J54</f>
        <v>7.6036428228332147</v>
      </c>
      <c r="K52" s="30">
        <f>Potatoes!J54</f>
        <v>0.43100474361441143</v>
      </c>
      <c r="L52" s="30">
        <f>Spinach!J54</f>
        <v>0.1595917453892173</v>
      </c>
      <c r="M52" s="30">
        <f>Tomatoes!J54</f>
        <v>61.146042067235044</v>
      </c>
      <c r="N52" s="38">
        <v>2.8853489484168309</v>
      </c>
      <c r="O52" s="30">
        <f t="shared" ref="O52" si="3">SUM(B52:N52)</f>
        <v>87.397210904730969</v>
      </c>
    </row>
    <row r="53" spans="1:15" ht="12" customHeight="1" x14ac:dyDescent="0.2">
      <c r="A53" s="28">
        <v>2017</v>
      </c>
      <c r="B53" s="30">
        <f>Asparagus!J55</f>
        <v>6.7096112332100805E-2</v>
      </c>
      <c r="C53" s="30">
        <f>SnapBeans!J55</f>
        <v>3.1212014502348309</v>
      </c>
      <c r="D53" s="30">
        <f>Sauerkraut!J55</f>
        <v>1.3068744295862424</v>
      </c>
      <c r="E53" s="30">
        <f>Carrots!J55</f>
        <v>1.1192632213859677</v>
      </c>
      <c r="F53" s="30">
        <f>Corn!J55</f>
        <v>5.0520267085786488</v>
      </c>
      <c r="G53" s="30">
        <f>Cucumbers!J55</f>
        <v>3.6595286538959915</v>
      </c>
      <c r="H53" s="30">
        <f>Peas!J55</f>
        <v>0.65204700099831547</v>
      </c>
      <c r="I53" s="30">
        <f>Mushrooms!J55</f>
        <v>0.99224631149872833</v>
      </c>
      <c r="J53" s="30">
        <f>ChilePeppers!J55</f>
        <v>7.4943859409473683</v>
      </c>
      <c r="K53" s="30">
        <f>Potatoes!J55</f>
        <v>0.45846703869336763</v>
      </c>
      <c r="L53" s="30">
        <f>Spinach!J55</f>
        <v>0.14298627857546184</v>
      </c>
      <c r="M53" s="30">
        <f>Tomatoes!J55</f>
        <v>57.883093503260199</v>
      </c>
      <c r="N53" s="38">
        <v>2.8143888617265729</v>
      </c>
      <c r="O53" s="30">
        <f t="shared" ref="O53:O55" si="4">SUM(B53:N53)</f>
        <v>84.763605511713791</v>
      </c>
    </row>
    <row r="54" spans="1:15" ht="12" customHeight="1" x14ac:dyDescent="0.2">
      <c r="A54" s="28">
        <v>2018</v>
      </c>
      <c r="B54" s="30">
        <f>Asparagus!J56</f>
        <v>5.8116896914867607E-2</v>
      </c>
      <c r="C54" s="30">
        <f>SnapBeans!J56</f>
        <v>2.8656580956671998</v>
      </c>
      <c r="D54" s="30">
        <f>Sauerkraut!J56</f>
        <v>0.7673029834338464</v>
      </c>
      <c r="E54" s="30">
        <f>Carrots!J56</f>
        <v>1.0264642027935389</v>
      </c>
      <c r="F54" s="30">
        <f>Corn!J56</f>
        <v>5.1844102580174996</v>
      </c>
      <c r="G54" s="30">
        <f>Cucumbers!J56</f>
        <v>3.3337922598332219</v>
      </c>
      <c r="H54" s="30">
        <f>Peas!J56</f>
        <v>0.60661827892616682</v>
      </c>
      <c r="I54" s="30">
        <f>Mushrooms!J56</f>
        <v>0.99346236675281252</v>
      </c>
      <c r="J54" s="30">
        <f>ChilePeppers!J56</f>
        <v>6.8315929416929411</v>
      </c>
      <c r="K54" s="30">
        <f>Potatoes!J56</f>
        <v>0.42782652914430896</v>
      </c>
      <c r="L54" s="30">
        <f>Spinach!J56</f>
        <v>0.13267968517783463</v>
      </c>
      <c r="M54" s="30">
        <f>Tomatoes!J56</f>
        <v>65.630282416312511</v>
      </c>
      <c r="N54" s="38">
        <v>3.2027996439997204</v>
      </c>
      <c r="O54" s="30">
        <f t="shared" si="4"/>
        <v>91.061006558666477</v>
      </c>
    </row>
    <row r="55" spans="1:15" ht="12" customHeight="1" thickBot="1" x14ac:dyDescent="0.25">
      <c r="A55" s="28">
        <v>2019</v>
      </c>
      <c r="B55" s="30">
        <f>Asparagus!J57</f>
        <v>5.957708934600206E-2</v>
      </c>
      <c r="C55" s="30">
        <f>SnapBeans!J57</f>
        <v>2.9043591744283024</v>
      </c>
      <c r="D55" s="30">
        <f>Sauerkraut!J57</f>
        <v>0.66300752637547622</v>
      </c>
      <c r="E55" s="30">
        <f>Carrots!J57</f>
        <v>1.24004182989051</v>
      </c>
      <c r="F55" s="30">
        <f>Corn!J57</f>
        <v>5.2780134408122867</v>
      </c>
      <c r="G55" s="30">
        <f>Cucumbers!J57</f>
        <v>3.4223684014243703</v>
      </c>
      <c r="H55" s="30">
        <f>Peas!J57</f>
        <v>0.66444290314252064</v>
      </c>
      <c r="I55" s="34" t="s">
        <v>3</v>
      </c>
      <c r="J55" s="30">
        <f>ChilePeppers!J57</f>
        <v>7.2696517653149986</v>
      </c>
      <c r="K55" s="30">
        <f>Potatoes!J57</f>
        <v>0.38925113265719202</v>
      </c>
      <c r="L55" s="30">
        <f>Spinach!J57</f>
        <v>0.13394859796892047</v>
      </c>
      <c r="M55" s="30">
        <f>Tomatoes!J57</f>
        <v>68.145413653953852</v>
      </c>
      <c r="N55" s="38">
        <v>3.0456343529751502</v>
      </c>
      <c r="O55" s="30">
        <f t="shared" si="4"/>
        <v>93.215709868289593</v>
      </c>
    </row>
    <row r="56" spans="1:15" ht="12" customHeight="1" thickTop="1" x14ac:dyDescent="0.2">
      <c r="A56" s="70" t="s">
        <v>5</v>
      </c>
      <c r="B56" s="71"/>
      <c r="C56" s="71"/>
      <c r="D56" s="71"/>
      <c r="E56" s="71"/>
      <c r="F56" s="71"/>
      <c r="G56" s="71"/>
      <c r="H56" s="71"/>
      <c r="I56" s="71"/>
      <c r="J56" s="71"/>
      <c r="K56" s="71"/>
      <c r="L56" s="71"/>
      <c r="M56" s="71"/>
      <c r="N56" s="71"/>
      <c r="O56" s="72"/>
    </row>
    <row r="57" spans="1:15" ht="12" customHeight="1" x14ac:dyDescent="0.2">
      <c r="A57" s="53"/>
      <c r="B57" s="54"/>
      <c r="C57" s="54"/>
      <c r="D57" s="54"/>
      <c r="E57" s="54"/>
      <c r="F57" s="54"/>
      <c r="G57" s="54"/>
      <c r="H57" s="54"/>
      <c r="I57" s="54"/>
      <c r="J57" s="54"/>
      <c r="K57" s="54"/>
      <c r="L57" s="54"/>
      <c r="M57" s="54"/>
      <c r="N57" s="54"/>
      <c r="O57" s="55"/>
    </row>
    <row r="58" spans="1:15" ht="12" customHeight="1" x14ac:dyDescent="0.2">
      <c r="A58" s="62" t="s">
        <v>107</v>
      </c>
      <c r="B58" s="63"/>
      <c r="C58" s="63"/>
      <c r="D58" s="63"/>
      <c r="E58" s="63"/>
      <c r="F58" s="63"/>
      <c r="G58" s="63"/>
      <c r="H58" s="63"/>
      <c r="I58" s="63"/>
      <c r="J58" s="63"/>
      <c r="K58" s="63"/>
      <c r="L58" s="63"/>
      <c r="M58" s="63"/>
      <c r="N58" s="63"/>
      <c r="O58" s="64"/>
    </row>
    <row r="59" spans="1:15" ht="12" customHeight="1" x14ac:dyDescent="0.2">
      <c r="A59" s="62"/>
      <c r="B59" s="63"/>
      <c r="C59" s="63"/>
      <c r="D59" s="63"/>
      <c r="E59" s="63"/>
      <c r="F59" s="63"/>
      <c r="G59" s="63"/>
      <c r="H59" s="63"/>
      <c r="I59" s="63"/>
      <c r="J59" s="63"/>
      <c r="K59" s="63"/>
      <c r="L59" s="63"/>
      <c r="M59" s="63"/>
      <c r="N59" s="63"/>
      <c r="O59" s="64"/>
    </row>
    <row r="60" spans="1:15" ht="12" customHeight="1" x14ac:dyDescent="0.2">
      <c r="A60" s="53"/>
      <c r="B60" s="54"/>
      <c r="C60" s="54"/>
      <c r="D60" s="54"/>
      <c r="E60" s="54"/>
      <c r="F60" s="54"/>
      <c r="G60" s="54"/>
      <c r="H60" s="54"/>
      <c r="I60" s="54"/>
      <c r="J60" s="54"/>
      <c r="K60" s="54"/>
      <c r="L60" s="54"/>
      <c r="M60" s="54"/>
      <c r="N60" s="54"/>
      <c r="O60" s="55"/>
    </row>
    <row r="61" spans="1:15" ht="12" customHeight="1" x14ac:dyDescent="0.2">
      <c r="A61" s="53" t="s">
        <v>103</v>
      </c>
      <c r="B61" s="54"/>
      <c r="C61" s="54"/>
      <c r="D61" s="54"/>
      <c r="E61" s="54"/>
      <c r="F61" s="54"/>
      <c r="G61" s="54"/>
      <c r="H61" s="54"/>
      <c r="I61" s="54"/>
      <c r="J61" s="54"/>
      <c r="K61" s="54"/>
      <c r="L61" s="54"/>
      <c r="M61" s="54"/>
      <c r="N61" s="54"/>
      <c r="O61" s="55"/>
    </row>
  </sheetData>
  <mergeCells count="22">
    <mergeCell ref="A1:O1"/>
    <mergeCell ref="B5:O5"/>
    <mergeCell ref="A2:A4"/>
    <mergeCell ref="A56:O56"/>
    <mergeCell ref="A57:O57"/>
    <mergeCell ref="B2:B4"/>
    <mergeCell ref="K2:K4"/>
    <mergeCell ref="L2:L4"/>
    <mergeCell ref="M2:M4"/>
    <mergeCell ref="N2:N4"/>
    <mergeCell ref="G2:G4"/>
    <mergeCell ref="D2:D4"/>
    <mergeCell ref="A60:O60"/>
    <mergeCell ref="A61:O61"/>
    <mergeCell ref="O2:O4"/>
    <mergeCell ref="C2:C4"/>
    <mergeCell ref="F2:F4"/>
    <mergeCell ref="J2:J4"/>
    <mergeCell ref="H2:H4"/>
    <mergeCell ref="E2:E4"/>
    <mergeCell ref="I2:I4"/>
    <mergeCell ref="A58:O59"/>
  </mergeCells>
  <phoneticPr fontId="5" type="noConversion"/>
  <printOptions horizontalCentered="1" verticalCentered="1"/>
  <pageMargins left="0.5" right="0.5" top="0.69930555555555596" bottom="0.34" header="0" footer="0"/>
  <pageSetup scale="6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autoPageBreaks="0" fitToPage="1"/>
  </sheetPr>
  <dimension ref="A1:I62"/>
  <sheetViews>
    <sheetView showZeros="0" showOutlineSymbols="0" zoomScaleNormal="100" workbookViewId="0">
      <pane ySplit="7" topLeftCell="A8" activePane="bottomLeft" state="frozen"/>
      <selection pane="bottomLeft" sqref="A1:G1"/>
    </sheetView>
  </sheetViews>
  <sheetFormatPr defaultColWidth="12.77734375" defaultRowHeight="12" customHeight="1" x14ac:dyDescent="0.2"/>
  <cols>
    <col min="1" max="8" width="12.77734375" style="1" customWidth="1"/>
    <col min="9" max="9" width="14.21875" style="1" customWidth="1"/>
    <col min="10" max="14" width="12.77734375" style="1" customWidth="1"/>
    <col min="15" max="16384" width="12.77734375" style="1"/>
  </cols>
  <sheetData>
    <row r="1" spans="1:9" ht="12" customHeight="1" thickBot="1" x14ac:dyDescent="0.25">
      <c r="A1" s="65" t="s">
        <v>105</v>
      </c>
      <c r="B1" s="65"/>
      <c r="C1" s="65"/>
      <c r="D1" s="65"/>
      <c r="E1" s="65"/>
      <c r="F1" s="65"/>
      <c r="G1" s="65"/>
      <c r="H1" s="79" t="s">
        <v>63</v>
      </c>
      <c r="I1" s="79"/>
    </row>
    <row r="2" spans="1:9" ht="12" customHeight="1" thickTop="1" x14ac:dyDescent="0.2">
      <c r="A2" s="77" t="s">
        <v>0</v>
      </c>
      <c r="B2" s="76" t="s">
        <v>1</v>
      </c>
      <c r="C2" s="76"/>
      <c r="D2" s="76"/>
      <c r="E2" s="76"/>
      <c r="F2" s="80" t="s">
        <v>90</v>
      </c>
      <c r="G2" s="77"/>
      <c r="H2" s="80" t="s">
        <v>88</v>
      </c>
      <c r="I2" s="81"/>
    </row>
    <row r="3" spans="1:9" ht="12" customHeight="1" x14ac:dyDescent="0.2">
      <c r="A3" s="78"/>
      <c r="B3" s="85" t="s">
        <v>43</v>
      </c>
      <c r="C3" s="85" t="s">
        <v>44</v>
      </c>
      <c r="D3" s="85" t="s">
        <v>45</v>
      </c>
      <c r="E3" s="85" t="s">
        <v>39</v>
      </c>
      <c r="F3" s="85" t="s">
        <v>47</v>
      </c>
      <c r="G3" s="85" t="s">
        <v>48</v>
      </c>
      <c r="H3" s="85" t="s">
        <v>104</v>
      </c>
      <c r="I3" s="13" t="s">
        <v>32</v>
      </c>
    </row>
    <row r="4" spans="1:9" ht="12" customHeight="1" x14ac:dyDescent="0.2">
      <c r="A4" s="78"/>
      <c r="B4" s="85"/>
      <c r="C4" s="85"/>
      <c r="D4" s="85"/>
      <c r="E4" s="85"/>
      <c r="F4" s="85"/>
      <c r="G4" s="85"/>
      <c r="H4" s="85"/>
      <c r="I4" s="86" t="s">
        <v>4</v>
      </c>
    </row>
    <row r="5" spans="1:9" ht="12" customHeight="1" x14ac:dyDescent="0.2">
      <c r="A5" s="78"/>
      <c r="B5" s="85"/>
      <c r="C5" s="85"/>
      <c r="D5" s="85"/>
      <c r="E5" s="85"/>
      <c r="F5" s="85"/>
      <c r="G5" s="85"/>
      <c r="H5" s="85"/>
      <c r="I5" s="86"/>
    </row>
    <row r="6" spans="1:9" ht="12" customHeight="1" x14ac:dyDescent="0.2">
      <c r="A6" s="78"/>
      <c r="B6" s="85"/>
      <c r="C6" s="85"/>
      <c r="D6" s="85"/>
      <c r="E6" s="85"/>
      <c r="F6" s="85"/>
      <c r="G6" s="85"/>
      <c r="H6" s="85"/>
      <c r="I6" s="86"/>
    </row>
    <row r="7" spans="1:9" s="10" customFormat="1" ht="12" customHeight="1" x14ac:dyDescent="0.2">
      <c r="A7" s="14"/>
      <c r="B7" s="66" t="s">
        <v>11</v>
      </c>
      <c r="C7" s="66"/>
      <c r="D7" s="66"/>
      <c r="E7" s="66"/>
      <c r="F7" s="66"/>
      <c r="G7" s="66"/>
      <c r="H7" s="66"/>
      <c r="I7" s="14" t="s">
        <v>66</v>
      </c>
    </row>
    <row r="8" spans="1:9" ht="12" customHeight="1" x14ac:dyDescent="0.2">
      <c r="A8" s="3">
        <v>1970</v>
      </c>
      <c r="B8" s="102">
        <v>18709.832719999999</v>
      </c>
      <c r="C8" s="102">
        <v>765.18539710000005</v>
      </c>
      <c r="D8" s="102">
        <v>14821.330056893741</v>
      </c>
      <c r="E8" s="102">
        <v>34296.348173993742</v>
      </c>
      <c r="F8" s="102">
        <v>159.2859761</v>
      </c>
      <c r="G8" s="102">
        <v>13490.10503992636</v>
      </c>
      <c r="H8" s="102">
        <v>20646.957157967387</v>
      </c>
      <c r="I8" s="102">
        <v>100.69715075021128</v>
      </c>
    </row>
    <row r="9" spans="1:9" ht="12" customHeight="1" x14ac:dyDescent="0.2">
      <c r="A9" s="6">
        <v>1971</v>
      </c>
      <c r="B9" s="103">
        <v>19069.82058</v>
      </c>
      <c r="C9" s="103">
        <v>791.48895760000005</v>
      </c>
      <c r="D9" s="103">
        <v>13490.10503992636</v>
      </c>
      <c r="E9" s="103">
        <v>33351.414577526361</v>
      </c>
      <c r="F9" s="103">
        <v>134.9332933</v>
      </c>
      <c r="G9" s="103">
        <v>10832.131766728482</v>
      </c>
      <c r="H9" s="103">
        <v>22384.349517497882</v>
      </c>
      <c r="I9" s="103">
        <v>107.79934719312314</v>
      </c>
    </row>
    <row r="10" spans="1:9" ht="12" customHeight="1" x14ac:dyDescent="0.2">
      <c r="A10" s="6">
        <v>1972</v>
      </c>
      <c r="B10" s="103">
        <v>19426.72422</v>
      </c>
      <c r="C10" s="103">
        <v>1048.0875011000001</v>
      </c>
      <c r="D10" s="103">
        <v>10832.131766728482</v>
      </c>
      <c r="E10" s="103">
        <v>31306.943487828481</v>
      </c>
      <c r="F10" s="103">
        <v>160.55039090000002</v>
      </c>
      <c r="G10" s="103">
        <v>9201.3819429154191</v>
      </c>
      <c r="H10" s="103">
        <v>21945.011154013064</v>
      </c>
      <c r="I10" s="103">
        <v>104.55770335444137</v>
      </c>
    </row>
    <row r="11" spans="1:9" ht="12" customHeight="1" x14ac:dyDescent="0.2">
      <c r="A11" s="6">
        <v>1973</v>
      </c>
      <c r="B11" s="103">
        <v>20128.937839999999</v>
      </c>
      <c r="C11" s="103">
        <v>915.98514999999998</v>
      </c>
      <c r="D11" s="103">
        <v>9201.3819429154191</v>
      </c>
      <c r="E11" s="103">
        <v>30246.304932915424</v>
      </c>
      <c r="F11" s="103">
        <v>401.52658650000001</v>
      </c>
      <c r="G11" s="103">
        <v>9013.7446310775413</v>
      </c>
      <c r="H11" s="103">
        <v>20831.033715337879</v>
      </c>
      <c r="I11" s="103">
        <v>98.307145734104949</v>
      </c>
    </row>
    <row r="12" spans="1:9" ht="12" customHeight="1" x14ac:dyDescent="0.2">
      <c r="A12" s="6">
        <v>1974</v>
      </c>
      <c r="B12" s="103">
        <v>22416.30558</v>
      </c>
      <c r="C12" s="103">
        <v>464.53340300000002</v>
      </c>
      <c r="D12" s="103">
        <v>9013.7446310775413</v>
      </c>
      <c r="E12" s="103">
        <v>31894.583614077543</v>
      </c>
      <c r="F12" s="103">
        <v>479.5257403</v>
      </c>
      <c r="G12" s="103">
        <v>10215.572608262144</v>
      </c>
      <c r="H12" s="103">
        <v>21199.485265515399</v>
      </c>
      <c r="I12" s="103">
        <v>99.135941953430461</v>
      </c>
    </row>
    <row r="13" spans="1:9" ht="12" customHeight="1" x14ac:dyDescent="0.2">
      <c r="A13" s="6">
        <v>1975</v>
      </c>
      <c r="B13" s="103">
        <v>25628.513420000003</v>
      </c>
      <c r="C13" s="103">
        <v>380.4255857</v>
      </c>
      <c r="D13" s="103">
        <v>10215.572608262144</v>
      </c>
      <c r="E13" s="103">
        <v>36224.511613962139</v>
      </c>
      <c r="F13" s="103">
        <v>354.81339739999999</v>
      </c>
      <c r="G13" s="103">
        <v>14731.645259040302</v>
      </c>
      <c r="H13" s="103">
        <v>21138.052957521839</v>
      </c>
      <c r="I13" s="103">
        <v>97.879600706383684</v>
      </c>
    </row>
    <row r="14" spans="1:9" ht="12" customHeight="1" x14ac:dyDescent="0.2">
      <c r="A14" s="3">
        <v>1976</v>
      </c>
      <c r="B14" s="102">
        <v>20927.657859999999</v>
      </c>
      <c r="C14" s="102">
        <v>561.57728910000003</v>
      </c>
      <c r="D14" s="102">
        <v>14731.645259040302</v>
      </c>
      <c r="E14" s="102">
        <v>36220.880408140307</v>
      </c>
      <c r="F14" s="102">
        <v>417.5383708</v>
      </c>
      <c r="G14" s="102">
        <v>13226.067588425534</v>
      </c>
      <c r="H14" s="102">
        <v>22577.27444891477</v>
      </c>
      <c r="I14" s="102">
        <v>103.55514716665402</v>
      </c>
    </row>
    <row r="15" spans="1:9" ht="12" customHeight="1" x14ac:dyDescent="0.2">
      <c r="A15" s="3">
        <v>1977</v>
      </c>
      <c r="B15" s="102">
        <v>23813.013419999999</v>
      </c>
      <c r="C15" s="102">
        <v>645.39815180000005</v>
      </c>
      <c r="D15" s="102">
        <v>13226.067588425534</v>
      </c>
      <c r="E15" s="102">
        <v>37684.479160225535</v>
      </c>
      <c r="F15" s="102">
        <v>458.40492850000004</v>
      </c>
      <c r="G15" s="102">
        <v>14826.663290160614</v>
      </c>
      <c r="H15" s="102">
        <v>22399.410941564918</v>
      </c>
      <c r="I15" s="102">
        <v>101.71288538652161</v>
      </c>
    </row>
    <row r="16" spans="1:9" ht="12" customHeight="1" x14ac:dyDescent="0.2">
      <c r="A16" s="3">
        <v>1978</v>
      </c>
      <c r="B16" s="102">
        <v>21129.503700000001</v>
      </c>
      <c r="C16" s="102">
        <v>590.23735943763995</v>
      </c>
      <c r="D16" s="102">
        <v>14826.663290160614</v>
      </c>
      <c r="E16" s="102">
        <v>36546.404349598255</v>
      </c>
      <c r="F16" s="102">
        <v>558.16814284980489</v>
      </c>
      <c r="G16" s="102">
        <v>14318.915921899348</v>
      </c>
      <c r="H16" s="102">
        <v>21526.220284849103</v>
      </c>
      <c r="I16" s="102">
        <v>96.718469895962656</v>
      </c>
    </row>
    <row r="17" spans="1:9" ht="12" customHeight="1" x14ac:dyDescent="0.2">
      <c r="A17" s="3">
        <v>1979</v>
      </c>
      <c r="B17" s="102">
        <v>23544.787400000001</v>
      </c>
      <c r="C17" s="102">
        <v>514.73283302374</v>
      </c>
      <c r="D17" s="102">
        <v>14318.915921899348</v>
      </c>
      <c r="E17" s="102">
        <v>38378.436154923089</v>
      </c>
      <c r="F17" s="102">
        <v>680.92546844614412</v>
      </c>
      <c r="G17" s="102">
        <v>14914.17350003289</v>
      </c>
      <c r="H17" s="102">
        <v>22639.537186444057</v>
      </c>
      <c r="I17" s="102">
        <v>100.60484623078608</v>
      </c>
    </row>
    <row r="18" spans="1:9" ht="12" customHeight="1" x14ac:dyDescent="0.2">
      <c r="A18" s="3">
        <v>1980</v>
      </c>
      <c r="B18" s="102">
        <v>20683.759180000001</v>
      </c>
      <c r="C18" s="102">
        <v>622.37954617497996</v>
      </c>
      <c r="D18" s="102">
        <v>14914.17350003289</v>
      </c>
      <c r="E18" s="102">
        <v>36220.312226207869</v>
      </c>
      <c r="F18" s="102">
        <v>673.91716534665443</v>
      </c>
      <c r="G18" s="102">
        <v>12098.647159806824</v>
      </c>
      <c r="H18" s="102">
        <v>23336.24790105439</v>
      </c>
      <c r="I18" s="102">
        <v>102.48376118277679</v>
      </c>
    </row>
    <row r="19" spans="1:9" ht="12" customHeight="1" x14ac:dyDescent="0.2">
      <c r="A19" s="6">
        <v>1981</v>
      </c>
      <c r="B19" s="103">
        <v>19613.956099999999</v>
      </c>
      <c r="C19" s="103">
        <v>947.92356532929989</v>
      </c>
      <c r="D19" s="103">
        <v>12098.647159806824</v>
      </c>
      <c r="E19" s="103">
        <v>32660.526825136127</v>
      </c>
      <c r="F19" s="103">
        <v>769.89955244326723</v>
      </c>
      <c r="G19" s="103">
        <v>9466.5645660289229</v>
      </c>
      <c r="H19" s="103">
        <v>22312.562706663935</v>
      </c>
      <c r="I19" s="103">
        <v>97.032413990341979</v>
      </c>
    </row>
    <row r="20" spans="1:9" ht="12" customHeight="1" x14ac:dyDescent="0.2">
      <c r="A20" s="6">
        <v>1982</v>
      </c>
      <c r="B20" s="103">
        <v>22787.466158392548</v>
      </c>
      <c r="C20" s="103">
        <v>1880.6672292644598</v>
      </c>
      <c r="D20" s="103">
        <v>9466.5645660289229</v>
      </c>
      <c r="E20" s="103">
        <v>34134.697953685929</v>
      </c>
      <c r="F20" s="103">
        <v>669.23850817854577</v>
      </c>
      <c r="G20" s="103">
        <v>11310.913709898203</v>
      </c>
      <c r="H20" s="103">
        <v>22088.345735609182</v>
      </c>
      <c r="I20" s="103">
        <v>95.13807254386397</v>
      </c>
    </row>
    <row r="21" spans="1:9" ht="12" customHeight="1" x14ac:dyDescent="0.2">
      <c r="A21" s="6">
        <v>1983</v>
      </c>
      <c r="B21" s="103">
        <v>21439.578476215927</v>
      </c>
      <c r="C21" s="103">
        <v>1816.7799948181</v>
      </c>
      <c r="D21" s="103">
        <v>10973.479047098204</v>
      </c>
      <c r="E21" s="103">
        <v>34229.837518132234</v>
      </c>
      <c r="F21" s="103">
        <v>654.5160877138851</v>
      </c>
      <c r="G21" s="103">
        <v>10909.982609030498</v>
      </c>
      <c r="H21" s="103">
        <v>22611.83882138785</v>
      </c>
      <c r="I21" s="103">
        <v>96.512835216520443</v>
      </c>
    </row>
    <row r="22" spans="1:9" ht="12" customHeight="1" x14ac:dyDescent="0.2">
      <c r="A22" s="6">
        <v>1984</v>
      </c>
      <c r="B22" s="103">
        <v>23554.096137231521</v>
      </c>
      <c r="C22" s="103">
        <v>1925.0691727057001</v>
      </c>
      <c r="D22" s="103">
        <v>10909.982609030498</v>
      </c>
      <c r="E22" s="103">
        <v>36389.147918967719</v>
      </c>
      <c r="F22" s="103">
        <v>571.42501787437197</v>
      </c>
      <c r="G22" s="103">
        <v>11506.401407044381</v>
      </c>
      <c r="H22" s="103">
        <v>24257.021494048971</v>
      </c>
      <c r="I22" s="103">
        <v>102.63988724617957</v>
      </c>
    </row>
    <row r="23" spans="1:9" ht="12" customHeight="1" x14ac:dyDescent="0.2">
      <c r="A23" s="6">
        <v>1985</v>
      </c>
      <c r="B23" s="103">
        <v>22751.923393747631</v>
      </c>
      <c r="C23" s="103">
        <v>1787.5965250550598</v>
      </c>
      <c r="D23" s="103">
        <v>11506.401407044381</v>
      </c>
      <c r="E23" s="103">
        <v>36045.92132584707</v>
      </c>
      <c r="F23" s="103">
        <v>557.56217708580493</v>
      </c>
      <c r="G23" s="103">
        <v>11783.669287552615</v>
      </c>
      <c r="H23" s="103">
        <v>23667.589861208653</v>
      </c>
      <c r="I23" s="103">
        <v>99.256967819864343</v>
      </c>
    </row>
    <row r="24" spans="1:9" ht="12" customHeight="1" x14ac:dyDescent="0.2">
      <c r="A24" s="3">
        <v>1986</v>
      </c>
      <c r="B24" s="102">
        <v>22540.637824037662</v>
      </c>
      <c r="C24" s="102">
        <v>1878.37280325814</v>
      </c>
      <c r="D24" s="102">
        <v>12570.717127552616</v>
      </c>
      <c r="E24" s="102">
        <v>36989.727754848413</v>
      </c>
      <c r="F24" s="102">
        <v>666.30725003984833</v>
      </c>
      <c r="G24" s="102">
        <v>12277.352456277826</v>
      </c>
      <c r="H24" s="102">
        <v>23970.168048530741</v>
      </c>
      <c r="I24" s="102">
        <v>99.613506078771465</v>
      </c>
    </row>
    <row r="25" spans="1:9" ht="12" customHeight="1" x14ac:dyDescent="0.2">
      <c r="A25" s="3">
        <v>1987</v>
      </c>
      <c r="B25" s="102">
        <v>23502.540643640674</v>
      </c>
      <c r="C25" s="102">
        <v>1577.37057291066</v>
      </c>
      <c r="D25" s="102">
        <v>12277.352456277826</v>
      </c>
      <c r="E25" s="102">
        <v>37357.263672829162</v>
      </c>
      <c r="F25" s="102">
        <v>774.6637495221504</v>
      </c>
      <c r="G25" s="102">
        <v>12474.191080000001</v>
      </c>
      <c r="H25" s="102">
        <v>24038.308843307012</v>
      </c>
      <c r="I25" s="102">
        <v>99.009901151884179</v>
      </c>
    </row>
    <row r="26" spans="1:9" ht="12" customHeight="1" x14ac:dyDescent="0.2">
      <c r="A26" s="3">
        <v>1988</v>
      </c>
      <c r="B26" s="102">
        <v>22088.387670081316</v>
      </c>
      <c r="C26" s="102">
        <v>1598.3651232357799</v>
      </c>
      <c r="D26" s="102">
        <v>12214.391079999999</v>
      </c>
      <c r="E26" s="102">
        <v>35901.143873317094</v>
      </c>
      <c r="F26" s="102">
        <v>1004.2204907944913</v>
      </c>
      <c r="G26" s="102">
        <v>11618.25068696</v>
      </c>
      <c r="H26" s="102">
        <v>23184.672695562607</v>
      </c>
      <c r="I26" s="102">
        <v>94.629819586318689</v>
      </c>
    </row>
    <row r="27" spans="1:9" ht="12" customHeight="1" x14ac:dyDescent="0.2">
      <c r="A27" s="3">
        <v>1989</v>
      </c>
      <c r="B27" s="102">
        <v>27818.782924327508</v>
      </c>
      <c r="C27" s="102">
        <v>2259.2528481895401</v>
      </c>
      <c r="D27" s="102">
        <v>11618.25068696</v>
      </c>
      <c r="E27" s="102">
        <v>41696.286459477051</v>
      </c>
      <c r="F27" s="102">
        <v>1115.4952875990609</v>
      </c>
      <c r="G27" s="102">
        <v>15429.407786399999</v>
      </c>
      <c r="H27" s="102">
        <v>25151.383385477988</v>
      </c>
      <c r="I27" s="102">
        <v>101.69364637619296</v>
      </c>
    </row>
    <row r="28" spans="1:9" ht="12" customHeight="1" x14ac:dyDescent="0.2">
      <c r="A28" s="3">
        <v>1990</v>
      </c>
      <c r="B28" s="102">
        <v>29429.213474275071</v>
      </c>
      <c r="C28" s="102">
        <v>2137.3721651880401</v>
      </c>
      <c r="D28" s="102">
        <v>15275.8567664</v>
      </c>
      <c r="E28" s="102">
        <v>46842.442405863112</v>
      </c>
      <c r="F28" s="102">
        <v>1689.56262416</v>
      </c>
      <c r="G28" s="102">
        <v>17565.266397282699</v>
      </c>
      <c r="H28" s="102">
        <v>27587.613384420416</v>
      </c>
      <c r="I28" s="102">
        <v>110.3023506597463</v>
      </c>
    </row>
    <row r="29" spans="1:9" ht="12" customHeight="1" x14ac:dyDescent="0.2">
      <c r="A29" s="6">
        <v>1991</v>
      </c>
      <c r="B29" s="103">
        <v>30891.344433345534</v>
      </c>
      <c r="C29" s="103">
        <v>1838.2503104498396</v>
      </c>
      <c r="D29" s="103">
        <v>17565.266397282699</v>
      </c>
      <c r="E29" s="103">
        <v>50294.86114107808</v>
      </c>
      <c r="F29" s="103">
        <v>1944.7712935500001</v>
      </c>
      <c r="G29" s="103">
        <v>19863.457078405132</v>
      </c>
      <c r="H29" s="103">
        <v>28486.632769122938</v>
      </c>
      <c r="I29" s="103">
        <v>112.38750886650513</v>
      </c>
    </row>
    <row r="30" spans="1:9" ht="12" customHeight="1" x14ac:dyDescent="0.2">
      <c r="A30" s="6">
        <v>1992</v>
      </c>
      <c r="B30" s="103">
        <v>26702.548159999998</v>
      </c>
      <c r="C30" s="103">
        <v>1679.8873201209003</v>
      </c>
      <c r="D30" s="103">
        <v>19863.457078405132</v>
      </c>
      <c r="E30" s="103">
        <v>48245.892558526029</v>
      </c>
      <c r="F30" s="103">
        <v>2732.7615727980001</v>
      </c>
      <c r="G30" s="103">
        <v>17242.154478477245</v>
      </c>
      <c r="H30" s="103">
        <v>28270.976507250783</v>
      </c>
      <c r="I30" s="103">
        <v>110.06033526667797</v>
      </c>
    </row>
    <row r="31" spans="1:9" ht="12" customHeight="1" x14ac:dyDescent="0.2">
      <c r="A31" s="6">
        <v>1993</v>
      </c>
      <c r="B31" s="103">
        <v>27061.245899999998</v>
      </c>
      <c r="C31" s="103">
        <v>1781.5031428663001</v>
      </c>
      <c r="D31" s="103">
        <v>17242.154478477245</v>
      </c>
      <c r="E31" s="103">
        <v>46084.903521343535</v>
      </c>
      <c r="F31" s="103">
        <v>2978.6873562559999</v>
      </c>
      <c r="G31" s="103">
        <v>14514.848741987769</v>
      </c>
      <c r="H31" s="103">
        <v>28591.367423099768</v>
      </c>
      <c r="I31" s="103">
        <v>109.8696552934353</v>
      </c>
    </row>
    <row r="32" spans="1:9" ht="12" customHeight="1" x14ac:dyDescent="0.2">
      <c r="A32" s="6">
        <v>1994</v>
      </c>
      <c r="B32" s="103">
        <v>32752.084500000001</v>
      </c>
      <c r="C32" s="103">
        <v>2182.8037754245602</v>
      </c>
      <c r="D32" s="103">
        <v>14514.848741987769</v>
      </c>
      <c r="E32" s="103">
        <v>49449.737017412328</v>
      </c>
      <c r="F32" s="103">
        <v>3009.1175903562003</v>
      </c>
      <c r="G32" s="103">
        <v>17534.120318846406</v>
      </c>
      <c r="H32" s="103">
        <v>28906.499108209726</v>
      </c>
      <c r="I32" s="103">
        <v>109.74048293737337</v>
      </c>
    </row>
    <row r="33" spans="1:9" ht="12" customHeight="1" x14ac:dyDescent="0.2">
      <c r="A33" s="6">
        <v>1995</v>
      </c>
      <c r="B33" s="103">
        <v>31187.434719999997</v>
      </c>
      <c r="C33" s="103">
        <v>1962.8175787134601</v>
      </c>
      <c r="D33" s="103">
        <v>17534.120318846406</v>
      </c>
      <c r="E33" s="103">
        <v>50684.372617559864</v>
      </c>
      <c r="F33" s="103">
        <v>3257.3789299917999</v>
      </c>
      <c r="G33" s="103">
        <v>18584.743671442498</v>
      </c>
      <c r="H33" s="103">
        <v>28842.250016125567</v>
      </c>
      <c r="I33" s="103">
        <v>108.21290645718965</v>
      </c>
    </row>
    <row r="34" spans="1:9" ht="12" customHeight="1" x14ac:dyDescent="0.2">
      <c r="A34" s="3">
        <v>1996</v>
      </c>
      <c r="B34" s="102">
        <v>31444.030699999996</v>
      </c>
      <c r="C34" s="102">
        <v>2075.53746972623</v>
      </c>
      <c r="D34" s="102">
        <v>18584.743671442498</v>
      </c>
      <c r="E34" s="102">
        <v>52104.311841168725</v>
      </c>
      <c r="F34" s="102">
        <v>3535.0041385860004</v>
      </c>
      <c r="G34" s="102">
        <v>19764.350786066279</v>
      </c>
      <c r="H34" s="102">
        <v>28804.956916516447</v>
      </c>
      <c r="I34" s="102">
        <v>106.8271474493226</v>
      </c>
    </row>
    <row r="35" spans="1:9" ht="12" customHeight="1" x14ac:dyDescent="0.2">
      <c r="A35" s="3">
        <v>1997</v>
      </c>
      <c r="B35" s="102">
        <v>28354.478459999998</v>
      </c>
      <c r="C35" s="102">
        <v>2277.4125040420995</v>
      </c>
      <c r="D35" s="102">
        <v>19764.350786066279</v>
      </c>
      <c r="E35" s="102">
        <v>50396.241750108376</v>
      </c>
      <c r="F35" s="102">
        <v>4156.1039453550002</v>
      </c>
      <c r="G35" s="102">
        <v>17462.565601589489</v>
      </c>
      <c r="H35" s="102">
        <v>28777.572203163883</v>
      </c>
      <c r="I35" s="102">
        <v>105.45586387917474</v>
      </c>
    </row>
    <row r="36" spans="1:9" ht="12" customHeight="1" x14ac:dyDescent="0.2">
      <c r="A36" s="3">
        <v>1998</v>
      </c>
      <c r="B36" s="102">
        <v>27072.864740000001</v>
      </c>
      <c r="C36" s="102">
        <v>2597.8455839891803</v>
      </c>
      <c r="D36" s="102">
        <v>17462.565601589489</v>
      </c>
      <c r="E36" s="102">
        <v>47133.275925578673</v>
      </c>
      <c r="F36" s="102">
        <v>3969.6533725829995</v>
      </c>
      <c r="G36" s="102">
        <v>14082.392911123043</v>
      </c>
      <c r="H36" s="102">
        <v>29081.229641872633</v>
      </c>
      <c r="I36" s="102">
        <v>105.33050966838233</v>
      </c>
    </row>
    <row r="37" spans="1:9" ht="12" customHeight="1" x14ac:dyDescent="0.2">
      <c r="A37" s="3">
        <v>1999</v>
      </c>
      <c r="B37" s="102">
        <v>34215.039669999998</v>
      </c>
      <c r="C37" s="102">
        <v>3288.8210272563442</v>
      </c>
      <c r="D37" s="102">
        <v>14082.392911123043</v>
      </c>
      <c r="E37" s="102">
        <v>51586.253608379382</v>
      </c>
      <c r="F37" s="102">
        <v>3619.9784680410003</v>
      </c>
      <c r="G37" s="102">
        <v>19228.297362277906</v>
      </c>
      <c r="H37" s="102">
        <v>28737.977778060478</v>
      </c>
      <c r="I37" s="102">
        <v>102.90297738667979</v>
      </c>
    </row>
    <row r="38" spans="1:9" ht="12" customHeight="1" x14ac:dyDescent="0.2">
      <c r="A38" s="3">
        <v>2000</v>
      </c>
      <c r="B38" s="102">
        <v>30370.301919999998</v>
      </c>
      <c r="C38" s="102">
        <v>2636.3734052721247</v>
      </c>
      <c r="D38" s="102">
        <v>19228.297362277906</v>
      </c>
      <c r="E38" s="102">
        <v>52234.972687550027</v>
      </c>
      <c r="F38" s="102">
        <v>3604.0510934675003</v>
      </c>
      <c r="G38" s="102">
        <v>19494.795833069704</v>
      </c>
      <c r="H38" s="102">
        <v>29136.125761012823</v>
      </c>
      <c r="I38" s="102">
        <v>103.18621406185039</v>
      </c>
    </row>
    <row r="39" spans="1:9" ht="12" customHeight="1" x14ac:dyDescent="0.2">
      <c r="A39" s="6">
        <v>2001</v>
      </c>
      <c r="B39" s="103">
        <v>26075.036399999997</v>
      </c>
      <c r="C39" s="103">
        <v>3364.9193022120148</v>
      </c>
      <c r="D39" s="103">
        <v>19494.795833069704</v>
      </c>
      <c r="E39" s="103">
        <v>48934.751535281714</v>
      </c>
      <c r="F39" s="103">
        <v>3669.6873899410002</v>
      </c>
      <c r="G39" s="103">
        <v>17722.525390272531</v>
      </c>
      <c r="H39" s="103">
        <v>27542.538755068192</v>
      </c>
      <c r="I39" s="103">
        <v>96.542418586810143</v>
      </c>
    </row>
    <row r="40" spans="1:9" ht="12" customHeight="1" x14ac:dyDescent="0.2">
      <c r="A40" s="6">
        <v>2002</v>
      </c>
      <c r="B40" s="103">
        <v>30843.302097317217</v>
      </c>
      <c r="C40" s="103">
        <v>3976.5313810053003</v>
      </c>
      <c r="D40" s="103">
        <v>17722.525390272531</v>
      </c>
      <c r="E40" s="103">
        <v>52542.358868595045</v>
      </c>
      <c r="F40" s="103">
        <v>3717.5352905639456</v>
      </c>
      <c r="G40" s="103">
        <v>19904.941758313333</v>
      </c>
      <c r="H40" s="103">
        <v>28919.881819717768</v>
      </c>
      <c r="I40" s="103">
        <v>100.38667082382742</v>
      </c>
    </row>
    <row r="41" spans="1:9" ht="12" customHeight="1" x14ac:dyDescent="0.2">
      <c r="A41" s="6">
        <v>2003</v>
      </c>
      <c r="B41" s="103">
        <v>27517.842744675898</v>
      </c>
      <c r="C41" s="103">
        <v>3698.29433327486</v>
      </c>
      <c r="D41" s="103">
        <v>19904.941758313333</v>
      </c>
      <c r="E41" s="103">
        <v>51121.078836264096</v>
      </c>
      <c r="F41" s="103">
        <v>4139.668793157125</v>
      </c>
      <c r="G41" s="103">
        <v>17647.469651559521</v>
      </c>
      <c r="H41" s="103">
        <v>29333.940391547454</v>
      </c>
      <c r="I41" s="103">
        <v>100.8345748232295</v>
      </c>
    </row>
    <row r="42" spans="1:9" ht="12" customHeight="1" x14ac:dyDescent="0.2">
      <c r="A42" s="6">
        <v>2004</v>
      </c>
      <c r="B42" s="103">
        <v>32143.316678324238</v>
      </c>
      <c r="C42" s="103">
        <v>4047.7075201642238</v>
      </c>
      <c r="D42" s="103">
        <v>17647.469651559521</v>
      </c>
      <c r="E42" s="103">
        <v>53838.493850047984</v>
      </c>
      <c r="F42" s="103">
        <v>4193.3209101163502</v>
      </c>
      <c r="G42" s="103">
        <v>19555.142610689196</v>
      </c>
      <c r="H42" s="103">
        <v>30090.03032924244</v>
      </c>
      <c r="I42" s="103">
        <v>102.49703087435203</v>
      </c>
    </row>
    <row r="43" spans="1:9" ht="12" customHeight="1" x14ac:dyDescent="0.2">
      <c r="A43" s="6">
        <v>2005</v>
      </c>
      <c r="B43" s="103">
        <v>28177.453830434784</v>
      </c>
      <c r="C43" s="103">
        <v>4013.2733115553629</v>
      </c>
      <c r="D43" s="103">
        <v>19555.142610689196</v>
      </c>
      <c r="E43" s="103">
        <v>51745.86975267934</v>
      </c>
      <c r="F43" s="103">
        <v>4089.8625001692881</v>
      </c>
      <c r="G43" s="103">
        <v>16588.388850588392</v>
      </c>
      <c r="H43" s="103">
        <v>31067.618401921656</v>
      </c>
      <c r="I43" s="103">
        <v>104.84691206585407</v>
      </c>
    </row>
    <row r="44" spans="1:9" ht="12" customHeight="1" x14ac:dyDescent="0.2">
      <c r="A44" s="3">
        <v>2006</v>
      </c>
      <c r="B44" s="102">
        <v>28316.859556727904</v>
      </c>
      <c r="C44" s="102">
        <v>4599.4998111315699</v>
      </c>
      <c r="D44" s="102">
        <v>16588.388850588392</v>
      </c>
      <c r="E44" s="102">
        <v>49504.748218447872</v>
      </c>
      <c r="F44" s="102">
        <v>4072.0313201329654</v>
      </c>
      <c r="G44" s="102">
        <v>17176.700419688765</v>
      </c>
      <c r="H44" s="102">
        <v>28256.016478626145</v>
      </c>
      <c r="I44" s="102">
        <v>94.463293289329329</v>
      </c>
    </row>
    <row r="45" spans="1:9" ht="12" customHeight="1" x14ac:dyDescent="0.2">
      <c r="A45" s="3">
        <v>2007</v>
      </c>
      <c r="B45" s="102">
        <v>31809.06862922923</v>
      </c>
      <c r="C45" s="102">
        <v>4601.7188210764971</v>
      </c>
      <c r="D45" s="102">
        <v>17176.700419688765</v>
      </c>
      <c r="E45" s="102">
        <v>53587.487869994489</v>
      </c>
      <c r="F45" s="102">
        <v>3924.0629712143905</v>
      </c>
      <c r="G45" s="102">
        <v>20422.045593573177</v>
      </c>
      <c r="H45" s="102">
        <v>29241.379305206927</v>
      </c>
      <c r="I45" s="102">
        <v>96.78422562377007</v>
      </c>
    </row>
    <row r="46" spans="1:9" ht="12" customHeight="1" x14ac:dyDescent="0.2">
      <c r="A46" s="3">
        <v>2008</v>
      </c>
      <c r="B46" s="102">
        <v>31442.38145217553</v>
      </c>
      <c r="C46" s="102">
        <v>4252.0429833654034</v>
      </c>
      <c r="D46" s="102">
        <v>20422.045593573177</v>
      </c>
      <c r="E46" s="102">
        <v>56116.470029114113</v>
      </c>
      <c r="F46" s="102">
        <v>6518.6950623330822</v>
      </c>
      <c r="G46" s="102">
        <v>20662.456494797127</v>
      </c>
      <c r="H46" s="102">
        <v>28935.318471983901</v>
      </c>
      <c r="I46" s="102">
        <v>94.857325692885723</v>
      </c>
    </row>
    <row r="47" spans="1:9" ht="12" customHeight="1" x14ac:dyDescent="0.2">
      <c r="A47" s="3">
        <v>2009</v>
      </c>
      <c r="B47" s="102">
        <v>35256.646940955034</v>
      </c>
      <c r="C47" s="102">
        <v>4358.6419977851692</v>
      </c>
      <c r="D47" s="102">
        <v>20662.456494797127</v>
      </c>
      <c r="E47" s="102">
        <v>60277.745433537333</v>
      </c>
      <c r="F47" s="102">
        <v>5508.4357633953332</v>
      </c>
      <c r="G47" s="102">
        <v>23789.110029815027</v>
      </c>
      <c r="H47" s="102">
        <v>30980.19964032697</v>
      </c>
      <c r="I47" s="102">
        <v>100.73389918556427</v>
      </c>
    </row>
    <row r="48" spans="1:9" ht="12" customHeight="1" x14ac:dyDescent="0.2">
      <c r="A48" s="3">
        <v>2010</v>
      </c>
      <c r="B48" s="102">
        <v>31954.4482004887</v>
      </c>
      <c r="C48" s="102">
        <v>4525.3624242199658</v>
      </c>
      <c r="D48" s="102">
        <v>23789.110029815027</v>
      </c>
      <c r="E48" s="102">
        <v>60268.920654523688</v>
      </c>
      <c r="F48" s="102">
        <v>5841.908251124989</v>
      </c>
      <c r="G48" s="102">
        <v>23611.27150258264</v>
      </c>
      <c r="H48" s="102">
        <v>30815.740900816065</v>
      </c>
      <c r="I48" s="102">
        <v>99.418705867283663</v>
      </c>
    </row>
    <row r="49" spans="1:9" ht="12" customHeight="1" x14ac:dyDescent="0.2">
      <c r="A49" s="6">
        <v>2011</v>
      </c>
      <c r="B49" s="103">
        <v>30621.86835509805</v>
      </c>
      <c r="C49" s="103">
        <v>4468.7613190861694</v>
      </c>
      <c r="D49" s="103">
        <v>23611.27150258264</v>
      </c>
      <c r="E49" s="103">
        <v>58701.901176766856</v>
      </c>
      <c r="F49" s="103">
        <v>7230.562671308423</v>
      </c>
      <c r="G49" s="103">
        <v>22918.627268130262</v>
      </c>
      <c r="H49" s="103">
        <v>28552.711237328174</v>
      </c>
      <c r="I49" s="103">
        <v>91.441323400822384</v>
      </c>
    </row>
    <row r="50" spans="1:9" ht="12" customHeight="1" x14ac:dyDescent="0.2">
      <c r="A50" s="6">
        <v>2012</v>
      </c>
      <c r="B50" s="103">
        <v>32517.681545084699</v>
      </c>
      <c r="C50" s="103">
        <v>4615.7341065462097</v>
      </c>
      <c r="D50" s="103">
        <v>22918.627268130262</v>
      </c>
      <c r="E50" s="103">
        <v>60052.042919761174</v>
      </c>
      <c r="F50" s="103">
        <v>7223.857825010964</v>
      </c>
      <c r="G50" s="103">
        <v>23615.844485195852</v>
      </c>
      <c r="H50" s="103">
        <v>29212.340609554358</v>
      </c>
      <c r="I50" s="103">
        <v>92.918244512548696</v>
      </c>
    </row>
    <row r="51" spans="1:9" ht="12" customHeight="1" x14ac:dyDescent="0.2">
      <c r="A51" s="6">
        <v>2013</v>
      </c>
      <c r="B51" s="103">
        <v>30925.008489932945</v>
      </c>
      <c r="C51" s="103">
        <v>3629.7557552582025</v>
      </c>
      <c r="D51" s="103">
        <v>23615.844485195852</v>
      </c>
      <c r="E51" s="103">
        <v>58170.608730387001</v>
      </c>
      <c r="F51" s="103">
        <v>8636.4895779796789</v>
      </c>
      <c r="G51" s="103">
        <v>21266.716771761712</v>
      </c>
      <c r="H51" s="103">
        <v>28267.40238064561</v>
      </c>
      <c r="I51" s="103">
        <v>91.827935073180242</v>
      </c>
    </row>
    <row r="52" spans="1:9" ht="12" customHeight="1" x14ac:dyDescent="0.2">
      <c r="A52" s="6">
        <v>2014</v>
      </c>
      <c r="B52" s="103">
        <v>35108.747224747131</v>
      </c>
      <c r="C52" s="103">
        <v>3662.4010180386085</v>
      </c>
      <c r="D52" s="103">
        <v>21266.716771761712</v>
      </c>
      <c r="E52" s="103">
        <v>60037.865014547453</v>
      </c>
      <c r="F52" s="103">
        <v>9432.1902310493151</v>
      </c>
      <c r="G52" s="103">
        <v>21611.058658493122</v>
      </c>
      <c r="H52" s="103">
        <v>28994.616125005014</v>
      </c>
      <c r="I52" s="103">
        <v>93.391851963926129</v>
      </c>
    </row>
    <row r="53" spans="1:9" ht="12" customHeight="1" x14ac:dyDescent="0.2">
      <c r="A53" s="20">
        <v>2015</v>
      </c>
      <c r="B53" s="104">
        <v>35201.665670897972</v>
      </c>
      <c r="C53" s="104">
        <v>3899.8114530189341</v>
      </c>
      <c r="D53" s="104">
        <v>21611.058658493122</v>
      </c>
      <c r="E53" s="104">
        <v>60712.535782410028</v>
      </c>
      <c r="F53" s="104">
        <v>9004.5849527750197</v>
      </c>
      <c r="G53" s="104">
        <v>26277.913032134082</v>
      </c>
      <c r="H53" s="104">
        <v>25430.037797500925</v>
      </c>
      <c r="I53" s="104">
        <v>81.970382850642196</v>
      </c>
    </row>
    <row r="54" spans="1:9" ht="12" customHeight="1" x14ac:dyDescent="0.2">
      <c r="A54" s="28">
        <v>2016</v>
      </c>
      <c r="B54" s="105">
        <v>32088.75102689541</v>
      </c>
      <c r="C54" s="105">
        <v>4183.1044186992976</v>
      </c>
      <c r="D54" s="105">
        <v>26277.913032134082</v>
      </c>
      <c r="E54" s="105">
        <v>62549.768477728794</v>
      </c>
      <c r="F54" s="105">
        <v>8868.3344338829847</v>
      </c>
      <c r="G54" s="105">
        <v>26363.605932926559</v>
      </c>
      <c r="H54" s="105">
        <v>27317.828110919247</v>
      </c>
      <c r="I54" s="105">
        <v>87.397210904730954</v>
      </c>
    </row>
    <row r="55" spans="1:9" ht="12" customHeight="1" x14ac:dyDescent="0.2">
      <c r="A55" s="39">
        <v>2017</v>
      </c>
      <c r="B55" s="106">
        <v>28042.450323618636</v>
      </c>
      <c r="C55" s="106">
        <v>4324.1054600949601</v>
      </c>
      <c r="D55" s="106">
        <v>26363.605932926559</v>
      </c>
      <c r="E55" s="106">
        <v>58730.161716640156</v>
      </c>
      <c r="F55" s="106">
        <v>7579.4019607682421</v>
      </c>
      <c r="G55" s="106">
        <v>24494.116841487379</v>
      </c>
      <c r="H55" s="106">
        <v>26656.642914384531</v>
      </c>
      <c r="I55" s="106">
        <v>84.763605511713791</v>
      </c>
    </row>
    <row r="56" spans="1:9" ht="12" customHeight="1" x14ac:dyDescent="0.2">
      <c r="A56" s="28">
        <v>2018</v>
      </c>
      <c r="B56" s="105">
        <v>30690.506575746796</v>
      </c>
      <c r="C56" s="105">
        <v>4451.6419380302686</v>
      </c>
      <c r="D56" s="105">
        <v>24494.116841487379</v>
      </c>
      <c r="E56" s="105">
        <v>59636.265355264448</v>
      </c>
      <c r="F56" s="105">
        <v>7169.861138258575</v>
      </c>
      <c r="G56" s="105">
        <v>23736.915339689956</v>
      </c>
      <c r="H56" s="105">
        <v>28729.488877315918</v>
      </c>
      <c r="I56" s="105">
        <v>91.061006558666463</v>
      </c>
    </row>
    <row r="57" spans="1:9" ht="12" customHeight="1" thickBot="1" x14ac:dyDescent="0.25">
      <c r="A57" s="43">
        <v>2019</v>
      </c>
      <c r="B57" s="107">
        <v>29469.244776811021</v>
      </c>
      <c r="C57" s="107">
        <v>4249.2656300494564</v>
      </c>
      <c r="D57" s="107">
        <v>23736.915339689956</v>
      </c>
      <c r="E57" s="107">
        <v>57455.425746550434</v>
      </c>
      <c r="F57" s="107">
        <v>6673.164308514145</v>
      </c>
      <c r="G57" s="107">
        <v>21151.850863751421</v>
      </c>
      <c r="H57" s="107">
        <v>29630.41057428487</v>
      </c>
      <c r="I57" s="107">
        <v>93.215709868289579</v>
      </c>
    </row>
    <row r="58" spans="1:9" ht="12" customHeight="1" thickTop="1" x14ac:dyDescent="0.2">
      <c r="A58" s="83" t="s">
        <v>125</v>
      </c>
      <c r="B58" s="83"/>
      <c r="C58" s="83"/>
      <c r="D58" s="83"/>
      <c r="E58" s="83"/>
      <c r="F58" s="83"/>
      <c r="G58" s="83"/>
      <c r="H58" s="83"/>
      <c r="I58" s="83"/>
    </row>
    <row r="59" spans="1:9" ht="12" customHeight="1" x14ac:dyDescent="0.2">
      <c r="A59" s="82"/>
      <c r="B59" s="82"/>
      <c r="C59" s="82"/>
      <c r="D59" s="82"/>
      <c r="E59" s="82"/>
      <c r="F59" s="82"/>
      <c r="G59" s="82"/>
      <c r="H59" s="82"/>
      <c r="I59" s="82"/>
    </row>
    <row r="60" spans="1:9" ht="12" customHeight="1" x14ac:dyDescent="0.2">
      <c r="A60" s="82"/>
      <c r="B60" s="82"/>
      <c r="C60" s="82"/>
      <c r="D60" s="82"/>
      <c r="E60" s="82"/>
      <c r="F60" s="82"/>
      <c r="G60" s="82"/>
      <c r="H60" s="82"/>
      <c r="I60" s="82"/>
    </row>
    <row r="61" spans="1:9" ht="12" customHeight="1" x14ac:dyDescent="0.2">
      <c r="A61" s="84"/>
      <c r="B61" s="84"/>
      <c r="C61" s="84"/>
      <c r="D61" s="84"/>
      <c r="E61" s="84"/>
      <c r="F61" s="84"/>
      <c r="G61" s="84"/>
      <c r="H61" s="84"/>
      <c r="I61" s="84"/>
    </row>
    <row r="62" spans="1:9" ht="12" customHeight="1" x14ac:dyDescent="0.2">
      <c r="A62" s="82" t="s">
        <v>103</v>
      </c>
      <c r="B62" s="82"/>
      <c r="C62" s="82"/>
      <c r="D62" s="82"/>
      <c r="E62" s="82"/>
      <c r="F62" s="82"/>
      <c r="G62" s="82"/>
      <c r="H62" s="82"/>
      <c r="I62" s="82"/>
    </row>
  </sheetData>
  <mergeCells count="18">
    <mergeCell ref="A62:I62"/>
    <mergeCell ref="A58:I60"/>
    <mergeCell ref="A61:I61"/>
    <mergeCell ref="B3:B6"/>
    <mergeCell ref="C3:C6"/>
    <mergeCell ref="H3:H6"/>
    <mergeCell ref="I4:I6"/>
    <mergeCell ref="D3:D6"/>
    <mergeCell ref="E3:E6"/>
    <mergeCell ref="F3:F6"/>
    <mergeCell ref="G3:G6"/>
    <mergeCell ref="B2:E2"/>
    <mergeCell ref="A2:A6"/>
    <mergeCell ref="B7:H7"/>
    <mergeCell ref="A1:G1"/>
    <mergeCell ref="H1:I1"/>
    <mergeCell ref="F2:G2"/>
    <mergeCell ref="H2:I2"/>
  </mergeCells>
  <phoneticPr fontId="5" type="noConversion"/>
  <printOptions horizontalCentered="1" verticalCentered="1"/>
  <pageMargins left="0.5" right="0.5" top="0.69930555555555596" bottom="0.34" header="0" footer="0"/>
  <pageSetup scale="83" orientation="landscape"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autoPageBreaks="0" fitToPage="1"/>
  </sheetPr>
  <dimension ref="A1:J62"/>
  <sheetViews>
    <sheetView showZeros="0" showOutlineSymbols="0" zoomScaleNormal="100" workbookViewId="0">
      <pane ySplit="7" topLeftCell="A8" activePane="bottomLeft" state="frozen"/>
      <selection pane="bottomLeft" sqref="A1:H1"/>
    </sheetView>
  </sheetViews>
  <sheetFormatPr defaultColWidth="12.77734375" defaultRowHeight="12" customHeight="1" x14ac:dyDescent="0.2"/>
  <cols>
    <col min="1" max="9" width="12.77734375" style="1" customWidth="1"/>
    <col min="10" max="10" width="15" style="1" customWidth="1"/>
    <col min="11" max="14" width="12.77734375" style="1" customWidth="1"/>
    <col min="15" max="16384" width="12.77734375" style="1"/>
  </cols>
  <sheetData>
    <row r="1" spans="1:10" ht="12" customHeight="1" thickBot="1" x14ac:dyDescent="0.25">
      <c r="A1" s="65" t="s">
        <v>87</v>
      </c>
      <c r="B1" s="65"/>
      <c r="C1" s="65"/>
      <c r="D1" s="65"/>
      <c r="E1" s="65"/>
      <c r="F1" s="65"/>
      <c r="G1" s="65"/>
      <c r="H1" s="65"/>
      <c r="I1" s="79" t="s">
        <v>63</v>
      </c>
      <c r="J1" s="79"/>
    </row>
    <row r="2" spans="1:10" ht="12" customHeight="1" thickTop="1" x14ac:dyDescent="0.2">
      <c r="A2" s="77" t="s">
        <v>0</v>
      </c>
      <c r="B2" s="88" t="s">
        <v>42</v>
      </c>
      <c r="C2" s="76" t="s">
        <v>1</v>
      </c>
      <c r="D2" s="76"/>
      <c r="E2" s="76"/>
      <c r="F2" s="76"/>
      <c r="G2" s="80" t="s">
        <v>90</v>
      </c>
      <c r="H2" s="77"/>
      <c r="I2" s="80" t="s">
        <v>88</v>
      </c>
      <c r="J2" s="81"/>
    </row>
    <row r="3" spans="1:10" ht="12" customHeight="1" x14ac:dyDescent="0.2">
      <c r="A3" s="78"/>
      <c r="B3" s="89"/>
      <c r="C3" s="85" t="s">
        <v>43</v>
      </c>
      <c r="D3" s="85" t="s">
        <v>44</v>
      </c>
      <c r="E3" s="85" t="s">
        <v>45</v>
      </c>
      <c r="F3" s="85" t="s">
        <v>46</v>
      </c>
      <c r="G3" s="85" t="s">
        <v>47</v>
      </c>
      <c r="H3" s="85" t="s">
        <v>48</v>
      </c>
      <c r="I3" s="87" t="s">
        <v>78</v>
      </c>
      <c r="J3" s="13" t="s">
        <v>32</v>
      </c>
    </row>
    <row r="4" spans="1:10" ht="12" customHeight="1" x14ac:dyDescent="0.2">
      <c r="A4" s="78"/>
      <c r="B4" s="89"/>
      <c r="C4" s="85"/>
      <c r="D4" s="85"/>
      <c r="E4" s="85"/>
      <c r="F4" s="85"/>
      <c r="G4" s="85"/>
      <c r="H4" s="85"/>
      <c r="I4" s="60"/>
      <c r="J4" s="86" t="s">
        <v>4</v>
      </c>
    </row>
    <row r="5" spans="1:10" ht="12" customHeight="1" x14ac:dyDescent="0.2">
      <c r="A5" s="78"/>
      <c r="B5" s="89"/>
      <c r="C5" s="85"/>
      <c r="D5" s="85"/>
      <c r="E5" s="85"/>
      <c r="F5" s="85"/>
      <c r="G5" s="85"/>
      <c r="H5" s="85"/>
      <c r="I5" s="60"/>
      <c r="J5" s="86"/>
    </row>
    <row r="6" spans="1:10" ht="12" customHeight="1" x14ac:dyDescent="0.2">
      <c r="A6" s="78"/>
      <c r="B6" s="89"/>
      <c r="C6" s="85"/>
      <c r="D6" s="85"/>
      <c r="E6" s="85"/>
      <c r="F6" s="85"/>
      <c r="G6" s="85"/>
      <c r="H6" s="85"/>
      <c r="I6" s="61"/>
      <c r="J6" s="86"/>
    </row>
    <row r="7" spans="1:10" s="10" customFormat="1" ht="12" customHeight="1" x14ac:dyDescent="0.2">
      <c r="A7" s="14"/>
      <c r="B7" s="14" t="s">
        <v>67</v>
      </c>
      <c r="C7" s="66" t="s">
        <v>68</v>
      </c>
      <c r="D7" s="66"/>
      <c r="E7" s="66"/>
      <c r="F7" s="66"/>
      <c r="G7" s="66"/>
      <c r="H7" s="66"/>
      <c r="I7" s="66"/>
      <c r="J7" s="14" t="s">
        <v>69</v>
      </c>
    </row>
    <row r="8" spans="1:10" ht="12" customHeight="1" x14ac:dyDescent="0.2">
      <c r="A8" s="3">
        <v>1970</v>
      </c>
      <c r="B8" s="3">
        <f>+[1]Pop!D191</f>
        <v>205.05199999999999</v>
      </c>
      <c r="C8" s="4">
        <v>129.80000000000001</v>
      </c>
      <c r="D8" s="4">
        <v>3.1</v>
      </c>
      <c r="E8" s="4">
        <v>54.9</v>
      </c>
      <c r="F8" s="4">
        <f t="shared" ref="F8:F57" si="0">SUM(C8,D8,E8)</f>
        <v>187.8</v>
      </c>
      <c r="G8" s="4">
        <v>8.9083400000000008</v>
      </c>
      <c r="H8" s="4">
        <v>56.906149779735749</v>
      </c>
      <c r="I8" s="4">
        <f t="shared" ref="I8:I50" si="1">F8-G8-H8</f>
        <v>121.98551022026425</v>
      </c>
      <c r="J8" s="4">
        <f t="shared" ref="J8:J50" si="2">IF(I8=0,0,IF(B8=0,0,I8/B8))</f>
        <v>0.59490036781042976</v>
      </c>
    </row>
    <row r="9" spans="1:10" ht="12" customHeight="1" x14ac:dyDescent="0.2">
      <c r="A9" s="6">
        <v>1971</v>
      </c>
      <c r="B9" s="6">
        <f>+[1]Pop!D192</f>
        <v>207.661</v>
      </c>
      <c r="C9" s="7">
        <v>134.4</v>
      </c>
      <c r="D9" s="7">
        <v>6.6</v>
      </c>
      <c r="E9" s="7">
        <v>56.906149779735749</v>
      </c>
      <c r="F9" s="7">
        <f t="shared" si="0"/>
        <v>197.90614977973576</v>
      </c>
      <c r="G9" s="7">
        <v>8.9083400000000008</v>
      </c>
      <c r="H9" s="7">
        <v>58.372573078311071</v>
      </c>
      <c r="I9" s="7">
        <f t="shared" si="1"/>
        <v>130.62523670142468</v>
      </c>
      <c r="J9" s="7">
        <f t="shared" si="2"/>
        <v>0.62903114547952999</v>
      </c>
    </row>
    <row r="10" spans="1:10" ht="12" customHeight="1" x14ac:dyDescent="0.2">
      <c r="A10" s="6">
        <v>1972</v>
      </c>
      <c r="B10" s="6">
        <f>+[1]Pop!D193</f>
        <v>209.89599999999999</v>
      </c>
      <c r="C10" s="7">
        <v>123.4</v>
      </c>
      <c r="D10" s="7">
        <v>12</v>
      </c>
      <c r="E10" s="7">
        <v>58.372573078311071</v>
      </c>
      <c r="F10" s="7">
        <f t="shared" si="0"/>
        <v>193.77257307831107</v>
      </c>
      <c r="G10" s="7">
        <v>5.33596</v>
      </c>
      <c r="H10" s="7">
        <v>59.870904896163026</v>
      </c>
      <c r="I10" s="7">
        <f t="shared" si="1"/>
        <v>128.56570818214806</v>
      </c>
      <c r="J10" s="7">
        <f t="shared" si="2"/>
        <v>0.61252100174442614</v>
      </c>
    </row>
    <row r="11" spans="1:10" ht="12" customHeight="1" x14ac:dyDescent="0.2">
      <c r="A11" s="6">
        <v>1973</v>
      </c>
      <c r="B11" s="6">
        <f>+[1]Pop!D194</f>
        <v>211.90899999999999</v>
      </c>
      <c r="C11" s="7">
        <v>123.6</v>
      </c>
      <c r="D11" s="7">
        <v>15.3</v>
      </c>
      <c r="E11" s="7">
        <v>59.870904896163026</v>
      </c>
      <c r="F11" s="7">
        <f t="shared" si="0"/>
        <v>198.77090489616302</v>
      </c>
      <c r="G11" s="7">
        <v>4.5481800000000003</v>
      </c>
      <c r="H11" s="7">
        <v>57.554621374475097</v>
      </c>
      <c r="I11" s="7">
        <f t="shared" si="1"/>
        <v>136.66810352168793</v>
      </c>
      <c r="J11" s="7">
        <f t="shared" si="2"/>
        <v>0.64493770213482171</v>
      </c>
    </row>
    <row r="12" spans="1:10" ht="12" customHeight="1" x14ac:dyDescent="0.2">
      <c r="A12" s="6">
        <v>1974</v>
      </c>
      <c r="B12" s="6">
        <f>+[1]Pop!D195</f>
        <v>213.85400000000001</v>
      </c>
      <c r="C12" s="7">
        <v>149.4</v>
      </c>
      <c r="D12" s="7">
        <v>10.8</v>
      </c>
      <c r="E12" s="7">
        <v>57.554621374475097</v>
      </c>
      <c r="F12" s="7">
        <f t="shared" si="0"/>
        <v>217.75462137447511</v>
      </c>
      <c r="G12" s="7">
        <v>4.8230700000000004</v>
      </c>
      <c r="H12" s="7">
        <v>100.28419874136007</v>
      </c>
      <c r="I12" s="7">
        <f t="shared" si="1"/>
        <v>112.64735263311503</v>
      </c>
      <c r="J12" s="7">
        <f t="shared" si="2"/>
        <v>0.52674886900930085</v>
      </c>
    </row>
    <row r="13" spans="1:10" ht="12" customHeight="1" x14ac:dyDescent="0.2">
      <c r="A13" s="6">
        <v>1975</v>
      </c>
      <c r="B13" s="6">
        <f>+[1]Pop!D196</f>
        <v>215.97300000000001</v>
      </c>
      <c r="C13" s="7">
        <v>86.4</v>
      </c>
      <c r="D13" s="7">
        <v>9.8000000000000007</v>
      </c>
      <c r="E13" s="7">
        <v>100.28419874136007</v>
      </c>
      <c r="F13" s="7">
        <f t="shared" si="0"/>
        <v>196.48419874136007</v>
      </c>
      <c r="G13" s="7">
        <v>6.0892299999999997</v>
      </c>
      <c r="H13" s="7">
        <v>64.27530598298199</v>
      </c>
      <c r="I13" s="7">
        <f t="shared" si="1"/>
        <v>126.1196627583781</v>
      </c>
      <c r="J13" s="7">
        <f t="shared" si="2"/>
        <v>0.58396032262541198</v>
      </c>
    </row>
    <row r="14" spans="1:10" ht="12" customHeight="1" x14ac:dyDescent="0.2">
      <c r="A14" s="3">
        <v>1976</v>
      </c>
      <c r="B14" s="3">
        <f>+[1]Pop!D197</f>
        <v>218.035</v>
      </c>
      <c r="C14" s="4">
        <v>82.5</v>
      </c>
      <c r="D14" s="4">
        <v>7.4</v>
      </c>
      <c r="E14" s="4">
        <v>64.27530598298199</v>
      </c>
      <c r="F14" s="4">
        <f t="shared" si="0"/>
        <v>154.175305982982</v>
      </c>
      <c r="G14" s="4">
        <v>3.4283899999999998</v>
      </c>
      <c r="H14" s="4">
        <v>34.515251811781866</v>
      </c>
      <c r="I14" s="4">
        <f t="shared" si="1"/>
        <v>116.23166417120012</v>
      </c>
      <c r="J14" s="4">
        <f t="shared" si="2"/>
        <v>0.53308718403559119</v>
      </c>
    </row>
    <row r="15" spans="1:10" ht="12" customHeight="1" x14ac:dyDescent="0.2">
      <c r="A15" s="3">
        <v>1977</v>
      </c>
      <c r="B15" s="3">
        <f>+[1]Pop!D198</f>
        <v>220.23899999999998</v>
      </c>
      <c r="C15" s="4">
        <v>96.9</v>
      </c>
      <c r="D15" s="4">
        <v>12.9</v>
      </c>
      <c r="E15" s="4">
        <v>34.515251811781866</v>
      </c>
      <c r="F15" s="4">
        <f t="shared" si="0"/>
        <v>144.31525181178188</v>
      </c>
      <c r="G15" s="4">
        <v>3.2237100000000001</v>
      </c>
      <c r="H15" s="4">
        <v>41.684561648290419</v>
      </c>
      <c r="I15" s="4">
        <f t="shared" si="1"/>
        <v>99.406980163491454</v>
      </c>
      <c r="J15" s="4">
        <f t="shared" si="2"/>
        <v>0.4513595692111364</v>
      </c>
    </row>
    <row r="16" spans="1:10" ht="12" customHeight="1" x14ac:dyDescent="0.2">
      <c r="A16" s="3">
        <v>1978</v>
      </c>
      <c r="B16" s="3">
        <f>+[1]Pop!D199</f>
        <v>222.58500000000001</v>
      </c>
      <c r="C16" s="4">
        <v>86.46</v>
      </c>
      <c r="D16" s="4">
        <v>7</v>
      </c>
      <c r="E16" s="4">
        <v>41.684561648290419</v>
      </c>
      <c r="F16" s="4">
        <f t="shared" si="0"/>
        <v>135.14456164829042</v>
      </c>
      <c r="G16" s="4">
        <v>4.1233500000000003</v>
      </c>
      <c r="H16" s="4">
        <v>46.635117843813482</v>
      </c>
      <c r="I16" s="4">
        <f t="shared" si="1"/>
        <v>84.386093804476957</v>
      </c>
      <c r="J16" s="4">
        <f t="shared" si="2"/>
        <v>0.37911851115069278</v>
      </c>
    </row>
    <row r="17" spans="1:10" ht="12" customHeight="1" x14ac:dyDescent="0.2">
      <c r="A17" s="3">
        <v>1979</v>
      </c>
      <c r="B17" s="3">
        <f>+[1]Pop!D200</f>
        <v>225.05500000000001</v>
      </c>
      <c r="C17" s="4">
        <v>78.86</v>
      </c>
      <c r="D17" s="4">
        <v>6.3</v>
      </c>
      <c r="E17" s="4">
        <v>46.635117843813482</v>
      </c>
      <c r="F17" s="4">
        <f t="shared" si="0"/>
        <v>131.79511784381347</v>
      </c>
      <c r="G17" s="4">
        <v>5.0202999999999998</v>
      </c>
      <c r="H17" s="4">
        <v>54.375896301717006</v>
      </c>
      <c r="I17" s="4">
        <f t="shared" si="1"/>
        <v>72.39892154209646</v>
      </c>
      <c r="J17" s="4">
        <f t="shared" si="2"/>
        <v>0.32169434823530452</v>
      </c>
    </row>
    <row r="18" spans="1:10" ht="12" customHeight="1" x14ac:dyDescent="0.2">
      <c r="A18" s="3">
        <v>1980</v>
      </c>
      <c r="B18" s="3">
        <f>+[1]Pop!D201</f>
        <v>227.726</v>
      </c>
      <c r="C18" s="4">
        <v>69.08</v>
      </c>
      <c r="D18" s="4">
        <v>9.8000000000000007</v>
      </c>
      <c r="E18" s="4">
        <v>54.375896301717006</v>
      </c>
      <c r="F18" s="4">
        <f t="shared" si="0"/>
        <v>133.255896301717</v>
      </c>
      <c r="G18" s="4">
        <v>5.5070800000000002</v>
      </c>
      <c r="H18" s="4">
        <v>44.779378635168932</v>
      </c>
      <c r="I18" s="4">
        <f t="shared" si="1"/>
        <v>82.96943766654806</v>
      </c>
      <c r="J18" s="4">
        <f t="shared" si="2"/>
        <v>0.36433888825407751</v>
      </c>
    </row>
    <row r="19" spans="1:10" ht="12" customHeight="1" x14ac:dyDescent="0.2">
      <c r="A19" s="6">
        <v>1981</v>
      </c>
      <c r="B19" s="6">
        <f>+[1]Pop!D202</f>
        <v>229.96600000000001</v>
      </c>
      <c r="C19" s="7">
        <v>69.900000000000006</v>
      </c>
      <c r="D19" s="7">
        <v>5</v>
      </c>
      <c r="E19" s="7">
        <v>44.779378635168932</v>
      </c>
      <c r="F19" s="7">
        <f t="shared" si="0"/>
        <v>119.67937863516894</v>
      </c>
      <c r="G19" s="7">
        <v>6.0109399999999997</v>
      </c>
      <c r="H19" s="7">
        <v>26.842374004278973</v>
      </c>
      <c r="I19" s="7">
        <f t="shared" si="1"/>
        <v>86.82606463088996</v>
      </c>
      <c r="J19" s="7">
        <f t="shared" si="2"/>
        <v>0.37756044211270345</v>
      </c>
    </row>
    <row r="20" spans="1:10" ht="12" customHeight="1" x14ac:dyDescent="0.2">
      <c r="A20" s="6">
        <v>1982</v>
      </c>
      <c r="B20" s="6">
        <f>+[1]Pop!D203</f>
        <v>232.18799999999999</v>
      </c>
      <c r="C20" s="7">
        <v>68.900000000000006</v>
      </c>
      <c r="D20" s="7">
        <v>5.6</v>
      </c>
      <c r="E20" s="7">
        <v>26.842374004278973</v>
      </c>
      <c r="F20" s="7">
        <f t="shared" si="0"/>
        <v>101.34237400427898</v>
      </c>
      <c r="G20" s="7">
        <v>3.2879</v>
      </c>
      <c r="H20" s="7">
        <v>31.910781078107803</v>
      </c>
      <c r="I20" s="7">
        <f t="shared" si="1"/>
        <v>66.143692926171184</v>
      </c>
      <c r="J20" s="7">
        <f t="shared" si="2"/>
        <v>0.28487128071291878</v>
      </c>
    </row>
    <row r="21" spans="1:10" ht="12" customHeight="1" x14ac:dyDescent="0.2">
      <c r="A21" s="6">
        <v>1983</v>
      </c>
      <c r="B21" s="6">
        <f>+[1]Pop!D204</f>
        <v>234.30699999999999</v>
      </c>
      <c r="C21" s="7">
        <v>67.900000000000006</v>
      </c>
      <c r="D21" s="7">
        <v>3.6</v>
      </c>
      <c r="E21" s="7">
        <v>31.910781078107803</v>
      </c>
      <c r="F21" s="7">
        <f t="shared" si="0"/>
        <v>103.4107810781078</v>
      </c>
      <c r="G21" s="7">
        <v>2.8730000000000002</v>
      </c>
      <c r="H21" s="7">
        <v>31.219615535504087</v>
      </c>
      <c r="I21" s="7">
        <f t="shared" si="1"/>
        <v>69.318165542603708</v>
      </c>
      <c r="J21" s="7">
        <f t="shared" si="2"/>
        <v>0.29584334032958348</v>
      </c>
    </row>
    <row r="22" spans="1:10" ht="12" customHeight="1" x14ac:dyDescent="0.2">
      <c r="A22" s="6">
        <v>1984</v>
      </c>
      <c r="B22" s="6">
        <f>+[1]Pop!D205</f>
        <v>236.34800000000001</v>
      </c>
      <c r="C22" s="7">
        <v>66.94</v>
      </c>
      <c r="D22" s="7">
        <v>8.0289999999999999</v>
      </c>
      <c r="E22" s="7">
        <v>31.219615535504087</v>
      </c>
      <c r="F22" s="7">
        <f t="shared" si="0"/>
        <v>106.18861553550408</v>
      </c>
      <c r="G22" s="7">
        <v>2.593</v>
      </c>
      <c r="H22" s="7">
        <v>28.440355191256824</v>
      </c>
      <c r="I22" s="7">
        <f t="shared" si="1"/>
        <v>75.155260344247253</v>
      </c>
      <c r="J22" s="7">
        <f t="shared" si="2"/>
        <v>0.31798559896528528</v>
      </c>
    </row>
    <row r="23" spans="1:10" ht="12" customHeight="1" x14ac:dyDescent="0.2">
      <c r="A23" s="6">
        <v>1985</v>
      </c>
      <c r="B23" s="6">
        <f>+[1]Pop!D206</f>
        <v>238.46600000000001</v>
      </c>
      <c r="C23" s="7">
        <v>67.66</v>
      </c>
      <c r="D23" s="7">
        <v>6.4039999999999999</v>
      </c>
      <c r="E23" s="7">
        <v>28.440355191256824</v>
      </c>
      <c r="F23" s="7">
        <f t="shared" si="0"/>
        <v>102.50435519125682</v>
      </c>
      <c r="G23" s="7">
        <v>1.915</v>
      </c>
      <c r="H23" s="7">
        <v>31.350371327090734</v>
      </c>
      <c r="I23" s="7">
        <f t="shared" si="1"/>
        <v>69.238983864166073</v>
      </c>
      <c r="J23" s="7">
        <f t="shared" si="2"/>
        <v>0.29035159672308031</v>
      </c>
    </row>
    <row r="24" spans="1:10" ht="12" customHeight="1" x14ac:dyDescent="0.2">
      <c r="A24" s="3">
        <v>1986</v>
      </c>
      <c r="B24" s="3">
        <f>+[1]Pop!D207</f>
        <v>240.65100000000001</v>
      </c>
      <c r="C24" s="4">
        <v>58.66</v>
      </c>
      <c r="D24" s="4">
        <v>6.2</v>
      </c>
      <c r="E24" s="4">
        <v>31.350371327090734</v>
      </c>
      <c r="F24" s="4">
        <f t="shared" si="0"/>
        <v>96.210371327090741</v>
      </c>
      <c r="G24" s="4">
        <v>1.708</v>
      </c>
      <c r="H24" s="4">
        <v>24.167919999999999</v>
      </c>
      <c r="I24" s="4">
        <f t="shared" si="1"/>
        <v>70.334451327090747</v>
      </c>
      <c r="J24" s="4">
        <f t="shared" si="2"/>
        <v>0.29226743843612013</v>
      </c>
    </row>
    <row r="25" spans="1:10" ht="12" customHeight="1" x14ac:dyDescent="0.2">
      <c r="A25" s="3">
        <v>1987</v>
      </c>
      <c r="B25" s="3">
        <f>+[1]Pop!D208</f>
        <v>242.804</v>
      </c>
      <c r="C25" s="4">
        <v>66.3</v>
      </c>
      <c r="D25" s="4">
        <v>7.226</v>
      </c>
      <c r="E25" s="4">
        <v>24.167919999999999</v>
      </c>
      <c r="F25" s="4">
        <f t="shared" si="0"/>
        <v>97.693919999999991</v>
      </c>
      <c r="G25" s="4">
        <v>3.238</v>
      </c>
      <c r="H25" s="4">
        <v>30.299099999999999</v>
      </c>
      <c r="I25" s="4">
        <f t="shared" si="1"/>
        <v>64.156819999999996</v>
      </c>
      <c r="J25" s="4">
        <f t="shared" si="2"/>
        <v>0.2642329615657073</v>
      </c>
    </row>
    <row r="26" spans="1:10" ht="12" customHeight="1" x14ac:dyDescent="0.2">
      <c r="A26" s="3">
        <v>1988</v>
      </c>
      <c r="B26" s="3">
        <f>+[1]Pop!D209</f>
        <v>245.02099999999999</v>
      </c>
      <c r="C26" s="4">
        <v>65.86</v>
      </c>
      <c r="D26" s="4">
        <v>6.7089999999999996</v>
      </c>
      <c r="E26" s="4">
        <v>30.299099999999999</v>
      </c>
      <c r="F26" s="4">
        <f t="shared" si="0"/>
        <v>102.8681</v>
      </c>
      <c r="G26" s="4">
        <v>4.3869999999999996</v>
      </c>
      <c r="H26" s="4">
        <v>17.321180000000002</v>
      </c>
      <c r="I26" s="4">
        <f t="shared" si="1"/>
        <v>81.15992</v>
      </c>
      <c r="J26" s="4">
        <f t="shared" si="2"/>
        <v>0.33123658788430382</v>
      </c>
    </row>
    <row r="27" spans="1:10" ht="12" customHeight="1" x14ac:dyDescent="0.2">
      <c r="A27" s="3">
        <v>1989</v>
      </c>
      <c r="B27" s="3">
        <f>+[1]Pop!D210</f>
        <v>247.34200000000001</v>
      </c>
      <c r="C27" s="4">
        <v>77.66</v>
      </c>
      <c r="D27" s="4">
        <v>4.0921569399999997</v>
      </c>
      <c r="E27" s="4">
        <v>17.321180000000002</v>
      </c>
      <c r="F27" s="4">
        <f t="shared" si="0"/>
        <v>99.07333693999999</v>
      </c>
      <c r="G27" s="4">
        <v>3.7650000000000001</v>
      </c>
      <c r="H27" s="4">
        <v>20.424579999999999</v>
      </c>
      <c r="I27" s="4">
        <f t="shared" si="1"/>
        <v>74.883756939999984</v>
      </c>
      <c r="J27" s="4">
        <f t="shared" si="2"/>
        <v>0.30275390730243945</v>
      </c>
    </row>
    <row r="28" spans="1:10" ht="12" customHeight="1" x14ac:dyDescent="0.2">
      <c r="A28" s="3">
        <v>1990</v>
      </c>
      <c r="B28" s="3">
        <f>+[1]Pop!D211</f>
        <v>250.13200000000001</v>
      </c>
      <c r="C28" s="4">
        <v>76.739999999999995</v>
      </c>
      <c r="D28" s="4">
        <v>2.3581416599999998</v>
      </c>
      <c r="E28" s="4">
        <v>20.424579999999999</v>
      </c>
      <c r="F28" s="4">
        <f t="shared" si="0"/>
        <v>99.522721660000002</v>
      </c>
      <c r="G28" s="4">
        <v>4.6522711399999999</v>
      </c>
      <c r="H28" s="4">
        <v>20.18262</v>
      </c>
      <c r="I28" s="4">
        <f t="shared" si="1"/>
        <v>74.687830520000006</v>
      </c>
      <c r="J28" s="4">
        <f t="shared" si="2"/>
        <v>0.29859366462507797</v>
      </c>
    </row>
    <row r="29" spans="1:10" ht="12" customHeight="1" x14ac:dyDescent="0.2">
      <c r="A29" s="6">
        <v>1991</v>
      </c>
      <c r="B29" s="6">
        <f>+[1]Pop!D212</f>
        <v>253.49299999999999</v>
      </c>
      <c r="C29" s="7">
        <v>70.8</v>
      </c>
      <c r="D29" s="7">
        <v>2.1603320799999999</v>
      </c>
      <c r="E29" s="7">
        <v>20.18262</v>
      </c>
      <c r="F29" s="7">
        <f t="shared" si="0"/>
        <v>93.142952080000001</v>
      </c>
      <c r="G29" s="7">
        <v>3.8093889999999999</v>
      </c>
      <c r="H29" s="7">
        <v>18.6204</v>
      </c>
      <c r="I29" s="7">
        <f t="shared" si="1"/>
        <v>70.713163080000001</v>
      </c>
      <c r="J29" s="7">
        <f t="shared" si="2"/>
        <v>0.27895509177768224</v>
      </c>
    </row>
    <row r="30" spans="1:10" ht="12" customHeight="1" x14ac:dyDescent="0.2">
      <c r="A30" s="6">
        <v>1992</v>
      </c>
      <c r="B30" s="6">
        <f>+[1]Pop!D213</f>
        <v>256.89400000000001</v>
      </c>
      <c r="C30" s="7">
        <v>77.34</v>
      </c>
      <c r="D30" s="7">
        <v>1.9600519999999999</v>
      </c>
      <c r="E30" s="7">
        <v>18.6204</v>
      </c>
      <c r="F30" s="7">
        <f t="shared" si="0"/>
        <v>97.920452000000012</v>
      </c>
      <c r="G30" s="7">
        <v>3.9039999999999999</v>
      </c>
      <c r="H30" s="7">
        <v>20.340420000000002</v>
      </c>
      <c r="I30" s="7">
        <f t="shared" si="1"/>
        <v>73.676032000000021</v>
      </c>
      <c r="J30" s="7">
        <f t="shared" si="2"/>
        <v>0.28679545649178267</v>
      </c>
    </row>
    <row r="31" spans="1:10" ht="12" customHeight="1" x14ac:dyDescent="0.2">
      <c r="A31" s="6">
        <v>1993</v>
      </c>
      <c r="B31" s="6">
        <f>+[1]Pop!D214</f>
        <v>260.255</v>
      </c>
      <c r="C31" s="7">
        <v>70.8</v>
      </c>
      <c r="D31" s="7">
        <v>4.0873184199999999</v>
      </c>
      <c r="E31" s="7">
        <v>20.340420000000002</v>
      </c>
      <c r="F31" s="7">
        <f t="shared" si="0"/>
        <v>95.227738420000009</v>
      </c>
      <c r="G31" s="7">
        <v>3.9783516799999998</v>
      </c>
      <c r="H31" s="7">
        <v>18.6204</v>
      </c>
      <c r="I31" s="7">
        <f t="shared" si="1"/>
        <v>72.628986740000002</v>
      </c>
      <c r="J31" s="7">
        <f t="shared" si="2"/>
        <v>0.27906855484044496</v>
      </c>
    </row>
    <row r="32" spans="1:10" ht="12" customHeight="1" x14ac:dyDescent="0.2">
      <c r="A32" s="6">
        <v>1994</v>
      </c>
      <c r="B32" s="6">
        <f>+[1]Pop!D215</f>
        <v>263.43599999999998</v>
      </c>
      <c r="C32" s="7">
        <v>67.72</v>
      </c>
      <c r="D32" s="7">
        <v>2.2412071</v>
      </c>
      <c r="E32" s="7">
        <v>18.6204</v>
      </c>
      <c r="F32" s="7">
        <f t="shared" si="0"/>
        <v>88.581607099999999</v>
      </c>
      <c r="G32" s="7">
        <v>5.6571863600000007</v>
      </c>
      <c r="H32" s="7">
        <v>17.810359999999999</v>
      </c>
      <c r="I32" s="7">
        <f t="shared" si="1"/>
        <v>65.114060739999999</v>
      </c>
      <c r="J32" s="7">
        <f t="shared" si="2"/>
        <v>0.24717221921073812</v>
      </c>
    </row>
    <row r="33" spans="1:10" ht="12" customHeight="1" x14ac:dyDescent="0.2">
      <c r="A33" s="6">
        <v>1995</v>
      </c>
      <c r="B33" s="6">
        <f>+[1]Pop!D216</f>
        <v>266.55700000000002</v>
      </c>
      <c r="C33" s="7">
        <v>75.099999999999994</v>
      </c>
      <c r="D33" s="7">
        <v>1.82603256</v>
      </c>
      <c r="E33" s="7">
        <v>17.810359999999999</v>
      </c>
      <c r="F33" s="7">
        <f t="shared" si="0"/>
        <v>94.736392559999999</v>
      </c>
      <c r="G33" s="7">
        <v>5.5950529800000002</v>
      </c>
      <c r="H33" s="7">
        <v>19.751300000000001</v>
      </c>
      <c r="I33" s="7">
        <f t="shared" si="1"/>
        <v>69.390039579999993</v>
      </c>
      <c r="J33" s="7">
        <f t="shared" si="2"/>
        <v>0.26031970490364159</v>
      </c>
    </row>
    <row r="34" spans="1:10" ht="12" customHeight="1" x14ac:dyDescent="0.2">
      <c r="A34" s="3">
        <v>1996</v>
      </c>
      <c r="B34" s="3">
        <f>+[1]Pop!D217</f>
        <v>269.66699999999997</v>
      </c>
      <c r="C34" s="4">
        <v>70.06</v>
      </c>
      <c r="D34" s="4">
        <v>3.0475721999999998</v>
      </c>
      <c r="E34" s="4">
        <v>19.751300000000001</v>
      </c>
      <c r="F34" s="4">
        <f t="shared" si="0"/>
        <v>92.858872200000008</v>
      </c>
      <c r="G34" s="4">
        <v>8.7370251200000002</v>
      </c>
      <c r="H34" s="4">
        <v>18.425780000000003</v>
      </c>
      <c r="I34" s="4">
        <f t="shared" si="1"/>
        <v>65.696067080000006</v>
      </c>
      <c r="J34" s="4">
        <f t="shared" si="2"/>
        <v>0.24361923068080266</v>
      </c>
    </row>
    <row r="35" spans="1:10" ht="12" customHeight="1" x14ac:dyDescent="0.2">
      <c r="A35" s="3">
        <v>1997</v>
      </c>
      <c r="B35" s="3">
        <f>+[1]Pop!D218</f>
        <v>272.91199999999998</v>
      </c>
      <c r="C35" s="4">
        <v>56.82</v>
      </c>
      <c r="D35" s="4">
        <v>2.5687331800000002</v>
      </c>
      <c r="E35" s="4">
        <v>18.425780000000003</v>
      </c>
      <c r="F35" s="4">
        <f t="shared" si="0"/>
        <v>77.814513180000006</v>
      </c>
      <c r="G35" s="4">
        <v>10.913472179999999</v>
      </c>
      <c r="H35" s="4">
        <v>14.943660000000001</v>
      </c>
      <c r="I35" s="4">
        <f t="shared" si="1"/>
        <v>51.957381000000005</v>
      </c>
      <c r="J35" s="4">
        <f t="shared" si="2"/>
        <v>0.19038144530104945</v>
      </c>
    </row>
    <row r="36" spans="1:10" ht="12" customHeight="1" x14ac:dyDescent="0.2">
      <c r="A36" s="3">
        <v>1998</v>
      </c>
      <c r="B36" s="3">
        <f>+[1]Pop!D219</f>
        <v>276.11500000000001</v>
      </c>
      <c r="C36" s="4">
        <v>57.98</v>
      </c>
      <c r="D36" s="4">
        <v>3.2367661400000003</v>
      </c>
      <c r="E36" s="4">
        <v>14.943660000000001</v>
      </c>
      <c r="F36" s="4">
        <f t="shared" si="0"/>
        <v>76.160426139999998</v>
      </c>
      <c r="G36" s="4">
        <v>8.4585369400000001</v>
      </c>
      <c r="H36" s="4">
        <v>15.24874</v>
      </c>
      <c r="I36" s="4">
        <f t="shared" si="1"/>
        <v>52.453149199999999</v>
      </c>
      <c r="J36" s="4">
        <f t="shared" si="2"/>
        <v>0.18996848849211379</v>
      </c>
    </row>
    <row r="37" spans="1:10" ht="12" customHeight="1" x14ac:dyDescent="0.2">
      <c r="A37" s="3">
        <v>1999</v>
      </c>
      <c r="B37" s="3">
        <f>+[1]Pop!D220</f>
        <v>279.29500000000002</v>
      </c>
      <c r="C37" s="4">
        <v>61.14</v>
      </c>
      <c r="D37" s="4">
        <v>2.5990172400000002</v>
      </c>
      <c r="E37" s="4">
        <v>15.24874</v>
      </c>
      <c r="F37" s="4">
        <f t="shared" si="0"/>
        <v>78.987757240000008</v>
      </c>
      <c r="G37" s="4">
        <v>3.9320795199999998</v>
      </c>
      <c r="H37" s="4">
        <v>16.079820000000002</v>
      </c>
      <c r="I37" s="4">
        <f t="shared" si="1"/>
        <v>58.975857720000008</v>
      </c>
      <c r="J37" s="4">
        <f t="shared" si="2"/>
        <v>0.21115973332855942</v>
      </c>
    </row>
    <row r="38" spans="1:10" ht="12" customHeight="1" x14ac:dyDescent="0.2">
      <c r="A38" s="3">
        <v>2000</v>
      </c>
      <c r="B38" s="3">
        <f>+[1]Pop!D221</f>
        <v>282.38499999999999</v>
      </c>
      <c r="C38" s="4">
        <v>63</v>
      </c>
      <c r="D38" s="4">
        <v>4.4558084400000002</v>
      </c>
      <c r="E38" s="4">
        <v>16.079820000000002</v>
      </c>
      <c r="F38" s="4">
        <f t="shared" si="0"/>
        <v>83.535628439999996</v>
      </c>
      <c r="G38" s="4">
        <v>4.7007893200000002</v>
      </c>
      <c r="H38" s="4">
        <v>16.568999999999999</v>
      </c>
      <c r="I38" s="4">
        <f t="shared" si="1"/>
        <v>62.265839119999995</v>
      </c>
      <c r="J38" s="4">
        <f t="shared" si="2"/>
        <v>0.2204998109672964</v>
      </c>
    </row>
    <row r="39" spans="1:10" ht="12" customHeight="1" x14ac:dyDescent="0.2">
      <c r="A39" s="6">
        <v>2001</v>
      </c>
      <c r="B39" s="12">
        <f>+[1]Pop!D222</f>
        <v>285.30901899999998</v>
      </c>
      <c r="C39" s="7">
        <v>59.4</v>
      </c>
      <c r="D39" s="7">
        <v>3.4480872199999997</v>
      </c>
      <c r="E39" s="7">
        <v>16.568999999999999</v>
      </c>
      <c r="F39" s="7">
        <f t="shared" si="0"/>
        <v>79.417087219999999</v>
      </c>
      <c r="G39" s="7">
        <v>1.6447405599999998</v>
      </c>
      <c r="H39" s="7">
        <v>15.622200000000001</v>
      </c>
      <c r="I39" s="7">
        <f t="shared" si="1"/>
        <v>62.150146659999997</v>
      </c>
      <c r="J39" s="7">
        <f t="shared" si="2"/>
        <v>0.21783449705808283</v>
      </c>
    </row>
    <row r="40" spans="1:10" ht="12" customHeight="1" x14ac:dyDescent="0.2">
      <c r="A40" s="6">
        <v>2002</v>
      </c>
      <c r="B40" s="12">
        <f>+[1]Pop!D223</f>
        <v>288.10481800000002</v>
      </c>
      <c r="C40" s="7">
        <v>52.300000000000004</v>
      </c>
      <c r="D40" s="7">
        <v>4.6771871999999997</v>
      </c>
      <c r="E40" s="7">
        <v>15.622200000000001</v>
      </c>
      <c r="F40" s="7">
        <f t="shared" si="0"/>
        <v>72.59938720000001</v>
      </c>
      <c r="G40" s="7">
        <v>1.6082833000000001</v>
      </c>
      <c r="H40" s="7">
        <v>13.754900000000001</v>
      </c>
      <c r="I40" s="7">
        <f t="shared" si="1"/>
        <v>57.236203900000014</v>
      </c>
      <c r="J40" s="7">
        <f t="shared" si="2"/>
        <v>0.19866451487111197</v>
      </c>
    </row>
    <row r="41" spans="1:10" ht="12" customHeight="1" x14ac:dyDescent="0.2">
      <c r="A41" s="6">
        <v>2003</v>
      </c>
      <c r="B41" s="12">
        <f>+[1]Pop!D224</f>
        <v>290.81963400000001</v>
      </c>
      <c r="C41" s="7">
        <v>57.300000000000004</v>
      </c>
      <c r="D41" s="7">
        <v>12.639273858800001</v>
      </c>
      <c r="E41" s="7">
        <v>13.754900000000001</v>
      </c>
      <c r="F41" s="7">
        <f t="shared" si="0"/>
        <v>83.694173858800013</v>
      </c>
      <c r="G41" s="7">
        <v>1.72817636</v>
      </c>
      <c r="H41" s="7">
        <v>15.069900000000002</v>
      </c>
      <c r="I41" s="7">
        <f t="shared" si="1"/>
        <v>66.896097498800003</v>
      </c>
      <c r="J41" s="7">
        <f t="shared" si="2"/>
        <v>0.2300260700376234</v>
      </c>
    </row>
    <row r="42" spans="1:10" ht="12" customHeight="1" x14ac:dyDescent="0.2">
      <c r="A42" s="6">
        <v>2004</v>
      </c>
      <c r="B42" s="12">
        <f>+[1]Pop!D225</f>
        <v>293.46318500000001</v>
      </c>
      <c r="C42" s="7">
        <v>42.6</v>
      </c>
      <c r="D42" s="7">
        <v>14.812314478988403</v>
      </c>
      <c r="E42" s="7">
        <v>15.069900000000002</v>
      </c>
      <c r="F42" s="7">
        <f t="shared" si="0"/>
        <v>72.482214478988411</v>
      </c>
      <c r="G42" s="7">
        <v>1.3594767183799998</v>
      </c>
      <c r="H42" s="7">
        <v>11.203800000000001</v>
      </c>
      <c r="I42" s="7">
        <f t="shared" si="1"/>
        <v>59.918937760608415</v>
      </c>
      <c r="J42" s="7">
        <f t="shared" si="2"/>
        <v>0.20417872095475423</v>
      </c>
    </row>
    <row r="43" spans="1:10" ht="12" customHeight="1" x14ac:dyDescent="0.2">
      <c r="A43" s="6">
        <v>2005</v>
      </c>
      <c r="B43" s="12">
        <f>+[1]Pop!D226</f>
        <v>296.186216</v>
      </c>
      <c r="C43" s="7">
        <v>32.200000000000003</v>
      </c>
      <c r="D43" s="7">
        <v>22.612260038988403</v>
      </c>
      <c r="E43" s="7">
        <v>11.203800000000001</v>
      </c>
      <c r="F43" s="7">
        <f t="shared" si="0"/>
        <v>66.0160600389884</v>
      </c>
      <c r="G43" s="7">
        <v>1.0445606404859997</v>
      </c>
      <c r="H43" s="7">
        <v>8.4686000000000003</v>
      </c>
      <c r="I43" s="7">
        <f t="shared" si="1"/>
        <v>56.5028993985024</v>
      </c>
      <c r="J43" s="7">
        <f t="shared" si="2"/>
        <v>0.19076815984746029</v>
      </c>
    </row>
    <row r="44" spans="1:10" ht="12" customHeight="1" x14ac:dyDescent="0.2">
      <c r="A44" s="3">
        <v>2006</v>
      </c>
      <c r="B44" s="11">
        <f>+[1]Pop!D227</f>
        <v>298.99582500000002</v>
      </c>
      <c r="C44" s="4">
        <v>16</v>
      </c>
      <c r="D44" s="4">
        <v>32.866055023982405</v>
      </c>
      <c r="E44" s="4">
        <v>8.4686000000000003</v>
      </c>
      <c r="F44" s="4">
        <f t="shared" si="0"/>
        <v>57.334655023982407</v>
      </c>
      <c r="G44" s="4">
        <v>0.9432043823884001</v>
      </c>
      <c r="H44" s="4">
        <v>4.2080000000000002</v>
      </c>
      <c r="I44" s="4">
        <f t="shared" si="1"/>
        <v>52.183450641594007</v>
      </c>
      <c r="J44" s="4">
        <f t="shared" si="2"/>
        <v>0.17452902776015017</v>
      </c>
    </row>
    <row r="45" spans="1:10" ht="12" customHeight="1" x14ac:dyDescent="0.2">
      <c r="A45" s="3">
        <v>2007</v>
      </c>
      <c r="B45" s="11">
        <f>+[1]Pop!D228</f>
        <v>302.003917</v>
      </c>
      <c r="C45" s="4">
        <v>11.8</v>
      </c>
      <c r="D45" s="4">
        <v>31.100698724660401</v>
      </c>
      <c r="E45" s="4">
        <v>4.2080000000000002</v>
      </c>
      <c r="F45" s="4">
        <f t="shared" si="0"/>
        <v>47.1086987246604</v>
      </c>
      <c r="G45" s="4">
        <v>0.69897194908640015</v>
      </c>
      <c r="H45" s="4">
        <v>3.1034000000000002</v>
      </c>
      <c r="I45" s="4">
        <f t="shared" si="1"/>
        <v>43.306326775574</v>
      </c>
      <c r="J45" s="4">
        <f t="shared" si="2"/>
        <v>0.14339657314965884</v>
      </c>
    </row>
    <row r="46" spans="1:10" ht="12" customHeight="1" x14ac:dyDescent="0.2">
      <c r="A46" s="3">
        <v>2008</v>
      </c>
      <c r="B46" s="11">
        <f>+[1]Pop!D229</f>
        <v>304.79776099999998</v>
      </c>
      <c r="C46" s="4">
        <v>14.200000000000001</v>
      </c>
      <c r="D46" s="4">
        <v>49.7491501533312</v>
      </c>
      <c r="E46" s="4">
        <v>3.1034000000000002</v>
      </c>
      <c r="F46" s="4">
        <f t="shared" si="0"/>
        <v>67.052550153331197</v>
      </c>
      <c r="G46" s="4">
        <v>0.43380607568320007</v>
      </c>
      <c r="H46" s="4">
        <v>3.7346000000000004</v>
      </c>
      <c r="I46" s="4">
        <f t="shared" si="1"/>
        <v>62.884144077648003</v>
      </c>
      <c r="J46" s="4">
        <f t="shared" si="2"/>
        <v>0.20631432419757181</v>
      </c>
    </row>
    <row r="47" spans="1:10" ht="12" customHeight="1" x14ac:dyDescent="0.2">
      <c r="A47" s="3">
        <v>2009</v>
      </c>
      <c r="B47" s="11">
        <f>+[1]Pop!D230</f>
        <v>307.43940600000002</v>
      </c>
      <c r="C47" s="4">
        <v>10.200000000000001</v>
      </c>
      <c r="D47" s="4">
        <v>38.333765758450795</v>
      </c>
      <c r="E47" s="4">
        <v>3.7346000000000004</v>
      </c>
      <c r="F47" s="4">
        <f t="shared" si="0"/>
        <v>52.268365758450798</v>
      </c>
      <c r="G47" s="4">
        <v>0.69902843145079996</v>
      </c>
      <c r="H47" s="4">
        <v>2.6826000000000003</v>
      </c>
      <c r="I47" s="4">
        <f t="shared" si="1"/>
        <v>48.886737326999999</v>
      </c>
      <c r="J47" s="4">
        <f t="shared" si="2"/>
        <v>0.15901259361332487</v>
      </c>
    </row>
    <row r="48" spans="1:10" ht="12" customHeight="1" x14ac:dyDescent="0.2">
      <c r="A48" s="3">
        <v>2010</v>
      </c>
      <c r="B48" s="11">
        <f>+[1]Pop!D231</f>
        <v>309.74127900000002</v>
      </c>
      <c r="C48" s="4">
        <v>4.2</v>
      </c>
      <c r="D48" s="4">
        <v>28.069247193129996</v>
      </c>
      <c r="E48" s="4">
        <v>2.6826000000000003</v>
      </c>
      <c r="F48" s="4">
        <f t="shared" si="0"/>
        <v>34.95184719313</v>
      </c>
      <c r="G48" s="4">
        <v>0.64126848976079986</v>
      </c>
      <c r="H48" s="4">
        <v>1.1046</v>
      </c>
      <c r="I48" s="4">
        <f t="shared" si="1"/>
        <v>33.205978703369205</v>
      </c>
      <c r="J48" s="4">
        <f t="shared" si="2"/>
        <v>0.10720553234161986</v>
      </c>
    </row>
    <row r="49" spans="1:10" ht="12" customHeight="1" x14ac:dyDescent="0.2">
      <c r="A49" s="6">
        <v>2011</v>
      </c>
      <c r="B49" s="12">
        <f>+[1]Pop!D232</f>
        <v>311.97391399999998</v>
      </c>
      <c r="C49" s="7">
        <v>6.2</v>
      </c>
      <c r="D49" s="7">
        <v>36.246981771510399</v>
      </c>
      <c r="E49" s="7">
        <v>1.1046</v>
      </c>
      <c r="F49" s="7">
        <f t="shared" si="0"/>
        <v>43.551581771510399</v>
      </c>
      <c r="G49" s="7">
        <v>0.23311078678799996</v>
      </c>
      <c r="H49" s="7">
        <v>1.6306</v>
      </c>
      <c r="I49" s="7">
        <f t="shared" si="1"/>
        <v>41.687870984722402</v>
      </c>
      <c r="J49" s="7">
        <f t="shared" si="2"/>
        <v>0.13362614344968088</v>
      </c>
    </row>
    <row r="50" spans="1:10" ht="12" customHeight="1" x14ac:dyDescent="0.2">
      <c r="A50" s="6">
        <v>2012</v>
      </c>
      <c r="B50" s="12">
        <f>+[1]Pop!D233</f>
        <v>314.16755799999999</v>
      </c>
      <c r="C50" s="7">
        <v>4.4000000000000004</v>
      </c>
      <c r="D50" s="7">
        <v>37.554994987012797</v>
      </c>
      <c r="E50" s="7">
        <v>1.6306</v>
      </c>
      <c r="F50" s="7">
        <f t="shared" si="0"/>
        <v>43.585594987012797</v>
      </c>
      <c r="G50" s="7">
        <v>0.71822974571039988</v>
      </c>
      <c r="H50" s="7">
        <v>1.1572000000000002</v>
      </c>
      <c r="I50" s="7">
        <f t="shared" si="1"/>
        <v>41.710165241302391</v>
      </c>
      <c r="J50" s="7">
        <f t="shared" si="2"/>
        <v>0.13276407502681226</v>
      </c>
    </row>
    <row r="51" spans="1:10" ht="12" customHeight="1" x14ac:dyDescent="0.2">
      <c r="A51" s="6">
        <v>2013</v>
      </c>
      <c r="B51" s="12">
        <f>+[1]Pop!D234</f>
        <v>316.29476599999998</v>
      </c>
      <c r="C51" s="7">
        <v>4.4000000000000004</v>
      </c>
      <c r="D51" s="7">
        <v>30.699907935787195</v>
      </c>
      <c r="E51" s="7">
        <v>1.1572000000000002</v>
      </c>
      <c r="F51" s="7">
        <f t="shared" si="0"/>
        <v>36.257107935787197</v>
      </c>
      <c r="G51" s="7">
        <v>0.26476511757959997</v>
      </c>
      <c r="H51" s="7">
        <v>1.1572000000000002</v>
      </c>
      <c r="I51" s="7">
        <f>F51-G51-H51</f>
        <v>34.835142818207594</v>
      </c>
      <c r="J51" s="7">
        <f>IF(I51=0,0,IF(B51=0,0,I51/B51))</f>
        <v>0.11013505932693049</v>
      </c>
    </row>
    <row r="52" spans="1:10" ht="12" customHeight="1" x14ac:dyDescent="0.2">
      <c r="A52" s="20">
        <v>2014</v>
      </c>
      <c r="B52" s="21">
        <f>+[1]Pop!D235</f>
        <v>318.576955</v>
      </c>
      <c r="C52" s="22">
        <v>4</v>
      </c>
      <c r="D52" s="22">
        <v>18.405343263384001</v>
      </c>
      <c r="E52" s="22">
        <v>1.1572000000000002</v>
      </c>
      <c r="F52" s="22">
        <f t="shared" si="0"/>
        <v>23.562543263384001</v>
      </c>
      <c r="G52" s="22">
        <v>0.23033777165959998</v>
      </c>
      <c r="H52" s="22">
        <v>1.052</v>
      </c>
      <c r="I52" s="22">
        <f>F52-G52-H52</f>
        <v>22.280205491724402</v>
      </c>
      <c r="J52" s="22">
        <f>IF(I52=0,0,IF(B52=0,0,I52/B52))</f>
        <v>6.9936651543814274E-2</v>
      </c>
    </row>
    <row r="53" spans="1:10" ht="12" customHeight="1" x14ac:dyDescent="0.2">
      <c r="A53" s="20">
        <v>2015</v>
      </c>
      <c r="B53" s="21">
        <f>+[1]Pop!D236</f>
        <v>320.87070299999999</v>
      </c>
      <c r="C53" s="22">
        <v>4.6000000000000005</v>
      </c>
      <c r="D53" s="22">
        <v>16.554808868910399</v>
      </c>
      <c r="E53" s="22">
        <v>1.052</v>
      </c>
      <c r="F53" s="22">
        <f t="shared" si="0"/>
        <v>22.2068088689104</v>
      </c>
      <c r="G53" s="22">
        <v>0.314633666072</v>
      </c>
      <c r="H53" s="22">
        <v>1.2098000000000002</v>
      </c>
      <c r="I53" s="22">
        <f>F53-G53-H53</f>
        <v>20.682375202838397</v>
      </c>
      <c r="J53" s="22">
        <f>IF(I53=0,0,IF(B53=0,0,I53/B53))</f>
        <v>6.4457038331849195E-2</v>
      </c>
    </row>
    <row r="54" spans="1:10" ht="12" customHeight="1" x14ac:dyDescent="0.2">
      <c r="A54" s="28">
        <v>2016</v>
      </c>
      <c r="B54" s="29">
        <f>+[1]Pop!D237</f>
        <v>323.16101099999997</v>
      </c>
      <c r="C54" s="30">
        <v>5.4380903225806456</v>
      </c>
      <c r="D54" s="30">
        <v>20.321230443104799</v>
      </c>
      <c r="E54" s="30">
        <v>1.2098000000000002</v>
      </c>
      <c r="F54" s="30">
        <f t="shared" si="0"/>
        <v>26.969120765685446</v>
      </c>
      <c r="G54" s="30">
        <v>0.19075977203359998</v>
      </c>
      <c r="H54" s="30">
        <v>1.4302177548387098</v>
      </c>
      <c r="I54" s="30">
        <f t="shared" ref="I54:I55" si="3">F54-G54-H54</f>
        <v>25.348143238813133</v>
      </c>
      <c r="J54" s="30">
        <f t="shared" ref="J54:J55" si="4">IF(I54=0,0,IF(B54=0,0,I54/B54))</f>
        <v>7.8438123337883525E-2</v>
      </c>
    </row>
    <row r="55" spans="1:10" ht="12" customHeight="1" x14ac:dyDescent="0.2">
      <c r="A55" s="39">
        <v>2017</v>
      </c>
      <c r="B55" s="40">
        <f>+[1]Pop!D238</f>
        <v>325.20603</v>
      </c>
      <c r="C55" s="38">
        <v>5.5241548387096771</v>
      </c>
      <c r="D55" s="38">
        <v>16.730202748190798</v>
      </c>
      <c r="E55" s="38">
        <v>1.4302177548387098</v>
      </c>
      <c r="F55" s="38">
        <f t="shared" si="0"/>
        <v>23.684575341739187</v>
      </c>
      <c r="G55" s="38">
        <v>0.41166229920199993</v>
      </c>
      <c r="H55" s="38">
        <v>1.4528527225806451</v>
      </c>
      <c r="I55" s="38">
        <f t="shared" si="3"/>
        <v>21.820060319956543</v>
      </c>
      <c r="J55" s="38">
        <f t="shared" si="4"/>
        <v>6.7096112332100805E-2</v>
      </c>
    </row>
    <row r="56" spans="1:10" ht="12" customHeight="1" x14ac:dyDescent="0.2">
      <c r="A56" s="28">
        <v>2018</v>
      </c>
      <c r="B56" s="29">
        <f>+[1]Pop!D239</f>
        <v>326.92397599999998</v>
      </c>
      <c r="C56" s="38">
        <v>4.6605419354838702</v>
      </c>
      <c r="D56" s="38">
        <v>14.304500368122797</v>
      </c>
      <c r="E56" s="38">
        <v>1.4528527225806451</v>
      </c>
      <c r="F56" s="38">
        <f t="shared" si="0"/>
        <v>20.41789502618731</v>
      </c>
      <c r="G56" s="38">
        <v>0.19236548496439998</v>
      </c>
      <c r="H56" s="38">
        <v>1.225722529032258</v>
      </c>
      <c r="I56" s="38">
        <f t="shared" ref="I56:I57" si="5">F56-G56-H56</f>
        <v>18.999807012190651</v>
      </c>
      <c r="J56" s="38">
        <f t="shared" ref="J56:J57" si="6">IF(I56=0,0,IF(B56=0,0,I56/B56))</f>
        <v>5.8116896914867607E-2</v>
      </c>
    </row>
    <row r="57" spans="1:10" ht="12" customHeight="1" thickBot="1" x14ac:dyDescent="0.25">
      <c r="A57" s="43">
        <v>2019</v>
      </c>
      <c r="B57" s="44">
        <f>+[1]Pop!D240</f>
        <v>328.475998</v>
      </c>
      <c r="C57" s="35">
        <v>4.6219612903225809</v>
      </c>
      <c r="D57" s="35">
        <v>15.064771820401598</v>
      </c>
      <c r="E57" s="35">
        <v>1.225722529032258</v>
      </c>
      <c r="F57" s="35">
        <f t="shared" si="0"/>
        <v>20.912455639756434</v>
      </c>
      <c r="G57" s="35">
        <v>0.12723593953839998</v>
      </c>
      <c r="H57" s="35">
        <v>1.2155758193548387</v>
      </c>
      <c r="I57" s="35">
        <f t="shared" si="5"/>
        <v>19.569643880863193</v>
      </c>
      <c r="J57" s="35">
        <f t="shared" si="6"/>
        <v>5.957708934600206E-2</v>
      </c>
    </row>
    <row r="58" spans="1:10" ht="12" customHeight="1" thickTop="1" x14ac:dyDescent="0.2">
      <c r="A58" s="83" t="s">
        <v>124</v>
      </c>
      <c r="B58" s="83"/>
      <c r="C58" s="83"/>
      <c r="D58" s="83"/>
      <c r="E58" s="83"/>
      <c r="F58" s="83"/>
      <c r="G58" s="83"/>
      <c r="H58" s="83"/>
      <c r="I58" s="83"/>
      <c r="J58" s="83"/>
    </row>
    <row r="59" spans="1:10" ht="12" customHeight="1" x14ac:dyDescent="0.2">
      <c r="A59" s="82"/>
      <c r="B59" s="82"/>
      <c r="C59" s="82"/>
      <c r="D59" s="82"/>
      <c r="E59" s="82"/>
      <c r="F59" s="82"/>
      <c r="G59" s="82"/>
      <c r="H59" s="82"/>
      <c r="I59" s="82"/>
      <c r="J59" s="82"/>
    </row>
    <row r="60" spans="1:10" ht="12" customHeight="1" x14ac:dyDescent="0.2">
      <c r="A60" s="82"/>
      <c r="B60" s="82"/>
      <c r="C60" s="82"/>
      <c r="D60" s="82"/>
      <c r="E60" s="82"/>
      <c r="F60" s="82"/>
      <c r="G60" s="82"/>
      <c r="H60" s="82"/>
      <c r="I60" s="82"/>
      <c r="J60" s="82"/>
    </row>
    <row r="61" spans="1:10" ht="12" customHeight="1" x14ac:dyDescent="0.2">
      <c r="A61" s="84"/>
      <c r="B61" s="84"/>
      <c r="C61" s="84"/>
      <c r="D61" s="84"/>
      <c r="E61" s="84"/>
      <c r="F61" s="84"/>
      <c r="G61" s="84"/>
      <c r="H61" s="84"/>
      <c r="I61" s="84"/>
      <c r="J61" s="84"/>
    </row>
    <row r="62" spans="1:10" ht="12" customHeight="1" x14ac:dyDescent="0.2">
      <c r="A62" s="82" t="s">
        <v>103</v>
      </c>
      <c r="B62" s="82"/>
      <c r="C62" s="82"/>
      <c r="D62" s="82"/>
      <c r="E62" s="82"/>
      <c r="F62" s="82"/>
      <c r="G62" s="82"/>
      <c r="H62" s="82"/>
      <c r="I62" s="82"/>
      <c r="J62" s="82"/>
    </row>
  </sheetData>
  <mergeCells count="19">
    <mergeCell ref="A62:J62"/>
    <mergeCell ref="A58:J60"/>
    <mergeCell ref="A61:J61"/>
    <mergeCell ref="C2:F2"/>
    <mergeCell ref="G2:H2"/>
    <mergeCell ref="I2:J2"/>
    <mergeCell ref="I1:J1"/>
    <mergeCell ref="I3:I6"/>
    <mergeCell ref="J4:J6"/>
    <mergeCell ref="A1:H1"/>
    <mergeCell ref="C7:I7"/>
    <mergeCell ref="G3:G6"/>
    <mergeCell ref="E3:E6"/>
    <mergeCell ref="D3:D6"/>
    <mergeCell ref="H3:H6"/>
    <mergeCell ref="F3:F6"/>
    <mergeCell ref="A2:A6"/>
    <mergeCell ref="B2:B6"/>
    <mergeCell ref="C3:C6"/>
  </mergeCells>
  <phoneticPr fontId="5" type="noConversion"/>
  <printOptions horizontalCentered="1" verticalCentered="1"/>
  <pageMargins left="0.5" right="0.5" top="0.69930555555555596" bottom="0.34" header="0" footer="0"/>
  <pageSetup scale="86" orientation="landscape"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autoPageBreaks="0" fitToPage="1"/>
  </sheetPr>
  <dimension ref="A1:J64"/>
  <sheetViews>
    <sheetView showZeros="0" showOutlineSymbols="0" zoomScaleNormal="100" workbookViewId="0">
      <pane ySplit="7" topLeftCell="A8" activePane="bottomLeft" state="frozen"/>
      <selection pane="bottomLeft" sqref="A1:H1"/>
    </sheetView>
  </sheetViews>
  <sheetFormatPr defaultColWidth="12.77734375" defaultRowHeight="12" customHeight="1" x14ac:dyDescent="0.2"/>
  <cols>
    <col min="1" max="9" width="12.77734375" style="1" customWidth="1"/>
    <col min="10" max="10" width="15.21875" style="1" customWidth="1"/>
    <col min="11" max="14" width="12.77734375" style="1" customWidth="1"/>
    <col min="15" max="16384" width="12.77734375" style="1"/>
  </cols>
  <sheetData>
    <row r="1" spans="1:10" ht="12" customHeight="1" thickBot="1" x14ac:dyDescent="0.25">
      <c r="A1" s="65" t="s">
        <v>89</v>
      </c>
      <c r="B1" s="65"/>
      <c r="C1" s="65"/>
      <c r="D1" s="65"/>
      <c r="E1" s="65"/>
      <c r="F1" s="65"/>
      <c r="G1" s="65"/>
      <c r="H1" s="65"/>
      <c r="I1" s="79" t="s">
        <v>63</v>
      </c>
      <c r="J1" s="79"/>
    </row>
    <row r="2" spans="1:10" ht="12" customHeight="1" thickTop="1" x14ac:dyDescent="0.2">
      <c r="A2" s="77" t="s">
        <v>0</v>
      </c>
      <c r="B2" s="88" t="s">
        <v>42</v>
      </c>
      <c r="C2" s="76" t="s">
        <v>1</v>
      </c>
      <c r="D2" s="76"/>
      <c r="E2" s="76"/>
      <c r="F2" s="76"/>
      <c r="G2" s="80" t="s">
        <v>90</v>
      </c>
      <c r="H2" s="77"/>
      <c r="I2" s="80" t="s">
        <v>88</v>
      </c>
      <c r="J2" s="81"/>
    </row>
    <row r="3" spans="1:10" ht="12" customHeight="1" x14ac:dyDescent="0.2">
      <c r="A3" s="78"/>
      <c r="B3" s="89"/>
      <c r="C3" s="85" t="s">
        <v>43</v>
      </c>
      <c r="D3" s="85" t="s">
        <v>44</v>
      </c>
      <c r="E3" s="85" t="s">
        <v>45</v>
      </c>
      <c r="F3" s="85" t="s">
        <v>46</v>
      </c>
      <c r="G3" s="85" t="s">
        <v>47</v>
      </c>
      <c r="H3" s="85" t="s">
        <v>48</v>
      </c>
      <c r="I3" s="85" t="s">
        <v>78</v>
      </c>
      <c r="J3" s="13" t="s">
        <v>32</v>
      </c>
    </row>
    <row r="4" spans="1:10" ht="12" customHeight="1" x14ac:dyDescent="0.2">
      <c r="A4" s="78"/>
      <c r="B4" s="89"/>
      <c r="C4" s="85"/>
      <c r="D4" s="85"/>
      <c r="E4" s="85"/>
      <c r="F4" s="85"/>
      <c r="G4" s="85"/>
      <c r="H4" s="85"/>
      <c r="I4" s="85"/>
      <c r="J4" s="86" t="s">
        <v>4</v>
      </c>
    </row>
    <row r="5" spans="1:10" ht="12" customHeight="1" x14ac:dyDescent="0.2">
      <c r="A5" s="78"/>
      <c r="B5" s="89"/>
      <c r="C5" s="85"/>
      <c r="D5" s="85"/>
      <c r="E5" s="85"/>
      <c r="F5" s="85"/>
      <c r="G5" s="85"/>
      <c r="H5" s="85"/>
      <c r="I5" s="85"/>
      <c r="J5" s="86"/>
    </row>
    <row r="6" spans="1:10" ht="12" customHeight="1" x14ac:dyDescent="0.2">
      <c r="A6" s="78"/>
      <c r="B6" s="89"/>
      <c r="C6" s="85"/>
      <c r="D6" s="85"/>
      <c r="E6" s="85"/>
      <c r="F6" s="85"/>
      <c r="G6" s="85"/>
      <c r="H6" s="85"/>
      <c r="I6" s="85"/>
      <c r="J6" s="86"/>
    </row>
    <row r="7" spans="1:10" s="10" customFormat="1" ht="12" customHeight="1" x14ac:dyDescent="0.2">
      <c r="A7" s="14"/>
      <c r="B7" s="14" t="s">
        <v>67</v>
      </c>
      <c r="C7" s="66" t="s">
        <v>68</v>
      </c>
      <c r="D7" s="66"/>
      <c r="E7" s="66"/>
      <c r="F7" s="66"/>
      <c r="G7" s="66"/>
      <c r="H7" s="66"/>
      <c r="I7" s="66"/>
      <c r="J7" s="14" t="s">
        <v>69</v>
      </c>
    </row>
    <row r="8" spans="1:10" ht="12" customHeight="1" x14ac:dyDescent="0.2">
      <c r="A8" s="3">
        <v>1970</v>
      </c>
      <c r="B8" s="3">
        <f>+[1]Pop!D191</f>
        <v>205.05199999999999</v>
      </c>
      <c r="C8" s="5">
        <v>46.9</v>
      </c>
      <c r="D8" s="5" t="s">
        <v>3</v>
      </c>
      <c r="E8" s="5" t="s">
        <v>3</v>
      </c>
      <c r="F8" s="5">
        <f t="shared" ref="F8:F52" si="0">SUM(C8,D8,E8)</f>
        <v>46.9</v>
      </c>
      <c r="G8" s="5" t="s">
        <v>3</v>
      </c>
      <c r="H8" s="5" t="s">
        <v>3</v>
      </c>
      <c r="I8" s="47">
        <f t="shared" ref="I8:I50" si="1">F8-SUM(G8,H8)</f>
        <v>46.9</v>
      </c>
      <c r="J8" s="47">
        <f t="shared" ref="J8:J50" si="2">IF(I8=0,0,IF(B8=0,0,I8/B8))</f>
        <v>0.22872247039775276</v>
      </c>
    </row>
    <row r="9" spans="1:10" ht="12" customHeight="1" x14ac:dyDescent="0.2">
      <c r="A9" s="6">
        <v>1971</v>
      </c>
      <c r="B9" s="6">
        <f>+[1]Pop!D192</f>
        <v>207.661</v>
      </c>
      <c r="C9" s="8">
        <v>51.8</v>
      </c>
      <c r="D9" s="8" t="s">
        <v>3</v>
      </c>
      <c r="E9" s="8" t="s">
        <v>3</v>
      </c>
      <c r="F9" s="8">
        <f t="shared" si="0"/>
        <v>51.8</v>
      </c>
      <c r="G9" s="8" t="s">
        <v>3</v>
      </c>
      <c r="H9" s="8" t="s">
        <v>3</v>
      </c>
      <c r="I9" s="48">
        <f t="shared" si="1"/>
        <v>51.8</v>
      </c>
      <c r="J9" s="48">
        <f t="shared" si="2"/>
        <v>0.24944500893282801</v>
      </c>
    </row>
    <row r="10" spans="1:10" ht="12" customHeight="1" x14ac:dyDescent="0.2">
      <c r="A10" s="6">
        <v>1972</v>
      </c>
      <c r="B10" s="6">
        <f>+[1]Pop!D193</f>
        <v>209.89599999999999</v>
      </c>
      <c r="C10" s="8">
        <v>44.1</v>
      </c>
      <c r="D10" s="8" t="s">
        <v>3</v>
      </c>
      <c r="E10" s="8" t="s">
        <v>3</v>
      </c>
      <c r="F10" s="8">
        <f t="shared" si="0"/>
        <v>44.1</v>
      </c>
      <c r="G10" s="8" t="s">
        <v>3</v>
      </c>
      <c r="H10" s="8" t="s">
        <v>3</v>
      </c>
      <c r="I10" s="48">
        <f t="shared" si="1"/>
        <v>44.1</v>
      </c>
      <c r="J10" s="48">
        <f t="shared" si="2"/>
        <v>0.21010405153028169</v>
      </c>
    </row>
    <row r="11" spans="1:10" ht="12" customHeight="1" x14ac:dyDescent="0.2">
      <c r="A11" s="6">
        <v>1973</v>
      </c>
      <c r="B11" s="6">
        <f>+[1]Pop!D194</f>
        <v>211.90899999999999</v>
      </c>
      <c r="C11" s="8">
        <v>52.4</v>
      </c>
      <c r="D11" s="8" t="s">
        <v>3</v>
      </c>
      <c r="E11" s="8" t="s">
        <v>3</v>
      </c>
      <c r="F11" s="8">
        <f t="shared" si="0"/>
        <v>52.4</v>
      </c>
      <c r="G11" s="8" t="s">
        <v>3</v>
      </c>
      <c r="H11" s="8" t="s">
        <v>3</v>
      </c>
      <c r="I11" s="48">
        <f t="shared" si="1"/>
        <v>52.4</v>
      </c>
      <c r="J11" s="48">
        <f t="shared" si="2"/>
        <v>0.24727595335733735</v>
      </c>
    </row>
    <row r="12" spans="1:10" ht="12" customHeight="1" x14ac:dyDescent="0.2">
      <c r="A12" s="6">
        <v>1974</v>
      </c>
      <c r="B12" s="6">
        <f>+[1]Pop!D195</f>
        <v>213.85400000000001</v>
      </c>
      <c r="C12" s="8">
        <v>36.5</v>
      </c>
      <c r="D12" s="8" t="s">
        <v>3</v>
      </c>
      <c r="E12" s="8" t="s">
        <v>3</v>
      </c>
      <c r="F12" s="8">
        <f t="shared" si="0"/>
        <v>36.5</v>
      </c>
      <c r="G12" s="8" t="s">
        <v>3</v>
      </c>
      <c r="H12" s="8" t="s">
        <v>3</v>
      </c>
      <c r="I12" s="48">
        <f t="shared" si="1"/>
        <v>36.5</v>
      </c>
      <c r="J12" s="48">
        <f t="shared" si="2"/>
        <v>0.17067719098076256</v>
      </c>
    </row>
    <row r="13" spans="1:10" ht="12" customHeight="1" x14ac:dyDescent="0.2">
      <c r="A13" s="6">
        <v>1975</v>
      </c>
      <c r="B13" s="6">
        <f>+[1]Pop!D196</f>
        <v>215.97300000000001</v>
      </c>
      <c r="C13" s="8">
        <v>59.8</v>
      </c>
      <c r="D13" s="8" t="s">
        <v>3</v>
      </c>
      <c r="E13" s="8" t="s">
        <v>3</v>
      </c>
      <c r="F13" s="8">
        <f t="shared" si="0"/>
        <v>59.8</v>
      </c>
      <c r="G13" s="8" t="s">
        <v>3</v>
      </c>
      <c r="H13" s="8" t="s">
        <v>3</v>
      </c>
      <c r="I13" s="48">
        <f t="shared" si="1"/>
        <v>59.8</v>
      </c>
      <c r="J13" s="48">
        <f t="shared" si="2"/>
        <v>0.27688646265968431</v>
      </c>
    </row>
    <row r="14" spans="1:10" ht="12" customHeight="1" x14ac:dyDescent="0.2">
      <c r="A14" s="3">
        <v>1976</v>
      </c>
      <c r="B14" s="3">
        <f>+[1]Pop!D197</f>
        <v>218.035</v>
      </c>
      <c r="C14" s="5">
        <v>38.9</v>
      </c>
      <c r="D14" s="5" t="s">
        <v>3</v>
      </c>
      <c r="E14" s="5" t="s">
        <v>3</v>
      </c>
      <c r="F14" s="5">
        <f t="shared" si="0"/>
        <v>38.9</v>
      </c>
      <c r="G14" s="5" t="s">
        <v>3</v>
      </c>
      <c r="H14" s="5" t="s">
        <v>3</v>
      </c>
      <c r="I14" s="47">
        <f t="shared" si="1"/>
        <v>38.9</v>
      </c>
      <c r="J14" s="47">
        <f t="shared" si="2"/>
        <v>0.17841172288852708</v>
      </c>
    </row>
    <row r="15" spans="1:10" ht="12" customHeight="1" x14ac:dyDescent="0.2">
      <c r="A15" s="3">
        <v>1977</v>
      </c>
      <c r="B15" s="3">
        <f>+[1]Pop!D198</f>
        <v>220.23899999999998</v>
      </c>
      <c r="C15" s="5">
        <v>39</v>
      </c>
      <c r="D15" s="5" t="s">
        <v>3</v>
      </c>
      <c r="E15" s="5" t="s">
        <v>3</v>
      </c>
      <c r="F15" s="5">
        <f t="shared" si="0"/>
        <v>39</v>
      </c>
      <c r="G15" s="5" t="s">
        <v>3</v>
      </c>
      <c r="H15" s="5" t="s">
        <v>3</v>
      </c>
      <c r="I15" s="47">
        <f t="shared" si="1"/>
        <v>39</v>
      </c>
      <c r="J15" s="47">
        <f t="shared" si="2"/>
        <v>0.17708035361584462</v>
      </c>
    </row>
    <row r="16" spans="1:10" ht="12" customHeight="1" x14ac:dyDescent="0.2">
      <c r="A16" s="3">
        <v>1978</v>
      </c>
      <c r="B16" s="3">
        <f>+[1]Pop!D199</f>
        <v>222.58500000000001</v>
      </c>
      <c r="C16" s="5">
        <v>50.1</v>
      </c>
      <c r="D16" s="5" t="s">
        <v>3</v>
      </c>
      <c r="E16" s="5" t="s">
        <v>3</v>
      </c>
      <c r="F16" s="5">
        <f t="shared" si="0"/>
        <v>50.1</v>
      </c>
      <c r="G16" s="5" t="s">
        <v>3</v>
      </c>
      <c r="H16" s="5" t="s">
        <v>3</v>
      </c>
      <c r="I16" s="47">
        <f t="shared" si="1"/>
        <v>50.1</v>
      </c>
      <c r="J16" s="47">
        <f t="shared" si="2"/>
        <v>0.22508255273266392</v>
      </c>
    </row>
    <row r="17" spans="1:10" ht="12" customHeight="1" x14ac:dyDescent="0.2">
      <c r="A17" s="3">
        <v>1979</v>
      </c>
      <c r="B17" s="3">
        <f>+[1]Pop!D200</f>
        <v>225.05500000000001</v>
      </c>
      <c r="C17" s="5">
        <v>48.7</v>
      </c>
      <c r="D17" s="5" t="s">
        <v>3</v>
      </c>
      <c r="E17" s="5" t="s">
        <v>3</v>
      </c>
      <c r="F17" s="5">
        <f t="shared" si="0"/>
        <v>48.7</v>
      </c>
      <c r="G17" s="5" t="s">
        <v>3</v>
      </c>
      <c r="H17" s="5" t="s">
        <v>3</v>
      </c>
      <c r="I17" s="47">
        <f t="shared" si="1"/>
        <v>48.7</v>
      </c>
      <c r="J17" s="47">
        <f t="shared" si="2"/>
        <v>0.21639154873253205</v>
      </c>
    </row>
    <row r="18" spans="1:10" ht="12" customHeight="1" x14ac:dyDescent="0.2">
      <c r="A18" s="3">
        <v>1980</v>
      </c>
      <c r="B18" s="3">
        <f>+[1]Pop!D201</f>
        <v>227.726</v>
      </c>
      <c r="C18" s="5">
        <v>35.68</v>
      </c>
      <c r="D18" s="5" t="s">
        <v>3</v>
      </c>
      <c r="E18" s="5" t="s">
        <v>3</v>
      </c>
      <c r="F18" s="5">
        <f t="shared" si="0"/>
        <v>35.68</v>
      </c>
      <c r="G18" s="5" t="s">
        <v>3</v>
      </c>
      <c r="H18" s="5" t="s">
        <v>3</v>
      </c>
      <c r="I18" s="47">
        <f t="shared" si="1"/>
        <v>35.68</v>
      </c>
      <c r="J18" s="47">
        <f t="shared" si="2"/>
        <v>0.15667951836856572</v>
      </c>
    </row>
    <row r="19" spans="1:10" ht="12" customHeight="1" x14ac:dyDescent="0.2">
      <c r="A19" s="6">
        <v>1981</v>
      </c>
      <c r="B19" s="6">
        <f>+[1]Pop!D202</f>
        <v>229.96600000000001</v>
      </c>
      <c r="C19" s="8">
        <v>38.6</v>
      </c>
      <c r="D19" s="8" t="s">
        <v>3</v>
      </c>
      <c r="E19" s="8" t="s">
        <v>3</v>
      </c>
      <c r="F19" s="8">
        <f t="shared" si="0"/>
        <v>38.6</v>
      </c>
      <c r="G19" s="8" t="s">
        <v>3</v>
      </c>
      <c r="H19" s="8" t="s">
        <v>3</v>
      </c>
      <c r="I19" s="48">
        <f t="shared" si="1"/>
        <v>38.6</v>
      </c>
      <c r="J19" s="48">
        <f t="shared" si="2"/>
        <v>0.16785089969821626</v>
      </c>
    </row>
    <row r="20" spans="1:10" ht="12" customHeight="1" x14ac:dyDescent="0.2">
      <c r="A20" s="6">
        <v>1982</v>
      </c>
      <c r="B20" s="6">
        <f>+[1]Pop!D203</f>
        <v>232.18799999999999</v>
      </c>
      <c r="C20" s="8">
        <v>52.319601908974512</v>
      </c>
      <c r="D20" s="8" t="s">
        <v>3</v>
      </c>
      <c r="E20" s="8" t="s">
        <v>3</v>
      </c>
      <c r="F20" s="8">
        <f t="shared" si="0"/>
        <v>52.319601908974512</v>
      </c>
      <c r="G20" s="8" t="s">
        <v>3</v>
      </c>
      <c r="H20" s="8" t="s">
        <v>3</v>
      </c>
      <c r="I20" s="48">
        <f t="shared" si="1"/>
        <v>52.319601908974512</v>
      </c>
      <c r="J20" s="48">
        <f t="shared" si="2"/>
        <v>0.22533292809694952</v>
      </c>
    </row>
    <row r="21" spans="1:10" ht="12" customHeight="1" x14ac:dyDescent="0.2">
      <c r="A21" s="6">
        <v>1983</v>
      </c>
      <c r="B21" s="6">
        <f>+[1]Pop!D204</f>
        <v>234.30699999999999</v>
      </c>
      <c r="C21" s="8">
        <v>36.236193691072053</v>
      </c>
      <c r="D21" s="8" t="s">
        <v>3</v>
      </c>
      <c r="E21" s="8" t="s">
        <v>3</v>
      </c>
      <c r="F21" s="8">
        <f t="shared" si="0"/>
        <v>36.236193691072053</v>
      </c>
      <c r="G21" s="8" t="s">
        <v>3</v>
      </c>
      <c r="H21" s="8" t="s">
        <v>3</v>
      </c>
      <c r="I21" s="48">
        <f t="shared" si="1"/>
        <v>36.236193691072053</v>
      </c>
      <c r="J21" s="48">
        <f t="shared" si="2"/>
        <v>0.15465262963151785</v>
      </c>
    </row>
    <row r="22" spans="1:10" ht="12" customHeight="1" x14ac:dyDescent="0.2">
      <c r="A22" s="6">
        <v>1984</v>
      </c>
      <c r="B22" s="6">
        <f>+[1]Pop!D205</f>
        <v>236.34800000000001</v>
      </c>
      <c r="C22" s="8">
        <v>50.428017692934468</v>
      </c>
      <c r="D22" s="8" t="s">
        <v>3</v>
      </c>
      <c r="E22" s="8" t="s">
        <v>3</v>
      </c>
      <c r="F22" s="8">
        <f t="shared" si="0"/>
        <v>50.428017692934468</v>
      </c>
      <c r="G22" s="8" t="s">
        <v>3</v>
      </c>
      <c r="H22" s="8" t="s">
        <v>3</v>
      </c>
      <c r="I22" s="48">
        <f t="shared" si="1"/>
        <v>50.428017692934468</v>
      </c>
      <c r="J22" s="48">
        <f t="shared" si="2"/>
        <v>0.2133634204348438</v>
      </c>
    </row>
    <row r="23" spans="1:10" ht="12" customHeight="1" x14ac:dyDescent="0.2">
      <c r="A23" s="6">
        <v>1985</v>
      </c>
      <c r="B23" s="6">
        <f>+[1]Pop!D206</f>
        <v>238.46600000000001</v>
      </c>
      <c r="C23" s="8">
        <v>49.920300314282393</v>
      </c>
      <c r="D23" s="8" t="s">
        <v>3</v>
      </c>
      <c r="E23" s="8" t="s">
        <v>3</v>
      </c>
      <c r="F23" s="8">
        <f t="shared" si="0"/>
        <v>49.920300314282393</v>
      </c>
      <c r="G23" s="8" t="s">
        <v>3</v>
      </c>
      <c r="H23" s="8" t="s">
        <v>3</v>
      </c>
      <c r="I23" s="48">
        <f t="shared" si="1"/>
        <v>49.920300314282393</v>
      </c>
      <c r="J23" s="48">
        <f t="shared" si="2"/>
        <v>0.20933927819597928</v>
      </c>
    </row>
    <row r="24" spans="1:10" ht="12" customHeight="1" x14ac:dyDescent="0.2">
      <c r="A24" s="3">
        <v>1986</v>
      </c>
      <c r="B24" s="3">
        <f>+[1]Pop!D207</f>
        <v>240.65100000000001</v>
      </c>
      <c r="C24" s="5">
        <v>33.072395530206038</v>
      </c>
      <c r="D24" s="5" t="s">
        <v>3</v>
      </c>
      <c r="E24" s="5" t="s">
        <v>3</v>
      </c>
      <c r="F24" s="5">
        <f t="shared" si="0"/>
        <v>33.072395530206038</v>
      </c>
      <c r="G24" s="5" t="s">
        <v>3</v>
      </c>
      <c r="H24" s="5" t="s">
        <v>3</v>
      </c>
      <c r="I24" s="47">
        <f t="shared" si="1"/>
        <v>33.072395530206038</v>
      </c>
      <c r="J24" s="47">
        <f t="shared" si="2"/>
        <v>0.13742887222661046</v>
      </c>
    </row>
    <row r="25" spans="1:10" ht="12" customHeight="1" x14ac:dyDescent="0.2">
      <c r="A25" s="3">
        <v>1987</v>
      </c>
      <c r="B25" s="3">
        <f>+[1]Pop!D208</f>
        <v>242.804</v>
      </c>
      <c r="C25" s="5">
        <v>36.908357583517642</v>
      </c>
      <c r="D25" s="5" t="s">
        <v>3</v>
      </c>
      <c r="E25" s="5" t="s">
        <v>3</v>
      </c>
      <c r="F25" s="5">
        <f t="shared" si="0"/>
        <v>36.908357583517642</v>
      </c>
      <c r="G25" s="5" t="s">
        <v>3</v>
      </c>
      <c r="H25" s="5" t="s">
        <v>3</v>
      </c>
      <c r="I25" s="47">
        <f t="shared" si="1"/>
        <v>36.908357583517642</v>
      </c>
      <c r="J25" s="47">
        <f t="shared" si="2"/>
        <v>0.15200885316352961</v>
      </c>
    </row>
    <row r="26" spans="1:10" ht="12" customHeight="1" x14ac:dyDescent="0.2">
      <c r="A26" s="3">
        <v>1988</v>
      </c>
      <c r="B26" s="3">
        <f>+[1]Pop!D209</f>
        <v>245.02099999999999</v>
      </c>
      <c r="C26" s="5">
        <v>29.102764521010368</v>
      </c>
      <c r="D26" s="5" t="s">
        <v>3</v>
      </c>
      <c r="E26" s="5" t="s">
        <v>3</v>
      </c>
      <c r="F26" s="5">
        <f t="shared" si="0"/>
        <v>29.102764521010368</v>
      </c>
      <c r="G26" s="5" t="s">
        <v>3</v>
      </c>
      <c r="H26" s="5" t="s">
        <v>3</v>
      </c>
      <c r="I26" s="47">
        <f t="shared" si="1"/>
        <v>29.102764521010368</v>
      </c>
      <c r="J26" s="47">
        <f t="shared" si="2"/>
        <v>0.11877661311075528</v>
      </c>
    </row>
    <row r="27" spans="1:10" ht="12" customHeight="1" x14ac:dyDescent="0.2">
      <c r="A27" s="3">
        <v>1989</v>
      </c>
      <c r="B27" s="3">
        <f>+[1]Pop!D210</f>
        <v>247.34200000000001</v>
      </c>
      <c r="C27" s="5">
        <v>34.425934117099303</v>
      </c>
      <c r="D27" s="5" t="s">
        <v>3</v>
      </c>
      <c r="E27" s="5" t="s">
        <v>3</v>
      </c>
      <c r="F27" s="5">
        <f t="shared" si="0"/>
        <v>34.425934117099303</v>
      </c>
      <c r="G27" s="5" t="s">
        <v>3</v>
      </c>
      <c r="H27" s="5" t="s">
        <v>3</v>
      </c>
      <c r="I27" s="47">
        <f t="shared" si="1"/>
        <v>34.425934117099303</v>
      </c>
      <c r="J27" s="47">
        <f t="shared" si="2"/>
        <v>0.13918353582124873</v>
      </c>
    </row>
    <row r="28" spans="1:10" ht="12" customHeight="1" x14ac:dyDescent="0.2">
      <c r="A28" s="3">
        <v>1990</v>
      </c>
      <c r="B28" s="3">
        <f>+[1]Pop!D211</f>
        <v>250.13200000000001</v>
      </c>
      <c r="C28" s="5">
        <v>30.081131416598776</v>
      </c>
      <c r="D28" s="5" t="s">
        <v>3</v>
      </c>
      <c r="E28" s="5" t="s">
        <v>3</v>
      </c>
      <c r="F28" s="5">
        <f t="shared" si="0"/>
        <v>30.081131416598776</v>
      </c>
      <c r="G28" s="5" t="s">
        <v>3</v>
      </c>
      <c r="H28" s="5" t="s">
        <v>3</v>
      </c>
      <c r="I28" s="47">
        <f t="shared" si="1"/>
        <v>30.081131416598776</v>
      </c>
      <c r="J28" s="47">
        <f t="shared" si="2"/>
        <v>0.12026102784369364</v>
      </c>
    </row>
    <row r="29" spans="1:10" ht="12" customHeight="1" x14ac:dyDescent="0.2">
      <c r="A29" s="6">
        <v>1991</v>
      </c>
      <c r="B29" s="6">
        <f>+[1]Pop!D212</f>
        <v>253.49299999999999</v>
      </c>
      <c r="C29" s="8">
        <v>22.982074263764414</v>
      </c>
      <c r="D29" s="8" t="s">
        <v>3</v>
      </c>
      <c r="E29" s="8" t="s">
        <v>3</v>
      </c>
      <c r="F29" s="8">
        <f t="shared" si="0"/>
        <v>22.982074263764414</v>
      </c>
      <c r="G29" s="8" t="s">
        <v>3</v>
      </c>
      <c r="H29" s="8" t="s">
        <v>3</v>
      </c>
      <c r="I29" s="48">
        <f t="shared" si="1"/>
        <v>22.982074263764414</v>
      </c>
      <c r="J29" s="48">
        <f t="shared" si="2"/>
        <v>9.0661573549425084E-2</v>
      </c>
    </row>
    <row r="30" spans="1:10" ht="12" customHeight="1" x14ac:dyDescent="0.2">
      <c r="A30" s="6">
        <v>1992</v>
      </c>
      <c r="B30" s="6">
        <f>+[1]Pop!D213</f>
        <v>256.89400000000001</v>
      </c>
      <c r="C30" s="8">
        <v>15.84</v>
      </c>
      <c r="D30" s="8" t="s">
        <v>3</v>
      </c>
      <c r="E30" s="8" t="s">
        <v>3</v>
      </c>
      <c r="F30" s="8">
        <f t="shared" si="0"/>
        <v>15.84</v>
      </c>
      <c r="G30" s="8" t="s">
        <v>3</v>
      </c>
      <c r="H30" s="8" t="s">
        <v>3</v>
      </c>
      <c r="I30" s="48">
        <f t="shared" si="1"/>
        <v>15.84</v>
      </c>
      <c r="J30" s="48">
        <f t="shared" si="2"/>
        <v>6.1659672861180098E-2</v>
      </c>
    </row>
    <row r="31" spans="1:10" ht="12" customHeight="1" x14ac:dyDescent="0.2">
      <c r="A31" s="6">
        <v>1993</v>
      </c>
      <c r="B31" s="6">
        <f>+[1]Pop!D214</f>
        <v>260.255</v>
      </c>
      <c r="C31" s="8">
        <v>12.98</v>
      </c>
      <c r="D31" s="8" t="s">
        <v>3</v>
      </c>
      <c r="E31" s="8" t="s">
        <v>3</v>
      </c>
      <c r="F31" s="8">
        <f t="shared" si="0"/>
        <v>12.98</v>
      </c>
      <c r="G31" s="8" t="s">
        <v>3</v>
      </c>
      <c r="H31" s="8" t="s">
        <v>3</v>
      </c>
      <c r="I31" s="48">
        <f t="shared" si="1"/>
        <v>12.98</v>
      </c>
      <c r="J31" s="48">
        <f t="shared" si="2"/>
        <v>4.9874161879694914E-2</v>
      </c>
    </row>
    <row r="32" spans="1:10" ht="12" customHeight="1" x14ac:dyDescent="0.2">
      <c r="A32" s="6">
        <v>1994</v>
      </c>
      <c r="B32" s="6">
        <f>+[1]Pop!D215</f>
        <v>263.43599999999998</v>
      </c>
      <c r="C32" s="8">
        <v>23.9</v>
      </c>
      <c r="D32" s="8" t="s">
        <v>3</v>
      </c>
      <c r="E32" s="8" t="s">
        <v>3</v>
      </c>
      <c r="F32" s="8">
        <f t="shared" si="0"/>
        <v>23.9</v>
      </c>
      <c r="G32" s="8" t="s">
        <v>3</v>
      </c>
      <c r="H32" s="8" t="s">
        <v>3</v>
      </c>
      <c r="I32" s="48">
        <f t="shared" si="1"/>
        <v>23.9</v>
      </c>
      <c r="J32" s="48">
        <f t="shared" si="2"/>
        <v>9.0724122747080888E-2</v>
      </c>
    </row>
    <row r="33" spans="1:10" ht="12" customHeight="1" x14ac:dyDescent="0.2">
      <c r="A33" s="6">
        <v>1995</v>
      </c>
      <c r="B33" s="6">
        <f>+[1]Pop!D216</f>
        <v>266.55700000000002</v>
      </c>
      <c r="C33" s="8">
        <v>18.940000000000001</v>
      </c>
      <c r="D33" s="8" t="s">
        <v>3</v>
      </c>
      <c r="E33" s="8" t="s">
        <v>3</v>
      </c>
      <c r="F33" s="8">
        <f t="shared" si="0"/>
        <v>18.940000000000001</v>
      </c>
      <c r="G33" s="8" t="s">
        <v>3</v>
      </c>
      <c r="H33" s="8" t="s">
        <v>3</v>
      </c>
      <c r="I33" s="48">
        <f t="shared" si="1"/>
        <v>18.940000000000001</v>
      </c>
      <c r="J33" s="48">
        <f t="shared" si="2"/>
        <v>7.1054221048406155E-2</v>
      </c>
    </row>
    <row r="34" spans="1:10" ht="12" customHeight="1" x14ac:dyDescent="0.2">
      <c r="A34" s="3">
        <v>1996</v>
      </c>
      <c r="B34" s="3">
        <f>+[1]Pop!D217</f>
        <v>269.66699999999997</v>
      </c>
      <c r="C34" s="5">
        <v>20.54</v>
      </c>
      <c r="D34" s="5" t="s">
        <v>3</v>
      </c>
      <c r="E34" s="5" t="s">
        <v>3</v>
      </c>
      <c r="F34" s="5">
        <f t="shared" si="0"/>
        <v>20.54</v>
      </c>
      <c r="G34" s="5" t="s">
        <v>3</v>
      </c>
      <c r="H34" s="5" t="s">
        <v>3</v>
      </c>
      <c r="I34" s="47">
        <f t="shared" si="1"/>
        <v>20.54</v>
      </c>
      <c r="J34" s="47">
        <f t="shared" si="2"/>
        <v>7.6168014625445465E-2</v>
      </c>
    </row>
    <row r="35" spans="1:10" ht="12" customHeight="1" x14ac:dyDescent="0.2">
      <c r="A35" s="3">
        <v>1997</v>
      </c>
      <c r="B35" s="3">
        <f>+[1]Pop!D218</f>
        <v>272.91199999999998</v>
      </c>
      <c r="C35" s="5">
        <v>28.14</v>
      </c>
      <c r="D35" s="5" t="s">
        <v>3</v>
      </c>
      <c r="E35" s="5" t="s">
        <v>3</v>
      </c>
      <c r="F35" s="5">
        <f t="shared" si="0"/>
        <v>28.14</v>
      </c>
      <c r="G35" s="5" t="s">
        <v>3</v>
      </c>
      <c r="H35" s="5" t="s">
        <v>3</v>
      </c>
      <c r="I35" s="47">
        <f t="shared" si="1"/>
        <v>28.14</v>
      </c>
      <c r="J35" s="47">
        <f t="shared" si="2"/>
        <v>0.10311016005159174</v>
      </c>
    </row>
    <row r="36" spans="1:10" ht="12" customHeight="1" x14ac:dyDescent="0.2">
      <c r="A36" s="3">
        <v>1998</v>
      </c>
      <c r="B36" s="3">
        <f>+[1]Pop!D219</f>
        <v>276.11500000000001</v>
      </c>
      <c r="C36" s="5">
        <v>29.18</v>
      </c>
      <c r="D36" s="5" t="s">
        <v>3</v>
      </c>
      <c r="E36" s="5" t="s">
        <v>3</v>
      </c>
      <c r="F36" s="5">
        <f t="shared" si="0"/>
        <v>29.18</v>
      </c>
      <c r="G36" s="5" t="s">
        <v>3</v>
      </c>
      <c r="H36" s="5" t="s">
        <v>3</v>
      </c>
      <c r="I36" s="47">
        <f t="shared" si="1"/>
        <v>29.18</v>
      </c>
      <c r="J36" s="47">
        <f t="shared" si="2"/>
        <v>0.10568060409611936</v>
      </c>
    </row>
    <row r="37" spans="1:10" ht="12" customHeight="1" x14ac:dyDescent="0.2">
      <c r="A37" s="3">
        <v>1999</v>
      </c>
      <c r="B37" s="3">
        <f>+[1]Pop!D220</f>
        <v>279.29500000000002</v>
      </c>
      <c r="C37" s="5">
        <v>16.760000000000002</v>
      </c>
      <c r="D37" s="5" t="s">
        <v>3</v>
      </c>
      <c r="E37" s="5" t="s">
        <v>3</v>
      </c>
      <c r="F37" s="5">
        <f t="shared" si="0"/>
        <v>16.760000000000002</v>
      </c>
      <c r="G37" s="5" t="s">
        <v>3</v>
      </c>
      <c r="H37" s="5" t="s">
        <v>3</v>
      </c>
      <c r="I37" s="47">
        <f t="shared" si="1"/>
        <v>16.760000000000002</v>
      </c>
      <c r="J37" s="47">
        <f t="shared" si="2"/>
        <v>6.0008235020319017E-2</v>
      </c>
    </row>
    <row r="38" spans="1:10" ht="12" customHeight="1" x14ac:dyDescent="0.2">
      <c r="A38" s="3">
        <v>2000</v>
      </c>
      <c r="B38" s="3">
        <f>+[1]Pop!D221</f>
        <v>282.38499999999999</v>
      </c>
      <c r="C38" s="5">
        <v>16.260000000000002</v>
      </c>
      <c r="D38" s="5" t="s">
        <v>3</v>
      </c>
      <c r="E38" s="5" t="s">
        <v>3</v>
      </c>
      <c r="F38" s="5">
        <f t="shared" si="0"/>
        <v>16.260000000000002</v>
      </c>
      <c r="G38" s="5" t="s">
        <v>3</v>
      </c>
      <c r="H38" s="5" t="s">
        <v>3</v>
      </c>
      <c r="I38" s="47">
        <f t="shared" si="1"/>
        <v>16.260000000000002</v>
      </c>
      <c r="J38" s="47">
        <f t="shared" si="2"/>
        <v>5.7580962161587909E-2</v>
      </c>
    </row>
    <row r="39" spans="1:10" ht="12" customHeight="1" x14ac:dyDescent="0.2">
      <c r="A39" s="6">
        <v>2001</v>
      </c>
      <c r="B39" s="12">
        <f>+[1]Pop!D222</f>
        <v>285.30901899999998</v>
      </c>
      <c r="C39" s="8">
        <v>16.32</v>
      </c>
      <c r="D39" s="8" t="s">
        <v>3</v>
      </c>
      <c r="E39" s="8" t="s">
        <v>3</v>
      </c>
      <c r="F39" s="8">
        <f t="shared" si="0"/>
        <v>16.32</v>
      </c>
      <c r="G39" s="8" t="s">
        <v>3</v>
      </c>
      <c r="H39" s="8" t="s">
        <v>3</v>
      </c>
      <c r="I39" s="48">
        <f t="shared" si="1"/>
        <v>16.32</v>
      </c>
      <c r="J39" s="48">
        <f t="shared" si="2"/>
        <v>5.7201136007551175E-2</v>
      </c>
    </row>
    <row r="40" spans="1:10" ht="12" customHeight="1" x14ac:dyDescent="0.2">
      <c r="A40" s="6">
        <v>2002</v>
      </c>
      <c r="B40" s="12">
        <f>+[1]Pop!D223</f>
        <v>288.10481800000002</v>
      </c>
      <c r="C40" s="8">
        <v>16.46</v>
      </c>
      <c r="D40" s="8" t="s">
        <v>3</v>
      </c>
      <c r="E40" s="8" t="s">
        <v>3</v>
      </c>
      <c r="F40" s="8">
        <f t="shared" si="0"/>
        <v>16.46</v>
      </c>
      <c r="G40" s="8" t="s">
        <v>3</v>
      </c>
      <c r="H40" s="8" t="s">
        <v>3</v>
      </c>
      <c r="I40" s="48">
        <f t="shared" si="1"/>
        <v>16.46</v>
      </c>
      <c r="J40" s="48">
        <f t="shared" si="2"/>
        <v>5.7131984512664415E-2</v>
      </c>
    </row>
    <row r="41" spans="1:10" ht="12" customHeight="1" x14ac:dyDescent="0.2">
      <c r="A41" s="6">
        <v>2003</v>
      </c>
      <c r="B41" s="12">
        <f>+[1]Pop!D224</f>
        <v>290.81963400000001</v>
      </c>
      <c r="C41" s="8">
        <v>11.16</v>
      </c>
      <c r="D41" s="8" t="s">
        <v>3</v>
      </c>
      <c r="E41" s="8" t="s">
        <v>3</v>
      </c>
      <c r="F41" s="8">
        <f t="shared" si="0"/>
        <v>11.16</v>
      </c>
      <c r="G41" s="8" t="s">
        <v>3</v>
      </c>
      <c r="H41" s="8" t="s">
        <v>3</v>
      </c>
      <c r="I41" s="48">
        <f t="shared" si="1"/>
        <v>11.16</v>
      </c>
      <c r="J41" s="48">
        <f t="shared" si="2"/>
        <v>3.8374300409167006E-2</v>
      </c>
    </row>
    <row r="42" spans="1:10" ht="12" customHeight="1" x14ac:dyDescent="0.2">
      <c r="A42" s="6">
        <v>2004</v>
      </c>
      <c r="B42" s="12">
        <f>+[1]Pop!D225</f>
        <v>293.46318500000001</v>
      </c>
      <c r="C42" s="8">
        <v>9.3000000000000007</v>
      </c>
      <c r="D42" s="8" t="s">
        <v>3</v>
      </c>
      <c r="E42" s="8" t="s">
        <v>3</v>
      </c>
      <c r="F42" s="8">
        <f t="shared" si="0"/>
        <v>9.3000000000000007</v>
      </c>
      <c r="G42" s="8" t="s">
        <v>3</v>
      </c>
      <c r="H42" s="8" t="s">
        <v>3</v>
      </c>
      <c r="I42" s="48">
        <f t="shared" si="1"/>
        <v>9.3000000000000007</v>
      </c>
      <c r="J42" s="48">
        <f t="shared" si="2"/>
        <v>3.1690516819000654E-2</v>
      </c>
    </row>
    <row r="43" spans="1:10" ht="12" customHeight="1" x14ac:dyDescent="0.2">
      <c r="A43" s="6">
        <v>2005</v>
      </c>
      <c r="B43" s="12">
        <f>+[1]Pop!D226</f>
        <v>296.186216</v>
      </c>
      <c r="C43" s="8">
        <v>10.68</v>
      </c>
      <c r="D43" s="8" t="s">
        <v>3</v>
      </c>
      <c r="E43" s="8" t="s">
        <v>3</v>
      </c>
      <c r="F43" s="8">
        <f t="shared" si="0"/>
        <v>10.68</v>
      </c>
      <c r="G43" s="8" t="s">
        <v>3</v>
      </c>
      <c r="H43" s="8" t="s">
        <v>3</v>
      </c>
      <c r="I43" s="48">
        <f t="shared" si="1"/>
        <v>10.68</v>
      </c>
      <c r="J43" s="48">
        <f t="shared" si="2"/>
        <v>3.605839645150806E-2</v>
      </c>
    </row>
    <row r="44" spans="1:10" ht="12" customHeight="1" x14ac:dyDescent="0.2">
      <c r="A44" s="3">
        <v>2006</v>
      </c>
      <c r="B44" s="11">
        <f>+[1]Pop!D227</f>
        <v>298.99582500000002</v>
      </c>
      <c r="C44" s="5">
        <v>10.94</v>
      </c>
      <c r="D44" s="5" t="s">
        <v>3</v>
      </c>
      <c r="E44" s="5" t="s">
        <v>3</v>
      </c>
      <c r="F44" s="5">
        <f t="shared" si="0"/>
        <v>10.94</v>
      </c>
      <c r="G44" s="5" t="s">
        <v>3</v>
      </c>
      <c r="H44" s="5" t="s">
        <v>3</v>
      </c>
      <c r="I44" s="47">
        <f t="shared" si="1"/>
        <v>10.94</v>
      </c>
      <c r="J44" s="47">
        <f t="shared" si="2"/>
        <v>3.6589139664408354E-2</v>
      </c>
    </row>
    <row r="45" spans="1:10" ht="12" customHeight="1" x14ac:dyDescent="0.2">
      <c r="A45" s="3">
        <v>2007</v>
      </c>
      <c r="B45" s="11">
        <f>+[1]Pop!D228</f>
        <v>302.003917</v>
      </c>
      <c r="C45" s="5">
        <v>8.26</v>
      </c>
      <c r="D45" s="5" t="s">
        <v>3</v>
      </c>
      <c r="E45" s="5" t="s">
        <v>3</v>
      </c>
      <c r="F45" s="5">
        <f t="shared" si="0"/>
        <v>8.26</v>
      </c>
      <c r="G45" s="5" t="s">
        <v>3</v>
      </c>
      <c r="H45" s="5" t="s">
        <v>3</v>
      </c>
      <c r="I45" s="47">
        <f t="shared" si="1"/>
        <v>8.26</v>
      </c>
      <c r="J45" s="47">
        <f t="shared" si="2"/>
        <v>2.7350638634266455E-2</v>
      </c>
    </row>
    <row r="46" spans="1:10" ht="12" customHeight="1" x14ac:dyDescent="0.2">
      <c r="A46" s="3">
        <v>2008</v>
      </c>
      <c r="B46" s="11">
        <f>+[1]Pop!D229</f>
        <v>304.79776099999998</v>
      </c>
      <c r="C46" s="5">
        <v>10.039999999999999</v>
      </c>
      <c r="D46" s="5" t="s">
        <v>3</v>
      </c>
      <c r="E46" s="5" t="s">
        <v>3</v>
      </c>
      <c r="F46" s="5">
        <f t="shared" si="0"/>
        <v>10.039999999999999</v>
      </c>
      <c r="G46" s="5" t="s">
        <v>3</v>
      </c>
      <c r="H46" s="5" t="s">
        <v>3</v>
      </c>
      <c r="I46" s="47">
        <f t="shared" si="1"/>
        <v>10.039999999999999</v>
      </c>
      <c r="J46" s="47">
        <f t="shared" si="2"/>
        <v>3.2939874515679264E-2</v>
      </c>
    </row>
    <row r="47" spans="1:10" ht="12" customHeight="1" x14ac:dyDescent="0.2">
      <c r="A47" s="3">
        <v>2009</v>
      </c>
      <c r="B47" s="11">
        <f>+[1]Pop!D230</f>
        <v>307.43940600000002</v>
      </c>
      <c r="C47" s="5">
        <v>8.98</v>
      </c>
      <c r="D47" s="5" t="s">
        <v>3</v>
      </c>
      <c r="E47" s="5" t="s">
        <v>3</v>
      </c>
      <c r="F47" s="5">
        <f t="shared" si="0"/>
        <v>8.98</v>
      </c>
      <c r="G47" s="5" t="s">
        <v>3</v>
      </c>
      <c r="H47" s="5" t="s">
        <v>3</v>
      </c>
      <c r="I47" s="47">
        <f t="shared" si="1"/>
        <v>8.98</v>
      </c>
      <c r="J47" s="47">
        <f t="shared" si="2"/>
        <v>2.9209007774364488E-2</v>
      </c>
    </row>
    <row r="48" spans="1:10" ht="12" customHeight="1" x14ac:dyDescent="0.2">
      <c r="A48" s="3">
        <v>2010</v>
      </c>
      <c r="B48" s="11">
        <f>+[1]Pop!D231</f>
        <v>309.74127900000002</v>
      </c>
      <c r="C48" s="5">
        <v>10.78</v>
      </c>
      <c r="D48" s="5" t="s">
        <v>3</v>
      </c>
      <c r="E48" s="5" t="s">
        <v>3</v>
      </c>
      <c r="F48" s="5">
        <f t="shared" si="0"/>
        <v>10.78</v>
      </c>
      <c r="G48" s="5" t="s">
        <v>3</v>
      </c>
      <c r="H48" s="5" t="s">
        <v>3</v>
      </c>
      <c r="I48" s="47">
        <f t="shared" si="1"/>
        <v>10.78</v>
      </c>
      <c r="J48" s="47">
        <f t="shared" si="2"/>
        <v>3.4803239770957353E-2</v>
      </c>
    </row>
    <row r="49" spans="1:10" ht="12" customHeight="1" x14ac:dyDescent="0.2">
      <c r="A49" s="6">
        <v>2011</v>
      </c>
      <c r="B49" s="12">
        <f>+[1]Pop!D232</f>
        <v>311.97391399999998</v>
      </c>
      <c r="C49" s="8">
        <v>7.14</v>
      </c>
      <c r="D49" s="8" t="s">
        <v>3</v>
      </c>
      <c r="E49" s="8" t="s">
        <v>3</v>
      </c>
      <c r="F49" s="8">
        <f t="shared" si="0"/>
        <v>7.14</v>
      </c>
      <c r="G49" s="8" t="s">
        <v>3</v>
      </c>
      <c r="H49" s="8" t="s">
        <v>3</v>
      </c>
      <c r="I49" s="48">
        <f t="shared" si="1"/>
        <v>7.14</v>
      </c>
      <c r="J49" s="48">
        <f t="shared" si="2"/>
        <v>2.2886528903823672E-2</v>
      </c>
    </row>
    <row r="50" spans="1:10" ht="12" customHeight="1" x14ac:dyDescent="0.2">
      <c r="A50" s="6">
        <v>2012</v>
      </c>
      <c r="B50" s="12">
        <f>+[1]Pop!D233</f>
        <v>314.16755799999999</v>
      </c>
      <c r="C50" s="8">
        <v>9.34</v>
      </c>
      <c r="D50" s="8" t="s">
        <v>3</v>
      </c>
      <c r="E50" s="8" t="s">
        <v>3</v>
      </c>
      <c r="F50" s="8">
        <f t="shared" si="0"/>
        <v>9.34</v>
      </c>
      <c r="G50" s="8" t="s">
        <v>3</v>
      </c>
      <c r="H50" s="8" t="s">
        <v>3</v>
      </c>
      <c r="I50" s="48">
        <f t="shared" si="1"/>
        <v>9.34</v>
      </c>
      <c r="J50" s="48">
        <f t="shared" si="2"/>
        <v>2.9729358624610121E-2</v>
      </c>
    </row>
    <row r="51" spans="1:10" ht="12" customHeight="1" x14ac:dyDescent="0.2">
      <c r="A51" s="6">
        <v>2013</v>
      </c>
      <c r="B51" s="12">
        <f>+[1]Pop!D234</f>
        <v>316.29476599999998</v>
      </c>
      <c r="C51" s="8">
        <v>17.079999999999998</v>
      </c>
      <c r="D51" s="8" t="s">
        <v>3</v>
      </c>
      <c r="E51" s="8" t="s">
        <v>3</v>
      </c>
      <c r="F51" s="8">
        <f t="shared" si="0"/>
        <v>17.079999999999998</v>
      </c>
      <c r="G51" s="8" t="s">
        <v>3</v>
      </c>
      <c r="H51" s="8" t="s">
        <v>3</v>
      </c>
      <c r="I51" s="48">
        <f>F51-SUM(G51,H51)</f>
        <v>17.079999999999998</v>
      </c>
      <c r="J51" s="48">
        <f>IF(I51=0,0,IF(B51=0,0,I51/B51))</f>
        <v>5.4000261262622348E-2</v>
      </c>
    </row>
    <row r="52" spans="1:10" ht="12" customHeight="1" x14ac:dyDescent="0.2">
      <c r="A52" s="20">
        <v>2014</v>
      </c>
      <c r="B52" s="21">
        <f>+[1]Pop!D235</f>
        <v>318.576955</v>
      </c>
      <c r="C52" s="23">
        <v>11.02</v>
      </c>
      <c r="D52" s="23" t="s">
        <v>3</v>
      </c>
      <c r="E52" s="23" t="s">
        <v>3</v>
      </c>
      <c r="F52" s="23">
        <f t="shared" si="0"/>
        <v>11.02</v>
      </c>
      <c r="G52" s="23" t="s">
        <v>3</v>
      </c>
      <c r="H52" s="23" t="s">
        <v>3</v>
      </c>
      <c r="I52" s="49">
        <f>F52-SUM(G52,H52)</f>
        <v>11.02</v>
      </c>
      <c r="J52" s="49">
        <f>IF(I52=0,0,IF(B52=0,0,I52/B52))</f>
        <v>3.4591328176892144E-2</v>
      </c>
    </row>
    <row r="53" spans="1:10" ht="12" customHeight="1" x14ac:dyDescent="0.2">
      <c r="A53" s="20">
        <v>2015</v>
      </c>
      <c r="B53" s="21">
        <f>+[1]Pop!D236</f>
        <v>320.87070299999999</v>
      </c>
      <c r="C53" s="23">
        <v>10.75</v>
      </c>
      <c r="D53" s="23" t="s">
        <v>3</v>
      </c>
      <c r="E53" s="23" t="s">
        <v>3</v>
      </c>
      <c r="F53" s="23">
        <f t="shared" ref="F53" si="3">SUM(C53,D53,E53)</f>
        <v>10.75</v>
      </c>
      <c r="G53" s="23" t="s">
        <v>3</v>
      </c>
      <c r="H53" s="23" t="s">
        <v>3</v>
      </c>
      <c r="I53" s="49">
        <f>F53-SUM(G53,H53)</f>
        <v>10.75</v>
      </c>
      <c r="J53" s="49">
        <f>IF(I53=0,0,IF(B53=0,0,I53/B53))</f>
        <v>3.3502591229090807E-2</v>
      </c>
    </row>
    <row r="54" spans="1:10" ht="12" customHeight="1" x14ac:dyDescent="0.2">
      <c r="A54" s="28">
        <v>2016</v>
      </c>
      <c r="B54" s="29">
        <f>+[1]Pop!D237</f>
        <v>323.16101099999997</v>
      </c>
      <c r="C54" s="34">
        <v>7.9606258083772756</v>
      </c>
      <c r="D54" s="34" t="s">
        <v>3</v>
      </c>
      <c r="E54" s="34" t="s">
        <v>3</v>
      </c>
      <c r="F54" s="34">
        <f t="shared" ref="F54:F55" si="4">SUM(C54,D54,E54)</f>
        <v>7.9606258083772756</v>
      </c>
      <c r="G54" s="34" t="s">
        <v>3</v>
      </c>
      <c r="H54" s="34" t="s">
        <v>3</v>
      </c>
      <c r="I54" s="50">
        <f t="shared" ref="I54:I55" si="5">F54-SUM(G54,H54)</f>
        <v>7.9606258083772756</v>
      </c>
      <c r="J54" s="50">
        <f t="shared" ref="J54:J55" si="6">IF(I54=0,0,IF(B54=0,0,I54/B54))</f>
        <v>2.4633620818748078E-2</v>
      </c>
    </row>
    <row r="55" spans="1:10" ht="12" customHeight="1" x14ac:dyDescent="0.2">
      <c r="A55" s="39">
        <v>2017</v>
      </c>
      <c r="B55" s="40">
        <f>+[1]Pop!D238</f>
        <v>325.20603</v>
      </c>
      <c r="C55" s="41">
        <v>7.1657397273903101</v>
      </c>
      <c r="D55" s="41" t="s">
        <v>3</v>
      </c>
      <c r="E55" s="41" t="s">
        <v>3</v>
      </c>
      <c r="F55" s="41">
        <f t="shared" si="4"/>
        <v>7.1657397273903101</v>
      </c>
      <c r="G55" s="41" t="s">
        <v>3</v>
      </c>
      <c r="H55" s="41" t="s">
        <v>3</v>
      </c>
      <c r="I55" s="51">
        <f t="shared" si="5"/>
        <v>7.1657397273903101</v>
      </c>
      <c r="J55" s="51">
        <f t="shared" si="6"/>
        <v>2.2034461437846986E-2</v>
      </c>
    </row>
    <row r="56" spans="1:10" ht="12" customHeight="1" x14ac:dyDescent="0.2">
      <c r="A56" s="28">
        <v>2018</v>
      </c>
      <c r="B56" s="29">
        <f>+[1]Pop!D239</f>
        <v>326.92397599999998</v>
      </c>
      <c r="C56" s="34">
        <v>7.2902882797731579</v>
      </c>
      <c r="D56" s="34" t="s">
        <v>3</v>
      </c>
      <c r="E56" s="34" t="s">
        <v>3</v>
      </c>
      <c r="F56" s="34">
        <f t="shared" ref="F56:F57" si="7">SUM(C56,D56,E56)</f>
        <v>7.2902882797731579</v>
      </c>
      <c r="G56" s="34" t="s">
        <v>3</v>
      </c>
      <c r="H56" s="34" t="s">
        <v>3</v>
      </c>
      <c r="I56" s="50">
        <f t="shared" ref="I56:I57" si="8">F56-SUM(G56,H56)</f>
        <v>7.2902882797731579</v>
      </c>
      <c r="J56" s="50">
        <f t="shared" ref="J56:J57" si="9">IF(I56=0,0,IF(B56=0,0,I56/B56))</f>
        <v>2.2299643999720467E-2</v>
      </c>
    </row>
    <row r="57" spans="1:10" ht="12" customHeight="1" thickBot="1" x14ac:dyDescent="0.25">
      <c r="A57" s="43">
        <v>2019</v>
      </c>
      <c r="B57" s="44">
        <f>+[1]Pop!D240</f>
        <v>328.475998</v>
      </c>
      <c r="C57" s="45">
        <v>11.705029656596672</v>
      </c>
      <c r="D57" s="45" t="s">
        <v>3</v>
      </c>
      <c r="E57" s="45" t="s">
        <v>3</v>
      </c>
      <c r="F57" s="45">
        <f t="shared" si="7"/>
        <v>11.705029656596672</v>
      </c>
      <c r="G57" s="45" t="s">
        <v>3</v>
      </c>
      <c r="H57" s="45" t="s">
        <v>3</v>
      </c>
      <c r="I57" s="52">
        <f t="shared" si="8"/>
        <v>11.705029656596672</v>
      </c>
      <c r="J57" s="52">
        <f t="shared" si="9"/>
        <v>3.5634352975150017E-2</v>
      </c>
    </row>
    <row r="58" spans="1:10" ht="12" customHeight="1" thickTop="1" x14ac:dyDescent="0.2">
      <c r="A58" s="90" t="s">
        <v>5</v>
      </c>
      <c r="B58" s="90"/>
      <c r="C58" s="90"/>
      <c r="D58" s="90"/>
      <c r="E58" s="90"/>
      <c r="F58" s="90"/>
      <c r="G58" s="90"/>
      <c r="H58" s="90"/>
      <c r="I58" s="90"/>
      <c r="J58" s="90"/>
    </row>
    <row r="59" spans="1:10" ht="12" customHeight="1" x14ac:dyDescent="0.2">
      <c r="A59" s="84"/>
      <c r="B59" s="84"/>
      <c r="C59" s="84"/>
      <c r="D59" s="84"/>
      <c r="E59" s="84"/>
      <c r="F59" s="84"/>
      <c r="G59" s="84"/>
      <c r="H59" s="84"/>
      <c r="I59" s="84"/>
      <c r="J59" s="84"/>
    </row>
    <row r="60" spans="1:10" ht="12" customHeight="1" x14ac:dyDescent="0.2">
      <c r="A60" s="82" t="s">
        <v>123</v>
      </c>
      <c r="B60" s="82"/>
      <c r="C60" s="82"/>
      <c r="D60" s="82"/>
      <c r="E60" s="82"/>
      <c r="F60" s="82"/>
      <c r="G60" s="82"/>
      <c r="H60" s="82"/>
      <c r="I60" s="82"/>
      <c r="J60" s="82"/>
    </row>
    <row r="61" spans="1:10" ht="12" customHeight="1" x14ac:dyDescent="0.2">
      <c r="A61" s="82"/>
      <c r="B61" s="82"/>
      <c r="C61" s="82"/>
      <c r="D61" s="82"/>
      <c r="E61" s="82"/>
      <c r="F61" s="82"/>
      <c r="G61" s="82"/>
      <c r="H61" s="82"/>
      <c r="I61" s="82"/>
      <c r="J61" s="82"/>
    </row>
    <row r="62" spans="1:10" ht="12" customHeight="1" x14ac:dyDescent="0.2">
      <c r="A62" s="82"/>
      <c r="B62" s="82"/>
      <c r="C62" s="82"/>
      <c r="D62" s="82"/>
      <c r="E62" s="82"/>
      <c r="F62" s="82"/>
      <c r="G62" s="82"/>
      <c r="H62" s="82"/>
      <c r="I62" s="82"/>
      <c r="J62" s="82"/>
    </row>
    <row r="63" spans="1:10" ht="12" customHeight="1" x14ac:dyDescent="0.2">
      <c r="A63" s="84"/>
      <c r="B63" s="84"/>
      <c r="C63" s="84"/>
      <c r="D63" s="84"/>
      <c r="E63" s="84"/>
      <c r="F63" s="84"/>
      <c r="G63" s="84"/>
      <c r="H63" s="84"/>
      <c r="I63" s="84"/>
      <c r="J63" s="84"/>
    </row>
    <row r="64" spans="1:10" ht="12" customHeight="1" x14ac:dyDescent="0.2">
      <c r="A64" s="82" t="s">
        <v>103</v>
      </c>
      <c r="B64" s="82"/>
      <c r="C64" s="82"/>
      <c r="D64" s="82"/>
      <c r="E64" s="82"/>
      <c r="F64" s="82"/>
      <c r="G64" s="82"/>
      <c r="H64" s="82"/>
      <c r="I64" s="82"/>
      <c r="J64" s="82"/>
    </row>
  </sheetData>
  <mergeCells count="21">
    <mergeCell ref="C7:I7"/>
    <mergeCell ref="A64:J64"/>
    <mergeCell ref="A63:J63"/>
    <mergeCell ref="A58:J58"/>
    <mergeCell ref="A59:J59"/>
    <mergeCell ref="A60:J62"/>
    <mergeCell ref="I1:J1"/>
    <mergeCell ref="C2:F2"/>
    <mergeCell ref="A1:H1"/>
    <mergeCell ref="C3:C6"/>
    <mergeCell ref="D3:D6"/>
    <mergeCell ref="F3:F6"/>
    <mergeCell ref="I3:I6"/>
    <mergeCell ref="J4:J6"/>
    <mergeCell ref="H3:H6"/>
    <mergeCell ref="E3:E6"/>
    <mergeCell ref="G3:G6"/>
    <mergeCell ref="A2:A6"/>
    <mergeCell ref="B2:B6"/>
    <mergeCell ref="G2:H2"/>
    <mergeCell ref="I2:J2"/>
  </mergeCells>
  <phoneticPr fontId="5" type="noConversion"/>
  <printOptions horizontalCentered="1" verticalCentered="1"/>
  <pageMargins left="0.5" right="0.5" top="0.69930555555555596" bottom="0.34" header="0" footer="0"/>
  <pageSetup scale="89" orientation="landscape"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autoPageBreaks="0" fitToPage="1"/>
  </sheetPr>
  <dimension ref="A1:J65"/>
  <sheetViews>
    <sheetView showZeros="0" showOutlineSymbols="0" zoomScaleNormal="100" workbookViewId="0">
      <pane ySplit="7" topLeftCell="A8" activePane="bottomLeft" state="frozen"/>
      <selection pane="bottomLeft" sqref="A1:H1"/>
    </sheetView>
  </sheetViews>
  <sheetFormatPr defaultColWidth="12.77734375" defaultRowHeight="12" customHeight="1" x14ac:dyDescent="0.2"/>
  <cols>
    <col min="1" max="9" width="12.77734375" style="1" customWidth="1"/>
    <col min="10" max="10" width="14.77734375" style="1" customWidth="1"/>
    <col min="11" max="14" width="12.77734375" style="1" customWidth="1"/>
    <col min="15" max="16384" width="12.77734375" style="1"/>
  </cols>
  <sheetData>
    <row r="1" spans="1:10" ht="12" customHeight="1" thickBot="1" x14ac:dyDescent="0.25">
      <c r="A1" s="65" t="s">
        <v>91</v>
      </c>
      <c r="B1" s="65"/>
      <c r="C1" s="65"/>
      <c r="D1" s="65"/>
      <c r="E1" s="65"/>
      <c r="F1" s="65"/>
      <c r="G1" s="65"/>
      <c r="H1" s="65"/>
      <c r="I1" s="79" t="s">
        <v>63</v>
      </c>
      <c r="J1" s="79"/>
    </row>
    <row r="2" spans="1:10" ht="12" customHeight="1" thickTop="1" x14ac:dyDescent="0.2">
      <c r="A2" s="77" t="s">
        <v>0</v>
      </c>
      <c r="B2" s="88" t="s">
        <v>42</v>
      </c>
      <c r="C2" s="76" t="s">
        <v>1</v>
      </c>
      <c r="D2" s="76"/>
      <c r="E2" s="76"/>
      <c r="F2" s="76"/>
      <c r="G2" s="80" t="s">
        <v>90</v>
      </c>
      <c r="H2" s="77"/>
      <c r="I2" s="80" t="s">
        <v>88</v>
      </c>
      <c r="J2" s="81"/>
    </row>
    <row r="3" spans="1:10" ht="12" customHeight="1" x14ac:dyDescent="0.2">
      <c r="A3" s="78"/>
      <c r="B3" s="89"/>
      <c r="C3" s="85" t="s">
        <v>43</v>
      </c>
      <c r="D3" s="85" t="s">
        <v>44</v>
      </c>
      <c r="E3" s="85" t="s">
        <v>45</v>
      </c>
      <c r="F3" s="85" t="s">
        <v>46</v>
      </c>
      <c r="G3" s="85" t="s">
        <v>47</v>
      </c>
      <c r="H3" s="85" t="s">
        <v>48</v>
      </c>
      <c r="I3" s="85" t="s">
        <v>78</v>
      </c>
      <c r="J3" s="13" t="s">
        <v>32</v>
      </c>
    </row>
    <row r="4" spans="1:10" ht="12" customHeight="1" x14ac:dyDescent="0.2">
      <c r="A4" s="78"/>
      <c r="B4" s="89"/>
      <c r="C4" s="85"/>
      <c r="D4" s="85"/>
      <c r="E4" s="85"/>
      <c r="F4" s="85"/>
      <c r="G4" s="85"/>
      <c r="H4" s="85"/>
      <c r="I4" s="85"/>
      <c r="J4" s="86" t="s">
        <v>4</v>
      </c>
    </row>
    <row r="5" spans="1:10" ht="12" customHeight="1" x14ac:dyDescent="0.2">
      <c r="A5" s="78"/>
      <c r="B5" s="89"/>
      <c r="C5" s="85"/>
      <c r="D5" s="85"/>
      <c r="E5" s="85"/>
      <c r="F5" s="85"/>
      <c r="G5" s="85"/>
      <c r="H5" s="85"/>
      <c r="I5" s="85"/>
      <c r="J5" s="86"/>
    </row>
    <row r="6" spans="1:10" ht="12" customHeight="1" x14ac:dyDescent="0.2">
      <c r="A6" s="78"/>
      <c r="B6" s="89"/>
      <c r="C6" s="85"/>
      <c r="D6" s="85"/>
      <c r="E6" s="85"/>
      <c r="F6" s="85"/>
      <c r="G6" s="85"/>
      <c r="H6" s="85"/>
      <c r="I6" s="85"/>
      <c r="J6" s="86"/>
    </row>
    <row r="7" spans="1:10" s="10" customFormat="1" ht="12" customHeight="1" x14ac:dyDescent="0.2">
      <c r="A7" s="14"/>
      <c r="B7" s="14" t="s">
        <v>67</v>
      </c>
      <c r="C7" s="66" t="s">
        <v>70</v>
      </c>
      <c r="D7" s="66"/>
      <c r="E7" s="66"/>
      <c r="F7" s="66"/>
      <c r="G7" s="66"/>
      <c r="H7" s="66"/>
      <c r="I7" s="66"/>
      <c r="J7" s="14" t="s">
        <v>69</v>
      </c>
    </row>
    <row r="8" spans="1:10" ht="12" customHeight="1" x14ac:dyDescent="0.2">
      <c r="A8" s="3">
        <v>1970</v>
      </c>
      <c r="B8" s="3">
        <f>+[1]Pop!D191</f>
        <v>205.05199999999999</v>
      </c>
      <c r="C8" s="108">
        <v>875.4</v>
      </c>
      <c r="D8" s="108">
        <v>0.45639200000000002</v>
      </c>
      <c r="E8" s="108">
        <v>728.5</v>
      </c>
      <c r="F8" s="108">
        <f t="shared" ref="F8:F57" si="0">SUM(C8,D8,E8)</f>
        <v>1604.3563920000001</v>
      </c>
      <c r="G8" s="108">
        <v>3.6408831999999998</v>
      </c>
      <c r="H8" s="108">
        <v>644.03692508198094</v>
      </c>
      <c r="I8" s="108">
        <f t="shared" ref="I8:I50" si="1">F8-G8-H8</f>
        <v>956.67858371801924</v>
      </c>
      <c r="J8" s="5">
        <f t="shared" ref="J8:J50" si="2">IF(I8=0,0,IF(B8=0,0,I8/B8))</f>
        <v>4.6655413442347271</v>
      </c>
    </row>
    <row r="9" spans="1:10" ht="12" customHeight="1" x14ac:dyDescent="0.2">
      <c r="A9" s="6">
        <v>1971</v>
      </c>
      <c r="B9" s="6">
        <f>+[1]Pop!D192</f>
        <v>207.661</v>
      </c>
      <c r="C9" s="109">
        <v>913.72</v>
      </c>
      <c r="D9" s="109">
        <v>0.67234159999999998</v>
      </c>
      <c r="E9" s="109">
        <v>644.03692508198094</v>
      </c>
      <c r="F9" s="109">
        <f t="shared" si="0"/>
        <v>1558.4292666819811</v>
      </c>
      <c r="G9" s="109">
        <v>2.2238608000000002</v>
      </c>
      <c r="H9" s="109">
        <v>608.86043070524511</v>
      </c>
      <c r="I9" s="109">
        <f t="shared" si="1"/>
        <v>947.34497517673594</v>
      </c>
      <c r="J9" s="8">
        <f t="shared" si="2"/>
        <v>4.5619782972090857</v>
      </c>
    </row>
    <row r="10" spans="1:10" ht="12" customHeight="1" x14ac:dyDescent="0.2">
      <c r="A10" s="6">
        <v>1972</v>
      </c>
      <c r="B10" s="6">
        <f>+[1]Pop!D193</f>
        <v>209.89599999999999</v>
      </c>
      <c r="C10" s="109">
        <v>924.2</v>
      </c>
      <c r="D10" s="109">
        <v>0.75429279999999999</v>
      </c>
      <c r="E10" s="109">
        <v>608.86043070524511</v>
      </c>
      <c r="F10" s="109">
        <f t="shared" si="0"/>
        <v>1533.8147235052452</v>
      </c>
      <c r="G10" s="109">
        <v>2.6477856000000002</v>
      </c>
      <c r="H10" s="109">
        <v>562.32077971233923</v>
      </c>
      <c r="I10" s="109">
        <f t="shared" si="1"/>
        <v>968.84615819290605</v>
      </c>
      <c r="J10" s="8">
        <f t="shared" si="2"/>
        <v>4.61583907360267</v>
      </c>
    </row>
    <row r="11" spans="1:10" ht="12" customHeight="1" x14ac:dyDescent="0.2">
      <c r="A11" s="6">
        <v>1973</v>
      </c>
      <c r="B11" s="6">
        <f>+[1]Pop!D194</f>
        <v>211.90899999999999</v>
      </c>
      <c r="C11" s="109">
        <v>1095</v>
      </c>
      <c r="D11" s="109">
        <v>1.1240344</v>
      </c>
      <c r="E11" s="109">
        <v>562.32077971233923</v>
      </c>
      <c r="F11" s="109">
        <f t="shared" si="0"/>
        <v>1658.4448141123394</v>
      </c>
      <c r="G11" s="109">
        <v>3.1004040000000002</v>
      </c>
      <c r="H11" s="109">
        <v>616.28340787607772</v>
      </c>
      <c r="I11" s="109">
        <f t="shared" si="1"/>
        <v>1039.0610022362616</v>
      </c>
      <c r="J11" s="8">
        <f t="shared" si="2"/>
        <v>4.9033358764198862</v>
      </c>
    </row>
    <row r="12" spans="1:10" ht="12" customHeight="1" x14ac:dyDescent="0.2">
      <c r="A12" s="6">
        <v>1974</v>
      </c>
      <c r="B12" s="6">
        <f>+[1]Pop!D195</f>
        <v>213.85400000000001</v>
      </c>
      <c r="C12" s="109">
        <v>1172</v>
      </c>
      <c r="D12" s="109">
        <v>1.0188008</v>
      </c>
      <c r="E12" s="109">
        <v>616.28340787607772</v>
      </c>
      <c r="F12" s="109">
        <f t="shared" si="0"/>
        <v>1789.3022086760777</v>
      </c>
      <c r="G12" s="109">
        <v>5.7289656000000004</v>
      </c>
      <c r="H12" s="109">
        <v>742.00901811646554</v>
      </c>
      <c r="I12" s="109">
        <f t="shared" si="1"/>
        <v>1041.5642249596121</v>
      </c>
      <c r="J12" s="8">
        <f t="shared" si="2"/>
        <v>4.8704453737578541</v>
      </c>
    </row>
    <row r="13" spans="1:10" ht="12" customHeight="1" x14ac:dyDescent="0.2">
      <c r="A13" s="6">
        <v>1975</v>
      </c>
      <c r="B13" s="6">
        <f>+[1]Pop!D196</f>
        <v>215.97300000000001</v>
      </c>
      <c r="C13" s="109">
        <v>1061.2</v>
      </c>
      <c r="D13" s="109">
        <v>0.79516160000000002</v>
      </c>
      <c r="E13" s="109">
        <v>742.00901811646554</v>
      </c>
      <c r="F13" s="109">
        <f t="shared" si="0"/>
        <v>1804.0041797164656</v>
      </c>
      <c r="G13" s="109">
        <v>4.378088</v>
      </c>
      <c r="H13" s="109">
        <v>839.26570139014268</v>
      </c>
      <c r="I13" s="109">
        <f t="shared" si="1"/>
        <v>960.360390326323</v>
      </c>
      <c r="J13" s="8">
        <f t="shared" si="2"/>
        <v>4.4466687517713925</v>
      </c>
    </row>
    <row r="14" spans="1:10" ht="12" customHeight="1" x14ac:dyDescent="0.2">
      <c r="A14" s="3">
        <v>1976</v>
      </c>
      <c r="B14" s="3">
        <f>+[1]Pop!D197</f>
        <v>218.035</v>
      </c>
      <c r="C14" s="108">
        <v>933.2</v>
      </c>
      <c r="D14" s="108">
        <v>0.82449600000000001</v>
      </c>
      <c r="E14" s="108">
        <v>839.26570139014268</v>
      </c>
      <c r="F14" s="108">
        <f t="shared" si="0"/>
        <v>1773.2901973901426</v>
      </c>
      <c r="G14" s="108">
        <v>25.188068000000001</v>
      </c>
      <c r="H14" s="108">
        <v>685.06691971911175</v>
      </c>
      <c r="I14" s="108">
        <f t="shared" si="1"/>
        <v>1063.0352096710308</v>
      </c>
      <c r="J14" s="5">
        <f t="shared" si="2"/>
        <v>4.8755255333823966</v>
      </c>
    </row>
    <row r="15" spans="1:10" ht="12" customHeight="1" x14ac:dyDescent="0.2">
      <c r="A15" s="3">
        <v>1977</v>
      </c>
      <c r="B15" s="3">
        <f>+[1]Pop!D198</f>
        <v>220.23899999999998</v>
      </c>
      <c r="C15" s="108">
        <v>1037.8</v>
      </c>
      <c r="D15" s="108">
        <v>0.7741576</v>
      </c>
      <c r="E15" s="108">
        <v>685.06691971911175</v>
      </c>
      <c r="F15" s="108">
        <f t="shared" si="0"/>
        <v>1723.6410773191119</v>
      </c>
      <c r="G15" s="108">
        <v>17.955144799999999</v>
      </c>
      <c r="H15" s="108">
        <v>644.99230006973266</v>
      </c>
      <c r="I15" s="108">
        <f t="shared" si="1"/>
        <v>1060.6936324493793</v>
      </c>
      <c r="J15" s="5">
        <f t="shared" si="2"/>
        <v>4.8161026541592511</v>
      </c>
    </row>
    <row r="16" spans="1:10" ht="12" customHeight="1" x14ac:dyDescent="0.2">
      <c r="A16" s="3">
        <v>1978</v>
      </c>
      <c r="B16" s="3">
        <f>+[1]Pop!D199</f>
        <v>222.58500000000001</v>
      </c>
      <c r="C16" s="108">
        <v>1086.0999999999999</v>
      </c>
      <c r="D16" s="108">
        <v>1.2071248000000001</v>
      </c>
      <c r="E16" s="108">
        <v>644.99230006973266</v>
      </c>
      <c r="F16" s="108">
        <f t="shared" si="0"/>
        <v>1732.2994248697325</v>
      </c>
      <c r="G16" s="108">
        <v>17.730224</v>
      </c>
      <c r="H16" s="108">
        <v>641.66622958281528</v>
      </c>
      <c r="I16" s="108">
        <f t="shared" si="1"/>
        <v>1072.9029712869174</v>
      </c>
      <c r="J16" s="5">
        <f t="shared" si="2"/>
        <v>4.8201944034275321</v>
      </c>
    </row>
    <row r="17" spans="1:10" ht="12" customHeight="1" x14ac:dyDescent="0.2">
      <c r="A17" s="3">
        <v>1979</v>
      </c>
      <c r="B17" s="3">
        <f>+[1]Pop!D200</f>
        <v>225.05500000000001</v>
      </c>
      <c r="C17" s="108">
        <v>1203.46</v>
      </c>
      <c r="D17" s="108">
        <v>1.5889704</v>
      </c>
      <c r="E17" s="108">
        <v>641.66622958281528</v>
      </c>
      <c r="F17" s="108">
        <f t="shared" si="0"/>
        <v>1846.7151999828154</v>
      </c>
      <c r="G17" s="108">
        <v>15.2093168</v>
      </c>
      <c r="H17" s="108">
        <v>765.7688553280733</v>
      </c>
      <c r="I17" s="108">
        <f t="shared" si="1"/>
        <v>1065.7370278547423</v>
      </c>
      <c r="J17" s="5">
        <f t="shared" si="2"/>
        <v>4.7354514578869269</v>
      </c>
    </row>
    <row r="18" spans="1:10" ht="12" customHeight="1" x14ac:dyDescent="0.2">
      <c r="A18" s="3">
        <v>1980</v>
      </c>
      <c r="B18" s="3">
        <f>+[1]Pop!D201</f>
        <v>227.726</v>
      </c>
      <c r="C18" s="108">
        <v>1087.28</v>
      </c>
      <c r="D18" s="108">
        <v>1.3898239999999999</v>
      </c>
      <c r="E18" s="108">
        <v>765.7688553280733</v>
      </c>
      <c r="F18" s="108">
        <f t="shared" si="0"/>
        <v>1854.4386793280732</v>
      </c>
      <c r="G18" s="108">
        <v>13.815291999999999</v>
      </c>
      <c r="H18" s="108">
        <v>803.60609961634509</v>
      </c>
      <c r="I18" s="108">
        <f t="shared" si="1"/>
        <v>1037.0172877117282</v>
      </c>
      <c r="J18" s="5">
        <f t="shared" si="2"/>
        <v>4.5537939792194484</v>
      </c>
    </row>
    <row r="19" spans="1:10" ht="12" customHeight="1" x14ac:dyDescent="0.2">
      <c r="A19" s="6">
        <v>1981</v>
      </c>
      <c r="B19" s="6">
        <f>+[1]Pop!D202</f>
        <v>229.96600000000001</v>
      </c>
      <c r="C19" s="109">
        <v>975.32</v>
      </c>
      <c r="D19" s="109">
        <v>1.1297303999999999</v>
      </c>
      <c r="E19" s="109">
        <v>803.60609961634509</v>
      </c>
      <c r="F19" s="109">
        <f t="shared" si="0"/>
        <v>1780.0558300163452</v>
      </c>
      <c r="G19" s="109">
        <v>14.969230400000001</v>
      </c>
      <c r="H19" s="109">
        <v>698.69399003957653</v>
      </c>
      <c r="I19" s="109">
        <f t="shared" si="1"/>
        <v>1066.3926095767688</v>
      </c>
      <c r="J19" s="8">
        <f t="shared" si="2"/>
        <v>4.637175102305422</v>
      </c>
    </row>
    <row r="20" spans="1:10" ht="12" customHeight="1" x14ac:dyDescent="0.2">
      <c r="A20" s="6">
        <v>1982</v>
      </c>
      <c r="B20" s="6">
        <f>+[1]Pop!D203</f>
        <v>232.18799999999999</v>
      </c>
      <c r="C20" s="109">
        <v>900.1</v>
      </c>
      <c r="D20" s="109">
        <v>0.88715200000000005</v>
      </c>
      <c r="E20" s="109">
        <v>698.69399003957653</v>
      </c>
      <c r="F20" s="109">
        <f t="shared" si="0"/>
        <v>1599.6811420395766</v>
      </c>
      <c r="G20" s="109">
        <v>17.887219999999999</v>
      </c>
      <c r="H20" s="109">
        <v>607.71634617353698</v>
      </c>
      <c r="I20" s="109">
        <f t="shared" si="1"/>
        <v>974.07757586603952</v>
      </c>
      <c r="J20" s="8">
        <f t="shared" si="2"/>
        <v>4.1952106735319639</v>
      </c>
    </row>
    <row r="21" spans="1:10" ht="12" customHeight="1" x14ac:dyDescent="0.2">
      <c r="A21" s="6">
        <v>1983</v>
      </c>
      <c r="B21" s="6">
        <f>+[1]Pop!D204</f>
        <v>234.30699999999999</v>
      </c>
      <c r="C21" s="109">
        <v>817.9</v>
      </c>
      <c r="D21" s="109">
        <v>1.6089064</v>
      </c>
      <c r="E21" s="109">
        <v>607.71634617353698</v>
      </c>
      <c r="F21" s="109">
        <f t="shared" si="0"/>
        <v>1427.2252525735371</v>
      </c>
      <c r="G21" s="109">
        <v>11.131764</v>
      </c>
      <c r="H21" s="109">
        <v>465.63283017245118</v>
      </c>
      <c r="I21" s="109">
        <f t="shared" si="1"/>
        <v>950.46065840108599</v>
      </c>
      <c r="J21" s="8">
        <f t="shared" si="2"/>
        <v>4.0564757280025185</v>
      </c>
    </row>
    <row r="22" spans="1:10" ht="12" customHeight="1" x14ac:dyDescent="0.2">
      <c r="A22" s="6">
        <v>1984</v>
      </c>
      <c r="B22" s="6">
        <f>+[1]Pop!D205</f>
        <v>236.34800000000001</v>
      </c>
      <c r="C22" s="109">
        <v>929.06</v>
      </c>
      <c r="D22" s="109">
        <v>3.6356856</v>
      </c>
      <c r="E22" s="109">
        <v>465.63283017245118</v>
      </c>
      <c r="F22" s="109">
        <f t="shared" si="0"/>
        <v>1398.3285157724511</v>
      </c>
      <c r="G22" s="109">
        <v>11.330768000000001</v>
      </c>
      <c r="H22" s="109">
        <v>518.54636065196087</v>
      </c>
      <c r="I22" s="109">
        <f t="shared" si="1"/>
        <v>868.45138712049015</v>
      </c>
      <c r="J22" s="8">
        <f t="shared" si="2"/>
        <v>3.6744604867419657</v>
      </c>
    </row>
    <row r="23" spans="1:10" ht="12" customHeight="1" x14ac:dyDescent="0.2">
      <c r="A23" s="6">
        <v>1985</v>
      </c>
      <c r="B23" s="6">
        <f>+[1]Pop!D206</f>
        <v>238.46600000000001</v>
      </c>
      <c r="C23" s="109">
        <v>978.42</v>
      </c>
      <c r="D23" s="109">
        <v>11.679861600000001</v>
      </c>
      <c r="E23" s="109">
        <v>518.54636065196087</v>
      </c>
      <c r="F23" s="109">
        <f t="shared" si="0"/>
        <v>1508.6462222519608</v>
      </c>
      <c r="G23" s="109">
        <v>10.849527200000001</v>
      </c>
      <c r="H23" s="109">
        <v>601.89850062158825</v>
      </c>
      <c r="I23" s="109">
        <f t="shared" si="1"/>
        <v>895.89819443037254</v>
      </c>
      <c r="J23" s="8">
        <f t="shared" si="2"/>
        <v>3.7569221374551196</v>
      </c>
    </row>
    <row r="24" spans="1:10" ht="12" customHeight="1" x14ac:dyDescent="0.2">
      <c r="A24" s="3">
        <v>1986</v>
      </c>
      <c r="B24" s="3">
        <f>+[1]Pop!D207</f>
        <v>240.65100000000001</v>
      </c>
      <c r="C24" s="108">
        <v>840.2</v>
      </c>
      <c r="D24" s="108">
        <v>10.27772</v>
      </c>
      <c r="E24" s="108">
        <v>601.89850062158825</v>
      </c>
      <c r="F24" s="108">
        <f t="shared" si="0"/>
        <v>1452.3762206215883</v>
      </c>
      <c r="G24" s="108">
        <v>12.3</v>
      </c>
      <c r="H24" s="108">
        <v>511.68180000000001</v>
      </c>
      <c r="I24" s="108">
        <f t="shared" si="1"/>
        <v>928.39442062158832</v>
      </c>
      <c r="J24" s="5">
        <f t="shared" si="2"/>
        <v>3.8578456795175931</v>
      </c>
    </row>
    <row r="25" spans="1:10" ht="12" customHeight="1" x14ac:dyDescent="0.2">
      <c r="A25" s="3">
        <v>1987</v>
      </c>
      <c r="B25" s="3">
        <f>+[1]Pop!D208</f>
        <v>242.804</v>
      </c>
      <c r="C25" s="108">
        <v>961.6</v>
      </c>
      <c r="D25" s="108">
        <v>3.5</v>
      </c>
      <c r="E25" s="108">
        <v>511.68180000000001</v>
      </c>
      <c r="F25" s="108">
        <f t="shared" si="0"/>
        <v>1476.7818</v>
      </c>
      <c r="G25" s="108">
        <v>10.199999999999999</v>
      </c>
      <c r="H25" s="108">
        <v>553.88159999999993</v>
      </c>
      <c r="I25" s="108">
        <f t="shared" si="1"/>
        <v>912.7002</v>
      </c>
      <c r="J25" s="5">
        <f t="shared" si="2"/>
        <v>3.7589998517322614</v>
      </c>
    </row>
    <row r="26" spans="1:10" ht="12" customHeight="1" x14ac:dyDescent="0.2">
      <c r="A26" s="3">
        <v>1988</v>
      </c>
      <c r="B26" s="3">
        <f>+[1]Pop!D209</f>
        <v>245.02099999999999</v>
      </c>
      <c r="C26" s="108">
        <v>801.26</v>
      </c>
      <c r="D26" s="108">
        <v>4.3</v>
      </c>
      <c r="E26" s="108">
        <v>553.88159999999993</v>
      </c>
      <c r="F26" s="108">
        <f t="shared" si="0"/>
        <v>1359.4415999999999</v>
      </c>
      <c r="G26" s="108">
        <v>11.8</v>
      </c>
      <c r="H26" s="108">
        <v>420.66149999999999</v>
      </c>
      <c r="I26" s="108">
        <f t="shared" si="1"/>
        <v>926.98009999999999</v>
      </c>
      <c r="J26" s="5">
        <f t="shared" si="2"/>
        <v>3.7832679647866918</v>
      </c>
    </row>
    <row r="27" spans="1:10" ht="12" customHeight="1" x14ac:dyDescent="0.2">
      <c r="A27" s="3">
        <v>1989</v>
      </c>
      <c r="B27" s="3">
        <f>+[1]Pop!D210</f>
        <v>247.34200000000001</v>
      </c>
      <c r="C27" s="108">
        <v>1193.78</v>
      </c>
      <c r="D27" s="108">
        <v>5.6135924079999997</v>
      </c>
      <c r="E27" s="108">
        <v>420.66149999999999</v>
      </c>
      <c r="F27" s="108">
        <f t="shared" si="0"/>
        <v>1620.0550924079998</v>
      </c>
      <c r="G27" s="108">
        <v>10.350532167359999</v>
      </c>
      <c r="H27" s="108">
        <v>653</v>
      </c>
      <c r="I27" s="108">
        <f t="shared" si="1"/>
        <v>956.70456024063992</v>
      </c>
      <c r="J27" s="5">
        <f t="shared" si="2"/>
        <v>3.8679422024591048</v>
      </c>
    </row>
    <row r="28" spans="1:10" ht="12" customHeight="1" x14ac:dyDescent="0.2">
      <c r="A28" s="3">
        <v>1990</v>
      </c>
      <c r="B28" s="3">
        <f>+[1]Pop!D211</f>
        <v>250.13200000000001</v>
      </c>
      <c r="C28" s="108">
        <v>1037.98</v>
      </c>
      <c r="D28" s="108">
        <v>5.224309968</v>
      </c>
      <c r="E28" s="108">
        <v>653</v>
      </c>
      <c r="F28" s="108">
        <f t="shared" si="0"/>
        <v>1696.204309968</v>
      </c>
      <c r="G28" s="108">
        <v>8.0470951999999993</v>
      </c>
      <c r="H28" s="108">
        <v>764.86638210000012</v>
      </c>
      <c r="I28" s="108">
        <f t="shared" si="1"/>
        <v>923.29083266799978</v>
      </c>
      <c r="J28" s="5">
        <f t="shared" si="2"/>
        <v>3.6912143694849111</v>
      </c>
    </row>
    <row r="29" spans="1:10" ht="12" customHeight="1" x14ac:dyDescent="0.2">
      <c r="A29" s="6">
        <v>1991</v>
      </c>
      <c r="B29" s="6">
        <f>+[1]Pop!D212</f>
        <v>253.49299999999999</v>
      </c>
      <c r="C29" s="109">
        <v>1079.44</v>
      </c>
      <c r="D29" s="109">
        <v>4.1934343600000004</v>
      </c>
      <c r="E29" s="109">
        <v>764.86638210000012</v>
      </c>
      <c r="F29" s="109">
        <f t="shared" si="0"/>
        <v>1848.4998164600001</v>
      </c>
      <c r="G29" s="109">
        <v>17.842159656</v>
      </c>
      <c r="H29" s="109">
        <v>804.48361050000005</v>
      </c>
      <c r="I29" s="109">
        <f t="shared" si="1"/>
        <v>1026.1740463040001</v>
      </c>
      <c r="J29" s="8">
        <f t="shared" si="2"/>
        <v>4.0481356341358543</v>
      </c>
    </row>
    <row r="30" spans="1:10" ht="12" customHeight="1" x14ac:dyDescent="0.2">
      <c r="A30" s="6">
        <v>1992</v>
      </c>
      <c r="B30" s="6">
        <f>+[1]Pop!D213</f>
        <v>256.89400000000001</v>
      </c>
      <c r="C30" s="109">
        <v>908.68</v>
      </c>
      <c r="D30" s="109">
        <v>5.2254199759999995</v>
      </c>
      <c r="E30" s="109">
        <v>804.48361050000005</v>
      </c>
      <c r="F30" s="109">
        <f t="shared" si="0"/>
        <v>1718.389030476</v>
      </c>
      <c r="G30" s="109">
        <v>10.053750431999999</v>
      </c>
      <c r="H30" s="109">
        <v>685.86640239999997</v>
      </c>
      <c r="I30" s="109">
        <f t="shared" si="1"/>
        <v>1022.468877644</v>
      </c>
      <c r="J30" s="8">
        <f t="shared" si="2"/>
        <v>3.9801197289309989</v>
      </c>
    </row>
    <row r="31" spans="1:10" ht="12" customHeight="1" x14ac:dyDescent="0.2">
      <c r="A31" s="6">
        <v>1993</v>
      </c>
      <c r="B31" s="6">
        <f>+[1]Pop!D214</f>
        <v>260.255</v>
      </c>
      <c r="C31" s="109">
        <v>857.78</v>
      </c>
      <c r="D31" s="109">
        <v>12.889328879999999</v>
      </c>
      <c r="E31" s="109">
        <v>685.86640239999997</v>
      </c>
      <c r="F31" s="109">
        <f t="shared" si="0"/>
        <v>1556.5357312799999</v>
      </c>
      <c r="G31" s="109">
        <v>7.5019452800000002</v>
      </c>
      <c r="H31" s="109">
        <v>518.60660359999997</v>
      </c>
      <c r="I31" s="109">
        <f t="shared" si="1"/>
        <v>1030.4271824</v>
      </c>
      <c r="J31" s="8">
        <f t="shared" si="2"/>
        <v>3.9592983128085915</v>
      </c>
    </row>
    <row r="32" spans="1:10" ht="12" customHeight="1" x14ac:dyDescent="0.2">
      <c r="A32" s="6">
        <v>1994</v>
      </c>
      <c r="B32" s="6">
        <f>+[1]Pop!D215</f>
        <v>263.43599999999998</v>
      </c>
      <c r="C32" s="109">
        <v>1076.0999999999999</v>
      </c>
      <c r="D32" s="109">
        <v>19.300670296</v>
      </c>
      <c r="E32" s="109">
        <v>518.60660359999997</v>
      </c>
      <c r="F32" s="109">
        <f t="shared" si="0"/>
        <v>1614.0072738959998</v>
      </c>
      <c r="G32" s="109">
        <v>6.6645991039999988</v>
      </c>
      <c r="H32" s="109">
        <v>607.44914489999996</v>
      </c>
      <c r="I32" s="109">
        <f t="shared" si="1"/>
        <v>999.89352989199983</v>
      </c>
      <c r="J32" s="8">
        <f t="shared" si="2"/>
        <v>3.7955842401645938</v>
      </c>
    </row>
    <row r="33" spans="1:10" ht="12" customHeight="1" x14ac:dyDescent="0.2">
      <c r="A33" s="6">
        <v>1995</v>
      </c>
      <c r="B33" s="6">
        <f>+[1]Pop!D216</f>
        <v>266.55700000000002</v>
      </c>
      <c r="C33" s="109">
        <v>953.54</v>
      </c>
      <c r="D33" s="109">
        <v>16.464848343999996</v>
      </c>
      <c r="E33" s="109">
        <v>607.44914489999996</v>
      </c>
      <c r="F33" s="109">
        <f t="shared" si="0"/>
        <v>1577.4539932439998</v>
      </c>
      <c r="G33" s="109">
        <v>4.4210714399999995</v>
      </c>
      <c r="H33" s="109">
        <v>632.88501809999991</v>
      </c>
      <c r="I33" s="109">
        <f t="shared" si="1"/>
        <v>940.14790370399976</v>
      </c>
      <c r="J33" s="8">
        <f t="shared" si="2"/>
        <v>3.5270051197454944</v>
      </c>
    </row>
    <row r="34" spans="1:10" ht="12" customHeight="1" x14ac:dyDescent="0.2">
      <c r="A34" s="3">
        <v>1996</v>
      </c>
      <c r="B34" s="3">
        <f>+[1]Pop!D217</f>
        <v>269.66699999999997</v>
      </c>
      <c r="C34" s="108">
        <v>1073.4000000000001</v>
      </c>
      <c r="D34" s="108">
        <v>17.117612791999999</v>
      </c>
      <c r="E34" s="108">
        <v>632.88501809999991</v>
      </c>
      <c r="F34" s="108">
        <f t="shared" si="0"/>
        <v>1723.4026308920002</v>
      </c>
      <c r="G34" s="108">
        <v>4.5895861760000001</v>
      </c>
      <c r="H34" s="108">
        <v>681.64163470000017</v>
      </c>
      <c r="I34" s="108">
        <f t="shared" si="1"/>
        <v>1037.171410016</v>
      </c>
      <c r="J34" s="5">
        <f t="shared" si="2"/>
        <v>3.8461191395906806</v>
      </c>
    </row>
    <row r="35" spans="1:10" ht="12" customHeight="1" x14ac:dyDescent="0.2">
      <c r="A35" s="3">
        <v>1997</v>
      </c>
      <c r="B35" s="3">
        <f>+[1]Pop!D218</f>
        <v>272.91199999999998</v>
      </c>
      <c r="C35" s="108">
        <v>943.86</v>
      </c>
      <c r="D35" s="108">
        <v>23.579993928</v>
      </c>
      <c r="E35" s="108">
        <v>681.64163470000017</v>
      </c>
      <c r="F35" s="108">
        <f t="shared" si="0"/>
        <v>1649.0816286280001</v>
      </c>
      <c r="G35" s="108">
        <v>5.0082079999999998</v>
      </c>
      <c r="H35" s="108">
        <v>651.32541040000012</v>
      </c>
      <c r="I35" s="108">
        <f t="shared" si="1"/>
        <v>992.748010228</v>
      </c>
      <c r="J35" s="5">
        <f t="shared" si="2"/>
        <v>3.6376121615319228</v>
      </c>
    </row>
    <row r="36" spans="1:10" ht="12" customHeight="1" x14ac:dyDescent="0.2">
      <c r="A36" s="3">
        <v>1998</v>
      </c>
      <c r="B36" s="3">
        <f>+[1]Pop!D219</f>
        <v>276.11500000000001</v>
      </c>
      <c r="C36" s="108">
        <v>940.56</v>
      </c>
      <c r="D36" s="108">
        <v>31.725585783999996</v>
      </c>
      <c r="E36" s="108">
        <v>651.32541040000012</v>
      </c>
      <c r="F36" s="108">
        <f t="shared" si="0"/>
        <v>1623.6109961840002</v>
      </c>
      <c r="G36" s="108">
        <v>6.7533741119999995</v>
      </c>
      <c r="H36" s="108">
        <v>581.09381469999994</v>
      </c>
      <c r="I36" s="108">
        <f t="shared" si="1"/>
        <v>1035.7638073720002</v>
      </c>
      <c r="J36" s="5">
        <f t="shared" si="2"/>
        <v>3.7512044161744207</v>
      </c>
    </row>
    <row r="37" spans="1:10" ht="12" customHeight="1" x14ac:dyDescent="0.2">
      <c r="A37" s="3">
        <v>1999</v>
      </c>
      <c r="B37" s="3">
        <f>+[1]Pop!D220</f>
        <v>279.29500000000002</v>
      </c>
      <c r="C37" s="108">
        <v>1056.24</v>
      </c>
      <c r="D37" s="108">
        <v>34.154677735999996</v>
      </c>
      <c r="E37" s="108">
        <v>581.09381469999994</v>
      </c>
      <c r="F37" s="108">
        <f t="shared" si="0"/>
        <v>1671.4884924359999</v>
      </c>
      <c r="G37" s="108">
        <v>6.9675529679999988</v>
      </c>
      <c r="H37" s="108">
        <v>640.6816323999999</v>
      </c>
      <c r="I37" s="108">
        <f t="shared" si="1"/>
        <v>1023.8393070679999</v>
      </c>
      <c r="J37" s="5">
        <f t="shared" si="2"/>
        <v>3.6657989117886101</v>
      </c>
    </row>
    <row r="38" spans="1:10" ht="12" customHeight="1" x14ac:dyDescent="0.2">
      <c r="A38" s="3">
        <v>2000</v>
      </c>
      <c r="B38" s="3">
        <f>+[1]Pop!D221</f>
        <v>282.38499999999999</v>
      </c>
      <c r="C38" s="108">
        <v>1181.74</v>
      </c>
      <c r="D38" s="108">
        <v>29.203067327999996</v>
      </c>
      <c r="E38" s="108">
        <v>640.6816323999999</v>
      </c>
      <c r="F38" s="108">
        <f t="shared" si="0"/>
        <v>1851.624699728</v>
      </c>
      <c r="G38" s="108">
        <v>9.3158592640000002</v>
      </c>
      <c r="H38" s="108">
        <v>709.04399999999998</v>
      </c>
      <c r="I38" s="108">
        <f t="shared" si="1"/>
        <v>1133.2648404639999</v>
      </c>
      <c r="J38" s="5">
        <f t="shared" si="2"/>
        <v>4.0131906456221111</v>
      </c>
    </row>
    <row r="39" spans="1:10" ht="12" customHeight="1" x14ac:dyDescent="0.2">
      <c r="A39" s="6">
        <v>2001</v>
      </c>
      <c r="B39" s="12">
        <f>+[1]Pop!D222</f>
        <v>285.30901899999998</v>
      </c>
      <c r="C39" s="109">
        <v>868.24</v>
      </c>
      <c r="D39" s="109">
        <v>32.068628808</v>
      </c>
      <c r="E39" s="109">
        <v>709.04399999999998</v>
      </c>
      <c r="F39" s="109">
        <f t="shared" si="0"/>
        <v>1609.352628808</v>
      </c>
      <c r="G39" s="109">
        <v>9.6992662799999998</v>
      </c>
      <c r="H39" s="109">
        <v>520.94399999999996</v>
      </c>
      <c r="I39" s="109">
        <f t="shared" si="1"/>
        <v>1078.7093625279999</v>
      </c>
      <c r="J39" s="8">
        <f t="shared" si="2"/>
        <v>3.7808456469719944</v>
      </c>
    </row>
    <row r="40" spans="1:10" ht="12" customHeight="1" x14ac:dyDescent="0.2">
      <c r="A40" s="6">
        <v>2002</v>
      </c>
      <c r="B40" s="12">
        <f>+[1]Pop!D223</f>
        <v>288.10481800000002</v>
      </c>
      <c r="C40" s="109">
        <v>1069.42</v>
      </c>
      <c r="D40" s="109">
        <v>27.265780119999999</v>
      </c>
      <c r="E40" s="109">
        <v>520.94399999999996</v>
      </c>
      <c r="F40" s="109">
        <f t="shared" si="0"/>
        <v>1617.6297801200001</v>
      </c>
      <c r="G40" s="109">
        <v>8.0662031439999993</v>
      </c>
      <c r="H40" s="109">
        <v>641.65200000000004</v>
      </c>
      <c r="I40" s="109">
        <f t="shared" si="1"/>
        <v>967.91157697600011</v>
      </c>
      <c r="J40" s="8">
        <f t="shared" si="2"/>
        <v>3.3595813624192847</v>
      </c>
    </row>
    <row r="41" spans="1:10" ht="12" customHeight="1" x14ac:dyDescent="0.2">
      <c r="A41" s="6">
        <v>2003</v>
      </c>
      <c r="B41" s="12">
        <f>+[1]Pop!D224</f>
        <v>290.81963400000001</v>
      </c>
      <c r="C41" s="109">
        <v>1006.94</v>
      </c>
      <c r="D41" s="109">
        <v>32.08436828</v>
      </c>
      <c r="E41" s="109">
        <v>641.65200000000004</v>
      </c>
      <c r="F41" s="109">
        <f t="shared" si="0"/>
        <v>1680.6763682800001</v>
      </c>
      <c r="G41" s="109">
        <v>6.6320101520000003</v>
      </c>
      <c r="H41" s="109">
        <v>604.16399999999999</v>
      </c>
      <c r="I41" s="109">
        <f t="shared" si="1"/>
        <v>1069.8803581280001</v>
      </c>
      <c r="J41" s="8">
        <f t="shared" si="2"/>
        <v>3.6788450057948978</v>
      </c>
    </row>
    <row r="42" spans="1:10" ht="12" customHeight="1" x14ac:dyDescent="0.2">
      <c r="A42" s="6">
        <v>2004</v>
      </c>
      <c r="B42" s="12">
        <f>+[1]Pop!D225</f>
        <v>293.46318500000001</v>
      </c>
      <c r="C42" s="109">
        <v>1147.92</v>
      </c>
      <c r="D42" s="109">
        <v>35.396643544</v>
      </c>
      <c r="E42" s="109">
        <v>604.16399999999999</v>
      </c>
      <c r="F42" s="109">
        <f t="shared" si="0"/>
        <v>1787.480643544</v>
      </c>
      <c r="G42" s="109">
        <v>3.3005322479999997</v>
      </c>
      <c r="H42" s="109">
        <v>688.75200000000007</v>
      </c>
      <c r="I42" s="109">
        <f t="shared" si="1"/>
        <v>1095.4281112959998</v>
      </c>
      <c r="J42" s="8">
        <f t="shared" si="2"/>
        <v>3.7327616112937632</v>
      </c>
    </row>
    <row r="43" spans="1:10" ht="12" customHeight="1" x14ac:dyDescent="0.2">
      <c r="A43" s="6">
        <v>2005</v>
      </c>
      <c r="B43" s="12">
        <f>+[1]Pop!D226</f>
        <v>296.186216</v>
      </c>
      <c r="C43" s="109">
        <v>1160.6200000000001</v>
      </c>
      <c r="D43" s="109">
        <v>34.238477287999999</v>
      </c>
      <c r="E43" s="109">
        <v>688.75200000000007</v>
      </c>
      <c r="F43" s="109">
        <f t="shared" si="0"/>
        <v>1883.6104772880003</v>
      </c>
      <c r="G43" s="109">
        <v>2.5140606079999999</v>
      </c>
      <c r="H43" s="109">
        <v>696.37200000000007</v>
      </c>
      <c r="I43" s="109">
        <f t="shared" si="1"/>
        <v>1184.7244166800003</v>
      </c>
      <c r="J43" s="8">
        <f t="shared" si="2"/>
        <v>3.9999309646469179</v>
      </c>
    </row>
    <row r="44" spans="1:10" ht="12" customHeight="1" x14ac:dyDescent="0.2">
      <c r="A44" s="3">
        <v>2006</v>
      </c>
      <c r="B44" s="11">
        <f>+[1]Pop!D227</f>
        <v>298.99582500000002</v>
      </c>
      <c r="C44" s="108">
        <v>1080.22</v>
      </c>
      <c r="D44" s="108">
        <v>55.103732840749998</v>
      </c>
      <c r="E44" s="108">
        <v>696.37200000000007</v>
      </c>
      <c r="F44" s="108">
        <f t="shared" si="0"/>
        <v>1831.69573284075</v>
      </c>
      <c r="G44" s="108">
        <v>6.1345480542499988</v>
      </c>
      <c r="H44" s="108">
        <v>648.13199999999995</v>
      </c>
      <c r="I44" s="108">
        <f t="shared" si="1"/>
        <v>1177.4291847865002</v>
      </c>
      <c r="J44" s="5">
        <f t="shared" si="2"/>
        <v>3.9379452364811449</v>
      </c>
    </row>
    <row r="45" spans="1:10" ht="12" customHeight="1" x14ac:dyDescent="0.2">
      <c r="A45" s="3">
        <v>2007</v>
      </c>
      <c r="B45" s="11">
        <f>+[1]Pop!D228</f>
        <v>302.003917</v>
      </c>
      <c r="C45" s="108">
        <v>967.52</v>
      </c>
      <c r="D45" s="108">
        <v>39.546082239949996</v>
      </c>
      <c r="E45" s="108">
        <v>648.13199999999995</v>
      </c>
      <c r="F45" s="108">
        <f t="shared" si="0"/>
        <v>1655.1980822399501</v>
      </c>
      <c r="G45" s="108">
        <v>13.369096769049998</v>
      </c>
      <c r="H45" s="108">
        <v>580.51199999999994</v>
      </c>
      <c r="I45" s="108">
        <f t="shared" si="1"/>
        <v>1061.3169854709001</v>
      </c>
      <c r="J45" s="5">
        <f t="shared" si="2"/>
        <v>3.5142490733684761</v>
      </c>
    </row>
    <row r="46" spans="1:10" ht="12" customHeight="1" x14ac:dyDescent="0.2">
      <c r="A46" s="3">
        <v>2008</v>
      </c>
      <c r="B46" s="11">
        <f>+[1]Pop!D229</f>
        <v>304.79776099999998</v>
      </c>
      <c r="C46" s="108">
        <v>1046.08</v>
      </c>
      <c r="D46" s="108">
        <v>32.408137217775</v>
      </c>
      <c r="E46" s="108">
        <v>580.51199999999994</v>
      </c>
      <c r="F46" s="108">
        <f t="shared" si="0"/>
        <v>1659.0001372177749</v>
      </c>
      <c r="G46" s="108">
        <v>15.801988635400001</v>
      </c>
      <c r="H46" s="108">
        <v>627.64799999999991</v>
      </c>
      <c r="I46" s="108">
        <f t="shared" si="1"/>
        <v>1015.550148582375</v>
      </c>
      <c r="J46" s="5">
        <f t="shared" si="2"/>
        <v>3.3318819181955046</v>
      </c>
    </row>
    <row r="47" spans="1:10" ht="12" customHeight="1" x14ac:dyDescent="0.2">
      <c r="A47" s="3">
        <v>2009</v>
      </c>
      <c r="B47" s="11">
        <f>+[1]Pop!D230</f>
        <v>307.43940600000002</v>
      </c>
      <c r="C47" s="108">
        <v>1189.28</v>
      </c>
      <c r="D47" s="108">
        <v>28.861429990800005</v>
      </c>
      <c r="E47" s="108">
        <v>627.64799999999991</v>
      </c>
      <c r="F47" s="108">
        <f t="shared" si="0"/>
        <v>1845.7894299907998</v>
      </c>
      <c r="G47" s="108">
        <v>16.953084120225</v>
      </c>
      <c r="H47" s="108">
        <v>713.56799999999998</v>
      </c>
      <c r="I47" s="108">
        <f t="shared" si="1"/>
        <v>1115.2683458705749</v>
      </c>
      <c r="J47" s="5">
        <f t="shared" si="2"/>
        <v>3.6276037622534791</v>
      </c>
    </row>
    <row r="48" spans="1:10" ht="12" customHeight="1" x14ac:dyDescent="0.2">
      <c r="A48" s="3">
        <v>2010</v>
      </c>
      <c r="B48" s="11">
        <f>+[1]Pop!D231</f>
        <v>309.74127900000002</v>
      </c>
      <c r="C48" s="108">
        <v>1019.56</v>
      </c>
      <c r="D48" s="108">
        <v>33.100652452174998</v>
      </c>
      <c r="E48" s="108">
        <v>713.56799999999998</v>
      </c>
      <c r="F48" s="108">
        <f t="shared" si="0"/>
        <v>1766.2286524521749</v>
      </c>
      <c r="G48" s="108">
        <v>17.147112726425</v>
      </c>
      <c r="H48" s="108">
        <v>611.73599999999999</v>
      </c>
      <c r="I48" s="108">
        <f t="shared" si="1"/>
        <v>1137.3455397257499</v>
      </c>
      <c r="J48" s="5">
        <f t="shared" si="2"/>
        <v>3.6719211058909256</v>
      </c>
    </row>
    <row r="49" spans="1:10" ht="12" customHeight="1" x14ac:dyDescent="0.2">
      <c r="A49" s="6">
        <v>2011</v>
      </c>
      <c r="B49" s="12">
        <f>+[1]Pop!D232</f>
        <v>311.97391399999998</v>
      </c>
      <c r="C49" s="109">
        <v>913.08</v>
      </c>
      <c r="D49" s="109">
        <v>27.571468247949998</v>
      </c>
      <c r="E49" s="109">
        <v>611.73599999999999</v>
      </c>
      <c r="F49" s="109">
        <f t="shared" si="0"/>
        <v>1552.38746824795</v>
      </c>
      <c r="G49" s="109">
        <v>17.2798225831</v>
      </c>
      <c r="H49" s="109">
        <v>547.84799999999996</v>
      </c>
      <c r="I49" s="109">
        <f t="shared" si="1"/>
        <v>987.25964566485004</v>
      </c>
      <c r="J49" s="8">
        <f t="shared" si="2"/>
        <v>3.1645583215808553</v>
      </c>
    </row>
    <row r="50" spans="1:10" ht="12" customHeight="1" x14ac:dyDescent="0.2">
      <c r="A50" s="6">
        <v>2012</v>
      </c>
      <c r="B50" s="12">
        <f>+[1]Pop!D233</f>
        <v>314.16755799999999</v>
      </c>
      <c r="C50" s="109">
        <v>911.66</v>
      </c>
      <c r="D50" s="109">
        <v>29.864862783799996</v>
      </c>
      <c r="E50" s="109">
        <v>547.84799999999996</v>
      </c>
      <c r="F50" s="109">
        <f t="shared" si="0"/>
        <v>1489.3728627838</v>
      </c>
      <c r="G50" s="109">
        <v>20.701786898925</v>
      </c>
      <c r="H50" s="109">
        <v>546.99599999999998</v>
      </c>
      <c r="I50" s="109">
        <f t="shared" si="1"/>
        <v>921.6750758848749</v>
      </c>
      <c r="J50" s="8">
        <f t="shared" si="2"/>
        <v>2.9337054460756096</v>
      </c>
    </row>
    <row r="51" spans="1:10" ht="12" customHeight="1" x14ac:dyDescent="0.2">
      <c r="A51" s="6">
        <v>2013</v>
      </c>
      <c r="B51" s="12">
        <f>+[1]Pop!D234</f>
        <v>316.29476599999998</v>
      </c>
      <c r="C51" s="109">
        <v>850.22</v>
      </c>
      <c r="D51" s="109">
        <v>37.135699543799994</v>
      </c>
      <c r="E51" s="109">
        <v>546.99599999999998</v>
      </c>
      <c r="F51" s="109">
        <f t="shared" si="0"/>
        <v>1434.3516995437999</v>
      </c>
      <c r="G51" s="109">
        <v>16.413856114424998</v>
      </c>
      <c r="H51" s="109">
        <v>510.13200000000001</v>
      </c>
      <c r="I51" s="109">
        <f>F51-G51-H51</f>
        <v>907.80584342937482</v>
      </c>
      <c r="J51" s="8">
        <f>IF(I51=0,0,IF(B51=0,0,I51/B51))</f>
        <v>2.8701260375246767</v>
      </c>
    </row>
    <row r="52" spans="1:10" ht="12" customHeight="1" x14ac:dyDescent="0.2">
      <c r="A52" s="20">
        <v>2014</v>
      </c>
      <c r="B52" s="21">
        <f>+[1]Pop!D235</f>
        <v>318.576955</v>
      </c>
      <c r="C52" s="110">
        <v>889.52</v>
      </c>
      <c r="D52" s="110">
        <v>38.761818988474992</v>
      </c>
      <c r="E52" s="110">
        <v>510.13200000000001</v>
      </c>
      <c r="F52" s="110">
        <f t="shared" si="0"/>
        <v>1438.413818988475</v>
      </c>
      <c r="G52" s="110">
        <v>18.476272612875</v>
      </c>
      <c r="H52" s="110">
        <v>533.71199999999999</v>
      </c>
      <c r="I52" s="110">
        <f>F52-G52-H52</f>
        <v>886.22554637560006</v>
      </c>
      <c r="J52" s="23">
        <f>IF(I52=0,0,IF(B52=0,0,I52/B52))</f>
        <v>2.7818256545756741</v>
      </c>
    </row>
    <row r="53" spans="1:10" ht="12" customHeight="1" x14ac:dyDescent="0.2">
      <c r="A53" s="20">
        <v>2015</v>
      </c>
      <c r="B53" s="21">
        <f>+[1]Pop!D236</f>
        <v>320.87070299999999</v>
      </c>
      <c r="C53" s="110">
        <v>995.62</v>
      </c>
      <c r="D53" s="110">
        <v>32.124198696424997</v>
      </c>
      <c r="E53" s="110">
        <v>533.71199999999999</v>
      </c>
      <c r="F53" s="110">
        <f t="shared" si="0"/>
        <v>1561.456198696425</v>
      </c>
      <c r="G53" s="110">
        <v>17.426369186049996</v>
      </c>
      <c r="H53" s="110">
        <v>597.37199999999996</v>
      </c>
      <c r="I53" s="110">
        <f>F53-G53-H53</f>
        <v>946.65782951037511</v>
      </c>
      <c r="J53" s="23">
        <f>IF(I53=0,0,IF(B53=0,0,I53/B53))</f>
        <v>2.9502781670608771</v>
      </c>
    </row>
    <row r="54" spans="1:10" ht="12" customHeight="1" x14ac:dyDescent="0.2">
      <c r="A54" s="28">
        <v>2016</v>
      </c>
      <c r="B54" s="29">
        <f>+[1]Pop!D237</f>
        <v>323.16101099999997</v>
      </c>
      <c r="C54" s="111">
        <v>1027.7248075565433</v>
      </c>
      <c r="D54" s="111">
        <v>38.205243379049996</v>
      </c>
      <c r="E54" s="111">
        <v>597.37199999999996</v>
      </c>
      <c r="F54" s="111">
        <f t="shared" si="0"/>
        <v>1663.3020509355933</v>
      </c>
      <c r="G54" s="111">
        <v>15.011615830749999</v>
      </c>
      <c r="H54" s="111">
        <v>616.63488453392597</v>
      </c>
      <c r="I54" s="111">
        <f t="shared" ref="I54:I55" si="3">F54-G54-H54</f>
        <v>1031.6555505709173</v>
      </c>
      <c r="J54" s="34">
        <f t="shared" ref="J54:J55" si="4">IF(I54=0,0,IF(B54=0,0,I54/B54))</f>
        <v>3.1923886714505834</v>
      </c>
    </row>
    <row r="55" spans="1:10" ht="12" customHeight="1" x14ac:dyDescent="0.2">
      <c r="A55" s="39">
        <v>2017</v>
      </c>
      <c r="B55" s="40">
        <f>+[1]Pop!D238</f>
        <v>325.20603</v>
      </c>
      <c r="C55" s="112">
        <v>928.62879260033992</v>
      </c>
      <c r="D55" s="112">
        <v>40.060150019999995</v>
      </c>
      <c r="E55" s="112">
        <v>616.63488453392597</v>
      </c>
      <c r="F55" s="112">
        <f t="shared" si="0"/>
        <v>1585.3238271542659</v>
      </c>
      <c r="G55" s="112">
        <v>13.113019132949999</v>
      </c>
      <c r="H55" s="112">
        <v>557.17727556020395</v>
      </c>
      <c r="I55" s="112">
        <f t="shared" si="3"/>
        <v>1015.0335324611119</v>
      </c>
      <c r="J55" s="41">
        <f t="shared" si="4"/>
        <v>3.1212014502348309</v>
      </c>
    </row>
    <row r="56" spans="1:10" ht="12" customHeight="1" x14ac:dyDescent="0.2">
      <c r="A56" s="28">
        <v>2018</v>
      </c>
      <c r="B56" s="40">
        <f>+[1]Pop!D239</f>
        <v>326.92397599999998</v>
      </c>
      <c r="C56" s="112">
        <v>857.92402282651312</v>
      </c>
      <c r="D56" s="112">
        <v>49.944453559000003</v>
      </c>
      <c r="E56" s="112">
        <v>557.17727556020395</v>
      </c>
      <c r="F56" s="112">
        <f t="shared" si="0"/>
        <v>1465.045751945717</v>
      </c>
      <c r="G56" s="112">
        <v>13.4389997577</v>
      </c>
      <c r="H56" s="112">
        <v>514.75441369590783</v>
      </c>
      <c r="I56" s="112">
        <f t="shared" ref="I56:I57" si="5">F56-G56-H56</f>
        <v>936.8523384921092</v>
      </c>
      <c r="J56" s="34">
        <f t="shared" ref="J56" si="6">IF(I56=0,0,IF(B56=0,0,I56/B56))</f>
        <v>2.8656580956671998</v>
      </c>
    </row>
    <row r="57" spans="1:10" ht="12" customHeight="1" thickBot="1" x14ac:dyDescent="0.25">
      <c r="A57" s="43">
        <v>2019</v>
      </c>
      <c r="B57" s="32">
        <f>+[1]Pop!D240</f>
        <v>328.475998</v>
      </c>
      <c r="C57" s="113">
        <v>1003.386780267775</v>
      </c>
      <c r="D57" s="113">
        <v>48.396317035274997</v>
      </c>
      <c r="E57" s="113">
        <v>514.75441369590783</v>
      </c>
      <c r="F57" s="113">
        <f t="shared" si="0"/>
        <v>1566.5375109989577</v>
      </c>
      <c r="G57" s="113">
        <v>10.4931644675</v>
      </c>
      <c r="H57" s="113">
        <v>602.03206816066495</v>
      </c>
      <c r="I57" s="113">
        <f t="shared" si="5"/>
        <v>954.01227837079273</v>
      </c>
      <c r="J57" s="45">
        <f>IF(I57=0,0,IF(B57=0,0,I57/B57))</f>
        <v>2.9043591744283024</v>
      </c>
    </row>
    <row r="58" spans="1:10" ht="12" customHeight="1" thickTop="1" x14ac:dyDescent="0.2">
      <c r="A58" s="90" t="s">
        <v>5</v>
      </c>
      <c r="B58" s="90"/>
      <c r="C58" s="90"/>
      <c r="D58" s="90"/>
      <c r="E58" s="90"/>
      <c r="F58" s="90"/>
      <c r="G58" s="90"/>
      <c r="H58" s="90"/>
      <c r="I58" s="90"/>
      <c r="J58" s="90"/>
    </row>
    <row r="59" spans="1:10" ht="12" customHeight="1" x14ac:dyDescent="0.2">
      <c r="A59" s="84"/>
      <c r="B59" s="84"/>
      <c r="C59" s="84"/>
      <c r="D59" s="84"/>
      <c r="E59" s="84"/>
      <c r="F59" s="84"/>
      <c r="G59" s="84"/>
      <c r="H59" s="84"/>
      <c r="I59" s="84"/>
      <c r="J59" s="84"/>
    </row>
    <row r="60" spans="1:10" ht="12" customHeight="1" x14ac:dyDescent="0.2">
      <c r="A60" s="117" t="s">
        <v>122</v>
      </c>
      <c r="B60" s="117"/>
      <c r="C60" s="117"/>
      <c r="D60" s="117"/>
      <c r="E60" s="117"/>
      <c r="F60" s="117"/>
      <c r="G60" s="117"/>
      <c r="H60" s="117"/>
      <c r="I60" s="117"/>
      <c r="J60" s="117"/>
    </row>
    <row r="61" spans="1:10" ht="12" customHeight="1" x14ac:dyDescent="0.2">
      <c r="A61" s="117"/>
      <c r="B61" s="117"/>
      <c r="C61" s="117"/>
      <c r="D61" s="117"/>
      <c r="E61" s="117"/>
      <c r="F61" s="117"/>
      <c r="G61" s="117"/>
      <c r="H61" s="117"/>
      <c r="I61" s="117"/>
      <c r="J61" s="117"/>
    </row>
    <row r="62" spans="1:10" ht="12" customHeight="1" x14ac:dyDescent="0.2">
      <c r="A62" s="117"/>
      <c r="B62" s="117"/>
      <c r="C62" s="117"/>
      <c r="D62" s="117"/>
      <c r="E62" s="117"/>
      <c r="F62" s="117"/>
      <c r="G62" s="117"/>
      <c r="H62" s="117"/>
      <c r="I62" s="117"/>
      <c r="J62" s="117"/>
    </row>
    <row r="63" spans="1:10" ht="12" customHeight="1" x14ac:dyDescent="0.2">
      <c r="A63" s="117"/>
      <c r="B63" s="117"/>
      <c r="C63" s="117"/>
      <c r="D63" s="117"/>
      <c r="E63" s="117"/>
      <c r="F63" s="117"/>
      <c r="G63" s="117"/>
      <c r="H63" s="117"/>
      <c r="I63" s="117"/>
      <c r="J63" s="117"/>
    </row>
    <row r="64" spans="1:10" ht="12" customHeight="1" x14ac:dyDescent="0.2">
      <c r="A64" s="84"/>
      <c r="B64" s="84"/>
      <c r="C64" s="84"/>
      <c r="D64" s="84"/>
      <c r="E64" s="84"/>
      <c r="F64" s="84"/>
      <c r="G64" s="84"/>
      <c r="H64" s="84"/>
      <c r="I64" s="84"/>
      <c r="J64" s="84"/>
    </row>
    <row r="65" spans="1:10" ht="12" customHeight="1" x14ac:dyDescent="0.2">
      <c r="A65" s="82" t="s">
        <v>103</v>
      </c>
      <c r="B65" s="82"/>
      <c r="C65" s="82"/>
      <c r="D65" s="82"/>
      <c r="E65" s="82"/>
      <c r="F65" s="82"/>
      <c r="G65" s="82"/>
      <c r="H65" s="82"/>
      <c r="I65" s="82"/>
      <c r="J65" s="82"/>
    </row>
  </sheetData>
  <mergeCells count="21">
    <mergeCell ref="B2:B6"/>
    <mergeCell ref="C3:C6"/>
    <mergeCell ref="D3:D6"/>
    <mergeCell ref="I1:J1"/>
    <mergeCell ref="C2:F2"/>
    <mergeCell ref="A1:H1"/>
    <mergeCell ref="J4:J6"/>
    <mergeCell ref="A2:A6"/>
    <mergeCell ref="G2:H2"/>
    <mergeCell ref="I2:J2"/>
    <mergeCell ref="A65:J65"/>
    <mergeCell ref="A60:J63"/>
    <mergeCell ref="A64:J64"/>
    <mergeCell ref="A59:J59"/>
    <mergeCell ref="A58:J58"/>
    <mergeCell ref="C7:I7"/>
    <mergeCell ref="H3:H6"/>
    <mergeCell ref="E3:E6"/>
    <mergeCell ref="G3:G6"/>
    <mergeCell ref="F3:F6"/>
    <mergeCell ref="I3:I6"/>
  </mergeCells>
  <phoneticPr fontId="5" type="noConversion"/>
  <printOptions horizontalCentered="1" verticalCentered="1"/>
  <pageMargins left="0.5" right="0.5" top="0.69930555555555596" bottom="0.34" header="0" footer="0"/>
  <pageSetup scale="86" orientation="landscape"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autoPageBreaks="0" fitToPage="1"/>
  </sheetPr>
  <dimension ref="A1:J64"/>
  <sheetViews>
    <sheetView showZeros="0" showOutlineSymbols="0" zoomScaleNormal="100" workbookViewId="0">
      <pane ySplit="7" topLeftCell="A8" activePane="bottomLeft" state="frozen"/>
      <selection sqref="A1:H1"/>
      <selection pane="bottomLeft" sqref="A1:H1"/>
    </sheetView>
  </sheetViews>
  <sheetFormatPr defaultColWidth="12.77734375" defaultRowHeight="12" customHeight="1" x14ac:dyDescent="0.2"/>
  <cols>
    <col min="1" max="9" width="12.77734375" style="1" customWidth="1"/>
    <col min="10" max="10" width="15.5546875" style="1" customWidth="1"/>
    <col min="11" max="14" width="12.77734375" style="1" customWidth="1"/>
    <col min="15" max="16384" width="12.77734375" style="1"/>
  </cols>
  <sheetData>
    <row r="1" spans="1:10" s="9" customFormat="1" ht="12" customHeight="1" thickBot="1" x14ac:dyDescent="0.25">
      <c r="A1" s="65" t="s">
        <v>92</v>
      </c>
      <c r="B1" s="65"/>
      <c r="C1" s="65"/>
      <c r="D1" s="65"/>
      <c r="E1" s="65"/>
      <c r="F1" s="65"/>
      <c r="G1" s="65"/>
      <c r="H1" s="65"/>
      <c r="I1" s="79" t="s">
        <v>63</v>
      </c>
      <c r="J1" s="79"/>
    </row>
    <row r="2" spans="1:10" ht="12" customHeight="1" thickTop="1" x14ac:dyDescent="0.2">
      <c r="A2" s="77" t="s">
        <v>0</v>
      </c>
      <c r="B2" s="88" t="s">
        <v>35</v>
      </c>
      <c r="C2" s="76" t="s">
        <v>1</v>
      </c>
      <c r="D2" s="76"/>
      <c r="E2" s="76"/>
      <c r="F2" s="76"/>
      <c r="G2" s="80" t="s">
        <v>90</v>
      </c>
      <c r="H2" s="77"/>
      <c r="I2" s="80" t="s">
        <v>88</v>
      </c>
      <c r="J2" s="81"/>
    </row>
    <row r="3" spans="1:10" ht="12" customHeight="1" x14ac:dyDescent="0.2">
      <c r="A3" s="78"/>
      <c r="B3" s="89"/>
      <c r="C3" s="85" t="s">
        <v>36</v>
      </c>
      <c r="D3" s="85" t="s">
        <v>37</v>
      </c>
      <c r="E3" s="85" t="s">
        <v>38</v>
      </c>
      <c r="F3" s="85" t="s">
        <v>39</v>
      </c>
      <c r="G3" s="85" t="s">
        <v>40</v>
      </c>
      <c r="H3" s="85" t="s">
        <v>41</v>
      </c>
      <c r="I3" s="85" t="s">
        <v>77</v>
      </c>
      <c r="J3" s="13" t="s">
        <v>32</v>
      </c>
    </row>
    <row r="4" spans="1:10" ht="12" customHeight="1" x14ac:dyDescent="0.2">
      <c r="A4" s="78"/>
      <c r="B4" s="89"/>
      <c r="C4" s="85"/>
      <c r="D4" s="85"/>
      <c r="E4" s="85"/>
      <c r="F4" s="85"/>
      <c r="G4" s="85"/>
      <c r="H4" s="85"/>
      <c r="I4" s="85"/>
      <c r="J4" s="86" t="s">
        <v>4</v>
      </c>
    </row>
    <row r="5" spans="1:10" ht="12" customHeight="1" x14ac:dyDescent="0.2">
      <c r="A5" s="78"/>
      <c r="B5" s="89"/>
      <c r="C5" s="85"/>
      <c r="D5" s="85"/>
      <c r="E5" s="85"/>
      <c r="F5" s="85"/>
      <c r="G5" s="85"/>
      <c r="H5" s="85"/>
      <c r="I5" s="85"/>
      <c r="J5" s="86"/>
    </row>
    <row r="6" spans="1:10" ht="12" customHeight="1" x14ac:dyDescent="0.2">
      <c r="A6" s="78"/>
      <c r="B6" s="89"/>
      <c r="C6" s="85"/>
      <c r="D6" s="85"/>
      <c r="E6" s="85"/>
      <c r="F6" s="85"/>
      <c r="G6" s="85"/>
      <c r="H6" s="85"/>
      <c r="I6" s="85"/>
      <c r="J6" s="86"/>
    </row>
    <row r="7" spans="1:10" s="10" customFormat="1" ht="12" customHeight="1" x14ac:dyDescent="0.2">
      <c r="A7" s="14"/>
      <c r="B7" s="14" t="s">
        <v>72</v>
      </c>
      <c r="C7" s="66" t="s">
        <v>70</v>
      </c>
      <c r="D7" s="66"/>
      <c r="E7" s="66"/>
      <c r="F7" s="66"/>
      <c r="G7" s="66"/>
      <c r="H7" s="66"/>
      <c r="I7" s="66"/>
      <c r="J7" s="14" t="s">
        <v>69</v>
      </c>
    </row>
    <row r="8" spans="1:10" ht="12" customHeight="1" x14ac:dyDescent="0.2">
      <c r="A8" s="3">
        <v>1970</v>
      </c>
      <c r="B8" s="3">
        <f>+[1]Pop!D191</f>
        <v>205.05199999999999</v>
      </c>
      <c r="C8" s="5">
        <v>532.20000000000005</v>
      </c>
      <c r="D8" s="5">
        <v>6.6923999999999997E-2</v>
      </c>
      <c r="E8" s="5">
        <v>362.62319999999994</v>
      </c>
      <c r="F8" s="5">
        <f t="shared" ref="F8:F57" si="0">SUM(C8,D8,E8)</f>
        <v>894.89012400000001</v>
      </c>
      <c r="G8" s="5" t="s">
        <v>3</v>
      </c>
      <c r="H8" s="5">
        <v>422.66907999999995</v>
      </c>
      <c r="I8" s="5">
        <f t="shared" ref="I8:I26" si="1">F8-SUM(G8,H8)</f>
        <v>472.22104400000006</v>
      </c>
      <c r="J8" s="5">
        <f t="shared" ref="J8:J50" si="2">IF(I8=0,0,IF(B8=0,0,I8/B8))</f>
        <v>2.3029331291574824</v>
      </c>
    </row>
    <row r="9" spans="1:10" ht="12" customHeight="1" x14ac:dyDescent="0.2">
      <c r="A9" s="6">
        <v>1971</v>
      </c>
      <c r="B9" s="6">
        <f>+[1]Pop!D192</f>
        <v>207.661</v>
      </c>
      <c r="C9" s="8">
        <v>469.9</v>
      </c>
      <c r="D9" s="8">
        <v>0.215644</v>
      </c>
      <c r="E9" s="8">
        <v>422.66907999999995</v>
      </c>
      <c r="F9" s="8">
        <f t="shared" si="0"/>
        <v>892.78472399999987</v>
      </c>
      <c r="G9" s="8" t="s">
        <v>3</v>
      </c>
      <c r="H9" s="8">
        <v>380.31956000000002</v>
      </c>
      <c r="I9" s="8">
        <f t="shared" si="1"/>
        <v>512.46516399999985</v>
      </c>
      <c r="J9" s="8">
        <f t="shared" si="2"/>
        <v>2.4677968612305623</v>
      </c>
    </row>
    <row r="10" spans="1:10" ht="12" customHeight="1" x14ac:dyDescent="0.2">
      <c r="A10" s="6">
        <v>1972</v>
      </c>
      <c r="B10" s="6">
        <f>+[1]Pop!D193</f>
        <v>209.89599999999999</v>
      </c>
      <c r="C10" s="8">
        <v>396.2</v>
      </c>
      <c r="D10" s="8">
        <v>0.31788900000000003</v>
      </c>
      <c r="E10" s="8">
        <v>380.31956000000002</v>
      </c>
      <c r="F10" s="8">
        <f t="shared" si="0"/>
        <v>776.83744899999999</v>
      </c>
      <c r="G10" s="8" t="s">
        <v>3</v>
      </c>
      <c r="H10" s="8">
        <v>317.88227999999998</v>
      </c>
      <c r="I10" s="8">
        <f t="shared" si="1"/>
        <v>458.95516900000001</v>
      </c>
      <c r="J10" s="8">
        <f t="shared" si="2"/>
        <v>2.1865836843007966</v>
      </c>
    </row>
    <row r="11" spans="1:10" ht="12" customHeight="1" x14ac:dyDescent="0.2">
      <c r="A11" s="6">
        <v>1973</v>
      </c>
      <c r="B11" s="6">
        <f>+[1]Pop!D194</f>
        <v>211.90899999999999</v>
      </c>
      <c r="C11" s="8">
        <v>438.3</v>
      </c>
      <c r="D11" s="8">
        <v>0.29186299999999998</v>
      </c>
      <c r="E11" s="8">
        <v>317.88227999999998</v>
      </c>
      <c r="F11" s="8">
        <f t="shared" si="0"/>
        <v>756.47414299999991</v>
      </c>
      <c r="G11" s="8" t="s">
        <v>3</v>
      </c>
      <c r="H11" s="8">
        <v>305.18612000000002</v>
      </c>
      <c r="I11" s="8">
        <f t="shared" si="1"/>
        <v>451.2880229999999</v>
      </c>
      <c r="J11" s="8">
        <f t="shared" si="2"/>
        <v>2.1296312237800183</v>
      </c>
    </row>
    <row r="12" spans="1:10" ht="12" customHeight="1" x14ac:dyDescent="0.2">
      <c r="A12" s="6">
        <v>1974</v>
      </c>
      <c r="B12" s="6">
        <f>+[1]Pop!D195</f>
        <v>213.85400000000001</v>
      </c>
      <c r="C12" s="8">
        <v>562.9</v>
      </c>
      <c r="D12" s="8">
        <v>0.42757000000000001</v>
      </c>
      <c r="E12" s="8">
        <v>305.18612000000002</v>
      </c>
      <c r="F12" s="8">
        <f t="shared" si="0"/>
        <v>868.51369</v>
      </c>
      <c r="G12" s="8" t="s">
        <v>3</v>
      </c>
      <c r="H12" s="8">
        <v>383.92839999999995</v>
      </c>
      <c r="I12" s="8">
        <f t="shared" si="1"/>
        <v>484.58529000000004</v>
      </c>
      <c r="J12" s="8">
        <f t="shared" si="2"/>
        <v>2.2659631804876224</v>
      </c>
    </row>
    <row r="13" spans="1:10" ht="12" customHeight="1" x14ac:dyDescent="0.2">
      <c r="A13" s="6">
        <v>1975</v>
      </c>
      <c r="B13" s="6">
        <f>+[1]Pop!D196</f>
        <v>215.97300000000001</v>
      </c>
      <c r="C13" s="8">
        <v>479.5</v>
      </c>
      <c r="D13" s="8">
        <v>0.224939</v>
      </c>
      <c r="E13" s="8">
        <v>383.92839999999995</v>
      </c>
      <c r="F13" s="8">
        <f t="shared" si="0"/>
        <v>863.65333899999996</v>
      </c>
      <c r="G13" s="8" t="s">
        <v>3</v>
      </c>
      <c r="H13" s="8">
        <v>420.19072</v>
      </c>
      <c r="I13" s="8">
        <f t="shared" si="1"/>
        <v>443.46261899999996</v>
      </c>
      <c r="J13" s="8">
        <f t="shared" si="2"/>
        <v>2.0533243460988175</v>
      </c>
    </row>
    <row r="14" spans="1:10" ht="12" customHeight="1" x14ac:dyDescent="0.2">
      <c r="A14" s="3">
        <v>1976</v>
      </c>
      <c r="B14" s="3">
        <f>+[1]Pop!D197</f>
        <v>218.035</v>
      </c>
      <c r="C14" s="5">
        <v>464.1</v>
      </c>
      <c r="D14" s="5">
        <v>0.42199300000000001</v>
      </c>
      <c r="E14" s="5">
        <v>420.19072</v>
      </c>
      <c r="F14" s="5">
        <f t="shared" si="0"/>
        <v>884.71271300000001</v>
      </c>
      <c r="G14" s="5" t="s">
        <v>3</v>
      </c>
      <c r="H14" s="5">
        <v>400.92907999999994</v>
      </c>
      <c r="I14" s="5">
        <f t="shared" si="1"/>
        <v>483.78363300000007</v>
      </c>
      <c r="J14" s="5">
        <f t="shared" si="2"/>
        <v>2.2188347421285575</v>
      </c>
    </row>
    <row r="15" spans="1:10" ht="12" customHeight="1" x14ac:dyDescent="0.2">
      <c r="A15" s="3">
        <v>1977</v>
      </c>
      <c r="B15" s="3">
        <f>+[1]Pop!D198</f>
        <v>220.23899999999998</v>
      </c>
      <c r="C15" s="5">
        <v>469.5</v>
      </c>
      <c r="D15" s="5">
        <v>0.52795599999999998</v>
      </c>
      <c r="E15" s="5">
        <v>400.92907999999994</v>
      </c>
      <c r="F15" s="5">
        <f t="shared" si="0"/>
        <v>870.95703600000002</v>
      </c>
      <c r="G15" s="5" t="s">
        <v>3</v>
      </c>
      <c r="H15" s="5">
        <v>389.10251999999997</v>
      </c>
      <c r="I15" s="5">
        <f t="shared" si="1"/>
        <v>481.85451600000005</v>
      </c>
      <c r="J15" s="5">
        <f t="shared" si="2"/>
        <v>2.1878709765300428</v>
      </c>
    </row>
    <row r="16" spans="1:10" ht="12" customHeight="1" x14ac:dyDescent="0.2">
      <c r="A16" s="3">
        <v>1978</v>
      </c>
      <c r="B16" s="3">
        <f>+[1]Pop!D199</f>
        <v>222.58500000000001</v>
      </c>
      <c r="C16" s="5">
        <v>435.58</v>
      </c>
      <c r="D16" s="5">
        <v>0.23770653763999999</v>
      </c>
      <c r="E16" s="5">
        <v>389.10251999999997</v>
      </c>
      <c r="F16" s="5">
        <f t="shared" si="0"/>
        <v>824.92022653764002</v>
      </c>
      <c r="G16" s="5" t="s">
        <v>3</v>
      </c>
      <c r="H16" s="5">
        <v>359.75351999999998</v>
      </c>
      <c r="I16" s="5">
        <f t="shared" si="1"/>
        <v>465.16670653764004</v>
      </c>
      <c r="J16" s="5">
        <f t="shared" si="2"/>
        <v>2.089838518038682</v>
      </c>
    </row>
    <row r="17" spans="1:10" ht="12" customHeight="1" x14ac:dyDescent="0.2">
      <c r="A17" s="3">
        <v>1979</v>
      </c>
      <c r="B17" s="3">
        <f>+[1]Pop!D200</f>
        <v>225.05500000000001</v>
      </c>
      <c r="C17" s="5">
        <v>475.64</v>
      </c>
      <c r="D17" s="5">
        <v>0.42213402373999998</v>
      </c>
      <c r="E17" s="5">
        <v>359.75351999999998</v>
      </c>
      <c r="F17" s="5">
        <f t="shared" si="0"/>
        <v>835.81565402373997</v>
      </c>
      <c r="G17" s="5" t="s">
        <v>3</v>
      </c>
      <c r="H17" s="5">
        <v>372.62359999999995</v>
      </c>
      <c r="I17" s="5">
        <f t="shared" si="1"/>
        <v>463.19205402374001</v>
      </c>
      <c r="J17" s="5">
        <f t="shared" si="2"/>
        <v>2.0581282531991736</v>
      </c>
    </row>
    <row r="18" spans="1:10" ht="12" customHeight="1" x14ac:dyDescent="0.2">
      <c r="A18" s="3">
        <v>1980</v>
      </c>
      <c r="B18" s="3">
        <f>+[1]Pop!D201</f>
        <v>227.726</v>
      </c>
      <c r="C18" s="5">
        <v>418.04</v>
      </c>
      <c r="D18" s="5">
        <v>0.33196947498000001</v>
      </c>
      <c r="E18" s="5">
        <v>372.62359999999995</v>
      </c>
      <c r="F18" s="5">
        <f t="shared" si="0"/>
        <v>790.9955694749799</v>
      </c>
      <c r="G18" s="5" t="s">
        <v>3</v>
      </c>
      <c r="H18" s="5">
        <v>338.79615999999999</v>
      </c>
      <c r="I18" s="5">
        <f t="shared" si="1"/>
        <v>452.19940947497992</v>
      </c>
      <c r="J18" s="5">
        <f t="shared" si="2"/>
        <v>1.9857170875305408</v>
      </c>
    </row>
    <row r="19" spans="1:10" ht="12" customHeight="1" x14ac:dyDescent="0.2">
      <c r="A19" s="6">
        <v>1981</v>
      </c>
      <c r="B19" s="6">
        <f>+[1]Pop!D202</f>
        <v>229.96600000000001</v>
      </c>
      <c r="C19" s="8">
        <v>492.18</v>
      </c>
      <c r="D19" s="8">
        <v>0.34836302930000002</v>
      </c>
      <c r="E19" s="8">
        <v>338.79615999999999</v>
      </c>
      <c r="F19" s="8">
        <f t="shared" si="0"/>
        <v>831.32452302930005</v>
      </c>
      <c r="G19" s="8" t="s">
        <v>3</v>
      </c>
      <c r="H19" s="8">
        <v>365.18851999999998</v>
      </c>
      <c r="I19" s="8">
        <f t="shared" si="1"/>
        <v>466.13600302930007</v>
      </c>
      <c r="J19" s="8">
        <f t="shared" si="2"/>
        <v>2.0269779142538464</v>
      </c>
    </row>
    <row r="20" spans="1:10" ht="12" customHeight="1" x14ac:dyDescent="0.2">
      <c r="A20" s="6">
        <v>1982</v>
      </c>
      <c r="B20" s="6">
        <f>+[1]Pop!D203</f>
        <v>232.18799999999999</v>
      </c>
      <c r="C20" s="8">
        <v>440.16699999999997</v>
      </c>
      <c r="D20" s="8">
        <v>0.76639866445999993</v>
      </c>
      <c r="E20" s="8">
        <v>365.18851999999998</v>
      </c>
      <c r="F20" s="8">
        <f t="shared" si="0"/>
        <v>806.12191866445994</v>
      </c>
      <c r="G20" s="8" t="s">
        <v>3</v>
      </c>
      <c r="H20" s="8">
        <v>412.10343999999992</v>
      </c>
      <c r="I20" s="8">
        <f t="shared" si="1"/>
        <v>394.01847866446002</v>
      </c>
      <c r="J20" s="8">
        <f t="shared" si="2"/>
        <v>1.6969803722175998</v>
      </c>
    </row>
    <row r="21" spans="1:10" ht="12" customHeight="1" x14ac:dyDescent="0.2">
      <c r="A21" s="6">
        <v>1983</v>
      </c>
      <c r="B21" s="6">
        <f>+[1]Pop!D204</f>
        <v>234.30699999999999</v>
      </c>
      <c r="C21" s="8">
        <v>302.69200000000001</v>
      </c>
      <c r="D21" s="8">
        <v>1.8237829180999998</v>
      </c>
      <c r="E21" s="8">
        <v>412.10343999999992</v>
      </c>
      <c r="F21" s="8">
        <f t="shared" si="0"/>
        <v>716.61922291809992</v>
      </c>
      <c r="G21" s="8" t="s">
        <v>3</v>
      </c>
      <c r="H21" s="8">
        <v>229.61787999999999</v>
      </c>
      <c r="I21" s="8">
        <f t="shared" si="1"/>
        <v>487.00134291809991</v>
      </c>
      <c r="J21" s="8">
        <f t="shared" si="2"/>
        <v>2.0784754314557392</v>
      </c>
    </row>
    <row r="22" spans="1:10" ht="12" customHeight="1" x14ac:dyDescent="0.2">
      <c r="A22" s="6">
        <v>1984</v>
      </c>
      <c r="B22" s="6">
        <f>+[1]Pop!D205</f>
        <v>236.34800000000001</v>
      </c>
      <c r="C22" s="8">
        <v>433.61799999999999</v>
      </c>
      <c r="D22" s="8">
        <v>2.7254284056999998</v>
      </c>
      <c r="E22" s="8">
        <v>229.61787999999999</v>
      </c>
      <c r="F22" s="8">
        <f t="shared" si="0"/>
        <v>665.96130840569992</v>
      </c>
      <c r="G22" s="8" t="s">
        <v>3</v>
      </c>
      <c r="H22" s="8">
        <v>264.70623999999998</v>
      </c>
      <c r="I22" s="8">
        <f t="shared" si="1"/>
        <v>401.25506840569994</v>
      </c>
      <c r="J22" s="8">
        <f t="shared" si="2"/>
        <v>1.6977299084642135</v>
      </c>
    </row>
    <row r="23" spans="1:10" ht="12" customHeight="1" x14ac:dyDescent="0.2">
      <c r="A23" s="6">
        <v>1985</v>
      </c>
      <c r="B23" s="6">
        <f>+[1]Pop!D206</f>
        <v>238.46600000000001</v>
      </c>
      <c r="C23" s="8">
        <v>426.75099999999998</v>
      </c>
      <c r="D23" s="8">
        <v>3.1024801550599994</v>
      </c>
      <c r="E23" s="8">
        <v>264.70623999999998</v>
      </c>
      <c r="F23" s="8">
        <f t="shared" si="0"/>
        <v>694.55972015505995</v>
      </c>
      <c r="G23" s="8" t="s">
        <v>3</v>
      </c>
      <c r="H23" s="8">
        <v>314.83868000000001</v>
      </c>
      <c r="I23" s="8">
        <f t="shared" si="1"/>
        <v>379.72104015505994</v>
      </c>
      <c r="J23" s="8">
        <f t="shared" si="2"/>
        <v>1.5923487631572633</v>
      </c>
    </row>
    <row r="24" spans="1:10" ht="12" customHeight="1" x14ac:dyDescent="0.2">
      <c r="A24" s="3">
        <v>1986</v>
      </c>
      <c r="B24" s="3">
        <f>+[1]Pop!D207</f>
        <v>240.65100000000001</v>
      </c>
      <c r="C24" s="5">
        <v>315.38</v>
      </c>
      <c r="D24" s="5">
        <v>3.2090382581400001</v>
      </c>
      <c r="E24" s="5">
        <v>314.83868000000001</v>
      </c>
      <c r="F24" s="5">
        <f t="shared" si="0"/>
        <v>633.42771825813998</v>
      </c>
      <c r="G24" s="5" t="s">
        <v>3</v>
      </c>
      <c r="H24" s="5">
        <v>260.27127999999999</v>
      </c>
      <c r="I24" s="5">
        <f t="shared" si="1"/>
        <v>373.15643825813999</v>
      </c>
      <c r="J24" s="5">
        <f t="shared" si="2"/>
        <v>1.5506124564541182</v>
      </c>
    </row>
    <row r="25" spans="1:10" ht="12" customHeight="1" x14ac:dyDescent="0.2">
      <c r="A25" s="3">
        <v>1987</v>
      </c>
      <c r="B25" s="3">
        <f>+[1]Pop!D208</f>
        <v>242.804</v>
      </c>
      <c r="C25" s="5">
        <v>379.04700000000003</v>
      </c>
      <c r="D25" s="5">
        <v>2.7746090686599998</v>
      </c>
      <c r="E25" s="5">
        <v>260.27127999999999</v>
      </c>
      <c r="F25" s="5">
        <f t="shared" si="0"/>
        <v>642.09288906866004</v>
      </c>
      <c r="G25" s="5" t="s">
        <v>3</v>
      </c>
      <c r="H25" s="5">
        <v>250.92308</v>
      </c>
      <c r="I25" s="5">
        <f t="shared" si="1"/>
        <v>391.16980906866002</v>
      </c>
      <c r="J25" s="5">
        <f t="shared" si="2"/>
        <v>1.6110517498420949</v>
      </c>
    </row>
    <row r="26" spans="1:10" ht="12" customHeight="1" x14ac:dyDescent="0.2">
      <c r="A26" s="3">
        <v>1988</v>
      </c>
      <c r="B26" s="3">
        <f>+[1]Pop!D209</f>
        <v>245.02099999999999</v>
      </c>
      <c r="C26" s="5">
        <v>324.47500000000002</v>
      </c>
      <c r="D26" s="5">
        <v>2.2172282217799997</v>
      </c>
      <c r="E26" s="5">
        <v>250.92308</v>
      </c>
      <c r="F26" s="5">
        <f t="shared" si="0"/>
        <v>577.61530822177997</v>
      </c>
      <c r="G26" s="5" t="s">
        <v>3</v>
      </c>
      <c r="H26" s="5">
        <v>226.29174696000001</v>
      </c>
      <c r="I26" s="5">
        <f t="shared" si="1"/>
        <v>351.32356126177996</v>
      </c>
      <c r="J26" s="5">
        <f t="shared" si="2"/>
        <v>1.4338508179371563</v>
      </c>
    </row>
    <row r="27" spans="1:10" ht="12" customHeight="1" x14ac:dyDescent="0.2">
      <c r="A27" s="3">
        <v>1989</v>
      </c>
      <c r="B27" s="3">
        <f>+[1]Pop!D210</f>
        <v>247.34200000000001</v>
      </c>
      <c r="C27" s="5">
        <v>374.49900000000002</v>
      </c>
      <c r="D27" s="5">
        <v>7.8900923529999991</v>
      </c>
      <c r="E27" s="5">
        <v>226.29174696000001</v>
      </c>
      <c r="F27" s="5">
        <f t="shared" si="0"/>
        <v>608.68083931299998</v>
      </c>
      <c r="G27" s="5">
        <v>2.1844411131399997</v>
      </c>
      <c r="H27" s="5">
        <v>289.19330639999998</v>
      </c>
      <c r="I27" s="5">
        <f t="shared" ref="I27:I50" si="3">F27-G27-H27</f>
        <v>317.30309179986</v>
      </c>
      <c r="J27" s="5">
        <f t="shared" si="2"/>
        <v>1.2828516458986343</v>
      </c>
    </row>
    <row r="28" spans="1:10" ht="12" customHeight="1" x14ac:dyDescent="0.2">
      <c r="A28" s="3">
        <v>1990</v>
      </c>
      <c r="B28" s="3">
        <f>+[1]Pop!D211</f>
        <v>250.13200000000001</v>
      </c>
      <c r="C28" s="5">
        <v>315.38</v>
      </c>
      <c r="D28" s="5">
        <v>3.6292848019999999</v>
      </c>
      <c r="E28" s="5">
        <v>289.19330639999998</v>
      </c>
      <c r="F28" s="5">
        <f t="shared" si="0"/>
        <v>608.20259120199989</v>
      </c>
      <c r="G28" s="5">
        <v>5.0706288490000002</v>
      </c>
      <c r="H28" s="5">
        <v>304.47670032000002</v>
      </c>
      <c r="I28" s="5">
        <f t="shared" si="3"/>
        <v>298.65526203299993</v>
      </c>
      <c r="J28" s="5">
        <f t="shared" si="2"/>
        <v>1.1939906210840674</v>
      </c>
    </row>
    <row r="29" spans="1:10" ht="12" customHeight="1" x14ac:dyDescent="0.2">
      <c r="A29" s="6">
        <v>1991</v>
      </c>
      <c r="B29" s="6">
        <f>+[1]Pop!D212</f>
        <v>253.49299999999999</v>
      </c>
      <c r="C29" s="8">
        <v>324.47500000000002</v>
      </c>
      <c r="D29" s="8">
        <v>1.648457096</v>
      </c>
      <c r="E29" s="8">
        <v>304.47670032000002</v>
      </c>
      <c r="F29" s="8">
        <f t="shared" si="0"/>
        <v>630.600157416</v>
      </c>
      <c r="G29" s="8">
        <v>6.7254976360000001</v>
      </c>
      <c r="H29" s="8">
        <v>260.01413927999999</v>
      </c>
      <c r="I29" s="8">
        <f t="shared" si="3"/>
        <v>363.86052050000001</v>
      </c>
      <c r="J29" s="8">
        <f t="shared" si="2"/>
        <v>1.4353868568362835</v>
      </c>
    </row>
    <row r="30" spans="1:10" ht="12" customHeight="1" x14ac:dyDescent="0.2">
      <c r="A30" s="6">
        <v>1992</v>
      </c>
      <c r="B30" s="6">
        <f>+[1]Pop!D213</f>
        <v>256.89400000000001</v>
      </c>
      <c r="C30" s="8">
        <v>331.04</v>
      </c>
      <c r="D30" s="8">
        <v>2.0242558049999997</v>
      </c>
      <c r="E30" s="8">
        <v>260.01413927999999</v>
      </c>
      <c r="F30" s="8">
        <f t="shared" si="0"/>
        <v>593.07839508500001</v>
      </c>
      <c r="G30" s="8">
        <v>14.288777788999999</v>
      </c>
      <c r="H30" s="8">
        <v>284.06388384000002</v>
      </c>
      <c r="I30" s="8">
        <f t="shared" si="3"/>
        <v>294.72573345599994</v>
      </c>
      <c r="J30" s="8">
        <f t="shared" si="2"/>
        <v>1.1472659285775453</v>
      </c>
    </row>
    <row r="31" spans="1:10" ht="12" customHeight="1" x14ac:dyDescent="0.2">
      <c r="A31" s="6">
        <v>1993</v>
      </c>
      <c r="B31" s="6">
        <f>+[1]Pop!D214</f>
        <v>260.255</v>
      </c>
      <c r="C31" s="8">
        <v>269.04000000000002</v>
      </c>
      <c r="D31" s="8">
        <v>3.9127581349999998</v>
      </c>
      <c r="E31" s="8">
        <v>284.06388384000002</v>
      </c>
      <c r="F31" s="8">
        <f t="shared" si="0"/>
        <v>557.01664197500008</v>
      </c>
      <c r="G31" s="8">
        <v>15.522187108999999</v>
      </c>
      <c r="H31" s="8">
        <v>189.39887999999999</v>
      </c>
      <c r="I31" s="8">
        <f t="shared" si="3"/>
        <v>352.09557486600011</v>
      </c>
      <c r="J31" s="8">
        <f t="shared" si="2"/>
        <v>1.3528868796603335</v>
      </c>
    </row>
    <row r="32" spans="1:10" ht="12" customHeight="1" x14ac:dyDescent="0.2">
      <c r="A32" s="6">
        <v>1994</v>
      </c>
      <c r="B32" s="6">
        <f>+[1]Pop!D215</f>
        <v>263.43599999999998</v>
      </c>
      <c r="C32" s="8">
        <v>369.92</v>
      </c>
      <c r="D32" s="8">
        <v>12.025843115000001</v>
      </c>
      <c r="E32" s="8">
        <v>189.39887999999999</v>
      </c>
      <c r="F32" s="8">
        <f t="shared" si="0"/>
        <v>571.34472311499997</v>
      </c>
      <c r="G32" s="8">
        <v>16.140767499999999</v>
      </c>
      <c r="H32" s="8">
        <v>232.365816</v>
      </c>
      <c r="I32" s="8">
        <f t="shared" si="3"/>
        <v>322.83813961499993</v>
      </c>
      <c r="J32" s="8">
        <f t="shared" si="2"/>
        <v>1.2254898328816106</v>
      </c>
    </row>
    <row r="33" spans="1:10" ht="12" customHeight="1" x14ac:dyDescent="0.2">
      <c r="A33" s="6">
        <v>1995</v>
      </c>
      <c r="B33" s="6">
        <f>+[1]Pop!D216</f>
        <v>266.55700000000002</v>
      </c>
      <c r="C33" s="8">
        <v>347.74</v>
      </c>
      <c r="D33" s="8">
        <v>3.4946578809999997</v>
      </c>
      <c r="E33" s="8">
        <v>232.365816</v>
      </c>
      <c r="F33" s="8">
        <f t="shared" si="0"/>
        <v>583.60047388099997</v>
      </c>
      <c r="G33" s="8">
        <v>14.673218989</v>
      </c>
      <c r="H33" s="8">
        <v>203.07394872</v>
      </c>
      <c r="I33" s="8">
        <f t="shared" si="3"/>
        <v>365.85330617199998</v>
      </c>
      <c r="J33" s="8">
        <f t="shared" si="2"/>
        <v>1.3725143446692452</v>
      </c>
    </row>
    <row r="34" spans="1:10" ht="12" customHeight="1" x14ac:dyDescent="0.2">
      <c r="A34" s="3">
        <v>1996</v>
      </c>
      <c r="B34" s="3">
        <f>+[1]Pop!D217</f>
        <v>269.66699999999997</v>
      </c>
      <c r="C34" s="5">
        <v>283.83999999999997</v>
      </c>
      <c r="D34" s="5">
        <v>2.918988787</v>
      </c>
      <c r="E34" s="5">
        <v>203.07394872</v>
      </c>
      <c r="F34" s="5">
        <f t="shared" si="0"/>
        <v>489.832937507</v>
      </c>
      <c r="G34" s="5">
        <v>20.382291644000002</v>
      </c>
      <c r="H34" s="5">
        <v>202.80863376000002</v>
      </c>
      <c r="I34" s="5">
        <f t="shared" si="3"/>
        <v>266.64201210299996</v>
      </c>
      <c r="J34" s="5">
        <f t="shared" si="2"/>
        <v>0.9887825062132185</v>
      </c>
    </row>
    <row r="35" spans="1:10" ht="12" customHeight="1" x14ac:dyDescent="0.2">
      <c r="A35" s="3">
        <v>1997</v>
      </c>
      <c r="B35" s="3">
        <f>+[1]Pop!D218</f>
        <v>272.91199999999998</v>
      </c>
      <c r="C35" s="5">
        <v>367.34</v>
      </c>
      <c r="D35" s="5">
        <v>3.6708743500000001</v>
      </c>
      <c r="E35" s="5">
        <v>202.80863376000002</v>
      </c>
      <c r="F35" s="5">
        <f t="shared" si="0"/>
        <v>573.81950811000002</v>
      </c>
      <c r="G35" s="5">
        <v>35.964632275</v>
      </c>
      <c r="H35" s="5">
        <v>145.84418135999999</v>
      </c>
      <c r="I35" s="5">
        <f t="shared" si="3"/>
        <v>392.01069447500004</v>
      </c>
      <c r="J35" s="5">
        <f t="shared" si="2"/>
        <v>1.4363996250622915</v>
      </c>
    </row>
    <row r="36" spans="1:10" ht="12" customHeight="1" x14ac:dyDescent="0.2">
      <c r="A36" s="3">
        <v>1998</v>
      </c>
      <c r="B36" s="3">
        <f>+[1]Pop!D219</f>
        <v>276.11500000000001</v>
      </c>
      <c r="C36" s="5">
        <v>345.1</v>
      </c>
      <c r="D36" s="5">
        <v>4.8697118470000005</v>
      </c>
      <c r="E36" s="5">
        <v>145.84418135999999</v>
      </c>
      <c r="F36" s="5">
        <f t="shared" si="0"/>
        <v>495.81389320700004</v>
      </c>
      <c r="G36" s="5">
        <v>14.634867819</v>
      </c>
      <c r="H36" s="5">
        <v>99.673117200000007</v>
      </c>
      <c r="I36" s="5">
        <f t="shared" si="3"/>
        <v>381.50590818800003</v>
      </c>
      <c r="J36" s="5">
        <f t="shared" si="2"/>
        <v>1.3816920782572479</v>
      </c>
    </row>
    <row r="37" spans="1:10" ht="12" customHeight="1" x14ac:dyDescent="0.2">
      <c r="A37" s="3">
        <v>1999</v>
      </c>
      <c r="B37" s="3">
        <f>+[1]Pop!D220</f>
        <v>279.29500000000002</v>
      </c>
      <c r="C37" s="5">
        <v>355.76</v>
      </c>
      <c r="D37" s="5">
        <v>5.8884921809999993</v>
      </c>
      <c r="E37" s="5">
        <v>99.673117200000007</v>
      </c>
      <c r="F37" s="5">
        <f t="shared" si="0"/>
        <v>461.32160938100003</v>
      </c>
      <c r="G37" s="5">
        <v>13.565727174999999</v>
      </c>
      <c r="H37" s="5">
        <v>102.75197964379021</v>
      </c>
      <c r="I37" s="5">
        <f t="shared" si="3"/>
        <v>345.00390256220982</v>
      </c>
      <c r="J37" s="5">
        <f t="shared" si="2"/>
        <v>1.2352670207565828</v>
      </c>
    </row>
    <row r="38" spans="1:10" ht="12" customHeight="1" x14ac:dyDescent="0.2">
      <c r="A38" s="3">
        <v>2000</v>
      </c>
      <c r="B38" s="3">
        <f>+[1]Pop!D221</f>
        <v>282.38499999999999</v>
      </c>
      <c r="C38" s="5">
        <v>416.54</v>
      </c>
      <c r="D38" s="5">
        <v>5.8218637619999996</v>
      </c>
      <c r="E38" s="5">
        <v>102.75197964379021</v>
      </c>
      <c r="F38" s="5">
        <f t="shared" si="0"/>
        <v>525.11384340579025</v>
      </c>
      <c r="G38" s="5">
        <v>17.022894603000001</v>
      </c>
      <c r="H38" s="5">
        <v>120.3066944030368</v>
      </c>
      <c r="I38" s="5">
        <f t="shared" si="3"/>
        <v>387.78425439975342</v>
      </c>
      <c r="J38" s="5">
        <f t="shared" si="2"/>
        <v>1.373246646952754</v>
      </c>
    </row>
    <row r="39" spans="1:10" ht="12" customHeight="1" x14ac:dyDescent="0.2">
      <c r="A39" s="6">
        <v>2001</v>
      </c>
      <c r="B39" s="12">
        <f>+[1]Pop!D222</f>
        <v>285.30901899999998</v>
      </c>
      <c r="C39" s="8">
        <v>348.72</v>
      </c>
      <c r="D39" s="8">
        <v>5.7917163590000005</v>
      </c>
      <c r="E39" s="8">
        <v>120.3066944030368</v>
      </c>
      <c r="F39" s="8">
        <f t="shared" si="0"/>
        <v>474.81841076203682</v>
      </c>
      <c r="G39" s="8">
        <v>18.601189321</v>
      </c>
      <c r="H39" s="8">
        <v>95.718659605864971</v>
      </c>
      <c r="I39" s="8">
        <f t="shared" si="3"/>
        <v>360.49856183517187</v>
      </c>
      <c r="J39" s="8">
        <f t="shared" si="2"/>
        <v>1.2635372099301632</v>
      </c>
    </row>
    <row r="40" spans="1:10" ht="12" customHeight="1" x14ac:dyDescent="0.2">
      <c r="A40" s="6">
        <v>2002</v>
      </c>
      <c r="B40" s="12">
        <f>+[1]Pop!D223</f>
        <v>288.10481800000002</v>
      </c>
      <c r="C40" s="8">
        <v>350.24099731722066</v>
      </c>
      <c r="D40" s="8">
        <v>8.7730801730000003</v>
      </c>
      <c r="E40" s="8">
        <v>95.718659605864971</v>
      </c>
      <c r="F40" s="8">
        <f t="shared" si="0"/>
        <v>454.7327370960856</v>
      </c>
      <c r="G40" s="8">
        <v>19.183983218399998</v>
      </c>
      <c r="H40" s="8">
        <v>96.136151646666988</v>
      </c>
      <c r="I40" s="8">
        <f t="shared" si="3"/>
        <v>339.41260223101864</v>
      </c>
      <c r="J40" s="8">
        <f t="shared" si="2"/>
        <v>1.1780872134912324</v>
      </c>
    </row>
    <row r="41" spans="1:10" ht="12" customHeight="1" x14ac:dyDescent="0.2">
      <c r="A41" s="6">
        <v>2003</v>
      </c>
      <c r="B41" s="12">
        <f>+[1]Pop!D224</f>
        <v>290.81963400000001</v>
      </c>
      <c r="C41" s="8">
        <v>315.92582728459229</v>
      </c>
      <c r="D41" s="8">
        <v>8.2296665879999988</v>
      </c>
      <c r="E41" s="8">
        <v>96.136151646666988</v>
      </c>
      <c r="F41" s="8">
        <f t="shared" si="0"/>
        <v>420.29164551925925</v>
      </c>
      <c r="G41" s="8">
        <v>16.081482130999998</v>
      </c>
      <c r="H41" s="8">
        <v>86.717127559518175</v>
      </c>
      <c r="I41" s="8">
        <f t="shared" si="3"/>
        <v>317.49303582874109</v>
      </c>
      <c r="J41" s="8">
        <f t="shared" si="2"/>
        <v>1.0917180228235246</v>
      </c>
    </row>
    <row r="42" spans="1:10" ht="12" customHeight="1" x14ac:dyDescent="0.2">
      <c r="A42" s="6">
        <v>2004</v>
      </c>
      <c r="B42" s="12">
        <f>+[1]Pop!D225</f>
        <v>293.46318500000001</v>
      </c>
      <c r="C42" s="8">
        <v>329.15570006336651</v>
      </c>
      <c r="D42" s="8">
        <v>10.073352146000001</v>
      </c>
      <c r="E42" s="8">
        <v>86.717127559518175</v>
      </c>
      <c r="F42" s="8">
        <f t="shared" si="0"/>
        <v>425.94617976888469</v>
      </c>
      <c r="G42" s="8">
        <v>17.419900783999999</v>
      </c>
      <c r="H42" s="8">
        <v>90.348538689193532</v>
      </c>
      <c r="I42" s="8">
        <f t="shared" si="3"/>
        <v>318.17774029569114</v>
      </c>
      <c r="J42" s="8">
        <f t="shared" si="2"/>
        <v>1.0842168849755076</v>
      </c>
    </row>
    <row r="43" spans="1:10" ht="12" customHeight="1" x14ac:dyDescent="0.2">
      <c r="A43" s="6">
        <v>2005</v>
      </c>
      <c r="B43" s="12">
        <f>+[1]Pop!D226</f>
        <v>296.186216</v>
      </c>
      <c r="C43" s="8">
        <v>381.84000000000003</v>
      </c>
      <c r="D43" s="8">
        <v>9.2466288199999997</v>
      </c>
      <c r="E43" s="8">
        <v>90.348538689193532</v>
      </c>
      <c r="F43" s="8">
        <f t="shared" si="0"/>
        <v>481.43516750919355</v>
      </c>
      <c r="G43" s="8">
        <v>17.367629422</v>
      </c>
      <c r="H43" s="8">
        <v>104.80962658839036</v>
      </c>
      <c r="I43" s="8">
        <f t="shared" si="3"/>
        <v>359.2579114988032</v>
      </c>
      <c r="J43" s="8">
        <f t="shared" si="2"/>
        <v>1.212946086251371</v>
      </c>
    </row>
    <row r="44" spans="1:10" ht="12" customHeight="1" x14ac:dyDescent="0.2">
      <c r="A44" s="3">
        <v>2006</v>
      </c>
      <c r="B44" s="11">
        <f>+[1]Pop!D227</f>
        <v>298.99582500000002</v>
      </c>
      <c r="C44" s="5">
        <v>363.38171759747104</v>
      </c>
      <c r="D44" s="5">
        <v>10.469707677000001</v>
      </c>
      <c r="E44" s="5">
        <v>104.80962658839036</v>
      </c>
      <c r="F44" s="5">
        <f t="shared" si="0"/>
        <v>478.66105186286137</v>
      </c>
      <c r="G44" s="5">
        <v>17.663361000999998</v>
      </c>
      <c r="H44" s="5">
        <v>99.743091688767166</v>
      </c>
      <c r="I44" s="5">
        <f t="shared" si="3"/>
        <v>361.25459917309422</v>
      </c>
      <c r="J44" s="5">
        <f t="shared" si="2"/>
        <v>1.2082262325003843</v>
      </c>
    </row>
    <row r="45" spans="1:10" ht="12" customHeight="1" x14ac:dyDescent="0.2">
      <c r="A45" s="3">
        <v>2007</v>
      </c>
      <c r="B45" s="11">
        <f>+[1]Pop!D228</f>
        <v>302.003917</v>
      </c>
      <c r="C45" s="5">
        <v>294.00792922923051</v>
      </c>
      <c r="D45" s="5">
        <v>8.7241494339999992</v>
      </c>
      <c r="E45" s="5">
        <v>99.743091688767166</v>
      </c>
      <c r="F45" s="5">
        <f t="shared" si="0"/>
        <v>402.47517035199769</v>
      </c>
      <c r="G45" s="5">
        <v>17.93489667255</v>
      </c>
      <c r="H45" s="5">
        <v>80.700977573176061</v>
      </c>
      <c r="I45" s="5">
        <f t="shared" si="3"/>
        <v>303.8392961062716</v>
      </c>
      <c r="J45" s="5">
        <f t="shared" si="2"/>
        <v>1.0060773354349295</v>
      </c>
    </row>
    <row r="46" spans="1:10" ht="12" customHeight="1" x14ac:dyDescent="0.2">
      <c r="A46" s="3">
        <v>2008</v>
      </c>
      <c r="B46" s="11">
        <f>+[1]Pop!D229</f>
        <v>304.79776099999998</v>
      </c>
      <c r="C46" s="5">
        <v>295.21398550886499</v>
      </c>
      <c r="D46" s="5">
        <v>8.3026959144615198</v>
      </c>
      <c r="E46" s="5">
        <v>80.700977573176061</v>
      </c>
      <c r="F46" s="5">
        <f t="shared" si="0"/>
        <v>384.21765899650256</v>
      </c>
      <c r="G46" s="5">
        <v>17.667181850286539</v>
      </c>
      <c r="H46" s="5">
        <v>81.032022797126075</v>
      </c>
      <c r="I46" s="5">
        <f t="shared" si="3"/>
        <v>285.51845434909001</v>
      </c>
      <c r="J46" s="5">
        <f t="shared" si="2"/>
        <v>0.93674721694917573</v>
      </c>
    </row>
    <row r="47" spans="1:10" ht="12" customHeight="1" x14ac:dyDescent="0.2">
      <c r="A47" s="3">
        <v>2009</v>
      </c>
      <c r="B47" s="11">
        <f>+[1]Pop!D230</f>
        <v>307.43940600000002</v>
      </c>
      <c r="C47" s="5">
        <v>306.83647370357227</v>
      </c>
      <c r="D47" s="5">
        <v>7.8088769760687393</v>
      </c>
      <c r="E47" s="5">
        <v>81.032022797126075</v>
      </c>
      <c r="F47" s="5">
        <f t="shared" si="0"/>
        <v>395.67737347676712</v>
      </c>
      <c r="G47" s="5">
        <v>19.602383560322423</v>
      </c>
      <c r="H47" s="5">
        <v>84.222229815026878</v>
      </c>
      <c r="I47" s="5">
        <f t="shared" si="3"/>
        <v>291.8527601014178</v>
      </c>
      <c r="J47" s="5">
        <f t="shared" si="2"/>
        <v>0.94930173037550625</v>
      </c>
    </row>
    <row r="48" spans="1:10" ht="12" customHeight="1" x14ac:dyDescent="0.2">
      <c r="A48" s="3">
        <v>2010</v>
      </c>
      <c r="B48" s="11">
        <f>+[1]Pop!D231</f>
        <v>309.74127900000002</v>
      </c>
      <c r="C48" s="5">
        <v>320.39690516706145</v>
      </c>
      <c r="D48" s="5">
        <v>10.837795154506319</v>
      </c>
      <c r="E48" s="5">
        <v>84.222229815026878</v>
      </c>
      <c r="F48" s="5">
        <f t="shared" si="0"/>
        <v>415.45693013659462</v>
      </c>
      <c r="G48" s="5">
        <v>18.445683056223277</v>
      </c>
      <c r="H48" s="5">
        <v>87.944374582640961</v>
      </c>
      <c r="I48" s="5">
        <f t="shared" si="3"/>
        <v>309.0668724977304</v>
      </c>
      <c r="J48" s="5">
        <f t="shared" si="2"/>
        <v>0.99782267799614266</v>
      </c>
    </row>
    <row r="49" spans="1:10" ht="12" customHeight="1" x14ac:dyDescent="0.2">
      <c r="A49" s="6">
        <v>2011</v>
      </c>
      <c r="B49" s="12">
        <f>+[1]Pop!D232</f>
        <v>311.97391399999998</v>
      </c>
      <c r="C49" s="8">
        <v>331.43563450026028</v>
      </c>
      <c r="D49" s="8">
        <v>15.425174771151859</v>
      </c>
      <c r="E49" s="8">
        <v>87.944374582640961</v>
      </c>
      <c r="F49" s="8">
        <f t="shared" si="0"/>
        <v>434.8051838540531</v>
      </c>
      <c r="G49" s="8">
        <v>25.228729272329439</v>
      </c>
      <c r="H49" s="8">
        <v>90.974348130260069</v>
      </c>
      <c r="I49" s="8">
        <f t="shared" si="3"/>
        <v>318.60210645146361</v>
      </c>
      <c r="J49" s="8">
        <f t="shared" si="2"/>
        <v>1.021245982930046</v>
      </c>
    </row>
    <row r="50" spans="1:10" ht="12" customHeight="1" x14ac:dyDescent="0.2">
      <c r="A50" s="6">
        <v>2012</v>
      </c>
      <c r="B50" s="12">
        <f>+[1]Pop!D233</f>
        <v>314.16755799999999</v>
      </c>
      <c r="C50" s="8">
        <v>340.50158184016658</v>
      </c>
      <c r="D50" s="8">
        <v>55.122994431525015</v>
      </c>
      <c r="E50" s="8">
        <v>90.974348130260069</v>
      </c>
      <c r="F50" s="8">
        <f t="shared" si="0"/>
        <v>486.59892440195165</v>
      </c>
      <c r="G50" s="8">
        <v>30.849124124118298</v>
      </c>
      <c r="H50" s="8">
        <v>93.462821195851916</v>
      </c>
      <c r="I50" s="8">
        <f t="shared" si="3"/>
        <v>362.28697908198143</v>
      </c>
      <c r="J50" s="8">
        <f t="shared" si="2"/>
        <v>1.1531648314940954</v>
      </c>
    </row>
    <row r="51" spans="1:10" ht="12" customHeight="1" x14ac:dyDescent="0.2">
      <c r="A51" s="6">
        <v>2013</v>
      </c>
      <c r="B51" s="12">
        <f>+[1]Pop!D234</f>
        <v>316.29476599999998</v>
      </c>
      <c r="C51" s="8">
        <v>325.84358993294313</v>
      </c>
      <c r="D51" s="8">
        <v>17.052034216371439</v>
      </c>
      <c r="E51" s="8">
        <v>93.462821195851916</v>
      </c>
      <c r="F51" s="8">
        <f t="shared" si="0"/>
        <v>436.3584453451665</v>
      </c>
      <c r="G51" s="8">
        <v>32.951970419019077</v>
      </c>
      <c r="H51" s="8">
        <v>89.439411761712648</v>
      </c>
      <c r="I51" s="8">
        <f>F51-G51-H51</f>
        <v>313.96706316443476</v>
      </c>
      <c r="J51" s="8">
        <f>IF(I51=0,0,IF(B51=0,0,I51/B51))</f>
        <v>0.99264071655373132</v>
      </c>
    </row>
    <row r="52" spans="1:10" ht="12" customHeight="1" x14ac:dyDescent="0.2">
      <c r="A52" s="20">
        <v>2014</v>
      </c>
      <c r="B52" s="21">
        <f>+[1]Pop!D235</f>
        <v>318.576955</v>
      </c>
      <c r="C52" s="23">
        <v>311.04692474713352</v>
      </c>
      <c r="D52" s="23">
        <v>16.221934298212499</v>
      </c>
      <c r="E52" s="23">
        <v>89.439411761712648</v>
      </c>
      <c r="F52" s="23">
        <f t="shared" si="0"/>
        <v>416.70827080705862</v>
      </c>
      <c r="G52" s="23">
        <v>30.239087180762453</v>
      </c>
      <c r="H52" s="23">
        <v>85.377938493123338</v>
      </c>
      <c r="I52" s="23">
        <f>F52-G52-H52</f>
        <v>301.09124513317283</v>
      </c>
      <c r="J52" s="23">
        <f>IF(I52=0,0,IF(B52=0,0,I52/B52))</f>
        <v>0.94511307364706543</v>
      </c>
    </row>
    <row r="53" spans="1:10" ht="12" customHeight="1" x14ac:dyDescent="0.2">
      <c r="A53" s="20">
        <v>2015</v>
      </c>
      <c r="B53" s="21">
        <f>+[1]Pop!D236</f>
        <v>320.87070299999999</v>
      </c>
      <c r="C53" s="23">
        <v>295.66927089796724</v>
      </c>
      <c r="D53" s="23">
        <v>23.003763292910399</v>
      </c>
      <c r="E53" s="23">
        <v>85.377938493123338</v>
      </c>
      <c r="F53" s="23">
        <f t="shared" si="0"/>
        <v>404.05097268400095</v>
      </c>
      <c r="G53" s="23">
        <v>31.845569437962279</v>
      </c>
      <c r="H53" s="23">
        <v>81.156992134081221</v>
      </c>
      <c r="I53" s="23">
        <f>F53-G53-H53</f>
        <v>291.04841111195742</v>
      </c>
      <c r="J53" s="23">
        <f>IF(I53=0,0,IF(B53=0,0,I53/B53))</f>
        <v>0.90705822747537479</v>
      </c>
    </row>
    <row r="54" spans="1:10" ht="12" customHeight="1" x14ac:dyDescent="0.2">
      <c r="A54" s="28">
        <v>2016</v>
      </c>
      <c r="B54" s="29">
        <f>+[1]Pop!D237</f>
        <v>323.16101099999997</v>
      </c>
      <c r="C54" s="34">
        <v>327.81600000000003</v>
      </c>
      <c r="D54" s="34">
        <v>48.864656708539094</v>
      </c>
      <c r="E54" s="34">
        <v>81.156992134081221</v>
      </c>
      <c r="F54" s="34">
        <f t="shared" si="0"/>
        <v>457.83764884262035</v>
      </c>
      <c r="G54" s="34">
        <v>30.370874963940938</v>
      </c>
      <c r="H54" s="34">
        <v>89.980810155300048</v>
      </c>
      <c r="I54" s="34">
        <f t="shared" ref="I54:I55" si="4">F54-G54-H54</f>
        <v>337.48596372337937</v>
      </c>
      <c r="J54" s="34">
        <f t="shared" ref="J54:J55" si="5">IF(I54=0,0,IF(B54=0,0,I54/B54))</f>
        <v>1.0443276021418915</v>
      </c>
    </row>
    <row r="55" spans="1:10" ht="12" customHeight="1" x14ac:dyDescent="0.2">
      <c r="A55" s="39">
        <v>2017</v>
      </c>
      <c r="B55" s="40">
        <f>+[1]Pop!D238</f>
        <v>325.20603</v>
      </c>
      <c r="C55" s="41">
        <v>403.02600000000001</v>
      </c>
      <c r="D55" s="41">
        <v>65.507143052499714</v>
      </c>
      <c r="E55" s="41">
        <v>89.980810155300048</v>
      </c>
      <c r="F55" s="41">
        <f t="shared" si="0"/>
        <v>558.51395320779977</v>
      </c>
      <c r="G55" s="41">
        <v>22.885627242091896</v>
      </c>
      <c r="H55" s="41">
        <v>110.62488101145142</v>
      </c>
      <c r="I55" s="41">
        <f t="shared" si="4"/>
        <v>425.00344495425645</v>
      </c>
      <c r="J55" s="41">
        <f t="shared" si="5"/>
        <v>1.3068744295862424</v>
      </c>
    </row>
    <row r="56" spans="1:10" ht="12" customHeight="1" x14ac:dyDescent="0.2">
      <c r="A56" s="39">
        <v>2018</v>
      </c>
      <c r="B56" s="40">
        <f>+[1]Pop!D239</f>
        <v>326.92397599999998</v>
      </c>
      <c r="C56" s="41">
        <v>192.14400000000001</v>
      </c>
      <c r="D56" s="41">
        <v>33.787808081190015</v>
      </c>
      <c r="E56" s="41">
        <v>110.62488101145142</v>
      </c>
      <c r="F56" s="41">
        <f t="shared" si="0"/>
        <v>336.55668909264142</v>
      </c>
      <c r="G56" s="41">
        <v>32.966163138671611</v>
      </c>
      <c r="H56" s="41">
        <v>52.740783813114589</v>
      </c>
      <c r="I56" s="41">
        <f t="shared" ref="I56:I57" si="6">F56-G56-H56</f>
        <v>250.8497421408552</v>
      </c>
      <c r="J56" s="41">
        <f t="shared" ref="J56:J57" si="7">IF(I56=0,0,IF(B56=0,0,I56/B56))</f>
        <v>0.7673029834338464</v>
      </c>
    </row>
    <row r="57" spans="1:10" ht="12" customHeight="1" thickBot="1" x14ac:dyDescent="0.25">
      <c r="A57" s="31">
        <v>2019</v>
      </c>
      <c r="B57" s="32">
        <f>+[1]Pop!D240</f>
        <v>328.475998</v>
      </c>
      <c r="C57" s="35">
        <v>235.63450203742761</v>
      </c>
      <c r="D57" s="35">
        <v>28.328188915005978</v>
      </c>
      <c r="E57" s="35">
        <v>52.740783813114589</v>
      </c>
      <c r="F57" s="35">
        <f t="shared" si="0"/>
        <v>316.70347476554821</v>
      </c>
      <c r="G57" s="35">
        <v>34.243110363707963</v>
      </c>
      <c r="H57" s="35">
        <v>64.678305494144382</v>
      </c>
      <c r="I57" s="35">
        <f t="shared" si="6"/>
        <v>217.78205890769587</v>
      </c>
      <c r="J57" s="35">
        <f t="shared" si="7"/>
        <v>0.66300752637547622</v>
      </c>
    </row>
    <row r="58" spans="1:10" ht="12" customHeight="1" thickTop="1" x14ac:dyDescent="0.2">
      <c r="A58" s="90" t="s">
        <v>5</v>
      </c>
      <c r="B58" s="90"/>
      <c r="C58" s="90"/>
      <c r="D58" s="90"/>
      <c r="E58" s="90"/>
      <c r="F58" s="90"/>
      <c r="G58" s="90"/>
      <c r="H58" s="90"/>
      <c r="I58" s="90"/>
      <c r="J58" s="90"/>
    </row>
    <row r="59" spans="1:10" ht="12" customHeight="1" x14ac:dyDescent="0.2">
      <c r="A59" s="84"/>
      <c r="B59" s="84"/>
      <c r="C59" s="84"/>
      <c r="D59" s="84"/>
      <c r="E59" s="84"/>
      <c r="F59" s="84"/>
      <c r="G59" s="84"/>
      <c r="H59" s="84"/>
      <c r="I59" s="84"/>
      <c r="J59" s="84"/>
    </row>
    <row r="60" spans="1:10" ht="12" customHeight="1" x14ac:dyDescent="0.2">
      <c r="A60" s="82" t="s">
        <v>121</v>
      </c>
      <c r="B60" s="82"/>
      <c r="C60" s="82"/>
      <c r="D60" s="82"/>
      <c r="E60" s="82"/>
      <c r="F60" s="82"/>
      <c r="G60" s="82"/>
      <c r="H60" s="82"/>
      <c r="I60" s="82"/>
      <c r="J60" s="82"/>
    </row>
    <row r="61" spans="1:10" ht="12" customHeight="1" x14ac:dyDescent="0.2">
      <c r="A61" s="82"/>
      <c r="B61" s="82"/>
      <c r="C61" s="82"/>
      <c r="D61" s="82"/>
      <c r="E61" s="82"/>
      <c r="F61" s="82"/>
      <c r="G61" s="82"/>
      <c r="H61" s="82"/>
      <c r="I61" s="82"/>
      <c r="J61" s="82"/>
    </row>
    <row r="62" spans="1:10" ht="12" customHeight="1" x14ac:dyDescent="0.2">
      <c r="A62" s="82"/>
      <c r="B62" s="82"/>
      <c r="C62" s="82"/>
      <c r="D62" s="82"/>
      <c r="E62" s="82"/>
      <c r="F62" s="82"/>
      <c r="G62" s="82"/>
      <c r="H62" s="82"/>
      <c r="I62" s="82"/>
      <c r="J62" s="82"/>
    </row>
    <row r="63" spans="1:10" ht="12" customHeight="1" x14ac:dyDescent="0.2">
      <c r="A63" s="84"/>
      <c r="B63" s="84"/>
      <c r="C63" s="84"/>
      <c r="D63" s="84"/>
      <c r="E63" s="84"/>
      <c r="F63" s="84"/>
      <c r="G63" s="84"/>
      <c r="H63" s="84"/>
      <c r="I63" s="84"/>
      <c r="J63" s="84"/>
    </row>
    <row r="64" spans="1:10" ht="12" customHeight="1" x14ac:dyDescent="0.2">
      <c r="A64" s="82" t="s">
        <v>103</v>
      </c>
      <c r="B64" s="82"/>
      <c r="C64" s="82"/>
      <c r="D64" s="82"/>
      <c r="E64" s="82"/>
      <c r="F64" s="82"/>
      <c r="G64" s="82"/>
      <c r="H64" s="82"/>
      <c r="I64" s="82"/>
      <c r="J64" s="82"/>
    </row>
  </sheetData>
  <mergeCells count="21">
    <mergeCell ref="A58:J58"/>
    <mergeCell ref="A59:J59"/>
    <mergeCell ref="A63:J63"/>
    <mergeCell ref="A64:J64"/>
    <mergeCell ref="A60:J62"/>
    <mergeCell ref="I1:J1"/>
    <mergeCell ref="C2:F2"/>
    <mergeCell ref="A1:H1"/>
    <mergeCell ref="C7:I7"/>
    <mergeCell ref="D3:D6"/>
    <mergeCell ref="H3:H6"/>
    <mergeCell ref="E3:E6"/>
    <mergeCell ref="G3:G6"/>
    <mergeCell ref="F3:F6"/>
    <mergeCell ref="I3:I6"/>
    <mergeCell ref="J4:J6"/>
    <mergeCell ref="A2:A6"/>
    <mergeCell ref="B2:B6"/>
    <mergeCell ref="C3:C6"/>
    <mergeCell ref="G2:H2"/>
    <mergeCell ref="I2:J2"/>
  </mergeCells>
  <phoneticPr fontId="5" type="noConversion"/>
  <printOptions horizontalCentered="1" verticalCentered="1"/>
  <pageMargins left="0.5" right="0.5" top="0.69930555555555596" bottom="0.34" header="0" footer="0"/>
  <pageSetup scale="84" orientation="landscape"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pageSetUpPr autoPageBreaks="0" fitToPage="1"/>
  </sheetPr>
  <dimension ref="A1:J66"/>
  <sheetViews>
    <sheetView showOutlineSymbols="0" zoomScaleNormal="100" workbookViewId="0">
      <pane ySplit="7" topLeftCell="A8" activePane="bottomLeft" state="frozen"/>
      <selection sqref="A1:H1"/>
      <selection pane="bottomLeft" sqref="A1:H1"/>
    </sheetView>
  </sheetViews>
  <sheetFormatPr defaultColWidth="12.77734375" defaultRowHeight="12" customHeight="1" x14ac:dyDescent="0.2"/>
  <cols>
    <col min="1" max="9" width="12.77734375" style="1" customWidth="1"/>
    <col min="10" max="10" width="14.5546875" style="1" customWidth="1"/>
    <col min="11" max="14" width="12.77734375" style="1" customWidth="1"/>
    <col min="15" max="16384" width="12.77734375" style="1"/>
  </cols>
  <sheetData>
    <row r="1" spans="1:10" s="9" customFormat="1" ht="12" customHeight="1" thickBot="1" x14ac:dyDescent="0.25">
      <c r="A1" s="65" t="s">
        <v>93</v>
      </c>
      <c r="B1" s="65"/>
      <c r="C1" s="65"/>
      <c r="D1" s="65"/>
      <c r="E1" s="65"/>
      <c r="F1" s="65"/>
      <c r="G1" s="65"/>
      <c r="H1" s="65"/>
      <c r="I1" s="79" t="s">
        <v>63</v>
      </c>
      <c r="J1" s="79"/>
    </row>
    <row r="2" spans="1:10" ht="12" customHeight="1" thickTop="1" x14ac:dyDescent="0.2">
      <c r="A2" s="77" t="s">
        <v>0</v>
      </c>
      <c r="B2" s="88" t="s">
        <v>42</v>
      </c>
      <c r="C2" s="76" t="s">
        <v>1</v>
      </c>
      <c r="D2" s="76"/>
      <c r="E2" s="76"/>
      <c r="F2" s="76"/>
      <c r="G2" s="80" t="s">
        <v>90</v>
      </c>
      <c r="H2" s="77"/>
      <c r="I2" s="80" t="s">
        <v>88</v>
      </c>
      <c r="J2" s="81"/>
    </row>
    <row r="3" spans="1:10" ht="12" customHeight="1" x14ac:dyDescent="0.2">
      <c r="A3" s="78"/>
      <c r="B3" s="89"/>
      <c r="C3" s="85" t="s">
        <v>43</v>
      </c>
      <c r="D3" s="85" t="s">
        <v>44</v>
      </c>
      <c r="E3" s="85" t="s">
        <v>45</v>
      </c>
      <c r="F3" s="85" t="s">
        <v>46</v>
      </c>
      <c r="G3" s="85" t="s">
        <v>47</v>
      </c>
      <c r="H3" s="85" t="s">
        <v>48</v>
      </c>
      <c r="I3" s="85" t="s">
        <v>78</v>
      </c>
      <c r="J3" s="13" t="s">
        <v>32</v>
      </c>
    </row>
    <row r="4" spans="1:10" ht="12" customHeight="1" x14ac:dyDescent="0.2">
      <c r="A4" s="78"/>
      <c r="B4" s="89"/>
      <c r="C4" s="85"/>
      <c r="D4" s="85"/>
      <c r="E4" s="85"/>
      <c r="F4" s="85"/>
      <c r="G4" s="85"/>
      <c r="H4" s="85"/>
      <c r="I4" s="85"/>
      <c r="J4" s="86" t="s">
        <v>4</v>
      </c>
    </row>
    <row r="5" spans="1:10" ht="12" customHeight="1" x14ac:dyDescent="0.2">
      <c r="A5" s="78"/>
      <c r="B5" s="89"/>
      <c r="C5" s="85"/>
      <c r="D5" s="85"/>
      <c r="E5" s="85"/>
      <c r="F5" s="85"/>
      <c r="G5" s="85"/>
      <c r="H5" s="85"/>
      <c r="I5" s="85"/>
      <c r="J5" s="86"/>
    </row>
    <row r="6" spans="1:10" ht="12" customHeight="1" x14ac:dyDescent="0.2">
      <c r="A6" s="78"/>
      <c r="B6" s="89"/>
      <c r="C6" s="85"/>
      <c r="D6" s="85"/>
      <c r="E6" s="85"/>
      <c r="F6" s="85"/>
      <c r="G6" s="85"/>
      <c r="H6" s="85"/>
      <c r="I6" s="85"/>
      <c r="J6" s="86"/>
    </row>
    <row r="7" spans="1:10" s="10" customFormat="1" ht="12" customHeight="1" x14ac:dyDescent="0.2">
      <c r="A7" s="14"/>
      <c r="B7" s="14" t="s">
        <v>73</v>
      </c>
      <c r="C7" s="66" t="s">
        <v>71</v>
      </c>
      <c r="D7" s="66"/>
      <c r="E7" s="66"/>
      <c r="F7" s="66"/>
      <c r="G7" s="66"/>
      <c r="H7" s="66"/>
      <c r="I7" s="66"/>
      <c r="J7" s="14" t="s">
        <v>74</v>
      </c>
    </row>
    <row r="8" spans="1:10" ht="12" customHeight="1" x14ac:dyDescent="0.2">
      <c r="A8" s="3">
        <v>1970</v>
      </c>
      <c r="B8" s="3">
        <f>+[1]Pop!D191</f>
        <v>205.05199999999999</v>
      </c>
      <c r="C8" s="5">
        <v>405.44171999999998</v>
      </c>
      <c r="D8" s="5" t="s">
        <v>3</v>
      </c>
      <c r="E8" s="5">
        <v>308</v>
      </c>
      <c r="F8" s="5">
        <f t="shared" ref="F8:F51" si="0">SUM(C8,D8,E8)</f>
        <v>713.44172000000003</v>
      </c>
      <c r="G8" s="5" t="s">
        <v>3</v>
      </c>
      <c r="H8" s="5">
        <v>274.81179815985098</v>
      </c>
      <c r="I8" s="5">
        <f t="shared" ref="I8:I50" si="1">F8-SUM(G8,H8)</f>
        <v>438.62992184014905</v>
      </c>
      <c r="J8" s="5">
        <f t="shared" ref="J8:J50" si="2">IF(I8=0,0,IF(B8=0,0,I8/B8))</f>
        <v>2.1391155503976993</v>
      </c>
    </row>
    <row r="9" spans="1:10" ht="12" customHeight="1" x14ac:dyDescent="0.2">
      <c r="A9" s="6">
        <v>1971</v>
      </c>
      <c r="B9" s="6">
        <f>+[1]Pop!D192</f>
        <v>207.661</v>
      </c>
      <c r="C9" s="8">
        <v>458.00058000000001</v>
      </c>
      <c r="D9" s="8" t="s">
        <v>3</v>
      </c>
      <c r="E9" s="8">
        <v>274.81179815985098</v>
      </c>
      <c r="F9" s="8">
        <f t="shared" si="0"/>
        <v>732.81237815985105</v>
      </c>
      <c r="G9" s="8" t="s">
        <v>3</v>
      </c>
      <c r="H9" s="8">
        <v>312.53299942791898</v>
      </c>
      <c r="I9" s="8">
        <f t="shared" si="1"/>
        <v>420.27937873193207</v>
      </c>
      <c r="J9" s="8">
        <f t="shared" si="2"/>
        <v>2.0238724591133246</v>
      </c>
    </row>
    <row r="10" spans="1:10" ht="12" customHeight="1" x14ac:dyDescent="0.2">
      <c r="A10" s="6">
        <v>1972</v>
      </c>
      <c r="B10" s="6">
        <f>+[1]Pop!D193</f>
        <v>209.89599999999999</v>
      </c>
      <c r="C10" s="8">
        <v>401.50022000000001</v>
      </c>
      <c r="D10" s="8" t="s">
        <v>3</v>
      </c>
      <c r="E10" s="8">
        <v>312.53299942791898</v>
      </c>
      <c r="F10" s="8">
        <f t="shared" si="0"/>
        <v>714.03321942791899</v>
      </c>
      <c r="G10" s="8" t="s">
        <v>3</v>
      </c>
      <c r="H10" s="8">
        <v>204.48031310567001</v>
      </c>
      <c r="I10" s="8">
        <f t="shared" si="1"/>
        <v>509.55290632224899</v>
      </c>
      <c r="J10" s="8">
        <f t="shared" si="2"/>
        <v>2.4276446731821903</v>
      </c>
    </row>
    <row r="11" spans="1:10" ht="12" customHeight="1" x14ac:dyDescent="0.2">
      <c r="A11" s="6">
        <v>1973</v>
      </c>
      <c r="B11" s="6">
        <f>+[1]Pop!D194</f>
        <v>211.90899999999999</v>
      </c>
      <c r="C11" s="8">
        <v>553.78783999999996</v>
      </c>
      <c r="D11" s="8" t="s">
        <v>3</v>
      </c>
      <c r="E11" s="8">
        <v>204.48031310567001</v>
      </c>
      <c r="F11" s="8">
        <f t="shared" si="0"/>
        <v>758.26815310566997</v>
      </c>
      <c r="G11" s="8" t="s">
        <v>3</v>
      </c>
      <c r="H11" s="8">
        <v>278.04355872176399</v>
      </c>
      <c r="I11" s="8">
        <f t="shared" si="1"/>
        <v>480.22459438390598</v>
      </c>
      <c r="J11" s="8">
        <f t="shared" si="2"/>
        <v>2.2661830992733014</v>
      </c>
    </row>
    <row r="12" spans="1:10" ht="12" customHeight="1" x14ac:dyDescent="0.2">
      <c r="A12" s="6">
        <v>1974</v>
      </c>
      <c r="B12" s="6">
        <f>+[1]Pop!D195</f>
        <v>213.85400000000001</v>
      </c>
      <c r="C12" s="8">
        <v>511.99257999999998</v>
      </c>
      <c r="D12" s="8" t="s">
        <v>3</v>
      </c>
      <c r="E12" s="8">
        <v>278.04355872176399</v>
      </c>
      <c r="F12" s="8">
        <f t="shared" si="0"/>
        <v>790.03613872176402</v>
      </c>
      <c r="G12" s="8" t="s">
        <v>3</v>
      </c>
      <c r="H12" s="8">
        <v>360.55015079977198</v>
      </c>
      <c r="I12" s="8">
        <f t="shared" si="1"/>
        <v>429.48598792199203</v>
      </c>
      <c r="J12" s="8">
        <f t="shared" si="2"/>
        <v>2.0083140269622826</v>
      </c>
    </row>
    <row r="13" spans="1:10" ht="12" customHeight="1" x14ac:dyDescent="0.2">
      <c r="A13" s="6">
        <v>1975</v>
      </c>
      <c r="B13" s="6">
        <f>+[1]Pop!D196</f>
        <v>215.97300000000001</v>
      </c>
      <c r="C13" s="8">
        <v>357.41842000000003</v>
      </c>
      <c r="D13" s="8" t="s">
        <v>3</v>
      </c>
      <c r="E13" s="8">
        <v>360.55015079977198</v>
      </c>
      <c r="F13" s="8">
        <f t="shared" si="0"/>
        <v>717.96857079977201</v>
      </c>
      <c r="G13" s="8" t="s">
        <v>3</v>
      </c>
      <c r="H13" s="8">
        <v>305.92420926995101</v>
      </c>
      <c r="I13" s="8">
        <f t="shared" si="1"/>
        <v>412.044361529821</v>
      </c>
      <c r="J13" s="8">
        <f t="shared" si="2"/>
        <v>1.9078512662685658</v>
      </c>
    </row>
    <row r="14" spans="1:10" ht="12" customHeight="1" x14ac:dyDescent="0.2">
      <c r="A14" s="3">
        <v>1976</v>
      </c>
      <c r="B14" s="3">
        <f>+[1]Pop!D197</f>
        <v>218.035</v>
      </c>
      <c r="C14" s="5">
        <v>362.57585999999998</v>
      </c>
      <c r="D14" s="5" t="s">
        <v>3</v>
      </c>
      <c r="E14" s="5">
        <v>305.92420926995101</v>
      </c>
      <c r="F14" s="5">
        <f t="shared" si="0"/>
        <v>668.50006926995093</v>
      </c>
      <c r="G14" s="5" t="s">
        <v>3</v>
      </c>
      <c r="H14" s="5">
        <v>253.83227370923299</v>
      </c>
      <c r="I14" s="5">
        <f t="shared" si="1"/>
        <v>414.66779556071793</v>
      </c>
      <c r="J14" s="5">
        <f t="shared" si="2"/>
        <v>1.9018405098296969</v>
      </c>
    </row>
    <row r="15" spans="1:10" ht="12" customHeight="1" x14ac:dyDescent="0.2">
      <c r="A15" s="3">
        <v>1977</v>
      </c>
      <c r="B15" s="3">
        <f>+[1]Pop!D198</f>
        <v>220.23899999999998</v>
      </c>
      <c r="C15" s="5">
        <v>373.54041999999998</v>
      </c>
      <c r="D15" s="5" t="s">
        <v>3</v>
      </c>
      <c r="E15" s="5">
        <v>253.83227370923299</v>
      </c>
      <c r="F15" s="5">
        <f t="shared" si="0"/>
        <v>627.37269370923298</v>
      </c>
      <c r="G15" s="5" t="s">
        <v>3</v>
      </c>
      <c r="H15" s="5">
        <v>211.20852666982501</v>
      </c>
      <c r="I15" s="5">
        <f t="shared" si="1"/>
        <v>416.16416703940797</v>
      </c>
      <c r="J15" s="5">
        <f t="shared" si="2"/>
        <v>1.889602509271328</v>
      </c>
    </row>
    <row r="16" spans="1:10" ht="12" customHeight="1" x14ac:dyDescent="0.2">
      <c r="A16" s="3">
        <v>1978</v>
      </c>
      <c r="B16" s="3">
        <f>+[1]Pop!D199</f>
        <v>222.58500000000001</v>
      </c>
      <c r="C16" s="5">
        <v>411.12470000000002</v>
      </c>
      <c r="D16" s="5" t="s">
        <v>3</v>
      </c>
      <c r="E16" s="5">
        <v>211.20852666982501</v>
      </c>
      <c r="F16" s="5">
        <f t="shared" si="0"/>
        <v>622.33322666982508</v>
      </c>
      <c r="G16" s="5" t="s">
        <v>3</v>
      </c>
      <c r="H16" s="5">
        <v>267.76916331800601</v>
      </c>
      <c r="I16" s="5">
        <f t="shared" si="1"/>
        <v>354.56406335181907</v>
      </c>
      <c r="J16" s="5">
        <f t="shared" si="2"/>
        <v>1.5929378141016648</v>
      </c>
    </row>
    <row r="17" spans="1:10" ht="12" customHeight="1" x14ac:dyDescent="0.2">
      <c r="A17" s="3">
        <v>1979</v>
      </c>
      <c r="B17" s="3">
        <f>+[1]Pop!D200</f>
        <v>225.05500000000001</v>
      </c>
      <c r="C17" s="5">
        <v>445.59440000000001</v>
      </c>
      <c r="D17" s="5" t="s">
        <v>3</v>
      </c>
      <c r="E17" s="5">
        <v>267.76916331800601</v>
      </c>
      <c r="F17" s="5">
        <f t="shared" si="0"/>
        <v>713.36356331800607</v>
      </c>
      <c r="G17" s="5" t="s">
        <v>3</v>
      </c>
      <c r="H17" s="5">
        <v>305.44129313707901</v>
      </c>
      <c r="I17" s="5">
        <f t="shared" si="1"/>
        <v>407.92227018092706</v>
      </c>
      <c r="J17" s="5">
        <f t="shared" si="2"/>
        <v>1.8125448009638845</v>
      </c>
    </row>
    <row r="18" spans="1:10" ht="12" customHeight="1" x14ac:dyDescent="0.2">
      <c r="A18" s="3">
        <v>1980</v>
      </c>
      <c r="B18" s="3">
        <f>+[1]Pop!D201</f>
        <v>227.726</v>
      </c>
      <c r="C18" s="5">
        <v>370.44517999999999</v>
      </c>
      <c r="D18" s="5">
        <v>10.632020000000001</v>
      </c>
      <c r="E18" s="5">
        <v>305.44129313707901</v>
      </c>
      <c r="F18" s="5">
        <f t="shared" si="0"/>
        <v>686.51849313707908</v>
      </c>
      <c r="G18" s="5" t="s">
        <v>3</v>
      </c>
      <c r="H18" s="5">
        <v>279.57925675309599</v>
      </c>
      <c r="I18" s="5">
        <f t="shared" si="1"/>
        <v>406.93923638398309</v>
      </c>
      <c r="J18" s="5">
        <f t="shared" si="2"/>
        <v>1.7869687096949101</v>
      </c>
    </row>
    <row r="19" spans="1:10" ht="12" customHeight="1" x14ac:dyDescent="0.2">
      <c r="A19" s="6">
        <v>1981</v>
      </c>
      <c r="B19" s="6">
        <f>+[1]Pop!D202</f>
        <v>229.96600000000001</v>
      </c>
      <c r="C19" s="8">
        <v>240.8021</v>
      </c>
      <c r="D19" s="8">
        <v>11.391450000000001</v>
      </c>
      <c r="E19" s="8">
        <v>279.57925675309599</v>
      </c>
      <c r="F19" s="8">
        <f t="shared" si="0"/>
        <v>531.77280675309601</v>
      </c>
      <c r="G19" s="8" t="s">
        <v>3</v>
      </c>
      <c r="H19" s="8">
        <v>173.17172852302099</v>
      </c>
      <c r="I19" s="8">
        <f t="shared" si="1"/>
        <v>358.60107823007502</v>
      </c>
      <c r="J19" s="8">
        <f t="shared" si="2"/>
        <v>1.5593656376598062</v>
      </c>
    </row>
    <row r="20" spans="1:10" ht="12" customHeight="1" x14ac:dyDescent="0.2">
      <c r="A20" s="6">
        <v>1982</v>
      </c>
      <c r="B20" s="6">
        <f>+[1]Pop!D203</f>
        <v>232.18799999999999</v>
      </c>
      <c r="C20" s="8">
        <v>299.70422000000002</v>
      </c>
      <c r="D20" s="8">
        <v>10.262280000000001</v>
      </c>
      <c r="E20" s="8">
        <v>173.17172852302099</v>
      </c>
      <c r="F20" s="8">
        <f t="shared" si="0"/>
        <v>483.13822852302098</v>
      </c>
      <c r="G20" s="8" t="s">
        <v>3</v>
      </c>
      <c r="H20" s="8">
        <v>205.49387751971599</v>
      </c>
      <c r="I20" s="8">
        <f t="shared" si="1"/>
        <v>277.64435100330502</v>
      </c>
      <c r="J20" s="8">
        <f t="shared" si="2"/>
        <v>1.1957739030583192</v>
      </c>
    </row>
    <row r="21" spans="1:10" ht="12" customHeight="1" x14ac:dyDescent="0.2">
      <c r="A21" s="6">
        <v>1983</v>
      </c>
      <c r="B21" s="6">
        <f>+[1]Pop!D204</f>
        <v>234.30699999999999</v>
      </c>
      <c r="C21" s="8">
        <v>400.39</v>
      </c>
      <c r="D21" s="8">
        <v>11.895520000000001</v>
      </c>
      <c r="E21" s="8">
        <v>205.49387751971599</v>
      </c>
      <c r="F21" s="8">
        <f t="shared" si="0"/>
        <v>617.77939751971599</v>
      </c>
      <c r="G21" s="8" t="s">
        <v>3</v>
      </c>
      <c r="H21" s="8">
        <v>325.17877712142598</v>
      </c>
      <c r="I21" s="8">
        <f t="shared" si="1"/>
        <v>292.60062039829</v>
      </c>
      <c r="J21" s="8">
        <f t="shared" si="2"/>
        <v>1.248791629777557</v>
      </c>
    </row>
    <row r="22" spans="1:10" ht="12" customHeight="1" x14ac:dyDescent="0.2">
      <c r="A22" s="6">
        <v>1984</v>
      </c>
      <c r="B22" s="6">
        <f>+[1]Pop!D205</f>
        <v>236.34800000000001</v>
      </c>
      <c r="C22" s="8">
        <v>333.87529999999998</v>
      </c>
      <c r="D22" s="8">
        <v>13.21222</v>
      </c>
      <c r="E22" s="8">
        <v>325.17877712142598</v>
      </c>
      <c r="F22" s="8">
        <f t="shared" si="0"/>
        <v>672.26629712142596</v>
      </c>
      <c r="G22" s="8" t="s">
        <v>3</v>
      </c>
      <c r="H22" s="8">
        <v>223.01967930273301</v>
      </c>
      <c r="I22" s="8">
        <f t="shared" si="1"/>
        <v>449.24661781869293</v>
      </c>
      <c r="J22" s="8">
        <f t="shared" si="2"/>
        <v>1.9007845119006419</v>
      </c>
    </row>
    <row r="23" spans="1:10" ht="12" customHeight="1" x14ac:dyDescent="0.2">
      <c r="A23" s="6">
        <v>1985</v>
      </c>
      <c r="B23" s="6">
        <f>+[1]Pop!D206</f>
        <v>238.46600000000001</v>
      </c>
      <c r="C23" s="8">
        <v>279.39348000000001</v>
      </c>
      <c r="D23" s="8">
        <v>16.311119999999999</v>
      </c>
      <c r="E23" s="8">
        <v>223.01967930273301</v>
      </c>
      <c r="F23" s="8">
        <f t="shared" si="0"/>
        <v>518.72427930273307</v>
      </c>
      <c r="G23" s="8" t="s">
        <v>3</v>
      </c>
      <c r="H23" s="8">
        <v>184.90369999999999</v>
      </c>
      <c r="I23" s="8">
        <f t="shared" si="1"/>
        <v>333.82057930273311</v>
      </c>
      <c r="J23" s="8">
        <f t="shared" si="2"/>
        <v>1.3998665608629033</v>
      </c>
    </row>
    <row r="24" spans="1:10" ht="12" customHeight="1" x14ac:dyDescent="0.2">
      <c r="A24" s="3">
        <v>1986</v>
      </c>
      <c r="B24" s="3">
        <f>+[1]Pop!D207</f>
        <v>240.65100000000001</v>
      </c>
      <c r="C24" s="5">
        <v>255.87934000000001</v>
      </c>
      <c r="D24" s="5">
        <v>19.340859999999999</v>
      </c>
      <c r="E24" s="5">
        <v>184.90369999999999</v>
      </c>
      <c r="F24" s="5">
        <f t="shared" si="0"/>
        <v>460.12390000000005</v>
      </c>
      <c r="G24" s="5" t="s">
        <v>3</v>
      </c>
      <c r="H24" s="5">
        <v>172.84270000000001</v>
      </c>
      <c r="I24" s="5">
        <f t="shared" si="1"/>
        <v>287.28120000000001</v>
      </c>
      <c r="J24" s="5">
        <f t="shared" si="2"/>
        <v>1.1937669072640462</v>
      </c>
    </row>
    <row r="25" spans="1:10" ht="12" customHeight="1" x14ac:dyDescent="0.2">
      <c r="A25" s="3">
        <v>1987</v>
      </c>
      <c r="B25" s="3">
        <f>+[1]Pop!D208</f>
        <v>242.804</v>
      </c>
      <c r="C25" s="5">
        <v>246.27528000000001</v>
      </c>
      <c r="D25" s="5">
        <v>19.340859999999999</v>
      </c>
      <c r="E25" s="5">
        <v>172.84270000000001</v>
      </c>
      <c r="F25" s="5">
        <f t="shared" si="0"/>
        <v>438.45884000000001</v>
      </c>
      <c r="G25" s="5" t="s">
        <v>3</v>
      </c>
      <c r="H25" s="5">
        <v>186.48668000000001</v>
      </c>
      <c r="I25" s="5">
        <f t="shared" si="1"/>
        <v>251.97216</v>
      </c>
      <c r="J25" s="5">
        <f t="shared" si="2"/>
        <v>1.037759509728011</v>
      </c>
    </row>
    <row r="26" spans="1:10" ht="12" customHeight="1" x14ac:dyDescent="0.2">
      <c r="A26" s="3">
        <v>1988</v>
      </c>
      <c r="B26" s="3">
        <f>+[1]Pop!D209</f>
        <v>245.02099999999999</v>
      </c>
      <c r="C26" s="5">
        <v>162.47514000000001</v>
      </c>
      <c r="D26" s="5">
        <v>14.35868</v>
      </c>
      <c r="E26" s="5">
        <v>186.48668000000001</v>
      </c>
      <c r="F26" s="5">
        <f t="shared" si="0"/>
        <v>363.32050000000004</v>
      </c>
      <c r="G26" s="5" t="s">
        <v>3</v>
      </c>
      <c r="H26" s="5">
        <v>100.64942000000001</v>
      </c>
      <c r="I26" s="5">
        <f t="shared" si="1"/>
        <v>262.67108000000002</v>
      </c>
      <c r="J26" s="5">
        <f t="shared" si="2"/>
        <v>1.0720349684312775</v>
      </c>
    </row>
    <row r="27" spans="1:10" ht="12" customHeight="1" x14ac:dyDescent="0.2">
      <c r="A27" s="3">
        <v>1989</v>
      </c>
      <c r="B27" s="3">
        <f>+[1]Pop!D210</f>
        <v>247.34200000000001</v>
      </c>
      <c r="C27" s="5">
        <v>264.31664000000001</v>
      </c>
      <c r="D27" s="5">
        <v>14.288190000000002</v>
      </c>
      <c r="E27" s="5">
        <v>100.64942000000001</v>
      </c>
      <c r="F27" s="5">
        <f t="shared" si="0"/>
        <v>379.25425000000001</v>
      </c>
      <c r="G27" s="5" t="s">
        <v>3</v>
      </c>
      <c r="H27" s="5">
        <v>153.55101999999999</v>
      </c>
      <c r="I27" s="5">
        <f t="shared" si="1"/>
        <v>225.70323000000002</v>
      </c>
      <c r="J27" s="5">
        <f t="shared" si="2"/>
        <v>0.9125147771102361</v>
      </c>
    </row>
    <row r="28" spans="1:10" ht="12" customHeight="1" x14ac:dyDescent="0.2">
      <c r="A28" s="3">
        <v>1990</v>
      </c>
      <c r="B28" s="3">
        <f>+[1]Pop!D211</f>
        <v>250.13200000000001</v>
      </c>
      <c r="C28" s="5">
        <v>284.83857999999998</v>
      </c>
      <c r="D28" s="5">
        <v>13.032135818</v>
      </c>
      <c r="E28" s="5" t="s">
        <v>3</v>
      </c>
      <c r="F28" s="5">
        <f t="shared" si="0"/>
        <v>297.87071581800001</v>
      </c>
      <c r="G28" s="5" t="s">
        <v>3</v>
      </c>
      <c r="H28" s="5" t="s">
        <v>3</v>
      </c>
      <c r="I28" s="5">
        <f t="shared" si="1"/>
        <v>297.87071581800001</v>
      </c>
      <c r="J28" s="5">
        <f t="shared" si="2"/>
        <v>1.1908540923112596</v>
      </c>
    </row>
    <row r="29" spans="1:10" ht="12" customHeight="1" x14ac:dyDescent="0.2">
      <c r="A29" s="6">
        <v>1991</v>
      </c>
      <c r="B29" s="6">
        <f>+[1]Pop!D212</f>
        <v>253.49299999999999</v>
      </c>
      <c r="C29" s="8">
        <v>281.27818000000002</v>
      </c>
      <c r="D29" s="8">
        <v>10.138871314999999</v>
      </c>
      <c r="E29" s="8" t="s">
        <v>3</v>
      </c>
      <c r="F29" s="8">
        <f t="shared" si="0"/>
        <v>291.41705131500004</v>
      </c>
      <c r="G29" s="8" t="s">
        <v>3</v>
      </c>
      <c r="H29" s="8" t="s">
        <v>3</v>
      </c>
      <c r="I29" s="8">
        <f t="shared" si="1"/>
        <v>291.41705131500004</v>
      </c>
      <c r="J29" s="8">
        <f t="shared" si="2"/>
        <v>1.149605911465011</v>
      </c>
    </row>
    <row r="30" spans="1:10" ht="12" customHeight="1" x14ac:dyDescent="0.2">
      <c r="A30" s="6">
        <v>1992</v>
      </c>
      <c r="B30" s="6">
        <f>+[1]Pop!D213</f>
        <v>256.89400000000001</v>
      </c>
      <c r="C30" s="8">
        <v>433.75776000000002</v>
      </c>
      <c r="D30" s="8">
        <v>9.6439017549999999</v>
      </c>
      <c r="E30" s="8" t="s">
        <v>3</v>
      </c>
      <c r="F30" s="8">
        <f t="shared" si="0"/>
        <v>443.40166175500002</v>
      </c>
      <c r="G30" s="8" t="s">
        <v>3</v>
      </c>
      <c r="H30" s="8" t="s">
        <v>3</v>
      </c>
      <c r="I30" s="8">
        <f t="shared" si="1"/>
        <v>443.40166175500002</v>
      </c>
      <c r="J30" s="8">
        <f t="shared" si="2"/>
        <v>1.7260101900200082</v>
      </c>
    </row>
    <row r="31" spans="1:10" ht="12" customHeight="1" x14ac:dyDescent="0.2">
      <c r="A31" s="6">
        <v>1993</v>
      </c>
      <c r="B31" s="6">
        <f>+[1]Pop!D214</f>
        <v>260.255</v>
      </c>
      <c r="C31" s="8">
        <v>262.5</v>
      </c>
      <c r="D31" s="8">
        <v>10.026348786</v>
      </c>
      <c r="E31" s="8" t="s">
        <v>3</v>
      </c>
      <c r="F31" s="8">
        <f t="shared" si="0"/>
        <v>272.52634878599997</v>
      </c>
      <c r="G31" s="8" t="s">
        <v>3</v>
      </c>
      <c r="H31" s="8" t="s">
        <v>3</v>
      </c>
      <c r="I31" s="8">
        <f t="shared" si="1"/>
        <v>272.52634878599997</v>
      </c>
      <c r="J31" s="8">
        <f t="shared" si="2"/>
        <v>1.047151250834758</v>
      </c>
    </row>
    <row r="32" spans="1:10" ht="12" customHeight="1" x14ac:dyDescent="0.2">
      <c r="A32" s="6">
        <v>1994</v>
      </c>
      <c r="B32" s="6">
        <f>+[1]Pop!D215</f>
        <v>263.43599999999998</v>
      </c>
      <c r="C32" s="8">
        <v>368.80000000000007</v>
      </c>
      <c r="D32" s="8">
        <v>11.227964307000001</v>
      </c>
      <c r="E32" s="8" t="s">
        <v>3</v>
      </c>
      <c r="F32" s="8">
        <f t="shared" si="0"/>
        <v>380.02796430700005</v>
      </c>
      <c r="G32" s="8" t="s">
        <v>3</v>
      </c>
      <c r="H32" s="8" t="s">
        <v>3</v>
      </c>
      <c r="I32" s="8">
        <f t="shared" si="1"/>
        <v>380.02796430700005</v>
      </c>
      <c r="J32" s="8">
        <f t="shared" si="2"/>
        <v>1.4425817439795627</v>
      </c>
    </row>
    <row r="33" spans="1:10" ht="12" customHeight="1" x14ac:dyDescent="0.2">
      <c r="A33" s="6">
        <v>1995</v>
      </c>
      <c r="B33" s="6">
        <f>+[1]Pop!D216</f>
        <v>266.55700000000002</v>
      </c>
      <c r="C33" s="8">
        <v>426.39999999999986</v>
      </c>
      <c r="D33" s="8">
        <v>7.9643404169999998</v>
      </c>
      <c r="E33" s="8" t="s">
        <v>3</v>
      </c>
      <c r="F33" s="8">
        <f t="shared" si="0"/>
        <v>434.36434041699988</v>
      </c>
      <c r="G33" s="8" t="s">
        <v>3</v>
      </c>
      <c r="H33" s="8" t="s">
        <v>3</v>
      </c>
      <c r="I33" s="8">
        <f t="shared" si="1"/>
        <v>434.36434041699988</v>
      </c>
      <c r="J33" s="8">
        <f t="shared" si="2"/>
        <v>1.62953642341788</v>
      </c>
    </row>
    <row r="34" spans="1:10" ht="12" customHeight="1" x14ac:dyDescent="0.2">
      <c r="A34" s="3">
        <v>1996</v>
      </c>
      <c r="B34" s="3">
        <f>+[1]Pop!D217</f>
        <v>269.66699999999997</v>
      </c>
      <c r="C34" s="5">
        <v>456.60000000000014</v>
      </c>
      <c r="D34" s="5">
        <v>7.1368890599999997</v>
      </c>
      <c r="E34" s="5" t="s">
        <v>3</v>
      </c>
      <c r="F34" s="5">
        <f t="shared" si="0"/>
        <v>463.73688906000012</v>
      </c>
      <c r="G34" s="5" t="s">
        <v>3</v>
      </c>
      <c r="H34" s="5" t="s">
        <v>3</v>
      </c>
      <c r="I34" s="5">
        <f t="shared" si="1"/>
        <v>463.73688906000012</v>
      </c>
      <c r="J34" s="5">
        <f t="shared" si="2"/>
        <v>1.7196649536650765</v>
      </c>
    </row>
    <row r="35" spans="1:10" ht="12" customHeight="1" x14ac:dyDescent="0.2">
      <c r="A35" s="3">
        <v>1997</v>
      </c>
      <c r="B35" s="3">
        <f>+[1]Pop!D218</f>
        <v>272.91199999999998</v>
      </c>
      <c r="C35" s="5">
        <v>394.40000000000009</v>
      </c>
      <c r="D35" s="5">
        <v>8.4712222000000015</v>
      </c>
      <c r="E35" s="5" t="s">
        <v>3</v>
      </c>
      <c r="F35" s="5">
        <f t="shared" si="0"/>
        <v>402.87122220000009</v>
      </c>
      <c r="G35" s="5" t="s">
        <v>3</v>
      </c>
      <c r="H35" s="5" t="s">
        <v>3</v>
      </c>
      <c r="I35" s="5">
        <f t="shared" si="1"/>
        <v>402.87122220000009</v>
      </c>
      <c r="J35" s="5">
        <f t="shared" si="2"/>
        <v>1.4761946055871493</v>
      </c>
    </row>
    <row r="36" spans="1:10" ht="12" customHeight="1" x14ac:dyDescent="0.2">
      <c r="A36" s="3">
        <v>1998</v>
      </c>
      <c r="B36" s="3">
        <f>+[1]Pop!D219</f>
        <v>276.11500000000001</v>
      </c>
      <c r="C36" s="5">
        <v>392.2289199999999</v>
      </c>
      <c r="D36" s="5">
        <v>8.0136609700000001</v>
      </c>
      <c r="E36" s="5" t="s">
        <v>3</v>
      </c>
      <c r="F36" s="5">
        <f t="shared" si="0"/>
        <v>400.24258096999989</v>
      </c>
      <c r="G36" s="5" t="s">
        <v>3</v>
      </c>
      <c r="H36" s="5" t="s">
        <v>3</v>
      </c>
      <c r="I36" s="5">
        <f t="shared" si="1"/>
        <v>400.24258096999989</v>
      </c>
      <c r="J36" s="5">
        <f t="shared" si="2"/>
        <v>1.4495502995853173</v>
      </c>
    </row>
    <row r="37" spans="1:10" ht="12" customHeight="1" x14ac:dyDescent="0.2">
      <c r="A37" s="3">
        <v>1999</v>
      </c>
      <c r="B37" s="3">
        <f>+[1]Pop!D220</f>
        <v>279.29500000000002</v>
      </c>
      <c r="C37" s="5">
        <v>378.34238000000005</v>
      </c>
      <c r="D37" s="5">
        <v>7.8441218800000003</v>
      </c>
      <c r="E37" s="5" t="s">
        <v>3</v>
      </c>
      <c r="F37" s="5">
        <f t="shared" si="0"/>
        <v>386.18650188000004</v>
      </c>
      <c r="G37" s="5" t="s">
        <v>3</v>
      </c>
      <c r="H37" s="5" t="s">
        <v>3</v>
      </c>
      <c r="I37" s="5">
        <f t="shared" si="1"/>
        <v>386.18650188000004</v>
      </c>
      <c r="J37" s="5">
        <f t="shared" si="2"/>
        <v>1.3827189956139567</v>
      </c>
    </row>
    <row r="38" spans="1:10" ht="12" customHeight="1" x14ac:dyDescent="0.2">
      <c r="A38" s="3">
        <v>2000</v>
      </c>
      <c r="B38" s="3">
        <f>+[1]Pop!D221</f>
        <v>282.38499999999999</v>
      </c>
      <c r="C38" s="5">
        <v>286.56591999999989</v>
      </c>
      <c r="D38" s="5">
        <v>11.858427630000001</v>
      </c>
      <c r="E38" s="5" t="s">
        <v>3</v>
      </c>
      <c r="F38" s="5">
        <f t="shared" si="0"/>
        <v>298.42434762999989</v>
      </c>
      <c r="G38" s="5" t="s">
        <v>3</v>
      </c>
      <c r="H38" s="5" t="s">
        <v>3</v>
      </c>
      <c r="I38" s="5">
        <f t="shared" si="1"/>
        <v>298.42434762999989</v>
      </c>
      <c r="J38" s="5">
        <f t="shared" si="2"/>
        <v>1.0567995737379814</v>
      </c>
    </row>
    <row r="39" spans="1:10" ht="12" customHeight="1" x14ac:dyDescent="0.2">
      <c r="A39" s="6">
        <v>2001</v>
      </c>
      <c r="B39" s="12">
        <f>+[1]Pop!D222</f>
        <v>285.30901899999998</v>
      </c>
      <c r="C39" s="8">
        <v>307.52320000000003</v>
      </c>
      <c r="D39" s="8">
        <v>12.671758540000001</v>
      </c>
      <c r="E39" s="8" t="s">
        <v>3</v>
      </c>
      <c r="F39" s="8">
        <f t="shared" si="0"/>
        <v>320.19495854000002</v>
      </c>
      <c r="G39" s="8" t="s">
        <v>3</v>
      </c>
      <c r="H39" s="8" t="s">
        <v>3</v>
      </c>
      <c r="I39" s="8">
        <f t="shared" si="1"/>
        <v>320.19495854000002</v>
      </c>
      <c r="J39" s="8">
        <f t="shared" si="2"/>
        <v>1.1222742262486978</v>
      </c>
    </row>
    <row r="40" spans="1:10" ht="12" customHeight="1" x14ac:dyDescent="0.2">
      <c r="A40" s="6">
        <v>2002</v>
      </c>
      <c r="B40" s="12">
        <f>+[1]Pop!D223</f>
        <v>288.10481800000002</v>
      </c>
      <c r="C40" s="8">
        <v>272.85000000000002</v>
      </c>
      <c r="D40" s="8">
        <v>14.230244560000001</v>
      </c>
      <c r="E40" s="8" t="s">
        <v>3</v>
      </c>
      <c r="F40" s="8">
        <f t="shared" si="0"/>
        <v>287.08024456000004</v>
      </c>
      <c r="G40" s="8" t="s">
        <v>3</v>
      </c>
      <c r="H40" s="8" t="s">
        <v>3</v>
      </c>
      <c r="I40" s="8">
        <f t="shared" si="1"/>
        <v>287.08024456000004</v>
      </c>
      <c r="J40" s="8">
        <f t="shared" si="2"/>
        <v>0.99644374763632038</v>
      </c>
    </row>
    <row r="41" spans="1:10" ht="12" customHeight="1" x14ac:dyDescent="0.2">
      <c r="A41" s="6">
        <v>2003</v>
      </c>
      <c r="B41" s="12">
        <f>+[1]Pop!D224</f>
        <v>290.81963400000001</v>
      </c>
      <c r="C41" s="8">
        <v>305.70760000000001</v>
      </c>
      <c r="D41" s="8">
        <v>14.30616362</v>
      </c>
      <c r="E41" s="8" t="s">
        <v>3</v>
      </c>
      <c r="F41" s="8">
        <f t="shared" si="0"/>
        <v>320.01376362000002</v>
      </c>
      <c r="G41" s="8" t="s">
        <v>3</v>
      </c>
      <c r="H41" s="8" t="s">
        <v>3</v>
      </c>
      <c r="I41" s="8">
        <f t="shared" si="1"/>
        <v>320.01376362000002</v>
      </c>
      <c r="J41" s="8">
        <f t="shared" si="2"/>
        <v>1.1003856899840538</v>
      </c>
    </row>
    <row r="42" spans="1:10" ht="12" customHeight="1" x14ac:dyDescent="0.2">
      <c r="A42" s="6">
        <v>2004</v>
      </c>
      <c r="B42" s="12">
        <f>+[1]Pop!D225</f>
        <v>293.46318500000001</v>
      </c>
      <c r="C42" s="8">
        <v>294.03200000000004</v>
      </c>
      <c r="D42" s="8">
        <v>15.674951740000003</v>
      </c>
      <c r="E42" s="8" t="s">
        <v>3</v>
      </c>
      <c r="F42" s="8">
        <f t="shared" si="0"/>
        <v>309.70695174000002</v>
      </c>
      <c r="G42" s="8" t="s">
        <v>3</v>
      </c>
      <c r="H42" s="8" t="s">
        <v>3</v>
      </c>
      <c r="I42" s="8">
        <f t="shared" si="1"/>
        <v>309.70695174000002</v>
      </c>
      <c r="J42" s="8">
        <f t="shared" si="2"/>
        <v>1.0553519745245048</v>
      </c>
    </row>
    <row r="43" spans="1:10" ht="12" customHeight="1" x14ac:dyDescent="0.2">
      <c r="A43" s="6">
        <v>2005</v>
      </c>
      <c r="B43" s="12">
        <f>+[1]Pop!D226</f>
        <v>296.186216</v>
      </c>
      <c r="C43" s="8">
        <v>311.92280000000005</v>
      </c>
      <c r="D43" s="8">
        <v>19.311505570000001</v>
      </c>
      <c r="E43" s="8" t="s">
        <v>3</v>
      </c>
      <c r="F43" s="8">
        <f t="shared" si="0"/>
        <v>331.23430557000006</v>
      </c>
      <c r="G43" s="8" t="s">
        <v>3</v>
      </c>
      <c r="H43" s="8" t="s">
        <v>3</v>
      </c>
      <c r="I43" s="8">
        <f t="shared" si="1"/>
        <v>331.23430557000006</v>
      </c>
      <c r="J43" s="8">
        <f t="shared" si="2"/>
        <v>1.1183312648485979</v>
      </c>
    </row>
    <row r="44" spans="1:10" ht="12" customHeight="1" x14ac:dyDescent="0.2">
      <c r="A44" s="3">
        <v>2006</v>
      </c>
      <c r="B44" s="11">
        <f>+[1]Pop!D227</f>
        <v>298.99582500000002</v>
      </c>
      <c r="C44" s="5">
        <v>274.41400000000004</v>
      </c>
      <c r="D44" s="5">
        <v>15.25064922</v>
      </c>
      <c r="E44" s="5" t="s">
        <v>3</v>
      </c>
      <c r="F44" s="5">
        <f t="shared" si="0"/>
        <v>289.66464922000006</v>
      </c>
      <c r="G44" s="5" t="s">
        <v>3</v>
      </c>
      <c r="H44" s="5" t="s">
        <v>3</v>
      </c>
      <c r="I44" s="5">
        <f t="shared" si="1"/>
        <v>289.66464922000006</v>
      </c>
      <c r="J44" s="5">
        <f t="shared" si="2"/>
        <v>0.96879161847828488</v>
      </c>
    </row>
    <row r="45" spans="1:10" ht="12" customHeight="1" x14ac:dyDescent="0.2">
      <c r="A45" s="3">
        <v>2007</v>
      </c>
      <c r="B45" s="11">
        <f>+[1]Pop!D228</f>
        <v>302.003917</v>
      </c>
      <c r="C45" s="5">
        <v>256.46200000000005</v>
      </c>
      <c r="D45" s="5">
        <v>20.5542407874056</v>
      </c>
      <c r="E45" s="5" t="s">
        <v>3</v>
      </c>
      <c r="F45" s="5">
        <f t="shared" si="0"/>
        <v>277.01624078740565</v>
      </c>
      <c r="G45" s="5" t="s">
        <v>3</v>
      </c>
      <c r="H45" s="5" t="s">
        <v>3</v>
      </c>
      <c r="I45" s="5">
        <f t="shared" si="1"/>
        <v>277.01624078740565</v>
      </c>
      <c r="J45" s="5">
        <f t="shared" si="2"/>
        <v>0.91726042343816905</v>
      </c>
    </row>
    <row r="46" spans="1:10" ht="12" customHeight="1" x14ac:dyDescent="0.2">
      <c r="A46" s="3">
        <v>2008</v>
      </c>
      <c r="B46" s="11">
        <f>+[1]Pop!D229</f>
        <v>304.79776099999998</v>
      </c>
      <c r="C46" s="5">
        <v>273.17640000000006</v>
      </c>
      <c r="D46" s="5">
        <v>18.111802916455598</v>
      </c>
      <c r="E46" s="5" t="s">
        <v>3</v>
      </c>
      <c r="F46" s="5">
        <f t="shared" si="0"/>
        <v>291.28820291645565</v>
      </c>
      <c r="G46" s="5" t="s">
        <v>3</v>
      </c>
      <c r="H46" s="5" t="s">
        <v>3</v>
      </c>
      <c r="I46" s="5">
        <f t="shared" si="1"/>
        <v>291.28820291645565</v>
      </c>
      <c r="J46" s="5">
        <f t="shared" si="2"/>
        <v>0.95567697728742718</v>
      </c>
    </row>
    <row r="47" spans="1:10" ht="12" customHeight="1" x14ac:dyDescent="0.2">
      <c r="A47" s="3">
        <v>2009</v>
      </c>
      <c r="B47" s="11">
        <f>+[1]Pop!D230</f>
        <v>307.43940600000002</v>
      </c>
      <c r="C47" s="5">
        <v>246.79920000000001</v>
      </c>
      <c r="D47" s="5">
        <v>21.742784190058799</v>
      </c>
      <c r="E47" s="5" t="s">
        <v>3</v>
      </c>
      <c r="F47" s="5">
        <f t="shared" si="0"/>
        <v>268.54198419005883</v>
      </c>
      <c r="G47" s="5" t="s">
        <v>3</v>
      </c>
      <c r="H47" s="5" t="s">
        <v>3</v>
      </c>
      <c r="I47" s="5">
        <f t="shared" si="1"/>
        <v>268.54198419005883</v>
      </c>
      <c r="J47" s="5">
        <f t="shared" si="2"/>
        <v>0.87347938796778324</v>
      </c>
    </row>
    <row r="48" spans="1:10" ht="12" customHeight="1" x14ac:dyDescent="0.2">
      <c r="A48" s="3">
        <v>2010</v>
      </c>
      <c r="B48" s="11">
        <f>+[1]Pop!D231</f>
        <v>309.74127900000002</v>
      </c>
      <c r="C48" s="5">
        <v>219.72840000000002</v>
      </c>
      <c r="D48" s="5">
        <v>12.564373872357997</v>
      </c>
      <c r="E48" s="5" t="s">
        <v>3</v>
      </c>
      <c r="F48" s="5">
        <f t="shared" si="0"/>
        <v>232.29277387235803</v>
      </c>
      <c r="G48" s="5" t="s">
        <v>3</v>
      </c>
      <c r="H48" s="5" t="s">
        <v>3</v>
      </c>
      <c r="I48" s="5">
        <f t="shared" si="1"/>
        <v>232.29277387235803</v>
      </c>
      <c r="J48" s="5">
        <f t="shared" si="2"/>
        <v>0.74995743099633161</v>
      </c>
    </row>
    <row r="49" spans="1:10" ht="12" customHeight="1" x14ac:dyDescent="0.2">
      <c r="A49" s="6">
        <v>2011</v>
      </c>
      <c r="B49" s="12">
        <f>+[1]Pop!D232</f>
        <v>311.97391399999998</v>
      </c>
      <c r="C49" s="8">
        <v>239.7612</v>
      </c>
      <c r="D49" s="8">
        <v>13.775921911509998</v>
      </c>
      <c r="E49" s="8" t="s">
        <v>3</v>
      </c>
      <c r="F49" s="8">
        <f t="shared" si="0"/>
        <v>253.53712191151001</v>
      </c>
      <c r="G49" s="8" t="s">
        <v>3</v>
      </c>
      <c r="H49" s="8" t="s">
        <v>3</v>
      </c>
      <c r="I49" s="8">
        <f t="shared" si="1"/>
        <v>253.53712191151001</v>
      </c>
      <c r="J49" s="8">
        <f t="shared" si="2"/>
        <v>0.81268692840616807</v>
      </c>
    </row>
    <row r="50" spans="1:10" ht="12" customHeight="1" x14ac:dyDescent="0.2">
      <c r="A50" s="6">
        <v>2012</v>
      </c>
      <c r="B50" s="12">
        <f>+[1]Pop!D233</f>
        <v>314.16755799999999</v>
      </c>
      <c r="C50" s="8">
        <v>226.67800000000003</v>
      </c>
      <c r="D50" s="8">
        <v>16.756072023825197</v>
      </c>
      <c r="E50" s="8" t="s">
        <v>3</v>
      </c>
      <c r="F50" s="8">
        <f t="shared" si="0"/>
        <v>243.43407202382522</v>
      </c>
      <c r="G50" s="8" t="s">
        <v>3</v>
      </c>
      <c r="H50" s="8" t="s">
        <v>3</v>
      </c>
      <c r="I50" s="8">
        <f t="shared" si="1"/>
        <v>243.43407202382522</v>
      </c>
      <c r="J50" s="8">
        <f t="shared" si="2"/>
        <v>0.77485426430893678</v>
      </c>
    </row>
    <row r="51" spans="1:10" ht="12" customHeight="1" x14ac:dyDescent="0.2">
      <c r="A51" s="6">
        <v>2013</v>
      </c>
      <c r="B51" s="12">
        <f>+[1]Pop!D234</f>
        <v>316.29476599999998</v>
      </c>
      <c r="C51" s="8">
        <v>239.32600000000002</v>
      </c>
      <c r="D51" s="8">
        <v>11.555047071880399</v>
      </c>
      <c r="E51" s="8" t="s">
        <v>3</v>
      </c>
      <c r="F51" s="8">
        <f t="shared" si="0"/>
        <v>250.88104707188043</v>
      </c>
      <c r="G51" s="8" t="s">
        <v>3</v>
      </c>
      <c r="H51" s="8" t="s">
        <v>3</v>
      </c>
      <c r="I51" s="8">
        <f>F51-SUM(G51,H51)</f>
        <v>250.88104707188043</v>
      </c>
      <c r="J51" s="8">
        <f>IF(I51=0,0,IF(B51=0,0,I51/B51))</f>
        <v>0.79318747586193206</v>
      </c>
    </row>
    <row r="52" spans="1:10" ht="12" customHeight="1" x14ac:dyDescent="0.2">
      <c r="A52" s="6">
        <v>2014</v>
      </c>
      <c r="B52" s="12">
        <f>+[1]Pop!D235</f>
        <v>318.576955</v>
      </c>
      <c r="C52" s="8">
        <v>218.83760000000001</v>
      </c>
      <c r="D52" s="8">
        <v>11.879185339788799</v>
      </c>
      <c r="E52" s="8" t="s">
        <v>3</v>
      </c>
      <c r="F52" s="8">
        <f>SUM(C52,D52,E52)</f>
        <v>230.7167853397888</v>
      </c>
      <c r="G52" s="8" t="s">
        <v>3</v>
      </c>
      <c r="H52" s="8" t="s">
        <v>3</v>
      </c>
      <c r="I52" s="8">
        <f>F52-SUM(G52,H52)</f>
        <v>230.7167853397888</v>
      </c>
      <c r="J52" s="8">
        <f>IF(I52=0,0,IF(B52=0,0,I52/B52))</f>
        <v>0.72421052972833144</v>
      </c>
    </row>
    <row r="53" spans="1:10" ht="12" customHeight="1" x14ac:dyDescent="0.2">
      <c r="A53" s="20">
        <v>2015</v>
      </c>
      <c r="B53" s="21">
        <f>+[1]Pop!D236</f>
        <v>320.87070299999999</v>
      </c>
      <c r="C53" s="23">
        <v>199.92000000000002</v>
      </c>
      <c r="D53" s="23">
        <v>20.2805498689244</v>
      </c>
      <c r="E53" s="23" t="s">
        <v>3</v>
      </c>
      <c r="F53" s="23">
        <f>SUM(C53,D53,E53)</f>
        <v>220.20054986892441</v>
      </c>
      <c r="G53" s="23" t="s">
        <v>3</v>
      </c>
      <c r="H53" s="23" t="s">
        <v>3</v>
      </c>
      <c r="I53" s="23">
        <f>F53-SUM(G53,H53)</f>
        <v>220.20054986892441</v>
      </c>
      <c r="J53" s="23">
        <f>IF(I53=0,0,IF(B53=0,0,I53/B53))</f>
        <v>0.68625944285391616</v>
      </c>
    </row>
    <row r="54" spans="1:10" ht="12" customHeight="1" x14ac:dyDescent="0.2">
      <c r="A54" s="28">
        <v>2016</v>
      </c>
      <c r="B54" s="29">
        <f>+[1]Pop!D237</f>
        <v>323.16101099999997</v>
      </c>
      <c r="C54" s="34">
        <v>322.70896000000005</v>
      </c>
      <c r="D54" s="34">
        <v>19.822730807646796</v>
      </c>
      <c r="E54" s="34" t="s">
        <v>3</v>
      </c>
      <c r="F54" s="34">
        <f t="shared" ref="F54:F55" si="3">SUM(C54,D54,E54)</f>
        <v>342.53169080764684</v>
      </c>
      <c r="G54" s="34" t="s">
        <v>3</v>
      </c>
      <c r="H54" s="34" t="s">
        <v>3</v>
      </c>
      <c r="I54" s="34">
        <f t="shared" ref="I54:I55" si="4">F54-SUM(G54,H54)</f>
        <v>342.53169080764684</v>
      </c>
      <c r="J54" s="34">
        <f t="shared" ref="J54:J55" si="5">IF(I54=0,0,IF(B54=0,0,I54/B54))</f>
        <v>1.059941265029793</v>
      </c>
    </row>
    <row r="55" spans="1:10" ht="12" customHeight="1" x14ac:dyDescent="0.2">
      <c r="A55" s="39">
        <v>2017</v>
      </c>
      <c r="B55" s="40">
        <f>+[1]Pop!D238</f>
        <v>325.20603</v>
      </c>
      <c r="C55" s="41">
        <v>344.74164000000002</v>
      </c>
      <c r="D55" s="41">
        <v>19.249508751941597</v>
      </c>
      <c r="E55" s="41" t="s">
        <v>3</v>
      </c>
      <c r="F55" s="41">
        <f t="shared" si="3"/>
        <v>363.99114875194164</v>
      </c>
      <c r="G55" s="41" t="s">
        <v>3</v>
      </c>
      <c r="H55" s="41" t="s">
        <v>3</v>
      </c>
      <c r="I55" s="41">
        <f t="shared" si="4"/>
        <v>363.99114875194164</v>
      </c>
      <c r="J55" s="41">
        <f t="shared" si="5"/>
        <v>1.1192632213859677</v>
      </c>
    </row>
    <row r="56" spans="1:10" ht="12" customHeight="1" x14ac:dyDescent="0.2">
      <c r="A56" s="39">
        <v>2018</v>
      </c>
      <c r="B56" s="40">
        <f>+[1]Pop!D239</f>
        <v>326.92397599999998</v>
      </c>
      <c r="C56" s="41">
        <v>310.80964000000006</v>
      </c>
      <c r="D56" s="41">
        <v>24.766118398933997</v>
      </c>
      <c r="E56" s="41" t="s">
        <v>3</v>
      </c>
      <c r="F56" s="41">
        <f t="shared" ref="F56:F57" si="6">SUM(C56,D56,E56)</f>
        <v>335.57575839893406</v>
      </c>
      <c r="G56" s="41" t="s">
        <v>3</v>
      </c>
      <c r="H56" s="41" t="s">
        <v>3</v>
      </c>
      <c r="I56" s="41">
        <f t="shared" ref="I56:I57" si="7">F56-SUM(G56,H56)</f>
        <v>335.57575839893406</v>
      </c>
      <c r="J56" s="41">
        <f t="shared" ref="J56:J57" si="8">IF(I56=0,0,IF(B56=0,0,I56/B56))</f>
        <v>1.0264642027935389</v>
      </c>
    </row>
    <row r="57" spans="1:10" ht="12" customHeight="1" thickBot="1" x14ac:dyDescent="0.25">
      <c r="A57" s="31">
        <v>2019</v>
      </c>
      <c r="B57" s="32">
        <f>+[1]Pop!D240</f>
        <v>328.475998</v>
      </c>
      <c r="C57" s="35">
        <v>379.75239139581913</v>
      </c>
      <c r="D57" s="35">
        <v>27.571586239212397</v>
      </c>
      <c r="E57" s="35" t="s">
        <v>3</v>
      </c>
      <c r="F57" s="35">
        <f t="shared" si="6"/>
        <v>407.32397763503155</v>
      </c>
      <c r="G57" s="35" t="s">
        <v>3</v>
      </c>
      <c r="H57" s="35" t="s">
        <v>3</v>
      </c>
      <c r="I57" s="35">
        <f t="shared" si="7"/>
        <v>407.32397763503155</v>
      </c>
      <c r="J57" s="35">
        <f t="shared" si="8"/>
        <v>1.24004182989051</v>
      </c>
    </row>
    <row r="58" spans="1:10" ht="12" customHeight="1" thickTop="1" x14ac:dyDescent="0.2">
      <c r="A58" s="90" t="s">
        <v>5</v>
      </c>
      <c r="B58" s="90"/>
      <c r="C58" s="90"/>
      <c r="D58" s="90"/>
      <c r="E58" s="90"/>
      <c r="F58" s="90"/>
      <c r="G58" s="90"/>
      <c r="H58" s="90"/>
      <c r="I58" s="90"/>
      <c r="J58" s="90"/>
    </row>
    <row r="59" spans="1:10" ht="12" customHeight="1" x14ac:dyDescent="0.2">
      <c r="A59" s="84"/>
      <c r="B59" s="84"/>
      <c r="C59" s="84"/>
      <c r="D59" s="84"/>
      <c r="E59" s="84"/>
      <c r="F59" s="84"/>
      <c r="G59" s="84"/>
      <c r="H59" s="84"/>
      <c r="I59" s="84"/>
      <c r="J59" s="84"/>
    </row>
    <row r="60" spans="1:10" ht="12" customHeight="1" x14ac:dyDescent="0.2">
      <c r="A60" s="82" t="s">
        <v>120</v>
      </c>
      <c r="B60" s="82"/>
      <c r="C60" s="82"/>
      <c r="D60" s="82"/>
      <c r="E60" s="82"/>
      <c r="F60" s="82"/>
      <c r="G60" s="82"/>
      <c r="H60" s="82"/>
      <c r="I60" s="82"/>
      <c r="J60" s="82"/>
    </row>
    <row r="61" spans="1:10" ht="12" customHeight="1" x14ac:dyDescent="0.2">
      <c r="A61" s="82"/>
      <c r="B61" s="82"/>
      <c r="C61" s="82"/>
      <c r="D61" s="82"/>
      <c r="E61" s="82"/>
      <c r="F61" s="82"/>
      <c r="G61" s="82"/>
      <c r="H61" s="82"/>
      <c r="I61" s="82"/>
      <c r="J61" s="82"/>
    </row>
    <row r="62" spans="1:10" ht="12" customHeight="1" x14ac:dyDescent="0.2">
      <c r="A62" s="82"/>
      <c r="B62" s="82"/>
      <c r="C62" s="82"/>
      <c r="D62" s="82"/>
      <c r="E62" s="82"/>
      <c r="F62" s="82"/>
      <c r="G62" s="82"/>
      <c r="H62" s="82"/>
      <c r="I62" s="82"/>
      <c r="J62" s="82"/>
    </row>
    <row r="63" spans="1:10" ht="12" customHeight="1" x14ac:dyDescent="0.2">
      <c r="A63" s="82"/>
      <c r="B63" s="82"/>
      <c r="C63" s="82"/>
      <c r="D63" s="82"/>
      <c r="E63" s="82"/>
      <c r="F63" s="82"/>
      <c r="G63" s="82"/>
      <c r="H63" s="82"/>
      <c r="I63" s="82"/>
      <c r="J63" s="82"/>
    </row>
    <row r="64" spans="1:10" ht="12" customHeight="1" x14ac:dyDescent="0.2">
      <c r="A64" s="82"/>
      <c r="B64" s="82"/>
      <c r="C64" s="82"/>
      <c r="D64" s="82"/>
      <c r="E64" s="82"/>
      <c r="F64" s="82"/>
      <c r="G64" s="82"/>
      <c r="H64" s="82"/>
      <c r="I64" s="82"/>
      <c r="J64" s="82"/>
    </row>
    <row r="65" spans="1:10" ht="12" customHeight="1" x14ac:dyDescent="0.2">
      <c r="A65" s="84"/>
      <c r="B65" s="84"/>
      <c r="C65" s="84"/>
      <c r="D65" s="84"/>
      <c r="E65" s="84"/>
      <c r="F65" s="84"/>
      <c r="G65" s="84"/>
      <c r="H65" s="84"/>
      <c r="I65" s="84"/>
      <c r="J65" s="84"/>
    </row>
    <row r="66" spans="1:10" ht="12" customHeight="1" x14ac:dyDescent="0.2">
      <c r="A66" s="82" t="s">
        <v>103</v>
      </c>
      <c r="B66" s="82"/>
      <c r="C66" s="82"/>
      <c r="D66" s="82"/>
      <c r="E66" s="82"/>
      <c r="F66" s="82"/>
      <c r="G66" s="82"/>
      <c r="H66" s="82"/>
      <c r="I66" s="82"/>
      <c r="J66" s="82"/>
    </row>
  </sheetData>
  <mergeCells count="21">
    <mergeCell ref="E3:E6"/>
    <mergeCell ref="G3:G6"/>
    <mergeCell ref="F3:F6"/>
    <mergeCell ref="I1:J1"/>
    <mergeCell ref="C2:F2"/>
    <mergeCell ref="A1:H1"/>
    <mergeCell ref="I3:I6"/>
    <mergeCell ref="J4:J6"/>
    <mergeCell ref="A2:A6"/>
    <mergeCell ref="B2:B6"/>
    <mergeCell ref="C3:C6"/>
    <mergeCell ref="D3:D6"/>
    <mergeCell ref="H3:H6"/>
    <mergeCell ref="G2:H2"/>
    <mergeCell ref="I2:J2"/>
    <mergeCell ref="C7:I7"/>
    <mergeCell ref="A66:J66"/>
    <mergeCell ref="A60:J64"/>
    <mergeCell ref="A65:J65"/>
    <mergeCell ref="A59:J59"/>
    <mergeCell ref="A58:J58"/>
  </mergeCells>
  <phoneticPr fontId="5" type="noConversion"/>
  <printOptions horizontalCentered="1" verticalCentered="1"/>
  <pageMargins left="0.5" right="0.5" top="0.69930555555555596" bottom="0.34" header="0" footer="0"/>
  <pageSetup scale="86" orientation="landscape"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pageSetUpPr autoPageBreaks="0" fitToPage="1"/>
  </sheetPr>
  <dimension ref="A1:J64"/>
  <sheetViews>
    <sheetView showOutlineSymbols="0" zoomScaleNormal="100" workbookViewId="0">
      <pane ySplit="7" topLeftCell="A8" activePane="bottomLeft" state="frozen"/>
      <selection sqref="A1:H1"/>
      <selection pane="bottomLeft" sqref="A1:H1"/>
    </sheetView>
  </sheetViews>
  <sheetFormatPr defaultColWidth="12.77734375" defaultRowHeight="12" customHeight="1" x14ac:dyDescent="0.2"/>
  <cols>
    <col min="1" max="9" width="12.77734375" style="1" customWidth="1"/>
    <col min="10" max="10" width="14.21875" style="1" customWidth="1"/>
    <col min="11" max="14" width="12.77734375" style="1" customWidth="1"/>
    <col min="15" max="16384" width="12.77734375" style="1"/>
  </cols>
  <sheetData>
    <row r="1" spans="1:10" s="9" customFormat="1" ht="12" customHeight="1" thickBot="1" x14ac:dyDescent="0.25">
      <c r="A1" s="65" t="s">
        <v>94</v>
      </c>
      <c r="B1" s="65"/>
      <c r="C1" s="65"/>
      <c r="D1" s="65"/>
      <c r="E1" s="65"/>
      <c r="F1" s="65"/>
      <c r="G1" s="65"/>
      <c r="H1" s="65"/>
      <c r="I1" s="79" t="s">
        <v>63</v>
      </c>
      <c r="J1" s="79"/>
    </row>
    <row r="2" spans="1:10" ht="12" customHeight="1" thickTop="1" x14ac:dyDescent="0.2">
      <c r="A2" s="77" t="s">
        <v>0</v>
      </c>
      <c r="B2" s="88" t="s">
        <v>42</v>
      </c>
      <c r="C2" s="76" t="s">
        <v>1</v>
      </c>
      <c r="D2" s="76"/>
      <c r="E2" s="76"/>
      <c r="F2" s="76"/>
      <c r="G2" s="80" t="s">
        <v>90</v>
      </c>
      <c r="H2" s="77"/>
      <c r="I2" s="80" t="s">
        <v>88</v>
      </c>
      <c r="J2" s="81"/>
    </row>
    <row r="3" spans="1:10" ht="12" customHeight="1" x14ac:dyDescent="0.2">
      <c r="A3" s="78"/>
      <c r="B3" s="89"/>
      <c r="C3" s="85" t="s">
        <v>43</v>
      </c>
      <c r="D3" s="85" t="s">
        <v>44</v>
      </c>
      <c r="E3" s="85" t="s">
        <v>45</v>
      </c>
      <c r="F3" s="85" t="s">
        <v>46</v>
      </c>
      <c r="G3" s="85" t="s">
        <v>47</v>
      </c>
      <c r="H3" s="85" t="s">
        <v>48</v>
      </c>
      <c r="I3" s="85" t="s">
        <v>78</v>
      </c>
      <c r="J3" s="13" t="s">
        <v>32</v>
      </c>
    </row>
    <row r="4" spans="1:10" ht="12" customHeight="1" x14ac:dyDescent="0.2">
      <c r="A4" s="78"/>
      <c r="B4" s="89"/>
      <c r="C4" s="85"/>
      <c r="D4" s="85"/>
      <c r="E4" s="85"/>
      <c r="F4" s="85"/>
      <c r="G4" s="85"/>
      <c r="H4" s="85"/>
      <c r="I4" s="85"/>
      <c r="J4" s="86" t="s">
        <v>4</v>
      </c>
    </row>
    <row r="5" spans="1:10" ht="12" customHeight="1" x14ac:dyDescent="0.2">
      <c r="A5" s="78"/>
      <c r="B5" s="89"/>
      <c r="C5" s="85"/>
      <c r="D5" s="85"/>
      <c r="E5" s="85"/>
      <c r="F5" s="85"/>
      <c r="G5" s="85"/>
      <c r="H5" s="85"/>
      <c r="I5" s="85"/>
      <c r="J5" s="86"/>
    </row>
    <row r="6" spans="1:10" ht="12" customHeight="1" x14ac:dyDescent="0.2">
      <c r="A6" s="78"/>
      <c r="B6" s="89"/>
      <c r="C6" s="85"/>
      <c r="D6" s="85"/>
      <c r="E6" s="85"/>
      <c r="F6" s="85"/>
      <c r="G6" s="85"/>
      <c r="H6" s="85"/>
      <c r="I6" s="85"/>
      <c r="J6" s="86"/>
    </row>
    <row r="7" spans="1:10" s="10" customFormat="1" ht="12" customHeight="1" x14ac:dyDescent="0.2">
      <c r="A7" s="14"/>
      <c r="B7" s="14" t="s">
        <v>67</v>
      </c>
      <c r="C7" s="66" t="s">
        <v>70</v>
      </c>
      <c r="D7" s="66"/>
      <c r="E7" s="66"/>
      <c r="F7" s="66"/>
      <c r="G7" s="66"/>
      <c r="H7" s="66"/>
      <c r="I7" s="66"/>
      <c r="J7" s="14" t="s">
        <v>69</v>
      </c>
    </row>
    <row r="8" spans="1:10" ht="12" customHeight="1" x14ac:dyDescent="0.2">
      <c r="A8" s="3">
        <v>1970</v>
      </c>
      <c r="B8" s="3">
        <f>+[1]Pop!D191</f>
        <v>205.05199999999999</v>
      </c>
      <c r="C8" s="108">
        <v>2813.4</v>
      </c>
      <c r="D8" s="108" t="s">
        <v>3</v>
      </c>
      <c r="E8" s="108">
        <v>2532.7862392937423</v>
      </c>
      <c r="F8" s="108">
        <f t="shared" ref="F8:F57" si="0">SUM(C8,D8,E8)</f>
        <v>5346.1862392937419</v>
      </c>
      <c r="G8" s="108">
        <v>38.358761999999999</v>
      </c>
      <c r="H8" s="108">
        <v>2382.844136610277</v>
      </c>
      <c r="I8" s="108">
        <f t="shared" ref="I8:I50" si="1">F8-SUM(G8,H8)</f>
        <v>2924.983340683465</v>
      </c>
      <c r="J8" s="5">
        <f t="shared" ref="J8:J50" si="2">IF(I8=0,0,IF(B8=0,0,I8/B8))</f>
        <v>14.264593082161916</v>
      </c>
    </row>
    <row r="9" spans="1:10" ht="12" customHeight="1" x14ac:dyDescent="0.2">
      <c r="A9" s="6">
        <v>1971</v>
      </c>
      <c r="B9" s="6">
        <f>+[1]Pop!D192</f>
        <v>207.661</v>
      </c>
      <c r="C9" s="109">
        <v>3082.2</v>
      </c>
      <c r="D9" s="109" t="s">
        <v>3</v>
      </c>
      <c r="E9" s="109">
        <v>2382.844136610277</v>
      </c>
      <c r="F9" s="109">
        <f t="shared" si="0"/>
        <v>5465.0441366102768</v>
      </c>
      <c r="G9" s="109">
        <v>36.314472000000002</v>
      </c>
      <c r="H9" s="109">
        <v>2357.3609576427261</v>
      </c>
      <c r="I9" s="109">
        <f t="shared" si="1"/>
        <v>3071.3687069675507</v>
      </c>
      <c r="J9" s="8">
        <f t="shared" si="2"/>
        <v>14.790301053002493</v>
      </c>
    </row>
    <row r="10" spans="1:10" ht="12" customHeight="1" x14ac:dyDescent="0.2">
      <c r="A10" s="6">
        <v>1972</v>
      </c>
      <c r="B10" s="6">
        <f>+[1]Pop!D193</f>
        <v>209.89599999999999</v>
      </c>
      <c r="C10" s="109">
        <v>3023.5</v>
      </c>
      <c r="D10" s="109" t="s">
        <v>3</v>
      </c>
      <c r="E10" s="109">
        <v>2357.3609576427261</v>
      </c>
      <c r="F10" s="109">
        <f t="shared" si="0"/>
        <v>5380.8609576427261</v>
      </c>
      <c r="G10" s="109">
        <v>50.176236000000003</v>
      </c>
      <c r="H10" s="109">
        <v>2187.2516381214932</v>
      </c>
      <c r="I10" s="109">
        <f t="shared" si="1"/>
        <v>3143.4330835212331</v>
      </c>
      <c r="J10" s="8">
        <f t="shared" si="2"/>
        <v>14.976145727032593</v>
      </c>
    </row>
    <row r="11" spans="1:10" ht="12" customHeight="1" x14ac:dyDescent="0.2">
      <c r="A11" s="6">
        <v>1973</v>
      </c>
      <c r="B11" s="6">
        <f>+[1]Pop!D194</f>
        <v>211.90899999999999</v>
      </c>
      <c r="C11" s="109">
        <v>2996.6</v>
      </c>
      <c r="D11" s="109" t="s">
        <v>3</v>
      </c>
      <c r="E11" s="109">
        <v>2187.2516381214932</v>
      </c>
      <c r="F11" s="109">
        <f t="shared" si="0"/>
        <v>5183.8516381214931</v>
      </c>
      <c r="G11" s="109">
        <v>114.916191</v>
      </c>
      <c r="H11" s="109">
        <v>2001.2059536096465</v>
      </c>
      <c r="I11" s="109">
        <f t="shared" si="1"/>
        <v>3067.7294935118466</v>
      </c>
      <c r="J11" s="8">
        <f t="shared" si="2"/>
        <v>14.476636166995487</v>
      </c>
    </row>
    <row r="12" spans="1:10" ht="12" customHeight="1" x14ac:dyDescent="0.2">
      <c r="A12" s="6">
        <v>1974</v>
      </c>
      <c r="B12" s="6">
        <f>+[1]Pop!D195</f>
        <v>213.85400000000001</v>
      </c>
      <c r="C12" s="109">
        <v>2772.7</v>
      </c>
      <c r="D12" s="109" t="s">
        <v>3</v>
      </c>
      <c r="E12" s="109">
        <v>2001.2059536096465</v>
      </c>
      <c r="F12" s="109">
        <f t="shared" si="0"/>
        <v>4773.9059536096465</v>
      </c>
      <c r="G12" s="109">
        <v>126.74819669999999</v>
      </c>
      <c r="H12" s="109">
        <v>1755.3685361073408</v>
      </c>
      <c r="I12" s="109">
        <f t="shared" si="1"/>
        <v>2891.7892208023059</v>
      </c>
      <c r="J12" s="8">
        <f t="shared" si="2"/>
        <v>13.522259208629746</v>
      </c>
    </row>
    <row r="13" spans="1:10" ht="12" customHeight="1" x14ac:dyDescent="0.2">
      <c r="A13" s="6">
        <v>1975</v>
      </c>
      <c r="B13" s="6">
        <f>+[1]Pop!D196</f>
        <v>215.97300000000001</v>
      </c>
      <c r="C13" s="109">
        <v>3288.6</v>
      </c>
      <c r="D13" s="109" t="s">
        <v>3</v>
      </c>
      <c r="E13" s="109">
        <v>1755.3685361073408</v>
      </c>
      <c r="F13" s="109">
        <f t="shared" si="0"/>
        <v>5043.9685361073407</v>
      </c>
      <c r="G13" s="109">
        <v>123.0214314</v>
      </c>
      <c r="H13" s="109">
        <v>2320.415280726791</v>
      </c>
      <c r="I13" s="109">
        <f t="shared" si="1"/>
        <v>2600.5318239805497</v>
      </c>
      <c r="J13" s="8">
        <f t="shared" si="2"/>
        <v>12.041004310633966</v>
      </c>
    </row>
    <row r="14" spans="1:10" ht="12" customHeight="1" x14ac:dyDescent="0.2">
      <c r="A14" s="3">
        <v>1976</v>
      </c>
      <c r="B14" s="3">
        <f>+[1]Pop!D197</f>
        <v>218.035</v>
      </c>
      <c r="C14" s="108">
        <v>3110.8</v>
      </c>
      <c r="D14" s="108" t="s">
        <v>3</v>
      </c>
      <c r="E14" s="108">
        <v>2320.415280726791</v>
      </c>
      <c r="F14" s="108">
        <f t="shared" si="0"/>
        <v>5431.2152807267912</v>
      </c>
      <c r="G14" s="108">
        <v>130.6971246</v>
      </c>
      <c r="H14" s="108">
        <v>2446.3694299191866</v>
      </c>
      <c r="I14" s="108">
        <f t="shared" si="1"/>
        <v>2854.1487262076048</v>
      </c>
      <c r="J14" s="5">
        <f t="shared" si="2"/>
        <v>13.090323692102666</v>
      </c>
    </row>
    <row r="15" spans="1:10" ht="12" customHeight="1" x14ac:dyDescent="0.2">
      <c r="A15" s="3">
        <v>1977</v>
      </c>
      <c r="B15" s="3">
        <f>+[1]Pop!D198</f>
        <v>220.23899999999998</v>
      </c>
      <c r="C15" s="108">
        <v>3160.5</v>
      </c>
      <c r="D15" s="108" t="s">
        <v>3</v>
      </c>
      <c r="E15" s="108">
        <v>2446.3694299191866</v>
      </c>
      <c r="F15" s="108">
        <f t="shared" si="0"/>
        <v>5606.8694299191866</v>
      </c>
      <c r="G15" s="108">
        <v>169.74084690000001</v>
      </c>
      <c r="H15" s="108">
        <v>2326.8690053285968</v>
      </c>
      <c r="I15" s="108">
        <f t="shared" si="1"/>
        <v>3110.2595776905896</v>
      </c>
      <c r="J15" s="5">
        <f t="shared" si="2"/>
        <v>14.122201688577363</v>
      </c>
    </row>
    <row r="16" spans="1:10" ht="12" customHeight="1" x14ac:dyDescent="0.2">
      <c r="A16" s="3">
        <v>1978</v>
      </c>
      <c r="B16" s="3">
        <f>+[1]Pop!D199</f>
        <v>222.58500000000001</v>
      </c>
      <c r="C16" s="108">
        <v>3149</v>
      </c>
      <c r="D16" s="108" t="s">
        <v>3</v>
      </c>
      <c r="E16" s="108">
        <v>2326.8690053285968</v>
      </c>
      <c r="F16" s="108">
        <f t="shared" si="0"/>
        <v>5475.8690053285973</v>
      </c>
      <c r="G16" s="108">
        <v>209.0623956</v>
      </c>
      <c r="H16" s="108">
        <v>2291.9664807363533</v>
      </c>
      <c r="I16" s="108">
        <f t="shared" si="1"/>
        <v>2974.840128992244</v>
      </c>
      <c r="J16" s="5">
        <f t="shared" si="2"/>
        <v>13.364962279543743</v>
      </c>
    </row>
    <row r="17" spans="1:10" ht="12" customHeight="1" x14ac:dyDescent="0.2">
      <c r="A17" s="3">
        <v>1979</v>
      </c>
      <c r="B17" s="3">
        <f>+[1]Pop!D200</f>
        <v>225.05500000000001</v>
      </c>
      <c r="C17" s="108">
        <v>3263.04</v>
      </c>
      <c r="D17" s="108" t="s">
        <v>3</v>
      </c>
      <c r="E17" s="108">
        <v>2291.9664807363533</v>
      </c>
      <c r="F17" s="108">
        <f t="shared" si="0"/>
        <v>5555.0064807363533</v>
      </c>
      <c r="G17" s="108">
        <v>259.7075868</v>
      </c>
      <c r="H17" s="108">
        <v>2447.0353617007086</v>
      </c>
      <c r="I17" s="108">
        <f t="shared" si="1"/>
        <v>2848.2635322356446</v>
      </c>
      <c r="J17" s="5">
        <f t="shared" si="2"/>
        <v>12.655855378621423</v>
      </c>
    </row>
    <row r="18" spans="1:10" ht="12" customHeight="1" x14ac:dyDescent="0.2">
      <c r="A18" s="3">
        <v>1980</v>
      </c>
      <c r="B18" s="3">
        <f>+[1]Pop!D201</f>
        <v>227.726</v>
      </c>
      <c r="C18" s="108">
        <v>2777.28</v>
      </c>
      <c r="D18" s="108">
        <v>14.433180000000002</v>
      </c>
      <c r="E18" s="108">
        <v>2447.0353617007086</v>
      </c>
      <c r="F18" s="108">
        <f t="shared" si="0"/>
        <v>5238.7485417007083</v>
      </c>
      <c r="G18" s="108">
        <v>301.7719323</v>
      </c>
      <c r="H18" s="108">
        <v>1967.1164408589407</v>
      </c>
      <c r="I18" s="108">
        <f t="shared" si="1"/>
        <v>2969.8601685417675</v>
      </c>
      <c r="J18" s="5">
        <f t="shared" si="2"/>
        <v>13.041375023237432</v>
      </c>
    </row>
    <row r="19" spans="1:10" ht="12" customHeight="1" x14ac:dyDescent="0.2">
      <c r="A19" s="6">
        <v>1981</v>
      </c>
      <c r="B19" s="6">
        <f>+[1]Pop!D202</f>
        <v>229.96600000000001</v>
      </c>
      <c r="C19" s="109">
        <v>3092.4</v>
      </c>
      <c r="D19" s="109">
        <v>10.989906</v>
      </c>
      <c r="E19" s="109">
        <v>1967.1164408589407</v>
      </c>
      <c r="F19" s="109">
        <f t="shared" si="0"/>
        <v>5070.5063468589406</v>
      </c>
      <c r="G19" s="109">
        <v>386.75503800000001</v>
      </c>
      <c r="H19" s="109">
        <v>1891.8663790574458</v>
      </c>
      <c r="I19" s="109">
        <f t="shared" si="1"/>
        <v>2791.8849298014948</v>
      </c>
      <c r="J19" s="8">
        <f t="shared" si="2"/>
        <v>12.140424801064047</v>
      </c>
    </row>
    <row r="20" spans="1:10" ht="12" customHeight="1" x14ac:dyDescent="0.2">
      <c r="A20" s="6">
        <v>1982</v>
      </c>
      <c r="B20" s="6">
        <f>+[1]Pop!D203</f>
        <v>232.18799999999999</v>
      </c>
      <c r="C20" s="109">
        <v>3227.08</v>
      </c>
      <c r="D20" s="109">
        <v>12.824840999999999</v>
      </c>
      <c r="E20" s="109">
        <v>1891.8663790574458</v>
      </c>
      <c r="F20" s="109">
        <f t="shared" si="0"/>
        <v>5131.771220057446</v>
      </c>
      <c r="G20" s="109">
        <v>337.85783789999999</v>
      </c>
      <c r="H20" s="109">
        <v>2102.8114398070115</v>
      </c>
      <c r="I20" s="109">
        <f t="shared" si="1"/>
        <v>2691.1019423504345</v>
      </c>
      <c r="J20" s="8">
        <f t="shared" si="2"/>
        <v>11.59018529101605</v>
      </c>
    </row>
    <row r="21" spans="1:10" ht="12" customHeight="1" x14ac:dyDescent="0.2">
      <c r="A21" s="6">
        <v>1983</v>
      </c>
      <c r="B21" s="6">
        <f>+[1]Pop!D204</f>
        <v>234.30699999999999</v>
      </c>
      <c r="C21" s="109">
        <v>2652.64</v>
      </c>
      <c r="D21" s="109">
        <v>21.249781000000002</v>
      </c>
      <c r="E21" s="109">
        <v>2102.8114398070115</v>
      </c>
      <c r="F21" s="109">
        <f t="shared" si="0"/>
        <v>4776.7012208070119</v>
      </c>
      <c r="G21" s="109">
        <v>358.52905800000002</v>
      </c>
      <c r="H21" s="109">
        <v>1694.6151185192352</v>
      </c>
      <c r="I21" s="109">
        <f t="shared" si="1"/>
        <v>2723.5570442877765</v>
      </c>
      <c r="J21" s="8">
        <f t="shared" si="2"/>
        <v>11.623882531412962</v>
      </c>
    </row>
    <row r="22" spans="1:10" ht="12" customHeight="1" x14ac:dyDescent="0.2">
      <c r="A22" s="6">
        <v>1984</v>
      </c>
      <c r="B22" s="6">
        <f>+[1]Pop!D205</f>
        <v>236.34800000000001</v>
      </c>
      <c r="C22" s="109">
        <v>3164.94</v>
      </c>
      <c r="D22" s="109">
        <v>24.467441999999998</v>
      </c>
      <c r="E22" s="109">
        <v>1694.6151185192352</v>
      </c>
      <c r="F22" s="109">
        <f t="shared" si="0"/>
        <v>4884.0225605192354</v>
      </c>
      <c r="G22" s="109">
        <v>310.72198170000001</v>
      </c>
      <c r="H22" s="109">
        <v>2158.6850559960603</v>
      </c>
      <c r="I22" s="109">
        <f t="shared" si="1"/>
        <v>2414.6155228231751</v>
      </c>
      <c r="J22" s="8">
        <f t="shared" si="2"/>
        <v>10.216356909401284</v>
      </c>
    </row>
    <row r="23" spans="1:10" ht="12" customHeight="1" x14ac:dyDescent="0.2">
      <c r="A23" s="6">
        <v>1985</v>
      </c>
      <c r="B23" s="6">
        <f>+[1]Pop!D206</f>
        <v>238.46600000000001</v>
      </c>
      <c r="C23" s="109">
        <v>3058.68</v>
      </c>
      <c r="D23" s="109">
        <v>30.206232</v>
      </c>
      <c r="E23" s="109">
        <v>2158.6850559960603</v>
      </c>
      <c r="F23" s="109">
        <f t="shared" si="0"/>
        <v>5247.5712879960602</v>
      </c>
      <c r="G23" s="109">
        <v>331.50058860000001</v>
      </c>
      <c r="H23" s="109">
        <v>2080.4117317734022</v>
      </c>
      <c r="I23" s="109">
        <f t="shared" si="1"/>
        <v>2835.6589676226581</v>
      </c>
      <c r="J23" s="8">
        <f t="shared" si="2"/>
        <v>11.891250608567502</v>
      </c>
    </row>
    <row r="24" spans="1:10" ht="12" customHeight="1" x14ac:dyDescent="0.2">
      <c r="A24" s="3">
        <v>1986</v>
      </c>
      <c r="B24" s="3">
        <f>+[1]Pop!D207</f>
        <v>240.65100000000001</v>
      </c>
      <c r="C24" s="108">
        <v>2951.88</v>
      </c>
      <c r="D24" s="108">
        <v>36.737125000000006</v>
      </c>
      <c r="E24" s="108">
        <v>2080.4117317734022</v>
      </c>
      <c r="F24" s="108">
        <f t="shared" si="0"/>
        <v>5069.0288567734024</v>
      </c>
      <c r="G24" s="108">
        <v>415.97360700000002</v>
      </c>
      <c r="H24" s="108">
        <v>1744.5610799999999</v>
      </c>
      <c r="I24" s="108">
        <f t="shared" si="1"/>
        <v>2908.4941697734025</v>
      </c>
      <c r="J24" s="5">
        <f t="shared" si="2"/>
        <v>12.085942588118904</v>
      </c>
    </row>
    <row r="25" spans="1:10" ht="12" customHeight="1" x14ac:dyDescent="0.2">
      <c r="A25" s="3">
        <v>1987</v>
      </c>
      <c r="B25" s="3">
        <f>+[1]Pop!D208</f>
        <v>242.804</v>
      </c>
      <c r="C25" s="108">
        <v>3276.66</v>
      </c>
      <c r="D25" s="108">
        <v>38.331669000000005</v>
      </c>
      <c r="E25" s="108">
        <v>1744.5610799999999</v>
      </c>
      <c r="F25" s="108">
        <f t="shared" si="0"/>
        <v>5059.5527490000004</v>
      </c>
      <c r="G25" s="108">
        <v>493.68864600000001</v>
      </c>
      <c r="H25" s="108">
        <v>1985.6559599999998</v>
      </c>
      <c r="I25" s="108">
        <f t="shared" si="1"/>
        <v>2580.2081430000007</v>
      </c>
      <c r="J25" s="5">
        <f t="shared" si="2"/>
        <v>10.626711845768606</v>
      </c>
    </row>
    <row r="26" spans="1:10" ht="12" customHeight="1" x14ac:dyDescent="0.2">
      <c r="A26" s="3">
        <v>1988</v>
      </c>
      <c r="B26" s="3">
        <f>+[1]Pop!D209</f>
        <v>245.02099999999999</v>
      </c>
      <c r="C26" s="108">
        <v>2656.8</v>
      </c>
      <c r="D26" s="108">
        <v>49.412706000000007</v>
      </c>
      <c r="E26" s="108">
        <v>1985.6559599999998</v>
      </c>
      <c r="F26" s="108">
        <f t="shared" si="0"/>
        <v>4691.8686660000003</v>
      </c>
      <c r="G26" s="108">
        <v>626.59458900000004</v>
      </c>
      <c r="H26" s="108">
        <v>1519.6895999999999</v>
      </c>
      <c r="I26" s="108">
        <f t="shared" si="1"/>
        <v>2545.5844770000003</v>
      </c>
      <c r="J26" s="5">
        <f t="shared" si="2"/>
        <v>10.389250215287671</v>
      </c>
    </row>
    <row r="27" spans="1:10" ht="12" customHeight="1" x14ac:dyDescent="0.2">
      <c r="A27" s="3">
        <v>1989</v>
      </c>
      <c r="B27" s="3">
        <f>+[1]Pop!D210</f>
        <v>247.34200000000001</v>
      </c>
      <c r="C27" s="108">
        <v>3376.12</v>
      </c>
      <c r="D27" s="108">
        <v>70.826028000000008</v>
      </c>
      <c r="E27" s="108">
        <v>1519.6895999999999</v>
      </c>
      <c r="F27" s="108">
        <f t="shared" si="0"/>
        <v>4966.635628</v>
      </c>
      <c r="G27" s="108">
        <v>537.02266800000007</v>
      </c>
      <c r="H27" s="108">
        <v>2069.5615600000001</v>
      </c>
      <c r="I27" s="108">
        <f t="shared" si="1"/>
        <v>2360.0513999999998</v>
      </c>
      <c r="J27" s="5">
        <f t="shared" si="2"/>
        <v>9.5416524488360235</v>
      </c>
    </row>
    <row r="28" spans="1:10" ht="12" customHeight="1" x14ac:dyDescent="0.2">
      <c r="A28" s="3">
        <v>1990</v>
      </c>
      <c r="B28" s="3">
        <f>+[1]Pop!D211</f>
        <v>250.13200000000001</v>
      </c>
      <c r="C28" s="108">
        <v>3353.6</v>
      </c>
      <c r="D28" s="108">
        <v>48.257559000000001</v>
      </c>
      <c r="E28" s="108">
        <v>2069.5615600000001</v>
      </c>
      <c r="F28" s="108">
        <f t="shared" si="0"/>
        <v>5471.4191190000001</v>
      </c>
      <c r="G28" s="108">
        <v>704.18647800000008</v>
      </c>
      <c r="H28" s="108">
        <v>2028.6651548627012</v>
      </c>
      <c r="I28" s="108">
        <f t="shared" si="1"/>
        <v>2738.5674861372991</v>
      </c>
      <c r="J28" s="5">
        <f t="shared" si="2"/>
        <v>10.948489142282071</v>
      </c>
    </row>
    <row r="29" spans="1:10" ht="12" customHeight="1" x14ac:dyDescent="0.2">
      <c r="A29" s="6">
        <v>1991</v>
      </c>
      <c r="B29" s="6">
        <f>+[1]Pop!D212</f>
        <v>253.49299999999999</v>
      </c>
      <c r="C29" s="109">
        <v>3871.16</v>
      </c>
      <c r="D29" s="109">
        <v>43.859626200000001</v>
      </c>
      <c r="E29" s="109">
        <v>2028.6651548627012</v>
      </c>
      <c r="F29" s="109">
        <f t="shared" si="0"/>
        <v>5943.6847810627014</v>
      </c>
      <c r="G29" s="109">
        <v>713.08529700000008</v>
      </c>
      <c r="H29" s="109">
        <v>2424.0632486251329</v>
      </c>
      <c r="I29" s="109">
        <f t="shared" si="1"/>
        <v>2806.5362354375684</v>
      </c>
      <c r="J29" s="8">
        <f t="shared" si="2"/>
        <v>11.071454578381132</v>
      </c>
    </row>
    <row r="30" spans="1:10" ht="12" customHeight="1" x14ac:dyDescent="0.2">
      <c r="A30" s="6">
        <v>1992</v>
      </c>
      <c r="B30" s="6">
        <f>+[1]Pop!D213</f>
        <v>256.89400000000001</v>
      </c>
      <c r="C30" s="109">
        <v>3684.38</v>
      </c>
      <c r="D30" s="109">
        <v>39.758915925000004</v>
      </c>
      <c r="E30" s="109">
        <v>2424.0632486251329</v>
      </c>
      <c r="F30" s="109">
        <f t="shared" si="0"/>
        <v>6148.2021645501336</v>
      </c>
      <c r="G30" s="109">
        <v>811.52800313400007</v>
      </c>
      <c r="H30" s="109">
        <v>2291.4052122372464</v>
      </c>
      <c r="I30" s="109">
        <f t="shared" si="1"/>
        <v>3045.2689491788869</v>
      </c>
      <c r="J30" s="8">
        <f t="shared" si="2"/>
        <v>11.854184796760091</v>
      </c>
    </row>
    <row r="31" spans="1:10" ht="12" customHeight="1" x14ac:dyDescent="0.2">
      <c r="A31" s="6">
        <v>1993</v>
      </c>
      <c r="B31" s="6">
        <f>+[1]Pop!D214</f>
        <v>260.255</v>
      </c>
      <c r="C31" s="109">
        <v>2921.56</v>
      </c>
      <c r="D31" s="109">
        <v>39.125402769000004</v>
      </c>
      <c r="E31" s="109">
        <v>2291.4052122372464</v>
      </c>
      <c r="F31" s="109">
        <f t="shared" si="0"/>
        <v>5252.0906150062465</v>
      </c>
      <c r="G31" s="109">
        <v>941.37485826299996</v>
      </c>
      <c r="H31" s="109">
        <v>1427.0922783877679</v>
      </c>
      <c r="I31" s="109">
        <f t="shared" si="1"/>
        <v>2883.6234783554787</v>
      </c>
      <c r="J31" s="8">
        <f t="shared" si="2"/>
        <v>11.079992616301238</v>
      </c>
    </row>
    <row r="32" spans="1:10" ht="12" customHeight="1" x14ac:dyDescent="0.2">
      <c r="A32" s="6">
        <v>1994</v>
      </c>
      <c r="B32" s="6">
        <f>+[1]Pop!D215</f>
        <v>263.43599999999998</v>
      </c>
      <c r="C32" s="109">
        <v>4239.68</v>
      </c>
      <c r="D32" s="109">
        <v>52.733258562000003</v>
      </c>
      <c r="E32" s="109">
        <v>1427.0922783877679</v>
      </c>
      <c r="F32" s="109">
        <f t="shared" si="0"/>
        <v>5719.5055369497677</v>
      </c>
      <c r="G32" s="109">
        <v>808.77025592400003</v>
      </c>
      <c r="H32" s="109">
        <v>2257.0817979464045</v>
      </c>
      <c r="I32" s="109">
        <f t="shared" si="1"/>
        <v>2653.653483079363</v>
      </c>
      <c r="J32" s="8">
        <f t="shared" si="2"/>
        <v>10.07323783795443</v>
      </c>
    </row>
    <row r="33" spans="1:10" ht="12" customHeight="1" x14ac:dyDescent="0.2">
      <c r="A33" s="6">
        <v>1995</v>
      </c>
      <c r="B33" s="6">
        <f>+[1]Pop!D216</f>
        <v>266.55700000000002</v>
      </c>
      <c r="C33" s="109">
        <v>3414.1</v>
      </c>
      <c r="D33" s="109">
        <v>49.417378311</v>
      </c>
      <c r="E33" s="109">
        <v>2257.0817979464045</v>
      </c>
      <c r="F33" s="109">
        <f t="shared" si="0"/>
        <v>5720.5991762574049</v>
      </c>
      <c r="G33" s="109">
        <v>883.49950347000004</v>
      </c>
      <c r="H33" s="109">
        <v>2065.5192246224997</v>
      </c>
      <c r="I33" s="109">
        <f t="shared" si="1"/>
        <v>2771.5804481649052</v>
      </c>
      <c r="J33" s="8">
        <f t="shared" si="2"/>
        <v>10.397702735868521</v>
      </c>
    </row>
    <row r="34" spans="1:10" ht="12" customHeight="1" x14ac:dyDescent="0.2">
      <c r="A34" s="3">
        <v>1996</v>
      </c>
      <c r="B34" s="3">
        <f>+[1]Pop!D217</f>
        <v>269.66699999999997</v>
      </c>
      <c r="C34" s="108">
        <v>3447.24</v>
      </c>
      <c r="D34" s="108">
        <v>21.057319979999999</v>
      </c>
      <c r="E34" s="108">
        <v>2065.5192246224997</v>
      </c>
      <c r="F34" s="108">
        <f t="shared" si="0"/>
        <v>5533.8165446024996</v>
      </c>
      <c r="G34" s="108">
        <v>964.30627247999996</v>
      </c>
      <c r="H34" s="108">
        <v>1775.4658922729434</v>
      </c>
      <c r="I34" s="108">
        <f t="shared" si="1"/>
        <v>2794.0443798495562</v>
      </c>
      <c r="J34" s="5">
        <f t="shared" si="2"/>
        <v>10.361091197104416</v>
      </c>
    </row>
    <row r="35" spans="1:10" ht="12" customHeight="1" x14ac:dyDescent="0.2">
      <c r="A35" s="3">
        <v>1997</v>
      </c>
      <c r="B35" s="3">
        <f>+[1]Pop!D218</f>
        <v>272.91199999999998</v>
      </c>
      <c r="C35" s="108">
        <v>3294.5</v>
      </c>
      <c r="D35" s="108">
        <v>28.726616769000003</v>
      </c>
      <c r="E35" s="108">
        <v>1775.4658922729434</v>
      </c>
      <c r="F35" s="108">
        <f t="shared" si="0"/>
        <v>5098.6925090419436</v>
      </c>
      <c r="G35" s="108">
        <v>1051.9753412550001</v>
      </c>
      <c r="H35" s="108">
        <v>1550.1191964961561</v>
      </c>
      <c r="I35" s="108">
        <f t="shared" si="1"/>
        <v>2496.5979712907874</v>
      </c>
      <c r="J35" s="5">
        <f t="shared" si="2"/>
        <v>9.1479963185597839</v>
      </c>
    </row>
    <row r="36" spans="1:10" ht="12" customHeight="1" x14ac:dyDescent="0.2">
      <c r="A36" s="3">
        <v>1998</v>
      </c>
      <c r="B36" s="3">
        <f>+[1]Pop!D219</f>
        <v>276.11500000000001</v>
      </c>
      <c r="C36" s="108">
        <v>3321.62</v>
      </c>
      <c r="D36" s="108">
        <v>46.291683531000004</v>
      </c>
      <c r="E36" s="108">
        <v>1550.1191964961561</v>
      </c>
      <c r="F36" s="108">
        <f t="shared" si="0"/>
        <v>4918.0308800271559</v>
      </c>
      <c r="G36" s="108">
        <v>1019.3701842</v>
      </c>
      <c r="H36" s="108">
        <v>1361.4132832230425</v>
      </c>
      <c r="I36" s="108">
        <f t="shared" si="1"/>
        <v>2537.2474126041134</v>
      </c>
      <c r="J36" s="5">
        <f t="shared" si="2"/>
        <v>9.1890966177285307</v>
      </c>
    </row>
    <row r="37" spans="1:10" ht="12" customHeight="1" x14ac:dyDescent="0.2">
      <c r="A37" s="3">
        <v>1999</v>
      </c>
      <c r="B37" s="3">
        <f>+[1]Pop!D220</f>
        <v>279.29500000000002</v>
      </c>
      <c r="C37" s="108">
        <v>3493.56</v>
      </c>
      <c r="D37" s="108">
        <v>61.711198974000006</v>
      </c>
      <c r="E37" s="108">
        <v>1361.4132832230425</v>
      </c>
      <c r="F37" s="108">
        <f t="shared" si="0"/>
        <v>4916.6844821970426</v>
      </c>
      <c r="G37" s="108">
        <v>1002.813646974</v>
      </c>
      <c r="H37" s="108">
        <v>1381.482030234117</v>
      </c>
      <c r="I37" s="108">
        <f t="shared" si="1"/>
        <v>2532.3888049889256</v>
      </c>
      <c r="J37" s="5">
        <f t="shared" si="2"/>
        <v>9.0670753324940492</v>
      </c>
    </row>
    <row r="38" spans="1:10" ht="12" customHeight="1" x14ac:dyDescent="0.2">
      <c r="A38" s="3">
        <v>2000</v>
      </c>
      <c r="B38" s="3">
        <f>+[1]Pop!D221</f>
        <v>282.38499999999999</v>
      </c>
      <c r="C38" s="108">
        <v>3403.94</v>
      </c>
      <c r="D38" s="108">
        <v>65.580675420000006</v>
      </c>
      <c r="E38" s="108">
        <v>1381.482030234117</v>
      </c>
      <c r="F38" s="108">
        <f t="shared" si="0"/>
        <v>4851.0027056541167</v>
      </c>
      <c r="G38" s="108">
        <v>952.73112073499999</v>
      </c>
      <c r="H38" s="108">
        <v>1361.576</v>
      </c>
      <c r="I38" s="108">
        <f t="shared" si="1"/>
        <v>2536.6955849191168</v>
      </c>
      <c r="J38" s="5">
        <f t="shared" si="2"/>
        <v>8.983110239280121</v>
      </c>
    </row>
    <row r="39" spans="1:10" ht="12" customHeight="1" x14ac:dyDescent="0.2">
      <c r="A39" s="6">
        <v>2001</v>
      </c>
      <c r="B39" s="12">
        <f>+[1]Pop!D222</f>
        <v>285.30901899999998</v>
      </c>
      <c r="C39" s="109">
        <v>3035.14</v>
      </c>
      <c r="D39" s="109">
        <v>95.662173711000008</v>
      </c>
      <c r="E39" s="109">
        <v>1361.576</v>
      </c>
      <c r="F39" s="109">
        <f t="shared" si="0"/>
        <v>4492.3781737110003</v>
      </c>
      <c r="G39" s="109">
        <v>796.27726476600003</v>
      </c>
      <c r="H39" s="109">
        <v>1214.056</v>
      </c>
      <c r="I39" s="109">
        <f t="shared" si="1"/>
        <v>2482.0449089450003</v>
      </c>
      <c r="J39" s="8">
        <f t="shared" si="2"/>
        <v>8.699496839057165</v>
      </c>
    </row>
    <row r="40" spans="1:10" ht="12" customHeight="1" x14ac:dyDescent="0.2">
      <c r="A40" s="6">
        <v>2002</v>
      </c>
      <c r="B40" s="12">
        <f>+[1]Pop!D223</f>
        <v>288.10481800000002</v>
      </c>
      <c r="C40" s="109">
        <v>2856</v>
      </c>
      <c r="D40" s="109">
        <v>103.482651903</v>
      </c>
      <c r="E40" s="109">
        <v>1214.056</v>
      </c>
      <c r="F40" s="109">
        <f t="shared" si="0"/>
        <v>4173.5386519029998</v>
      </c>
      <c r="G40" s="109">
        <v>771.86086967250003</v>
      </c>
      <c r="H40" s="109">
        <v>1142.4000000000001</v>
      </c>
      <c r="I40" s="109">
        <f t="shared" si="1"/>
        <v>2259.2777822304997</v>
      </c>
      <c r="J40" s="8">
        <f t="shared" si="2"/>
        <v>7.841860465625742</v>
      </c>
    </row>
    <row r="41" spans="1:10" ht="12" customHeight="1" x14ac:dyDescent="0.2">
      <c r="A41" s="6">
        <v>2003</v>
      </c>
      <c r="B41" s="12">
        <f>+[1]Pop!D224</f>
        <v>290.81963400000001</v>
      </c>
      <c r="C41" s="109">
        <v>3112.62</v>
      </c>
      <c r="D41" s="109">
        <v>132.64962597900001</v>
      </c>
      <c r="E41" s="109">
        <v>1142.4000000000001</v>
      </c>
      <c r="F41" s="109">
        <f t="shared" si="0"/>
        <v>4387.6696259790006</v>
      </c>
      <c r="G41" s="109">
        <v>720.77879769000003</v>
      </c>
      <c r="H41" s="109">
        <v>1245.048</v>
      </c>
      <c r="I41" s="109">
        <f t="shared" si="1"/>
        <v>2421.8428282890004</v>
      </c>
      <c r="J41" s="8">
        <f t="shared" si="2"/>
        <v>8.3276455409093888</v>
      </c>
    </row>
    <row r="42" spans="1:10" ht="12" customHeight="1" x14ac:dyDescent="0.2">
      <c r="A42" s="6">
        <v>2004</v>
      </c>
      <c r="B42" s="12">
        <f>+[1]Pop!D225</f>
        <v>293.46318500000001</v>
      </c>
      <c r="C42" s="109">
        <v>2916.54</v>
      </c>
      <c r="D42" s="109">
        <v>182.21218336200002</v>
      </c>
      <c r="E42" s="109">
        <v>1245.048</v>
      </c>
      <c r="F42" s="109">
        <f t="shared" si="0"/>
        <v>4343.8001833620001</v>
      </c>
      <c r="G42" s="109">
        <v>766.84394186999998</v>
      </c>
      <c r="H42" s="109">
        <v>1166.616</v>
      </c>
      <c r="I42" s="109">
        <f t="shared" si="1"/>
        <v>2410.3402414920001</v>
      </c>
      <c r="J42" s="8">
        <f t="shared" si="2"/>
        <v>8.2134331142490673</v>
      </c>
    </row>
    <row r="43" spans="1:10" ht="12" customHeight="1" x14ac:dyDescent="0.2">
      <c r="A43" s="6">
        <v>2005</v>
      </c>
      <c r="B43" s="12">
        <f>+[1]Pop!D226</f>
        <v>296.186216</v>
      </c>
      <c r="C43" s="109">
        <v>3199.4</v>
      </c>
      <c r="D43" s="109">
        <v>120.687</v>
      </c>
      <c r="E43" s="109">
        <v>1166.616</v>
      </c>
      <c r="F43" s="109">
        <f t="shared" si="0"/>
        <v>4486.7029999999995</v>
      </c>
      <c r="G43" s="109">
        <v>665.01</v>
      </c>
      <c r="H43" s="109">
        <v>1279.7600000000002</v>
      </c>
      <c r="I43" s="109">
        <f t="shared" si="1"/>
        <v>2541.9329999999991</v>
      </c>
      <c r="J43" s="8">
        <f t="shared" si="2"/>
        <v>8.5822123471134084</v>
      </c>
    </row>
    <row r="44" spans="1:10" ht="12" customHeight="1" x14ac:dyDescent="0.2">
      <c r="A44" s="3">
        <v>2006</v>
      </c>
      <c r="B44" s="11">
        <f>+[1]Pop!D227</f>
        <v>298.99582500000002</v>
      </c>
      <c r="C44" s="108">
        <v>2878.06</v>
      </c>
      <c r="D44" s="108">
        <v>105.036937905</v>
      </c>
      <c r="E44" s="108">
        <v>1279.7600000000002</v>
      </c>
      <c r="F44" s="108">
        <f t="shared" si="0"/>
        <v>4262.8569379050004</v>
      </c>
      <c r="G44" s="108">
        <v>614.341910289</v>
      </c>
      <c r="H44" s="108">
        <v>1151.2239999999999</v>
      </c>
      <c r="I44" s="108">
        <f t="shared" si="1"/>
        <v>2497.2910276160005</v>
      </c>
      <c r="J44" s="5">
        <f t="shared" si="2"/>
        <v>8.3522605294438481</v>
      </c>
    </row>
    <row r="45" spans="1:10" ht="12" customHeight="1" x14ac:dyDescent="0.2">
      <c r="A45" s="3">
        <v>2007</v>
      </c>
      <c r="B45" s="11">
        <f>+[1]Pop!D228</f>
        <v>302.003917</v>
      </c>
      <c r="C45" s="108">
        <v>2550.92</v>
      </c>
      <c r="D45" s="108">
        <v>93.7</v>
      </c>
      <c r="E45" s="108">
        <v>1151.2239999999999</v>
      </c>
      <c r="F45" s="108">
        <f t="shared" si="0"/>
        <v>3795.8440000000001</v>
      </c>
      <c r="G45" s="108">
        <v>707.70888843629996</v>
      </c>
      <c r="H45" s="108">
        <v>1020.3680000000001</v>
      </c>
      <c r="I45" s="108">
        <f t="shared" si="1"/>
        <v>2067.7671115636999</v>
      </c>
      <c r="J45" s="5">
        <f t="shared" si="2"/>
        <v>6.8468221607989932</v>
      </c>
    </row>
    <row r="46" spans="1:10" ht="12" customHeight="1" x14ac:dyDescent="0.2">
      <c r="A46" s="3">
        <v>2008</v>
      </c>
      <c r="B46" s="11">
        <f>+[1]Pop!D229</f>
        <v>304.79776099999998</v>
      </c>
      <c r="C46" s="108">
        <v>2711.54</v>
      </c>
      <c r="D46" s="108">
        <v>94.080924909288228</v>
      </c>
      <c r="E46" s="108">
        <v>1020.3680000000001</v>
      </c>
      <c r="F46" s="108">
        <f t="shared" si="0"/>
        <v>3825.988924909288</v>
      </c>
      <c r="G46" s="108">
        <v>686.74005646730438</v>
      </c>
      <c r="H46" s="108">
        <v>1084.616</v>
      </c>
      <c r="I46" s="108">
        <f t="shared" si="1"/>
        <v>2054.6328684419836</v>
      </c>
      <c r="J46" s="5">
        <f t="shared" si="2"/>
        <v>6.7409710022180374</v>
      </c>
    </row>
    <row r="47" spans="1:10" ht="12" customHeight="1" x14ac:dyDescent="0.2">
      <c r="A47" s="3">
        <v>2009</v>
      </c>
      <c r="B47" s="11">
        <f>+[1]Pop!D230</f>
        <v>307.43940600000002</v>
      </c>
      <c r="C47" s="108">
        <v>3020.76</v>
      </c>
      <c r="D47" s="108">
        <v>63.756424931733605</v>
      </c>
      <c r="E47" s="108">
        <v>1084.616</v>
      </c>
      <c r="F47" s="108">
        <f t="shared" si="0"/>
        <v>4169.132424931734</v>
      </c>
      <c r="G47" s="108">
        <v>624.96406435829203</v>
      </c>
      <c r="H47" s="108">
        <v>1208.3040000000001</v>
      </c>
      <c r="I47" s="108">
        <f t="shared" si="1"/>
        <v>2335.8643605734419</v>
      </c>
      <c r="J47" s="5">
        <f t="shared" si="2"/>
        <v>7.5978040387361458</v>
      </c>
    </row>
    <row r="48" spans="1:10" ht="12" customHeight="1" x14ac:dyDescent="0.2">
      <c r="A48" s="3">
        <v>2010</v>
      </c>
      <c r="B48" s="11">
        <f>+[1]Pop!D231</f>
        <v>309.74127900000002</v>
      </c>
      <c r="C48" s="108">
        <v>2488.62</v>
      </c>
      <c r="D48" s="108">
        <v>60.258535590883739</v>
      </c>
      <c r="E48" s="108">
        <v>1208.3040000000001</v>
      </c>
      <c r="F48" s="108">
        <f t="shared" si="0"/>
        <v>3757.1825355908836</v>
      </c>
      <c r="G48" s="108">
        <v>638.8341205102447</v>
      </c>
      <c r="H48" s="108">
        <v>995.44799999999998</v>
      </c>
      <c r="I48" s="108">
        <f t="shared" si="1"/>
        <v>2122.900415080639</v>
      </c>
      <c r="J48" s="5">
        <f t="shared" si="2"/>
        <v>6.8537859142779576</v>
      </c>
    </row>
    <row r="49" spans="1:10" ht="12" customHeight="1" x14ac:dyDescent="0.2">
      <c r="A49" s="6">
        <v>2011</v>
      </c>
      <c r="B49" s="12">
        <f>+[1]Pop!D232</f>
        <v>311.97391399999998</v>
      </c>
      <c r="C49" s="109">
        <v>2251.96</v>
      </c>
      <c r="D49" s="109">
        <v>44.363113539488033</v>
      </c>
      <c r="E49" s="109">
        <v>995.44799999999998</v>
      </c>
      <c r="F49" s="109">
        <f t="shared" si="0"/>
        <v>3291.7711135394879</v>
      </c>
      <c r="G49" s="109">
        <v>575.95381726986318</v>
      </c>
      <c r="H49" s="109">
        <v>900.78400000000011</v>
      </c>
      <c r="I49" s="109">
        <f t="shared" si="1"/>
        <v>1815.0332962696248</v>
      </c>
      <c r="J49" s="8">
        <f t="shared" si="2"/>
        <v>5.8179008398427339</v>
      </c>
    </row>
    <row r="50" spans="1:10" ht="12" customHeight="1" x14ac:dyDescent="0.2">
      <c r="A50" s="6">
        <v>2012</v>
      </c>
      <c r="B50" s="12">
        <f>+[1]Pop!D233</f>
        <v>314.16755799999999</v>
      </c>
      <c r="C50" s="109">
        <v>2471.8200000000002</v>
      </c>
      <c r="D50" s="109">
        <v>59.891599325925178</v>
      </c>
      <c r="E50" s="109">
        <v>900.78400000000011</v>
      </c>
      <c r="F50" s="109">
        <f t="shared" si="0"/>
        <v>3432.4955993259255</v>
      </c>
      <c r="G50" s="109">
        <v>604.28517827369603</v>
      </c>
      <c r="H50" s="109">
        <v>988.72800000000007</v>
      </c>
      <c r="I50" s="109">
        <f t="shared" si="1"/>
        <v>1839.4824210522293</v>
      </c>
      <c r="J50" s="8">
        <f t="shared" si="2"/>
        <v>5.8550998478723555</v>
      </c>
    </row>
    <row r="51" spans="1:10" ht="12" customHeight="1" x14ac:dyDescent="0.2">
      <c r="A51" s="6">
        <v>2013</v>
      </c>
      <c r="B51" s="12">
        <f>+[1]Pop!D234</f>
        <v>316.29476599999998</v>
      </c>
      <c r="C51" s="109">
        <v>2245.2800000000002</v>
      </c>
      <c r="D51" s="109">
        <v>45.307794146451535</v>
      </c>
      <c r="E51" s="109">
        <v>988.72800000000007</v>
      </c>
      <c r="F51" s="109">
        <f t="shared" si="0"/>
        <v>3279.3157941464519</v>
      </c>
      <c r="G51" s="109">
        <v>556.97533455788528</v>
      </c>
      <c r="H51" s="109">
        <v>898.11200000000008</v>
      </c>
      <c r="I51" s="109">
        <f>F51-SUM(G51,H51)</f>
        <v>1824.2284595885667</v>
      </c>
      <c r="J51" s="8">
        <f>IF(I51=0,0,IF(B51=0,0,I51/B51))</f>
        <v>5.767494930942255</v>
      </c>
    </row>
    <row r="52" spans="1:10" ht="12" customHeight="1" x14ac:dyDescent="0.2">
      <c r="A52" s="20">
        <v>2014</v>
      </c>
      <c r="B52" s="21">
        <f>+[1]Pop!D235</f>
        <v>318.576955</v>
      </c>
      <c r="C52" s="110">
        <v>2343.2000000000003</v>
      </c>
      <c r="D52" s="110">
        <v>45.646353340842538</v>
      </c>
      <c r="E52" s="110">
        <v>898.11200000000008</v>
      </c>
      <c r="F52" s="110">
        <f t="shared" si="0"/>
        <v>3286.9583533408427</v>
      </c>
      <c r="G52" s="110">
        <v>511.90106752086717</v>
      </c>
      <c r="H52" s="110">
        <v>937.2800000000002</v>
      </c>
      <c r="I52" s="110">
        <f>F52-SUM(G52,H52)</f>
        <v>1837.7772858199753</v>
      </c>
      <c r="J52" s="23">
        <f>IF(I52=0,0,IF(B52=0,0,I52/B52))</f>
        <v>5.7687075508018948</v>
      </c>
    </row>
    <row r="53" spans="1:10" ht="12" customHeight="1" x14ac:dyDescent="0.2">
      <c r="A53" s="20">
        <v>2015</v>
      </c>
      <c r="B53" s="21">
        <f>+[1]Pop!D236</f>
        <v>320.87070299999999</v>
      </c>
      <c r="C53" s="110">
        <v>2063.2800000000002</v>
      </c>
      <c r="D53" s="110">
        <v>40.613224300442639</v>
      </c>
      <c r="E53" s="110">
        <v>937.2800000000002</v>
      </c>
      <c r="F53" s="110">
        <f t="shared" si="0"/>
        <v>3041.1732243004431</v>
      </c>
      <c r="G53" s="110">
        <v>501.59685689770004</v>
      </c>
      <c r="H53" s="110">
        <v>825.31200000000013</v>
      </c>
      <c r="I53" s="110">
        <f>F53-SUM(G53,H53)</f>
        <v>1714.2643674027429</v>
      </c>
      <c r="J53" s="23">
        <f>IF(I53=0,0,IF(B53=0,0,I53/B53))</f>
        <v>5.3425393822967466</v>
      </c>
    </row>
    <row r="54" spans="1:10" ht="12" customHeight="1" x14ac:dyDescent="0.2">
      <c r="A54" s="28">
        <v>2016</v>
      </c>
      <c r="B54" s="29">
        <f>+[1]Pop!D237</f>
        <v>323.16101099999997</v>
      </c>
      <c r="C54" s="111">
        <v>2056.3307600607623</v>
      </c>
      <c r="D54" s="111">
        <v>55.839064773991616</v>
      </c>
      <c r="E54" s="111">
        <v>825.31200000000013</v>
      </c>
      <c r="F54" s="111">
        <f t="shared" si="0"/>
        <v>2937.4818248347538</v>
      </c>
      <c r="G54" s="111">
        <v>493.62497432021667</v>
      </c>
      <c r="H54" s="111">
        <v>822.53230402430495</v>
      </c>
      <c r="I54" s="111">
        <f t="shared" ref="I54:I55" si="3">F54-SUM(G54,H54)</f>
        <v>1621.324546490232</v>
      </c>
      <c r="J54" s="34">
        <f t="shared" ref="J54:J55" si="4">IF(I54=0,0,IF(B54=0,0,I54/B54))</f>
        <v>5.0170796949581034</v>
      </c>
    </row>
    <row r="55" spans="1:10" ht="12" customHeight="1" x14ac:dyDescent="0.2">
      <c r="A55" s="39">
        <v>2017</v>
      </c>
      <c r="B55" s="40">
        <f>+[1]Pop!D238</f>
        <v>325.20603</v>
      </c>
      <c r="C55" s="112">
        <v>2145.7306050683578</v>
      </c>
      <c r="D55" s="112">
        <v>49.883289981653697</v>
      </c>
      <c r="E55" s="112">
        <v>822.53230402430495</v>
      </c>
      <c r="F55" s="112">
        <f t="shared" si="0"/>
        <v>3018.1461990743164</v>
      </c>
      <c r="G55" s="112">
        <v>516.90440769614395</v>
      </c>
      <c r="H55" s="112">
        <v>858.29224202734315</v>
      </c>
      <c r="I55" s="112">
        <f t="shared" si="3"/>
        <v>1642.9495493508293</v>
      </c>
      <c r="J55" s="41">
        <f t="shared" si="4"/>
        <v>5.0520267085786488</v>
      </c>
    </row>
    <row r="56" spans="1:10" ht="12" customHeight="1" x14ac:dyDescent="0.2">
      <c r="A56" s="39">
        <v>2018</v>
      </c>
      <c r="B56" s="40">
        <f>+[1]Pop!D239</f>
        <v>326.92397599999998</v>
      </c>
      <c r="C56" s="112">
        <v>2107.4463542063513</v>
      </c>
      <c r="D56" s="112">
        <v>68.916110494084904</v>
      </c>
      <c r="E56" s="112">
        <v>858.29224202734315</v>
      </c>
      <c r="F56" s="112">
        <f t="shared" si="0"/>
        <v>3034.6547067277793</v>
      </c>
      <c r="G56" s="112">
        <v>496.76815027897197</v>
      </c>
      <c r="H56" s="112">
        <v>842.97854168254059</v>
      </c>
      <c r="I56" s="112">
        <f t="shared" ref="I56:I57" si="5">F56-SUM(G56,H56)</f>
        <v>1694.9080147662667</v>
      </c>
      <c r="J56" s="41">
        <f t="shared" ref="J56:J57" si="6">IF(I56=0,0,IF(B56=0,0,I56/B56))</f>
        <v>5.1844102580174996</v>
      </c>
    </row>
    <row r="57" spans="1:10" ht="12" customHeight="1" thickBot="1" x14ac:dyDescent="0.25">
      <c r="A57" s="31">
        <v>2019</v>
      </c>
      <c r="B57" s="32">
        <f>+[1]Pop!D240</f>
        <v>328.475998</v>
      </c>
      <c r="C57" s="113">
        <v>2101.9910620957176</v>
      </c>
      <c r="D57" s="113">
        <v>71.640309268570675</v>
      </c>
      <c r="E57" s="113">
        <v>842.97854168254059</v>
      </c>
      <c r="F57" s="113">
        <f t="shared" si="0"/>
        <v>3016.6099130468288</v>
      </c>
      <c r="G57" s="113">
        <v>442.11275578031166</v>
      </c>
      <c r="H57" s="113">
        <v>840.79642483828707</v>
      </c>
      <c r="I57" s="113">
        <f t="shared" si="5"/>
        <v>1733.7007324282299</v>
      </c>
      <c r="J57" s="35">
        <f t="shared" si="6"/>
        <v>5.2780134408122867</v>
      </c>
    </row>
    <row r="58" spans="1:10" ht="12" customHeight="1" thickTop="1" x14ac:dyDescent="0.2">
      <c r="A58" s="90" t="s">
        <v>5</v>
      </c>
      <c r="B58" s="90"/>
      <c r="C58" s="90"/>
      <c r="D58" s="90"/>
      <c r="E58" s="90"/>
      <c r="F58" s="90"/>
      <c r="G58" s="90"/>
      <c r="H58" s="90"/>
      <c r="I58" s="90"/>
      <c r="J58" s="90"/>
    </row>
    <row r="59" spans="1:10" ht="12" customHeight="1" x14ac:dyDescent="0.2">
      <c r="A59" s="84"/>
      <c r="B59" s="84"/>
      <c r="C59" s="84"/>
      <c r="D59" s="84"/>
      <c r="E59" s="84"/>
      <c r="F59" s="84"/>
      <c r="G59" s="84"/>
      <c r="H59" s="84"/>
      <c r="I59" s="84"/>
      <c r="J59" s="84"/>
    </row>
    <row r="60" spans="1:10" ht="12" customHeight="1" x14ac:dyDescent="0.2">
      <c r="A60" s="82" t="s">
        <v>118</v>
      </c>
      <c r="B60" s="82"/>
      <c r="C60" s="82"/>
      <c r="D60" s="82"/>
      <c r="E60" s="82"/>
      <c r="F60" s="82"/>
      <c r="G60" s="82"/>
      <c r="H60" s="82"/>
      <c r="I60" s="82"/>
      <c r="J60" s="82"/>
    </row>
    <row r="61" spans="1:10" ht="12" customHeight="1" x14ac:dyDescent="0.2">
      <c r="A61" s="82"/>
      <c r="B61" s="82"/>
      <c r="C61" s="82"/>
      <c r="D61" s="82"/>
      <c r="E61" s="82"/>
      <c r="F61" s="82"/>
      <c r="G61" s="82"/>
      <c r="H61" s="82"/>
      <c r="I61" s="82"/>
      <c r="J61" s="82"/>
    </row>
    <row r="62" spans="1:10" ht="12" customHeight="1" x14ac:dyDescent="0.2">
      <c r="A62" s="82"/>
      <c r="B62" s="82"/>
      <c r="C62" s="82"/>
      <c r="D62" s="82"/>
      <c r="E62" s="82"/>
      <c r="F62" s="82"/>
      <c r="G62" s="82"/>
      <c r="H62" s="82"/>
      <c r="I62" s="82"/>
      <c r="J62" s="82"/>
    </row>
    <row r="63" spans="1:10" ht="12" customHeight="1" x14ac:dyDescent="0.2">
      <c r="A63" s="84"/>
      <c r="B63" s="84"/>
      <c r="C63" s="84"/>
      <c r="D63" s="84"/>
      <c r="E63" s="84"/>
      <c r="F63" s="84"/>
      <c r="G63" s="84"/>
      <c r="H63" s="84"/>
      <c r="I63" s="84"/>
      <c r="J63" s="84"/>
    </row>
    <row r="64" spans="1:10" ht="12" customHeight="1" x14ac:dyDescent="0.2">
      <c r="A64" s="82" t="s">
        <v>103</v>
      </c>
      <c r="B64" s="82"/>
      <c r="C64" s="82"/>
      <c r="D64" s="82"/>
      <c r="E64" s="82"/>
      <c r="F64" s="82"/>
      <c r="G64" s="82"/>
      <c r="H64" s="82"/>
      <c r="I64" s="82"/>
      <c r="J64" s="82"/>
    </row>
  </sheetData>
  <mergeCells count="21">
    <mergeCell ref="A64:J64"/>
    <mergeCell ref="A60:J62"/>
    <mergeCell ref="A59:J59"/>
    <mergeCell ref="A58:J58"/>
    <mergeCell ref="A63:J63"/>
    <mergeCell ref="I1:J1"/>
    <mergeCell ref="C2:F2"/>
    <mergeCell ref="A1:H1"/>
    <mergeCell ref="C7:I7"/>
    <mergeCell ref="D3:D6"/>
    <mergeCell ref="H3:H6"/>
    <mergeCell ref="E3:E6"/>
    <mergeCell ref="G3:G6"/>
    <mergeCell ref="F3:F6"/>
    <mergeCell ref="I3:I6"/>
    <mergeCell ref="J4:J6"/>
    <mergeCell ref="A2:A6"/>
    <mergeCell ref="B2:B6"/>
    <mergeCell ref="C3:C6"/>
    <mergeCell ref="G2:H2"/>
    <mergeCell ref="I2:J2"/>
  </mergeCells>
  <phoneticPr fontId="5" type="noConversion"/>
  <printOptions horizontalCentered="1" verticalCentered="1"/>
  <pageMargins left="0.5" right="0.5" top="0.69930555555555596" bottom="0.34" header="0" footer="0"/>
  <pageSetup scale="84" orientation="landscape" horizont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TableOfContents</vt:lpstr>
      <vt:lpstr>FarmPcc</vt:lpstr>
      <vt:lpstr>Total</vt:lpstr>
      <vt:lpstr>Asparagus</vt:lpstr>
      <vt:lpstr>LimaBeans</vt:lpstr>
      <vt:lpstr>SnapBeans</vt:lpstr>
      <vt:lpstr>Sauerkraut</vt:lpstr>
      <vt:lpstr>Carrots</vt:lpstr>
      <vt:lpstr>Corn</vt:lpstr>
      <vt:lpstr>Cucumbers</vt:lpstr>
      <vt:lpstr>Mushrooms</vt:lpstr>
      <vt:lpstr>Peas</vt:lpstr>
      <vt:lpstr>ChilePeppers</vt:lpstr>
      <vt:lpstr>Potatoes</vt:lpstr>
      <vt:lpstr>Spinach</vt:lpstr>
      <vt:lpstr>Tomatoes</vt:lpstr>
      <vt:lpstr>FarmPcc!Print_Area</vt:lpstr>
      <vt:lpstr>FarmPcc!Print_Titles</vt:lpstr>
    </vt:vector>
  </TitlesOfParts>
  <Manager/>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Vegetables for canning, farm weight: Per capita availability</dc:title>
  <dc:subject>Agricultural economics</dc:subject>
  <dc:creator>Andrzej Blazejczyk</dc:creator>
  <cp:keywords>Canned vegetables, food consumption, food availability, per capita, asparagus, snap beans, cabbage, carrots, sweet corn, cucumbers, green peas, mushrooms, Chile peppers, potatoes, tomatoes, lima beans, beets, spinach</cp:keywords>
  <cp:lastModifiedBy>helpdesk</cp:lastModifiedBy>
  <cp:lastPrinted>2013-05-31T18:30:52Z</cp:lastPrinted>
  <dcterms:created xsi:type="dcterms:W3CDTF">1999-07-08T18:17:22Z</dcterms:created>
  <dcterms:modified xsi:type="dcterms:W3CDTF">2020-09-21T23:28:15Z</dcterms:modified>
  <cp:category>Food Availability</cp:category>
</cp:coreProperties>
</file>