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dagcc-my.sharepoint.com/personal/matthew_miller4_usda_gov/Documents/Desktop/"/>
    </mc:Choice>
  </mc:AlternateContent>
  <xr:revisionPtr revIDLastSave="2" documentId="14_{21D5FD74-6D0C-4D39-8B30-416CE2E6C31E}" xr6:coauthVersionLast="47" xr6:coauthVersionMax="47" xr10:uidLastSave="{29FD1A12-B839-48AA-AF48-172C83EC14D2}"/>
  <bookViews>
    <workbookView xWindow="28680" yWindow="-120" windowWidth="51840" windowHeight="21840" xr2:uid="{00000000-000D-0000-FFFF-FFFF00000000}"/>
  </bookViews>
  <sheets>
    <sheet name="Table 17" sheetId="7" r:id="rId1"/>
  </sheets>
  <definedNames>
    <definedName name="_Regression_Int" localSheetId="0" hidden="1">1</definedName>
    <definedName name="_xlnm.Print_Area" localSheetId="0">'Table 17'!$A$3:$N$39</definedName>
    <definedName name="Print_Area_MI" localSheetId="0">'Table 17'!$A$1:$K$37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7" l="1"/>
  <c r="M34" i="7"/>
  <c r="L34" i="7"/>
  <c r="K34" i="7"/>
  <c r="J34" i="7"/>
  <c r="I34" i="7"/>
  <c r="H34" i="7"/>
  <c r="G34" i="7"/>
  <c r="F34" i="7"/>
  <c r="E34" i="7"/>
  <c r="D34" i="7"/>
  <c r="C34" i="7"/>
  <c r="N19" i="7"/>
  <c r="M19" i="7"/>
  <c r="L19" i="7"/>
  <c r="K19" i="7"/>
  <c r="J19" i="7"/>
  <c r="I19" i="7"/>
  <c r="H19" i="7"/>
  <c r="G19" i="7"/>
  <c r="F19" i="7"/>
  <c r="E19" i="7"/>
  <c r="D19" i="7"/>
  <c r="C19" i="7"/>
  <c r="C24" i="7"/>
  <c r="C29" i="7"/>
  <c r="C14" i="7" l="1"/>
  <c r="D14" i="7"/>
  <c r="E14" i="7"/>
  <c r="F14" i="7"/>
  <c r="G14" i="7"/>
  <c r="H14" i="7"/>
  <c r="I14" i="7"/>
  <c r="J14" i="7"/>
  <c r="K14" i="7"/>
  <c r="L14" i="7"/>
  <c r="M14" i="7"/>
  <c r="N14" i="7"/>
  <c r="N29" i="7"/>
  <c r="M29" i="7"/>
  <c r="L29" i="7"/>
  <c r="K29" i="7"/>
  <c r="J29" i="7"/>
  <c r="I29" i="7"/>
  <c r="H29" i="7"/>
  <c r="G29" i="7"/>
  <c r="F29" i="7"/>
  <c r="E29" i="7"/>
  <c r="D29" i="7"/>
  <c r="N24" i="7"/>
  <c r="M24" i="7"/>
  <c r="L24" i="7"/>
  <c r="K24" i="7"/>
  <c r="J24" i="7"/>
  <c r="I24" i="7"/>
  <c r="H24" i="7"/>
  <c r="G24" i="7"/>
  <c r="F24" i="7"/>
  <c r="E24" i="7"/>
  <c r="D24" i="7"/>
  <c r="N9" i="7"/>
  <c r="M9" i="7"/>
  <c r="L9" i="7"/>
  <c r="K9" i="7"/>
  <c r="J9" i="7"/>
  <c r="I9" i="7"/>
  <c r="H9" i="7"/>
  <c r="G9" i="7"/>
  <c r="G21" i="7" s="1"/>
  <c r="F9" i="7"/>
  <c r="E9" i="7"/>
  <c r="D9" i="7"/>
  <c r="C9" i="7"/>
  <c r="D5" i="7"/>
  <c r="E5" i="7" s="1"/>
  <c r="F5" i="7" s="1"/>
  <c r="G5" i="7" s="1"/>
  <c r="H5" i="7" s="1"/>
  <c r="I5" i="7" s="1"/>
  <c r="J5" i="7" s="1"/>
  <c r="K5" i="7" s="1"/>
  <c r="L5" i="7" s="1"/>
  <c r="M5" i="7" s="1"/>
  <c r="N5" i="7" s="1"/>
  <c r="C21" i="7" l="1"/>
  <c r="K21" i="7"/>
  <c r="L21" i="7"/>
  <c r="M21" i="7"/>
  <c r="N21" i="7"/>
  <c r="E21" i="7"/>
  <c r="I21" i="7"/>
  <c r="D21" i="7"/>
  <c r="F21" i="7"/>
  <c r="H21" i="7"/>
  <c r="J21" i="7"/>
</calcChain>
</file>

<file path=xl/sharedStrings.xml><?xml version="1.0" encoding="utf-8"?>
<sst xmlns="http://schemas.openxmlformats.org/spreadsheetml/2006/main" count="51" uniqueCount="23">
  <si>
    <t xml:space="preserve">      Item</t>
  </si>
  <si>
    <t>Unit</t>
  </si>
  <si>
    <t>Production, farm weight</t>
  </si>
  <si>
    <t xml:space="preserve">   Fruit and nuts</t>
  </si>
  <si>
    <t>Mil. lbs.</t>
  </si>
  <si>
    <t xml:space="preserve">      Citrus</t>
  </si>
  <si>
    <t xml:space="preserve">      Noncitrus</t>
  </si>
  <si>
    <t xml:space="preserve">      Tree nuts</t>
  </si>
  <si>
    <r>
      <t xml:space="preserve">   Vegetables </t>
    </r>
    <r>
      <rPr>
        <vertAlign val="superscript"/>
        <sz val="12"/>
        <rFont val="Arial"/>
        <family val="2"/>
      </rPr>
      <t>1</t>
    </r>
  </si>
  <si>
    <t xml:space="preserve">      Fresh market </t>
  </si>
  <si>
    <t xml:space="preserve">      Processing </t>
  </si>
  <si>
    <t xml:space="preserve">      Potatoes</t>
  </si>
  <si>
    <t xml:space="preserve">      Pulses </t>
  </si>
  <si>
    <r>
      <t xml:space="preserve">      Other </t>
    </r>
    <r>
      <rPr>
        <vertAlign val="superscript"/>
        <sz val="12"/>
        <rFont val="Arial"/>
        <family val="2"/>
      </rPr>
      <t>2</t>
    </r>
  </si>
  <si>
    <t xml:space="preserve">   Total fruit, nuts, vegetables </t>
  </si>
  <si>
    <t>Farm value</t>
  </si>
  <si>
    <t>Million dollars</t>
  </si>
  <si>
    <t xml:space="preserve">   Vegetables</t>
  </si>
  <si>
    <r>
      <rPr>
        <vertAlign val="superscript"/>
        <sz val="12"/>
        <rFont val="Arial"/>
        <family val="2"/>
      </rPr>
      <t>1</t>
    </r>
    <r>
      <rPr>
        <sz val="11"/>
        <color theme="1"/>
        <rFont val="Arial"/>
        <family val="2"/>
      </rPr>
      <t xml:space="preserve"> Includes melons, sweet potatoes, and mushrooms. Utilized production is used for potatoes. Pulses include edible dry beans and peas, lentils, and other peas. </t>
    </r>
  </si>
  <si>
    <r>
      <rPr>
        <vertAlign val="superscript"/>
        <sz val="12"/>
        <rFont val="Arial"/>
        <family val="2"/>
      </rPr>
      <t>2</t>
    </r>
    <r>
      <rPr>
        <sz val="11"/>
        <color theme="1"/>
        <rFont val="Arial"/>
        <family val="2"/>
      </rPr>
      <t xml:space="preserve"> Other includes melons and mushrooms. Sweet potatoes included with fresh vegetables.</t>
    </r>
  </si>
  <si>
    <t>Note: Totals may not add due to rounding. The projections were completed in December 2021.</t>
  </si>
  <si>
    <t>Table 17. Fruit, nuts, and vegetables long-term projections to 2031</t>
  </si>
  <si>
    <t>Source: USDA, Interagency Agricultural Projections Committee.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</si>
</sst>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#,##0.0000_);\(#,##0.0000\)"/>
    <numFmt numFmtId="166" formatCode="#,##0.000_);\(#,##0.000\)"/>
    <numFmt numFmtId="167" formatCode="0.0"/>
  </numFmts>
  <fonts count="10" x14ac:knownFonts="1">
    <font>
      <sz val="10"/>
      <color theme="1"/>
      <name val="Arial"/>
      <family val="2"/>
    </font>
    <font>
      <sz val="12"/>
      <name val="Helv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vertAlign val="superscript"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</cellStyleXfs>
  <cellXfs count="22">
    <xf numFmtId="0" fontId="0" fillId="0" borderId="0" xfId="0"/>
    <xf numFmtId="0" fontId="5" fillId="0" borderId="0" xfId="1" applyFont="1" applyAlignment="1">
      <alignment horizontal="left"/>
    </xf>
    <xf numFmtId="0" fontId="6" fillId="0" borderId="0" xfId="1" applyFont="1"/>
    <xf numFmtId="0" fontId="7" fillId="0" borderId="0" xfId="1" applyFont="1"/>
    <xf numFmtId="0" fontId="6" fillId="0" borderId="1" xfId="1" applyFont="1" applyBorder="1" applyAlignment="1">
      <alignment horizontal="left"/>
    </xf>
    <xf numFmtId="0" fontId="6" fillId="0" borderId="1" xfId="1" applyFont="1" applyBorder="1"/>
    <xf numFmtId="0" fontId="6" fillId="0" borderId="1" xfId="1" applyFont="1" applyBorder="1" applyAlignment="1">
      <alignment horizontal="center"/>
    </xf>
    <xf numFmtId="166" fontId="6" fillId="0" borderId="0" xfId="1" applyNumberFormat="1" applyFont="1"/>
    <xf numFmtId="0" fontId="6" fillId="0" borderId="0" xfId="1" applyFont="1" applyAlignment="1">
      <alignment horizontal="left"/>
    </xf>
    <xf numFmtId="164" fontId="8" fillId="0" borderId="0" xfId="2" applyNumberFormat="1" applyFont="1" applyProtection="1"/>
    <xf numFmtId="37" fontId="6" fillId="0" borderId="0" xfId="1" applyNumberFormat="1" applyFont="1"/>
    <xf numFmtId="0" fontId="6" fillId="0" borderId="0" xfId="1" applyFont="1" applyAlignment="1">
      <alignment horizontal="center"/>
    </xf>
    <xf numFmtId="39" fontId="6" fillId="0" borderId="0" xfId="1" applyNumberFormat="1" applyFont="1"/>
    <xf numFmtId="167" fontId="6" fillId="0" borderId="0" xfId="1" applyNumberFormat="1" applyFont="1"/>
    <xf numFmtId="165" fontId="6" fillId="0" borderId="0" xfId="1" applyNumberFormat="1" applyFont="1"/>
    <xf numFmtId="37" fontId="6" fillId="0" borderId="1" xfId="1" applyNumberFormat="1" applyFont="1" applyBorder="1"/>
    <xf numFmtId="0" fontId="6" fillId="0" borderId="0" xfId="1" applyFont="1" applyFill="1" applyAlignment="1">
      <alignment horizontal="left"/>
    </xf>
    <xf numFmtId="0" fontId="6" fillId="0" borderId="0" xfId="1" applyFont="1" applyFill="1"/>
    <xf numFmtId="37" fontId="6" fillId="0" borderId="0" xfId="1" applyNumberFormat="1" applyFont="1" applyFill="1"/>
    <xf numFmtId="2" fontId="6" fillId="0" borderId="0" xfId="1" applyNumberFormat="1" applyFont="1"/>
    <xf numFmtId="0" fontId="5" fillId="0" borderId="1" xfId="1" applyFont="1" applyBorder="1" applyAlignment="1">
      <alignment horizontal="left"/>
    </xf>
    <xf numFmtId="0" fontId="5" fillId="0" borderId="1" xfId="1" applyFont="1" applyBorder="1"/>
  </cellXfs>
  <cellStyles count="5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Normal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AA4A-60A4-470A-8831-59A9A5DA0FE6}">
  <sheetPr syncVertical="1" syncRef="A1" transitionEvaluation="1">
    <tabColor rgb="FF00B050"/>
    <pageSetUpPr fitToPage="1"/>
  </sheetPr>
  <dimension ref="A1:S43"/>
  <sheetViews>
    <sheetView showGridLines="0" tabSelected="1" zoomScaleNormal="100" workbookViewId="0"/>
  </sheetViews>
  <sheetFormatPr defaultColWidth="11.6640625" defaultRowHeight="15" x14ac:dyDescent="0.25"/>
  <cols>
    <col min="1" max="1" width="32.88671875" style="2" customWidth="1"/>
    <col min="2" max="2" width="22.5546875" style="2" customWidth="1"/>
    <col min="3" max="10" width="14.6640625" style="2" bestFit="1" customWidth="1"/>
    <col min="11" max="14" width="11.88671875" style="2" customWidth="1"/>
    <col min="15" max="16384" width="11.6640625" style="2"/>
  </cols>
  <sheetData>
    <row r="1" spans="1:19" ht="15.6" x14ac:dyDescent="0.3">
      <c r="A1" s="8"/>
      <c r="B1" s="1"/>
      <c r="C1" s="1"/>
    </row>
    <row r="2" spans="1:19" x14ac:dyDescent="0.25">
      <c r="A2" s="3"/>
    </row>
    <row r="3" spans="1:19" ht="15.6" x14ac:dyDescent="0.3">
      <c r="A3" s="20" t="s">
        <v>21</v>
      </c>
      <c r="B3" s="21"/>
      <c r="C3" s="21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5" spans="1:19" x14ac:dyDescent="0.25">
      <c r="A5" s="4" t="s">
        <v>0</v>
      </c>
      <c r="B5" s="6" t="s">
        <v>1</v>
      </c>
      <c r="C5" s="5">
        <v>2020</v>
      </c>
      <c r="D5" s="5">
        <f t="shared" ref="D5:N5" si="0">C5+1</f>
        <v>2021</v>
      </c>
      <c r="E5" s="5">
        <f t="shared" si="0"/>
        <v>2022</v>
      </c>
      <c r="F5" s="5">
        <f t="shared" si="0"/>
        <v>2023</v>
      </c>
      <c r="G5" s="5">
        <f t="shared" si="0"/>
        <v>2024</v>
      </c>
      <c r="H5" s="5">
        <f t="shared" si="0"/>
        <v>2025</v>
      </c>
      <c r="I5" s="5">
        <f t="shared" si="0"/>
        <v>2026</v>
      </c>
      <c r="J5" s="5">
        <f t="shared" si="0"/>
        <v>2027</v>
      </c>
      <c r="K5" s="5">
        <f t="shared" si="0"/>
        <v>2028</v>
      </c>
      <c r="L5" s="5">
        <f t="shared" si="0"/>
        <v>2029</v>
      </c>
      <c r="M5" s="5">
        <f t="shared" si="0"/>
        <v>2030</v>
      </c>
      <c r="N5" s="5">
        <f t="shared" si="0"/>
        <v>2031</v>
      </c>
    </row>
    <row r="7" spans="1:19" x14ac:dyDescent="0.25">
      <c r="C7" s="7"/>
      <c r="D7" s="7"/>
      <c r="E7" s="7"/>
      <c r="F7" s="7"/>
      <c r="G7" s="7"/>
      <c r="H7" s="7"/>
      <c r="I7" s="7"/>
      <c r="J7" s="7"/>
      <c r="K7" s="7"/>
    </row>
    <row r="8" spans="1:19" x14ac:dyDescent="0.25">
      <c r="A8" s="8" t="s">
        <v>2</v>
      </c>
      <c r="C8" s="9"/>
      <c r="D8" s="9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9" x14ac:dyDescent="0.25">
      <c r="A9" s="8" t="s">
        <v>3</v>
      </c>
      <c r="B9" s="11" t="s">
        <v>4</v>
      </c>
      <c r="C9" s="10">
        <f t="shared" ref="C9:N9" si="1">SUM(C10:C12)</f>
        <v>54671.56</v>
      </c>
      <c r="D9" s="10">
        <f t="shared" si="1"/>
        <v>52772.978000000003</v>
      </c>
      <c r="E9" s="10">
        <f t="shared" si="1"/>
        <v>50908.327000000005</v>
      </c>
      <c r="F9" s="10">
        <f t="shared" si="1"/>
        <v>51680.834000000003</v>
      </c>
      <c r="G9" s="10">
        <f t="shared" si="1"/>
        <v>52850.934000000001</v>
      </c>
      <c r="H9" s="10">
        <f t="shared" si="1"/>
        <v>53173.149999999994</v>
      </c>
      <c r="I9" s="10">
        <f t="shared" si="1"/>
        <v>53554.054000000004</v>
      </c>
      <c r="J9" s="10">
        <f t="shared" si="1"/>
        <v>53336.649000000005</v>
      </c>
      <c r="K9" s="10">
        <f t="shared" si="1"/>
        <v>53791.623000000007</v>
      </c>
      <c r="L9" s="10">
        <f t="shared" si="1"/>
        <v>53807.217000000004</v>
      </c>
      <c r="M9" s="10">
        <f t="shared" si="1"/>
        <v>53943.994000000006</v>
      </c>
      <c r="N9" s="10">
        <f t="shared" si="1"/>
        <v>54099.399000000005</v>
      </c>
      <c r="P9" s="12"/>
    </row>
    <row r="10" spans="1:19" x14ac:dyDescent="0.25">
      <c r="A10" s="8" t="s">
        <v>5</v>
      </c>
      <c r="B10" s="11" t="s">
        <v>4</v>
      </c>
      <c r="C10" s="10">
        <v>15704</v>
      </c>
      <c r="D10" s="10">
        <v>13804</v>
      </c>
      <c r="E10" s="10">
        <v>12190</v>
      </c>
      <c r="F10" s="10">
        <v>12571</v>
      </c>
      <c r="G10" s="10">
        <v>12558</v>
      </c>
      <c r="H10" s="10">
        <v>12546</v>
      </c>
      <c r="I10" s="10">
        <v>12533</v>
      </c>
      <c r="J10" s="10">
        <v>12521</v>
      </c>
      <c r="K10" s="10">
        <v>12508</v>
      </c>
      <c r="L10" s="10">
        <v>12496</v>
      </c>
      <c r="M10" s="10">
        <v>12483</v>
      </c>
      <c r="N10" s="10">
        <v>12471</v>
      </c>
    </row>
    <row r="11" spans="1:19" x14ac:dyDescent="0.25">
      <c r="A11" s="8" t="s">
        <v>6</v>
      </c>
      <c r="B11" s="11" t="s">
        <v>4</v>
      </c>
      <c r="C11" s="10">
        <v>30729</v>
      </c>
      <c r="D11" s="10">
        <v>31086.639999999999</v>
      </c>
      <c r="E11" s="10">
        <v>30464.9</v>
      </c>
      <c r="F11" s="10">
        <v>30772.03</v>
      </c>
      <c r="G11" s="10">
        <v>31757.728999999999</v>
      </c>
      <c r="H11" s="10">
        <v>31939.098000000002</v>
      </c>
      <c r="I11" s="10">
        <v>32162.592000000001</v>
      </c>
      <c r="J11" s="10">
        <v>31793.701000000001</v>
      </c>
      <c r="K11" s="10">
        <v>32095.458999999999</v>
      </c>
      <c r="L11" s="10">
        <v>31957.913</v>
      </c>
      <c r="M11" s="10">
        <v>31942.126</v>
      </c>
      <c r="N11" s="10">
        <v>31944.133000000002</v>
      </c>
    </row>
    <row r="12" spans="1:19" x14ac:dyDescent="0.25">
      <c r="A12" s="8" t="s">
        <v>7</v>
      </c>
      <c r="B12" s="11" t="s">
        <v>4</v>
      </c>
      <c r="C12" s="10">
        <v>8238.56</v>
      </c>
      <c r="D12" s="10">
        <v>7882.3379999999997</v>
      </c>
      <c r="E12" s="10">
        <v>8253.4269999999997</v>
      </c>
      <c r="F12" s="10">
        <v>8337.8040000000001</v>
      </c>
      <c r="G12" s="10">
        <v>8535.2049999999999</v>
      </c>
      <c r="H12" s="10">
        <v>8688.0519999999997</v>
      </c>
      <c r="I12" s="10">
        <v>8858.4619999999995</v>
      </c>
      <c r="J12" s="10">
        <v>9021.9480000000003</v>
      </c>
      <c r="K12" s="10">
        <v>9188.1640000000007</v>
      </c>
      <c r="L12" s="10">
        <v>9353.3040000000001</v>
      </c>
      <c r="M12" s="10">
        <v>9518.8680000000004</v>
      </c>
      <c r="N12" s="10">
        <v>9684.2659999999996</v>
      </c>
      <c r="O12" s="10"/>
      <c r="Q12" s="10"/>
    </row>
    <row r="13" spans="1:19" x14ac:dyDescent="0.25">
      <c r="A13" s="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9" ht="17.399999999999999" x14ac:dyDescent="0.25">
      <c r="A14" s="8" t="s">
        <v>8</v>
      </c>
      <c r="B14" s="11" t="s">
        <v>4</v>
      </c>
      <c r="C14" s="10">
        <f t="shared" ref="C14:K14" si="2">SUM(C15:C19)</f>
        <v>126095.8927939251</v>
      </c>
      <c r="D14" s="10">
        <f t="shared" si="2"/>
        <v>125850.2341296799</v>
      </c>
      <c r="E14" s="10">
        <f t="shared" si="2"/>
        <v>133940.19328518002</v>
      </c>
      <c r="F14" s="10">
        <f t="shared" si="2"/>
        <v>133551.2554413731</v>
      </c>
      <c r="G14" s="10">
        <f t="shared" si="2"/>
        <v>131931.38748208628</v>
      </c>
      <c r="H14" s="10">
        <f t="shared" si="2"/>
        <v>130906.79419018186</v>
      </c>
      <c r="I14" s="10">
        <f t="shared" si="2"/>
        <v>130807.7268398234</v>
      </c>
      <c r="J14" s="10">
        <f t="shared" si="2"/>
        <v>130770.79601619276</v>
      </c>
      <c r="K14" s="10">
        <f t="shared" si="2"/>
        <v>131331.97757142005</v>
      </c>
      <c r="L14" s="10">
        <f>SUM(L15:L19)</f>
        <v>131895.31328167339</v>
      </c>
      <c r="M14" s="10">
        <f>SUM(M15:M19)</f>
        <v>132150.13387751524</v>
      </c>
      <c r="N14" s="10">
        <f>SUM(N15:N19)</f>
        <v>132518.11662548041</v>
      </c>
      <c r="O14" s="10"/>
      <c r="P14" s="12"/>
      <c r="Q14" s="10"/>
      <c r="R14" s="10"/>
      <c r="S14" s="10"/>
    </row>
    <row r="15" spans="1:19" x14ac:dyDescent="0.25">
      <c r="A15" s="8" t="s">
        <v>9</v>
      </c>
      <c r="B15" s="11" t="s">
        <v>4</v>
      </c>
      <c r="C15" s="10">
        <v>38799.245793925096</v>
      </c>
      <c r="D15" s="10">
        <v>42350.108451954649</v>
      </c>
      <c r="E15" s="10">
        <v>43514.81716831943</v>
      </c>
      <c r="F15" s="10">
        <v>42850.408054354564</v>
      </c>
      <c r="G15" s="10">
        <v>42821.267629105925</v>
      </c>
      <c r="H15" s="10">
        <v>42883.217964779134</v>
      </c>
      <c r="I15" s="10">
        <v>42900.303710975953</v>
      </c>
      <c r="J15" s="10">
        <v>42920.962642138977</v>
      </c>
      <c r="K15" s="10">
        <v>43053.923277444192</v>
      </c>
      <c r="L15" s="10">
        <v>43159.507385994104</v>
      </c>
      <c r="M15" s="10">
        <v>43071.528078889773</v>
      </c>
      <c r="N15" s="10">
        <v>42983.62936374823</v>
      </c>
      <c r="O15" s="13"/>
      <c r="P15" s="13"/>
      <c r="Q15" s="13"/>
    </row>
    <row r="16" spans="1:19" x14ac:dyDescent="0.25">
      <c r="A16" s="8" t="s">
        <v>10</v>
      </c>
      <c r="B16" s="11" t="s">
        <v>4</v>
      </c>
      <c r="C16" s="10">
        <v>32976</v>
      </c>
      <c r="D16" s="10">
        <v>31993</v>
      </c>
      <c r="E16" s="10">
        <v>34313</v>
      </c>
      <c r="F16" s="10">
        <v>33028</v>
      </c>
      <c r="G16" s="10">
        <v>33068</v>
      </c>
      <c r="H16" s="10">
        <v>33328</v>
      </c>
      <c r="I16" s="10">
        <v>33585</v>
      </c>
      <c r="J16" s="10">
        <v>33835</v>
      </c>
      <c r="K16" s="10">
        <v>34084</v>
      </c>
      <c r="L16" s="10">
        <v>34323</v>
      </c>
      <c r="M16" s="10">
        <v>34558</v>
      </c>
      <c r="N16" s="10">
        <v>34792</v>
      </c>
      <c r="O16" s="13"/>
      <c r="P16" s="13"/>
      <c r="Q16" s="13"/>
    </row>
    <row r="17" spans="1:17" x14ac:dyDescent="0.25">
      <c r="A17" s="8" t="s">
        <v>11</v>
      </c>
      <c r="B17" s="11" t="s">
        <v>4</v>
      </c>
      <c r="C17" s="10">
        <v>42020</v>
      </c>
      <c r="D17" s="10">
        <v>41316.199999999997</v>
      </c>
      <c r="E17" s="10">
        <v>44296.5</v>
      </c>
      <c r="F17" s="10">
        <v>46546.400000000001</v>
      </c>
      <c r="G17" s="10">
        <v>44385.9</v>
      </c>
      <c r="H17" s="10">
        <v>43082.400000000001</v>
      </c>
      <c r="I17" s="10">
        <v>42558.5</v>
      </c>
      <c r="J17" s="10">
        <v>42207.8</v>
      </c>
      <c r="K17" s="10">
        <v>42254</v>
      </c>
      <c r="L17" s="10">
        <v>42274.5</v>
      </c>
      <c r="M17" s="10">
        <v>42239.199999999997</v>
      </c>
      <c r="N17" s="10">
        <v>42397.5</v>
      </c>
      <c r="O17" s="13"/>
      <c r="P17" s="13"/>
      <c r="Q17" s="13"/>
    </row>
    <row r="18" spans="1:17" x14ac:dyDescent="0.25">
      <c r="A18" s="8" t="s">
        <v>12</v>
      </c>
      <c r="B18" s="11" t="s">
        <v>4</v>
      </c>
      <c r="C18" s="10">
        <v>6638.0000000000009</v>
      </c>
      <c r="D18" s="10">
        <v>4508.3156777252625</v>
      </c>
      <c r="E18" s="10">
        <v>6161.5361168605978</v>
      </c>
      <c r="F18" s="10">
        <v>5499.9473870185511</v>
      </c>
      <c r="G18" s="10">
        <v>6053.5198529803574</v>
      </c>
      <c r="H18" s="10">
        <v>6041.2762254027193</v>
      </c>
      <c r="I18" s="10">
        <v>6220.4531288474573</v>
      </c>
      <c r="J18" s="10">
        <v>6290.1433740537859</v>
      </c>
      <c r="K18" s="10">
        <v>6448.0242939758564</v>
      </c>
      <c r="L18" s="10">
        <v>6669.7658956792784</v>
      </c>
      <c r="M18" s="10">
        <v>6835.1657986254904</v>
      </c>
      <c r="N18" s="10">
        <v>6920.5272617321689</v>
      </c>
      <c r="O18" s="13"/>
      <c r="P18" s="13"/>
      <c r="Q18" s="13"/>
    </row>
    <row r="19" spans="1:17" ht="17.399999999999999" x14ac:dyDescent="0.25">
      <c r="A19" s="16" t="s">
        <v>13</v>
      </c>
      <c r="B19" s="11" t="s">
        <v>4</v>
      </c>
      <c r="C19" s="10">
        <f>757.987+4904.66</f>
        <v>5662.6469999999999</v>
      </c>
      <c r="D19" s="10">
        <f>827+4855.61</f>
        <v>5682.61</v>
      </c>
      <c r="E19" s="10">
        <f>845.2+4809.14</f>
        <v>5654.34</v>
      </c>
      <c r="F19" s="10">
        <f>857.6+4768.9</f>
        <v>5626.5</v>
      </c>
      <c r="G19" s="10">
        <f>870.1+4732.6</f>
        <v>5602.7000000000007</v>
      </c>
      <c r="H19" s="10">
        <f>872.6+4699.3</f>
        <v>5571.9000000000005</v>
      </c>
      <c r="I19" s="10">
        <f>875.1+4668.37</f>
        <v>5543.47</v>
      </c>
      <c r="J19" s="10">
        <f>877.5+4639.39</f>
        <v>5516.89</v>
      </c>
      <c r="K19" s="10">
        <f>880+4612.03</f>
        <v>5492.03</v>
      </c>
      <c r="L19" s="10">
        <f>882.5+4586.04</f>
        <v>5468.54</v>
      </c>
      <c r="M19" s="10">
        <f>885+4561.24</f>
        <v>5446.24</v>
      </c>
      <c r="N19" s="10">
        <f>887.4+4537.06</f>
        <v>5424.46</v>
      </c>
      <c r="O19" s="13"/>
      <c r="P19" s="13"/>
      <c r="Q19" s="13"/>
    </row>
    <row r="20" spans="1:17" x14ac:dyDescent="0.25">
      <c r="A20" s="8"/>
      <c r="B20" s="11"/>
      <c r="C20" s="10"/>
      <c r="D20" s="10"/>
      <c r="E20" s="10"/>
      <c r="F20" s="10"/>
      <c r="G20" s="10"/>
      <c r="H20" s="10"/>
      <c r="I20" s="10"/>
      <c r="J20" s="10"/>
      <c r="K20" s="14"/>
      <c r="L20" s="14"/>
      <c r="M20" s="14"/>
      <c r="N20" s="14"/>
    </row>
    <row r="21" spans="1:17" x14ac:dyDescent="0.25">
      <c r="A21" s="8" t="s">
        <v>14</v>
      </c>
      <c r="B21" s="11" t="s">
        <v>4</v>
      </c>
      <c r="C21" s="10">
        <f t="shared" ref="C21:K21" si="3">+C9+C14</f>
        <v>180767.4527939251</v>
      </c>
      <c r="D21" s="10">
        <f t="shared" si="3"/>
        <v>178623.21212967992</v>
      </c>
      <c r="E21" s="10">
        <f t="shared" si="3"/>
        <v>184848.52028518001</v>
      </c>
      <c r="F21" s="10">
        <f t="shared" si="3"/>
        <v>185232.0894413731</v>
      </c>
      <c r="G21" s="10">
        <f t="shared" si="3"/>
        <v>184782.32148208629</v>
      </c>
      <c r="H21" s="10">
        <f t="shared" si="3"/>
        <v>184079.94419018185</v>
      </c>
      <c r="I21" s="10">
        <f t="shared" si="3"/>
        <v>184361.78083982342</v>
      </c>
      <c r="J21" s="10">
        <f t="shared" si="3"/>
        <v>184107.44501619277</v>
      </c>
      <c r="K21" s="10">
        <f t="shared" si="3"/>
        <v>185123.60057142004</v>
      </c>
      <c r="L21" s="10">
        <f>+L9+L14</f>
        <v>185702.53028167339</v>
      </c>
      <c r="M21" s="10">
        <f>+M9+M14</f>
        <v>186094.12787751525</v>
      </c>
      <c r="N21" s="10">
        <f>+N9+N14</f>
        <v>186617.51562548042</v>
      </c>
    </row>
    <row r="22" spans="1:17" ht="10.95" customHeight="1" x14ac:dyDescent="0.25">
      <c r="C22" s="10"/>
      <c r="D22" s="10"/>
      <c r="E22" s="10"/>
      <c r="F22" s="10"/>
      <c r="G22" s="10"/>
      <c r="H22" s="10"/>
      <c r="I22" s="10"/>
      <c r="J22" s="10"/>
    </row>
    <row r="23" spans="1:17" x14ac:dyDescent="0.25">
      <c r="A23" s="8" t="s">
        <v>15</v>
      </c>
      <c r="C23" s="7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7" x14ac:dyDescent="0.25">
      <c r="A24" s="8" t="s">
        <v>3</v>
      </c>
      <c r="B24" s="11" t="s">
        <v>16</v>
      </c>
      <c r="C24" s="10">
        <f t="shared" ref="C24:N24" si="4">SUM(C25:C27)</f>
        <v>28118.57</v>
      </c>
      <c r="D24" s="10">
        <f t="shared" si="4"/>
        <v>27424.720000000001</v>
      </c>
      <c r="E24" s="10">
        <f t="shared" si="4"/>
        <v>27647.87</v>
      </c>
      <c r="F24" s="10">
        <f t="shared" si="4"/>
        <v>28057.636999999999</v>
      </c>
      <c r="G24" s="10">
        <f t="shared" si="4"/>
        <v>28421.438999999998</v>
      </c>
      <c r="H24" s="10">
        <f t="shared" si="4"/>
        <v>28801.508999999998</v>
      </c>
      <c r="I24" s="10">
        <f t="shared" si="4"/>
        <v>29192.853999999999</v>
      </c>
      <c r="J24" s="10">
        <f t="shared" si="4"/>
        <v>29592.478000000003</v>
      </c>
      <c r="K24" s="10">
        <f t="shared" si="4"/>
        <v>30000.381000000001</v>
      </c>
      <c r="L24" s="10">
        <f t="shared" si="4"/>
        <v>30409.567999999999</v>
      </c>
      <c r="M24" s="10">
        <f t="shared" si="4"/>
        <v>30834.445999999996</v>
      </c>
      <c r="N24" s="10">
        <f t="shared" si="4"/>
        <v>31268.495000000003</v>
      </c>
    </row>
    <row r="25" spans="1:17" x14ac:dyDescent="0.25">
      <c r="A25" s="8" t="s">
        <v>5</v>
      </c>
      <c r="B25" s="11" t="s">
        <v>16</v>
      </c>
      <c r="C25" s="10">
        <v>3396</v>
      </c>
      <c r="D25" s="10">
        <v>3310</v>
      </c>
      <c r="E25" s="10">
        <v>3274.17</v>
      </c>
      <c r="F25" s="10">
        <v>3376.4969999999998</v>
      </c>
      <c r="G25" s="10">
        <v>3406.8519999999999</v>
      </c>
      <c r="H25" s="10">
        <v>3437.4789999999998</v>
      </c>
      <c r="I25" s="10">
        <v>3468.3820000000001</v>
      </c>
      <c r="J25" s="10">
        <v>3499.5630000000001</v>
      </c>
      <c r="K25" s="10">
        <v>3531.0239999999999</v>
      </c>
      <c r="L25" s="10">
        <v>3562.768</v>
      </c>
      <c r="M25" s="10">
        <v>3594.797</v>
      </c>
      <c r="N25" s="10">
        <v>3627.1149999999998</v>
      </c>
    </row>
    <row r="26" spans="1:17" x14ac:dyDescent="0.25">
      <c r="A26" s="8" t="s">
        <v>6</v>
      </c>
      <c r="B26" s="11" t="s">
        <v>16</v>
      </c>
      <c r="C26" s="10">
        <v>14654.63</v>
      </c>
      <c r="D26" s="10">
        <v>14147.46</v>
      </c>
      <c r="E26" s="10">
        <v>14194</v>
      </c>
      <c r="F26" s="10">
        <v>14289</v>
      </c>
      <c r="G26" s="10">
        <v>14410</v>
      </c>
      <c r="H26" s="10">
        <v>14547</v>
      </c>
      <c r="I26" s="10">
        <v>14695</v>
      </c>
      <c r="J26" s="10">
        <v>14851</v>
      </c>
      <c r="K26" s="10">
        <v>15015</v>
      </c>
      <c r="L26" s="10">
        <v>15180</v>
      </c>
      <c r="M26" s="10">
        <v>15351.18</v>
      </c>
      <c r="N26" s="10">
        <v>15527.03</v>
      </c>
    </row>
    <row r="27" spans="1:17" x14ac:dyDescent="0.25">
      <c r="A27" s="8" t="s">
        <v>7</v>
      </c>
      <c r="B27" s="11" t="s">
        <v>16</v>
      </c>
      <c r="C27" s="10">
        <v>10067.94</v>
      </c>
      <c r="D27" s="10">
        <v>9967.26</v>
      </c>
      <c r="E27" s="10">
        <v>10179.700000000001</v>
      </c>
      <c r="F27" s="10">
        <v>10392.14</v>
      </c>
      <c r="G27" s="10">
        <v>10604.587</v>
      </c>
      <c r="H27" s="10">
        <v>10817.03</v>
      </c>
      <c r="I27" s="10">
        <v>11029.472</v>
      </c>
      <c r="J27" s="10">
        <v>11241.915000000001</v>
      </c>
      <c r="K27" s="10">
        <v>11454.357</v>
      </c>
      <c r="L27" s="10">
        <v>11666.8</v>
      </c>
      <c r="M27" s="10">
        <v>11888.468999999999</v>
      </c>
      <c r="N27" s="10">
        <v>12114.35</v>
      </c>
    </row>
    <row r="28" spans="1:17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7" x14ac:dyDescent="0.25">
      <c r="A29" s="8" t="s">
        <v>17</v>
      </c>
      <c r="B29" s="11" t="s">
        <v>16</v>
      </c>
      <c r="C29" s="10">
        <f t="shared" ref="C29:N29" si="5">SUM(C30:C34)</f>
        <v>21020.227957041032</v>
      </c>
      <c r="D29" s="10">
        <f t="shared" si="5"/>
        <v>21639.746233632057</v>
      </c>
      <c r="E29" s="10">
        <f t="shared" si="5"/>
        <v>22061.234221441544</v>
      </c>
      <c r="F29" s="10">
        <f t="shared" si="5"/>
        <v>21665.391778241319</v>
      </c>
      <c r="G29" s="10">
        <f t="shared" si="5"/>
        <v>22183.776828507293</v>
      </c>
      <c r="H29" s="10">
        <f t="shared" si="5"/>
        <v>22617.101519871703</v>
      </c>
      <c r="I29" s="10">
        <f t="shared" si="5"/>
        <v>23075.613119098245</v>
      </c>
      <c r="J29" s="10">
        <f t="shared" si="5"/>
        <v>23595.009498140054</v>
      </c>
      <c r="K29" s="10">
        <f t="shared" si="5"/>
        <v>24123.290182415265</v>
      </c>
      <c r="L29" s="10">
        <f t="shared" si="5"/>
        <v>24663.435187913045</v>
      </c>
      <c r="M29" s="10">
        <f t="shared" si="5"/>
        <v>25222.713056383283</v>
      </c>
      <c r="N29" s="10">
        <f t="shared" si="5"/>
        <v>25818.489462230362</v>
      </c>
      <c r="O29" s="10"/>
      <c r="Q29" s="10"/>
    </row>
    <row r="30" spans="1:17" x14ac:dyDescent="0.25">
      <c r="A30" s="8" t="s">
        <v>9</v>
      </c>
      <c r="B30" s="11" t="s">
        <v>16</v>
      </c>
      <c r="C30" s="10">
        <v>11660.30263704103</v>
      </c>
      <c r="D30" s="10">
        <v>12237.770621720094</v>
      </c>
      <c r="E30" s="10">
        <v>12301.368223865251</v>
      </c>
      <c r="F30" s="10">
        <v>12603.464715047836</v>
      </c>
      <c r="G30" s="10">
        <v>12892.679415619283</v>
      </c>
      <c r="H30" s="10">
        <v>13198.635756245805</v>
      </c>
      <c r="I30" s="10">
        <v>13510.61900395032</v>
      </c>
      <c r="J30" s="10">
        <v>13859.271242196906</v>
      </c>
      <c r="K30" s="10">
        <v>14214.734254174089</v>
      </c>
      <c r="L30" s="10">
        <v>14586.943210798088</v>
      </c>
      <c r="M30" s="10">
        <v>14983.423500103208</v>
      </c>
      <c r="N30" s="10">
        <v>15398.080173782768</v>
      </c>
      <c r="O30" s="10"/>
      <c r="Q30" s="10"/>
    </row>
    <row r="31" spans="1:17" x14ac:dyDescent="0.25">
      <c r="A31" s="8" t="s">
        <v>10</v>
      </c>
      <c r="B31" s="11" t="s">
        <v>16</v>
      </c>
      <c r="C31" s="10">
        <v>2008</v>
      </c>
      <c r="D31" s="10">
        <v>1887</v>
      </c>
      <c r="E31" s="10">
        <v>2004</v>
      </c>
      <c r="F31" s="10">
        <v>1848</v>
      </c>
      <c r="G31" s="10">
        <v>1878</v>
      </c>
      <c r="H31" s="10">
        <v>1917</v>
      </c>
      <c r="I31" s="10">
        <v>1957</v>
      </c>
      <c r="J31" s="10">
        <v>1997</v>
      </c>
      <c r="K31" s="10">
        <v>2038</v>
      </c>
      <c r="L31" s="10">
        <v>2079</v>
      </c>
      <c r="M31" s="10">
        <v>2121</v>
      </c>
      <c r="N31" s="10">
        <v>2164</v>
      </c>
      <c r="O31" s="10"/>
      <c r="Q31" s="10"/>
    </row>
    <row r="32" spans="1:17" x14ac:dyDescent="0.25">
      <c r="A32" s="8" t="s">
        <v>11</v>
      </c>
      <c r="B32" s="11" t="s">
        <v>16</v>
      </c>
      <c r="C32" s="10">
        <v>3906.1860000000001</v>
      </c>
      <c r="D32" s="10">
        <v>4110.5129999999999</v>
      </c>
      <c r="E32" s="10">
        <v>4472.259</v>
      </c>
      <c r="F32" s="10">
        <v>3989.67</v>
      </c>
      <c r="G32" s="10">
        <v>4024.79</v>
      </c>
      <c r="H32" s="10">
        <v>4075.7979999999998</v>
      </c>
      <c r="I32" s="10">
        <v>4130.4489999999996</v>
      </c>
      <c r="J32" s="10">
        <v>4185.317</v>
      </c>
      <c r="K32" s="10">
        <v>4238.4009999999998</v>
      </c>
      <c r="L32" s="10">
        <v>4292.8379999999997</v>
      </c>
      <c r="M32" s="10">
        <v>4348.6549999999997</v>
      </c>
      <c r="N32" s="10">
        <v>4404.8389999999999</v>
      </c>
      <c r="O32" s="10"/>
      <c r="Q32" s="10"/>
    </row>
    <row r="33" spans="1:17" x14ac:dyDescent="0.25">
      <c r="A33" s="8" t="s">
        <v>12</v>
      </c>
      <c r="B33" s="11" t="s">
        <v>16</v>
      </c>
      <c r="C33" s="10">
        <v>1462.08932</v>
      </c>
      <c r="D33" s="10">
        <v>1387.4573063891057</v>
      </c>
      <c r="E33" s="10">
        <v>1243.2616016564439</v>
      </c>
      <c r="F33" s="10">
        <v>1154.4283783505841</v>
      </c>
      <c r="G33" s="10">
        <v>1280.8163383073002</v>
      </c>
      <c r="H33" s="10">
        <v>1294.5281424228094</v>
      </c>
      <c r="I33" s="10">
        <v>1322.0335269895147</v>
      </c>
      <c r="J33" s="10">
        <v>1374.6861694033273</v>
      </c>
      <c r="K33" s="10">
        <v>1432.4315301252075</v>
      </c>
      <c r="L33" s="10">
        <v>1478.6076554721651</v>
      </c>
      <c r="M33" s="10">
        <v>1516.1095850541394</v>
      </c>
      <c r="N33" s="10">
        <v>1567.964144575413</v>
      </c>
      <c r="O33" s="10"/>
      <c r="Q33" s="10"/>
    </row>
    <row r="34" spans="1:17" ht="17.399999999999999" x14ac:dyDescent="0.25">
      <c r="A34" s="16" t="s">
        <v>13</v>
      </c>
      <c r="B34" s="11" t="s">
        <v>16</v>
      </c>
      <c r="C34" s="10">
        <f>1063.849+919.801</f>
        <v>1983.65</v>
      </c>
      <c r="D34" s="10">
        <f>1106.40530552286+910.6</f>
        <v>2017.00530552286</v>
      </c>
      <c r="E34" s="10">
        <f>1131.82539591985+908.52</f>
        <v>2040.34539591985</v>
      </c>
      <c r="F34" s="10">
        <f>1165.1436848429+904.685</f>
        <v>2069.8286848428997</v>
      </c>
      <c r="G34" s="10">
        <f>1194.40807458071+913.083</f>
        <v>2107.4910745807101</v>
      </c>
      <c r="H34" s="10">
        <f>1209.15962120309+921.98</f>
        <v>2131.13962120309</v>
      </c>
      <c r="I34" s="10">
        <f>1224.23158815841+931.28</f>
        <v>2155.5115881584097</v>
      </c>
      <c r="J34" s="10">
        <f>1237.82508653982+940.91</f>
        <v>2178.7350865398198</v>
      </c>
      <c r="K34" s="10">
        <f>1248.91339811597+950.81</f>
        <v>2199.7233981159698</v>
      </c>
      <c r="L34" s="10">
        <f>1265.10832164279+960.938</f>
        <v>2226.0463216427902</v>
      </c>
      <c r="M34" s="10">
        <f>1282.24997122594+971.275</f>
        <v>2253.5249712259401</v>
      </c>
      <c r="N34" s="10">
        <f>1298.83814387218+984.768</f>
        <v>2283.6061438721799</v>
      </c>
      <c r="O34" s="10"/>
      <c r="Q34" s="10"/>
    </row>
    <row r="35" spans="1:17" x14ac:dyDescent="0.25">
      <c r="A35" s="4"/>
      <c r="B35" s="6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1:17" ht="17.399999999999999" x14ac:dyDescent="0.25">
      <c r="A36" s="16" t="s">
        <v>18</v>
      </c>
      <c r="B36" s="17"/>
      <c r="C36" s="18"/>
      <c r="D36" s="18"/>
      <c r="E36" s="18"/>
      <c r="F36" s="18"/>
      <c r="G36" s="18"/>
      <c r="H36" s="18"/>
      <c r="I36" s="18"/>
      <c r="J36" s="10"/>
      <c r="K36" s="10"/>
    </row>
    <row r="37" spans="1:17" ht="17.399999999999999" x14ac:dyDescent="0.25">
      <c r="A37" s="8" t="s">
        <v>19</v>
      </c>
      <c r="N37" s="10"/>
    </row>
    <row r="38" spans="1:17" x14ac:dyDescent="0.25">
      <c r="A38" s="8" t="s">
        <v>20</v>
      </c>
    </row>
    <row r="39" spans="1:17" x14ac:dyDescent="0.25">
      <c r="A39" s="2" t="s">
        <v>22</v>
      </c>
    </row>
    <row r="41" spans="1:17" x14ac:dyDescent="0.25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7" x14ac:dyDescent="0.25"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</row>
    <row r="43" spans="1:17" x14ac:dyDescent="0.25"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</row>
  </sheetData>
  <pageMargins left="0.5" right="0.5" top="0.5" bottom="0.5" header="0.5" footer="0.5"/>
  <pageSetup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17</vt:lpstr>
      <vt:lpstr>'Table 17'!Print_Area</vt:lpstr>
      <vt:lpstr>'Table 17'!Print_Area_MI</vt:lpstr>
    </vt:vector>
  </TitlesOfParts>
  <Manager/>
  <Company>USDA-ERS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fruits nuts and vegetables projections to 2031</dc:title>
  <dc:subject>Agricultural Economics</dc:subject>
  <dc:creator>Erik Dohlman</dc:creator>
  <cp:keywords>fruits, nuts, vegetables</cp:keywords>
  <dc:description/>
  <cp:lastModifiedBy>Miller, Matthew - REE-ERS, Kansas City, MO</cp:lastModifiedBy>
  <cp:revision/>
  <dcterms:created xsi:type="dcterms:W3CDTF">2021-12-02T20:03:41Z</dcterms:created>
  <dcterms:modified xsi:type="dcterms:W3CDTF">2022-02-14T17:24:02Z</dcterms:modified>
  <cp:category/>
  <cp:contentStatus/>
</cp:coreProperties>
</file>