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ELL\Desktop\Merit\"/>
    </mc:Choice>
  </mc:AlternateContent>
  <xr:revisionPtr revIDLastSave="0" documentId="13_ncr:1_{BBE800D3-E246-48D3-9913-56DB428D13C2}" xr6:coauthVersionLast="47" xr6:coauthVersionMax="47" xr10:uidLastSave="{00000000-0000-0000-0000-000000000000}"/>
  <bookViews>
    <workbookView xWindow="-120" yWindow="-120" windowWidth="20730" windowHeight="11040" firstSheet="1" activeTab="3" xr2:uid="{8BC00395-1E7F-4FD8-BEAB-9018113CEBBD}"/>
  </bookViews>
  <sheets>
    <sheet name="Sheet1" sheetId="1" state="hidden" r:id="rId1"/>
    <sheet name="Transformation" sheetId="2" r:id="rId2"/>
    <sheet name="Pivot" sheetId="3" r:id="rId3"/>
    <sheet name="Dashboard" sheetId="4" r:id="rId4"/>
    <sheet name="Sheet2" sheetId="5" r:id="rId5"/>
  </sheets>
  <definedNames>
    <definedName name="_xlnm._FilterDatabase" localSheetId="0" hidden="1">Sheet1!$A$1:$G$245</definedName>
    <definedName name="_xlnm._FilterDatabase" localSheetId="1" hidden="1">Transformation!$A$1:$O$243</definedName>
    <definedName name="_xlcn.WorksheetConnection_TransformationI1O2431" hidden="1">Transformation!$I$1:$O$243</definedName>
    <definedName name="Slicer_Category">#N/A</definedName>
    <definedName name="Slicer_Department">#N/A</definedName>
    <definedName name="Slicer_Team">#N/A</definedName>
  </definedNames>
  <calcPr calcId="191029"/>
  <pivotCaches>
    <pivotCache cacheId="15" r:id="rId6"/>
    <pivotCache cacheId="16" r:id="rId7"/>
    <pivotCache cacheId="17" r:id="rId8"/>
    <pivotCache cacheId="18"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Transformation!$I$1:$O$24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5" l="1"/>
  <c r="A11" i="5"/>
  <c r="A7" i="5" s="1"/>
  <c r="A14" i="5"/>
  <c r="M3" i="5"/>
  <c r="M2" i="5"/>
  <c r="F1" i="5"/>
  <c r="O243" i="2"/>
  <c r="N243" i="2"/>
  <c r="M243" i="2"/>
  <c r="O242" i="2"/>
  <c r="N242" i="2"/>
  <c r="M242" i="2"/>
  <c r="O241" i="2"/>
  <c r="N241" i="2"/>
  <c r="M241" i="2"/>
  <c r="O240" i="2"/>
  <c r="N240" i="2"/>
  <c r="M240" i="2"/>
  <c r="O239" i="2"/>
  <c r="N239" i="2"/>
  <c r="M239" i="2"/>
  <c r="O238" i="2"/>
  <c r="N238" i="2"/>
  <c r="M238" i="2"/>
  <c r="O237" i="2"/>
  <c r="N237" i="2"/>
  <c r="M237" i="2"/>
  <c r="O236" i="2"/>
  <c r="N236" i="2"/>
  <c r="M236" i="2"/>
  <c r="O235" i="2"/>
  <c r="N235" i="2"/>
  <c r="M235" i="2"/>
  <c r="O234" i="2"/>
  <c r="N234" i="2"/>
  <c r="M234" i="2"/>
  <c r="O233" i="2"/>
  <c r="N233" i="2"/>
  <c r="M233" i="2"/>
  <c r="O232" i="2"/>
  <c r="N232" i="2"/>
  <c r="M232" i="2"/>
  <c r="O231" i="2"/>
  <c r="N231" i="2"/>
  <c r="M231" i="2"/>
  <c r="O230" i="2"/>
  <c r="N230" i="2"/>
  <c r="M230" i="2"/>
  <c r="O229" i="2"/>
  <c r="N229" i="2"/>
  <c r="M229" i="2"/>
  <c r="O228" i="2"/>
  <c r="N228" i="2"/>
  <c r="M228" i="2"/>
  <c r="O227" i="2"/>
  <c r="N227" i="2"/>
  <c r="M227" i="2"/>
  <c r="O226" i="2"/>
  <c r="N226" i="2"/>
  <c r="M226" i="2"/>
  <c r="O225" i="2"/>
  <c r="N225" i="2"/>
  <c r="M225" i="2"/>
  <c r="O224" i="2"/>
  <c r="N224" i="2"/>
  <c r="M224" i="2"/>
  <c r="O223" i="2"/>
  <c r="N223" i="2"/>
  <c r="M223" i="2"/>
  <c r="O222" i="2"/>
  <c r="N222" i="2"/>
  <c r="M222" i="2"/>
  <c r="O221" i="2"/>
  <c r="N221" i="2"/>
  <c r="M221" i="2"/>
  <c r="O220" i="2"/>
  <c r="N220" i="2"/>
  <c r="M220" i="2"/>
  <c r="O219" i="2"/>
  <c r="N219" i="2"/>
  <c r="M219" i="2"/>
  <c r="O218" i="2"/>
  <c r="N218" i="2"/>
  <c r="M218" i="2"/>
  <c r="O217" i="2"/>
  <c r="N217" i="2"/>
  <c r="M217" i="2"/>
  <c r="O216" i="2"/>
  <c r="N216" i="2"/>
  <c r="M216" i="2"/>
  <c r="O215" i="2"/>
  <c r="N215" i="2"/>
  <c r="M215" i="2"/>
  <c r="O214" i="2"/>
  <c r="N214" i="2"/>
  <c r="M214" i="2"/>
  <c r="O213" i="2"/>
  <c r="N213" i="2"/>
  <c r="M213" i="2"/>
  <c r="O212" i="2"/>
  <c r="N212" i="2"/>
  <c r="M212" i="2"/>
  <c r="O211" i="2"/>
  <c r="N211" i="2"/>
  <c r="M211" i="2"/>
  <c r="O210" i="2"/>
  <c r="N210" i="2"/>
  <c r="M210" i="2"/>
  <c r="O209" i="2"/>
  <c r="N209" i="2"/>
  <c r="M209" i="2"/>
  <c r="O208" i="2"/>
  <c r="N208" i="2"/>
  <c r="M208" i="2"/>
  <c r="O207" i="2"/>
  <c r="N207" i="2"/>
  <c r="M207" i="2"/>
  <c r="O206" i="2"/>
  <c r="N206" i="2"/>
  <c r="M206" i="2"/>
  <c r="O205" i="2"/>
  <c r="N205" i="2"/>
  <c r="M205" i="2"/>
  <c r="O204" i="2"/>
  <c r="N204" i="2"/>
  <c r="M204" i="2"/>
  <c r="O203" i="2"/>
  <c r="N203" i="2"/>
  <c r="M203" i="2"/>
  <c r="O202" i="2"/>
  <c r="N202" i="2"/>
  <c r="M202" i="2"/>
  <c r="O201" i="2"/>
  <c r="N201" i="2"/>
  <c r="M201" i="2"/>
  <c r="O200" i="2"/>
  <c r="N200" i="2"/>
  <c r="M200" i="2"/>
  <c r="O199" i="2"/>
  <c r="N199" i="2"/>
  <c r="M199" i="2"/>
  <c r="O198" i="2"/>
  <c r="N198" i="2"/>
  <c r="M198" i="2"/>
  <c r="O197" i="2"/>
  <c r="N197" i="2"/>
  <c r="M197" i="2"/>
  <c r="O196" i="2"/>
  <c r="N196" i="2"/>
  <c r="M196" i="2"/>
  <c r="O195" i="2"/>
  <c r="N195" i="2"/>
  <c r="M195" i="2"/>
  <c r="O194" i="2"/>
  <c r="N194" i="2"/>
  <c r="M194" i="2"/>
  <c r="O193" i="2"/>
  <c r="N193" i="2"/>
  <c r="M193" i="2"/>
  <c r="O192" i="2"/>
  <c r="N192" i="2"/>
  <c r="M192" i="2"/>
  <c r="O191" i="2"/>
  <c r="N191" i="2"/>
  <c r="M191" i="2"/>
  <c r="O190" i="2"/>
  <c r="N190" i="2"/>
  <c r="M190" i="2"/>
  <c r="O189" i="2"/>
  <c r="N189" i="2"/>
  <c r="M189" i="2"/>
  <c r="O188" i="2"/>
  <c r="N188" i="2"/>
  <c r="M188" i="2"/>
  <c r="O187" i="2"/>
  <c r="N187" i="2"/>
  <c r="M187" i="2"/>
  <c r="O186" i="2"/>
  <c r="N186" i="2"/>
  <c r="M186" i="2"/>
  <c r="O185" i="2"/>
  <c r="N185" i="2"/>
  <c r="M185" i="2"/>
  <c r="O184" i="2"/>
  <c r="N184" i="2"/>
  <c r="M184" i="2"/>
  <c r="O183" i="2"/>
  <c r="N183" i="2"/>
  <c r="M183" i="2"/>
  <c r="O182" i="2"/>
  <c r="N182" i="2"/>
  <c r="M182" i="2"/>
  <c r="O181" i="2"/>
  <c r="N181" i="2"/>
  <c r="M181" i="2"/>
  <c r="O180" i="2"/>
  <c r="N180" i="2"/>
  <c r="M180" i="2"/>
  <c r="O179" i="2"/>
  <c r="N179" i="2"/>
  <c r="M179" i="2"/>
  <c r="O178" i="2"/>
  <c r="N178" i="2"/>
  <c r="M178" i="2"/>
  <c r="O177" i="2"/>
  <c r="N177" i="2"/>
  <c r="M177" i="2"/>
  <c r="O176" i="2"/>
  <c r="N176" i="2"/>
  <c r="M176" i="2"/>
  <c r="O175" i="2"/>
  <c r="N175" i="2"/>
  <c r="M175" i="2"/>
  <c r="O174" i="2"/>
  <c r="N174" i="2"/>
  <c r="M174" i="2"/>
  <c r="O173" i="2"/>
  <c r="N173" i="2"/>
  <c r="M173" i="2"/>
  <c r="O172" i="2"/>
  <c r="N172" i="2"/>
  <c r="M172" i="2"/>
  <c r="O171" i="2"/>
  <c r="N171" i="2"/>
  <c r="M171" i="2"/>
  <c r="O170" i="2"/>
  <c r="N170" i="2"/>
  <c r="M170" i="2"/>
  <c r="O169" i="2"/>
  <c r="N169" i="2"/>
  <c r="M169" i="2"/>
  <c r="O168" i="2"/>
  <c r="N168" i="2"/>
  <c r="M168" i="2"/>
  <c r="O167" i="2"/>
  <c r="N167" i="2"/>
  <c r="M167" i="2"/>
  <c r="O166" i="2"/>
  <c r="N166" i="2"/>
  <c r="M166" i="2"/>
  <c r="O165" i="2"/>
  <c r="N165" i="2"/>
  <c r="M165" i="2"/>
  <c r="O164" i="2"/>
  <c r="N164" i="2"/>
  <c r="M164" i="2"/>
  <c r="O163" i="2"/>
  <c r="N163" i="2"/>
  <c r="M163" i="2"/>
  <c r="O162" i="2"/>
  <c r="N162" i="2"/>
  <c r="M162" i="2"/>
  <c r="O161" i="2"/>
  <c r="N161" i="2"/>
  <c r="M161" i="2"/>
  <c r="O160" i="2"/>
  <c r="N160" i="2"/>
  <c r="M160" i="2"/>
  <c r="O159" i="2"/>
  <c r="N159" i="2"/>
  <c r="M159" i="2"/>
  <c r="O158" i="2"/>
  <c r="N158" i="2"/>
  <c r="M158" i="2"/>
  <c r="O157" i="2"/>
  <c r="N157" i="2"/>
  <c r="M157" i="2"/>
  <c r="O156" i="2"/>
  <c r="N156" i="2"/>
  <c r="M156" i="2"/>
  <c r="O155" i="2"/>
  <c r="N155" i="2"/>
  <c r="M155" i="2"/>
  <c r="O154" i="2"/>
  <c r="N154" i="2"/>
  <c r="M154" i="2"/>
  <c r="O153" i="2"/>
  <c r="N153" i="2"/>
  <c r="M153" i="2"/>
  <c r="O152" i="2"/>
  <c r="N152" i="2"/>
  <c r="M152" i="2"/>
  <c r="O151" i="2"/>
  <c r="N151" i="2"/>
  <c r="M151" i="2"/>
  <c r="O150" i="2"/>
  <c r="N150" i="2"/>
  <c r="M150" i="2"/>
  <c r="O149" i="2"/>
  <c r="N149" i="2"/>
  <c r="M149" i="2"/>
  <c r="O148" i="2"/>
  <c r="N148" i="2"/>
  <c r="M148" i="2"/>
  <c r="O147" i="2"/>
  <c r="N147" i="2"/>
  <c r="M147" i="2"/>
  <c r="O146" i="2"/>
  <c r="N146" i="2"/>
  <c r="M146" i="2"/>
  <c r="O145" i="2"/>
  <c r="N145" i="2"/>
  <c r="M145" i="2"/>
  <c r="O144" i="2"/>
  <c r="N144" i="2"/>
  <c r="M144" i="2"/>
  <c r="O143" i="2"/>
  <c r="N143" i="2"/>
  <c r="M143" i="2"/>
  <c r="O142" i="2"/>
  <c r="N142" i="2"/>
  <c r="M142" i="2"/>
  <c r="O141" i="2"/>
  <c r="N141" i="2"/>
  <c r="M141" i="2"/>
  <c r="O140" i="2"/>
  <c r="N140" i="2"/>
  <c r="M140" i="2"/>
  <c r="O139" i="2"/>
  <c r="N139" i="2"/>
  <c r="M139" i="2"/>
  <c r="O138" i="2"/>
  <c r="N138" i="2"/>
  <c r="M138" i="2"/>
  <c r="O137" i="2"/>
  <c r="N137" i="2"/>
  <c r="M137" i="2"/>
  <c r="O136" i="2"/>
  <c r="N136" i="2"/>
  <c r="M136" i="2"/>
  <c r="O135" i="2"/>
  <c r="N135" i="2"/>
  <c r="M135" i="2"/>
  <c r="O134" i="2"/>
  <c r="N134" i="2"/>
  <c r="M134" i="2"/>
  <c r="O133" i="2"/>
  <c r="N133" i="2"/>
  <c r="M133" i="2"/>
  <c r="O132" i="2"/>
  <c r="N132" i="2"/>
  <c r="M132" i="2"/>
  <c r="O131" i="2"/>
  <c r="N131" i="2"/>
  <c r="M131" i="2"/>
  <c r="O130" i="2"/>
  <c r="N130" i="2"/>
  <c r="M130" i="2"/>
  <c r="O129" i="2"/>
  <c r="N129" i="2"/>
  <c r="M129" i="2"/>
  <c r="O128" i="2"/>
  <c r="N128" i="2"/>
  <c r="M128" i="2"/>
  <c r="O127" i="2"/>
  <c r="N127" i="2"/>
  <c r="M127" i="2"/>
  <c r="O126" i="2"/>
  <c r="N126" i="2"/>
  <c r="M126" i="2"/>
  <c r="O125" i="2"/>
  <c r="N125" i="2"/>
  <c r="M125" i="2"/>
  <c r="O124" i="2"/>
  <c r="N124" i="2"/>
  <c r="M124" i="2"/>
  <c r="O123" i="2"/>
  <c r="N123" i="2"/>
  <c r="M123" i="2"/>
  <c r="O122" i="2"/>
  <c r="N122" i="2"/>
  <c r="M122" i="2"/>
  <c r="O121" i="2"/>
  <c r="N121" i="2"/>
  <c r="M121" i="2"/>
  <c r="O120" i="2"/>
  <c r="N120" i="2"/>
  <c r="M120" i="2"/>
  <c r="O119" i="2"/>
  <c r="N119" i="2"/>
  <c r="M119" i="2"/>
  <c r="O118" i="2"/>
  <c r="N118" i="2"/>
  <c r="M118" i="2"/>
  <c r="O117" i="2"/>
  <c r="N117" i="2"/>
  <c r="M117" i="2"/>
  <c r="O116" i="2"/>
  <c r="N116" i="2"/>
  <c r="M116" i="2"/>
  <c r="O115" i="2"/>
  <c r="N115" i="2"/>
  <c r="M115" i="2"/>
  <c r="O114" i="2"/>
  <c r="N114" i="2"/>
  <c r="M114" i="2"/>
  <c r="O113" i="2"/>
  <c r="N113" i="2"/>
  <c r="M113" i="2"/>
  <c r="O112" i="2"/>
  <c r="N112" i="2"/>
  <c r="M112" i="2"/>
  <c r="O111" i="2"/>
  <c r="N111" i="2"/>
  <c r="M111" i="2"/>
  <c r="O110" i="2"/>
  <c r="N110" i="2"/>
  <c r="M110" i="2"/>
  <c r="O109" i="2"/>
  <c r="N109" i="2"/>
  <c r="M109" i="2"/>
  <c r="O108" i="2"/>
  <c r="N108" i="2"/>
  <c r="M108" i="2"/>
  <c r="O107" i="2"/>
  <c r="N107" i="2"/>
  <c r="M107" i="2"/>
  <c r="O106" i="2"/>
  <c r="N106" i="2"/>
  <c r="M106" i="2"/>
  <c r="O105" i="2"/>
  <c r="N105" i="2"/>
  <c r="M105" i="2"/>
  <c r="O104" i="2"/>
  <c r="N104" i="2"/>
  <c r="M104" i="2"/>
  <c r="O103" i="2"/>
  <c r="N103" i="2"/>
  <c r="M103" i="2"/>
  <c r="O102" i="2"/>
  <c r="N102" i="2"/>
  <c r="M102" i="2"/>
  <c r="O101" i="2"/>
  <c r="N101" i="2"/>
  <c r="M101" i="2"/>
  <c r="O100" i="2"/>
  <c r="N100" i="2"/>
  <c r="M100" i="2"/>
  <c r="O99" i="2"/>
  <c r="N99" i="2"/>
  <c r="M99" i="2"/>
  <c r="O98" i="2"/>
  <c r="N98" i="2"/>
  <c r="M98" i="2"/>
  <c r="O97" i="2"/>
  <c r="N97" i="2"/>
  <c r="M97" i="2"/>
  <c r="O96" i="2"/>
  <c r="N96" i="2"/>
  <c r="M96" i="2"/>
  <c r="O95" i="2"/>
  <c r="N95" i="2"/>
  <c r="M95" i="2"/>
  <c r="O94" i="2"/>
  <c r="N94" i="2"/>
  <c r="M94" i="2"/>
  <c r="O93" i="2"/>
  <c r="N93" i="2"/>
  <c r="M93" i="2"/>
  <c r="O92" i="2"/>
  <c r="N92" i="2"/>
  <c r="M92" i="2"/>
  <c r="O91" i="2"/>
  <c r="N91" i="2"/>
  <c r="M91" i="2"/>
  <c r="O90" i="2"/>
  <c r="N90" i="2"/>
  <c r="M90" i="2"/>
  <c r="O89" i="2"/>
  <c r="N89" i="2"/>
  <c r="M89" i="2"/>
  <c r="O88" i="2"/>
  <c r="N88" i="2"/>
  <c r="M88" i="2"/>
  <c r="O87" i="2"/>
  <c r="N87" i="2"/>
  <c r="M87" i="2"/>
  <c r="O86" i="2"/>
  <c r="N86" i="2"/>
  <c r="M86" i="2"/>
  <c r="O85" i="2"/>
  <c r="N85" i="2"/>
  <c r="M85" i="2"/>
  <c r="O84" i="2"/>
  <c r="N84" i="2"/>
  <c r="M84" i="2"/>
  <c r="O83" i="2"/>
  <c r="N83" i="2"/>
  <c r="M83" i="2"/>
  <c r="O82" i="2"/>
  <c r="N82" i="2"/>
  <c r="M82" i="2"/>
  <c r="O81" i="2"/>
  <c r="N81" i="2"/>
  <c r="M81" i="2"/>
  <c r="O80" i="2"/>
  <c r="N80" i="2"/>
  <c r="M80" i="2"/>
  <c r="O79" i="2"/>
  <c r="N79" i="2"/>
  <c r="M79" i="2"/>
  <c r="O78" i="2"/>
  <c r="N78" i="2"/>
  <c r="M78" i="2"/>
  <c r="O77" i="2"/>
  <c r="N77" i="2"/>
  <c r="M77" i="2"/>
  <c r="O76" i="2"/>
  <c r="N76" i="2"/>
  <c r="M76" i="2"/>
  <c r="O75" i="2"/>
  <c r="N75" i="2"/>
  <c r="M75" i="2"/>
  <c r="O74" i="2"/>
  <c r="N74" i="2"/>
  <c r="M74" i="2"/>
  <c r="O73" i="2"/>
  <c r="N73" i="2"/>
  <c r="M73" i="2"/>
  <c r="O72" i="2"/>
  <c r="N72" i="2"/>
  <c r="M72" i="2"/>
  <c r="O71" i="2"/>
  <c r="N71" i="2"/>
  <c r="M71" i="2"/>
  <c r="O70" i="2"/>
  <c r="N70" i="2"/>
  <c r="M70" i="2"/>
  <c r="O69" i="2"/>
  <c r="N69" i="2"/>
  <c r="M69" i="2"/>
  <c r="O68" i="2"/>
  <c r="N68" i="2"/>
  <c r="M68" i="2"/>
  <c r="M67" i="2"/>
  <c r="O66" i="2"/>
  <c r="M66" i="2"/>
  <c r="O65" i="2"/>
  <c r="M65" i="2"/>
  <c r="M64" i="2"/>
  <c r="O63" i="2"/>
  <c r="N63" i="2"/>
  <c r="M63" i="2"/>
  <c r="O62" i="2"/>
  <c r="N62" i="2"/>
  <c r="M62" i="2"/>
  <c r="O61" i="2"/>
  <c r="N61" i="2"/>
  <c r="M61" i="2"/>
  <c r="O60" i="2"/>
  <c r="N60" i="2"/>
  <c r="M60" i="2"/>
  <c r="O59" i="2"/>
  <c r="N59" i="2"/>
  <c r="M59" i="2"/>
  <c r="O58" i="2"/>
  <c r="N58" i="2"/>
  <c r="M58" i="2"/>
  <c r="O57" i="2"/>
  <c r="N57" i="2"/>
  <c r="M57" i="2"/>
  <c r="O56" i="2"/>
  <c r="N56" i="2"/>
  <c r="M56" i="2"/>
  <c r="O55" i="2"/>
  <c r="N55" i="2"/>
  <c r="M55" i="2"/>
  <c r="O54" i="2"/>
  <c r="N54" i="2"/>
  <c r="M54" i="2"/>
  <c r="O53" i="2"/>
  <c r="N53" i="2"/>
  <c r="M53" i="2"/>
  <c r="O52" i="2"/>
  <c r="N52" i="2"/>
  <c r="M52" i="2"/>
  <c r="O51" i="2"/>
  <c r="N51" i="2"/>
  <c r="M51" i="2"/>
  <c r="O50" i="2"/>
  <c r="O49" i="2"/>
  <c r="N49" i="2"/>
  <c r="M49" i="2"/>
  <c r="O48" i="2"/>
  <c r="N48" i="2"/>
  <c r="M48" i="2"/>
  <c r="O47" i="2"/>
  <c r="N47" i="2"/>
  <c r="M47" i="2"/>
  <c r="O46" i="2"/>
  <c r="N46" i="2"/>
  <c r="M46" i="2"/>
  <c r="O45" i="2"/>
  <c r="N45" i="2"/>
  <c r="M45" i="2"/>
  <c r="O44" i="2"/>
  <c r="N44" i="2"/>
  <c r="M44" i="2"/>
  <c r="O43" i="2"/>
  <c r="N43" i="2"/>
  <c r="M43" i="2"/>
  <c r="O42" i="2"/>
  <c r="N42" i="2"/>
  <c r="M42" i="2"/>
  <c r="O41" i="2"/>
  <c r="N41" i="2"/>
  <c r="M41" i="2"/>
  <c r="O40" i="2"/>
  <c r="N40" i="2"/>
  <c r="M40" i="2"/>
  <c r="O39" i="2"/>
  <c r="N39" i="2"/>
  <c r="M39" i="2"/>
  <c r="O38" i="2"/>
  <c r="N38" i="2"/>
  <c r="M38" i="2"/>
  <c r="O37" i="2"/>
  <c r="N37" i="2"/>
  <c r="M37" i="2"/>
  <c r="O36" i="2"/>
  <c r="N36" i="2"/>
  <c r="M36" i="2"/>
  <c r="O35" i="2"/>
  <c r="N35" i="2"/>
  <c r="M35" i="2"/>
  <c r="O34" i="2"/>
  <c r="N34" i="2"/>
  <c r="M34" i="2"/>
  <c r="O33" i="2"/>
  <c r="N33" i="2"/>
  <c r="M33" i="2"/>
  <c r="O32" i="2"/>
  <c r="N32" i="2"/>
  <c r="M32" i="2"/>
  <c r="O31" i="2"/>
  <c r="N31" i="2"/>
  <c r="M31" i="2"/>
  <c r="O30" i="2"/>
  <c r="N30" i="2"/>
  <c r="M30" i="2"/>
  <c r="O29" i="2"/>
  <c r="N29" i="2"/>
  <c r="M29" i="2"/>
  <c r="O28" i="2"/>
  <c r="N28" i="2"/>
  <c r="M28" i="2"/>
  <c r="O27" i="2"/>
  <c r="N27" i="2"/>
  <c r="M27" i="2"/>
  <c r="O26" i="2"/>
  <c r="N26" i="2"/>
  <c r="M26" i="2"/>
  <c r="O25" i="2"/>
  <c r="N25" i="2"/>
  <c r="M25" i="2"/>
  <c r="O24" i="2"/>
  <c r="N24" i="2"/>
  <c r="M24" i="2"/>
  <c r="O23" i="2"/>
  <c r="N23" i="2"/>
  <c r="M23" i="2"/>
  <c r="O22" i="2"/>
  <c r="N22" i="2"/>
  <c r="M22" i="2"/>
  <c r="O21" i="2"/>
  <c r="N21" i="2"/>
  <c r="M21" i="2"/>
  <c r="O20" i="2"/>
  <c r="N20" i="2"/>
  <c r="M20" i="2"/>
  <c r="O19" i="2"/>
  <c r="N19" i="2"/>
  <c r="M19" i="2"/>
  <c r="O18" i="2"/>
  <c r="N18" i="2"/>
  <c r="M18" i="2"/>
  <c r="O17" i="2"/>
  <c r="N17" i="2"/>
  <c r="M17" i="2"/>
  <c r="O16" i="2"/>
  <c r="N16" i="2"/>
  <c r="M16" i="2"/>
  <c r="O15" i="2"/>
  <c r="N15" i="2"/>
  <c r="M15" i="2"/>
  <c r="O14" i="2"/>
  <c r="N14" i="2"/>
  <c r="M14" i="2"/>
  <c r="O13" i="2"/>
  <c r="N13" i="2"/>
  <c r="M13" i="2"/>
  <c r="O12" i="2"/>
  <c r="N12" i="2"/>
  <c r="M12" i="2"/>
  <c r="O11" i="2"/>
  <c r="N11" i="2"/>
  <c r="M11" i="2"/>
  <c r="O10" i="2"/>
  <c r="N10" i="2"/>
  <c r="M10" i="2"/>
  <c r="O9" i="2"/>
  <c r="N9" i="2"/>
  <c r="M9" i="2"/>
  <c r="O8" i="2"/>
  <c r="N8" i="2"/>
  <c r="M8" i="2"/>
  <c r="O7" i="2"/>
  <c r="N7" i="2"/>
  <c r="M7" i="2"/>
  <c r="O6" i="2"/>
  <c r="N6" i="2"/>
  <c r="M6" i="2"/>
  <c r="O5" i="2"/>
  <c r="N5" i="2"/>
  <c r="M5" i="2"/>
  <c r="O4" i="2"/>
  <c r="N4" i="2"/>
  <c r="M4" i="2"/>
  <c r="O3" i="2"/>
  <c r="N3" i="2"/>
  <c r="M3" i="2"/>
  <c r="O2" i="2"/>
  <c r="N2" i="2"/>
  <c r="M2" i="2"/>
  <c r="J9" i="1"/>
  <c r="K9" i="1"/>
  <c r="I9" i="1"/>
  <c r="I73" i="1"/>
  <c r="J73" i="1"/>
  <c r="K73" i="1"/>
  <c r="I74" i="1"/>
  <c r="J74" i="1"/>
  <c r="K74" i="1"/>
  <c r="I75" i="1"/>
  <c r="J75" i="1"/>
  <c r="K75" i="1"/>
  <c r="I76" i="1"/>
  <c r="J76" i="1"/>
  <c r="K76" i="1"/>
  <c r="I77" i="1"/>
  <c r="J77" i="1"/>
  <c r="K77" i="1"/>
  <c r="J72" i="1"/>
  <c r="K72" i="1"/>
  <c r="I72" i="1"/>
  <c r="J4" i="1"/>
  <c r="K4" i="1"/>
  <c r="I4" i="1"/>
  <c r="B2" i="5"/>
  <c r="D11" i="3"/>
  <c r="C13" i="3"/>
  <c r="B12" i="3"/>
  <c r="C12" i="3"/>
  <c r="F18" i="3"/>
  <c r="F19" i="3"/>
  <c r="C11" i="3"/>
  <c r="D13" i="3"/>
  <c r="F20" i="3"/>
  <c r="D12" i="3"/>
  <c r="B11" i="3"/>
  <c r="B1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Satheesh</author>
    <author xml:space="preserve"> Krish</author>
    <author>Satish Nadar</author>
    <author>Ganesh 602616. Kumaran</author>
  </authors>
  <commentList>
    <comment ref="E116" authorId="0" shapeId="0" xr:uid="{336C0C54-C4DE-433D-92E9-610DB1C4DB6C}">
      <text>
        <r>
          <rPr>
            <b/>
            <sz val="9"/>
            <color indexed="81"/>
            <rFont val="Tahoma"/>
            <family val="2"/>
          </rPr>
          <t>Satheesh:</t>
        </r>
        <r>
          <rPr>
            <sz val="9"/>
            <color indexed="81"/>
            <rFont val="Tahoma"/>
            <family val="2"/>
          </rPr>
          <t xml:space="preserve">
External score is updated as per the QC sheet which is updated till 06/09/2021</t>
        </r>
      </text>
    </comment>
    <comment ref="D143" authorId="1" shapeId="0" xr:uid="{7E94FD2B-35EE-4BD0-B414-DA964799F2DF}">
      <text>
        <r>
          <rPr>
            <sz val="9"/>
            <color indexed="81"/>
            <rFont val="Tahoma"/>
            <family val="2"/>
          </rPr>
          <t>The range is 100-110</t>
        </r>
      </text>
    </comment>
    <comment ref="E147" authorId="2" shapeId="0" xr:uid="{7877F8E1-B18B-4A83-A36D-A31504EF6DBD}">
      <text>
        <r>
          <rPr>
            <b/>
            <sz val="9"/>
            <color indexed="81"/>
            <rFont val="Tahoma"/>
            <family val="2"/>
          </rPr>
          <t>Satish Nadar:</t>
        </r>
        <r>
          <rPr>
            <sz val="9"/>
            <color indexed="81"/>
            <rFont val="Tahoma"/>
            <family val="2"/>
          </rPr>
          <t xml:space="preserve">
There were back to back orders with same due date, reports with 1 and 2 day buffer were informed to client in advance</t>
        </r>
      </text>
    </comment>
    <comment ref="D186" authorId="3" shapeId="0" xr:uid="{906249A7-823B-46D3-B22F-B2793FBEB3B5}">
      <text>
        <r>
          <rPr>
            <b/>
            <sz val="9"/>
            <rFont val="Tahoma"/>
            <family val="2"/>
          </rPr>
          <t>Ganesh 602616. Kumaran:</t>
        </r>
        <r>
          <rPr>
            <sz val="9"/>
            <rFont val="Tahoma"/>
            <family val="2"/>
          </rPr>
          <t xml:space="preserve">
Changes on Monthly basis based on the projects worked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Satheesh</author>
    <author xml:space="preserve"> Krish</author>
    <author>Satish Nadar</author>
    <author>Ganesh 602616. Kumaran</author>
  </authors>
  <commentList>
    <comment ref="E114" authorId="0" shapeId="0" xr:uid="{28356C43-1ABB-463E-BE8E-65E7924799EF}">
      <text>
        <r>
          <rPr>
            <b/>
            <sz val="9"/>
            <color indexed="81"/>
            <rFont val="Tahoma"/>
            <family val="2"/>
          </rPr>
          <t>Satheesh:</t>
        </r>
        <r>
          <rPr>
            <sz val="9"/>
            <color indexed="81"/>
            <rFont val="Tahoma"/>
            <family val="2"/>
          </rPr>
          <t xml:space="preserve">
External score is updated as per the QC sheet which is updated till 06/09/2021</t>
        </r>
      </text>
    </comment>
    <comment ref="D141" authorId="1" shapeId="0" xr:uid="{2A606C5B-1F0E-4BB6-A714-8CA58C27372B}">
      <text>
        <r>
          <rPr>
            <sz val="9"/>
            <color indexed="81"/>
            <rFont val="Tahoma"/>
            <family val="2"/>
          </rPr>
          <t>The range is 100-110</t>
        </r>
      </text>
    </comment>
    <comment ref="L141" authorId="1" shapeId="0" xr:uid="{C0D1B484-90C3-4FAC-BA8B-9F0C4F218013}">
      <text>
        <r>
          <rPr>
            <sz val="9"/>
            <color indexed="81"/>
            <rFont val="Tahoma"/>
            <family val="2"/>
          </rPr>
          <t>The range is 100-110</t>
        </r>
      </text>
    </comment>
    <comment ref="E145" authorId="2" shapeId="0" xr:uid="{C15F826D-93B3-4F21-A92B-FAAC35602C1C}">
      <text>
        <r>
          <rPr>
            <b/>
            <sz val="9"/>
            <color indexed="81"/>
            <rFont val="Tahoma"/>
            <family val="2"/>
          </rPr>
          <t>Satish Nadar:</t>
        </r>
        <r>
          <rPr>
            <sz val="9"/>
            <color indexed="81"/>
            <rFont val="Tahoma"/>
            <family val="2"/>
          </rPr>
          <t xml:space="preserve">
There were back to back orders with same due date, reports with 1 and 2 day buffer were informed to client in advance</t>
        </r>
      </text>
    </comment>
    <comment ref="D184" authorId="3" shapeId="0" xr:uid="{AC126D94-EC91-4117-AB78-BA542A10F0C6}">
      <text>
        <r>
          <rPr>
            <b/>
            <sz val="9"/>
            <rFont val="Tahoma"/>
            <family val="2"/>
          </rPr>
          <t>Ganesh 602616. Kumaran:</t>
        </r>
        <r>
          <rPr>
            <sz val="9"/>
            <rFont val="Tahoma"/>
            <family val="2"/>
          </rPr>
          <t xml:space="preserve">
Changes on Monthly basis based on the projects worked
</t>
        </r>
      </text>
    </comment>
    <comment ref="L184" authorId="3" shapeId="0" xr:uid="{A9FB6FAF-7DAB-4FCD-A141-D51846D199CC}">
      <text>
        <r>
          <rPr>
            <b/>
            <sz val="9"/>
            <rFont val="Tahoma"/>
            <family val="2"/>
          </rPr>
          <t>Ganesh 602616. Kumaran:</t>
        </r>
        <r>
          <rPr>
            <sz val="9"/>
            <rFont val="Tahoma"/>
            <family val="2"/>
          </rPr>
          <t xml:space="preserve">
Changes on Monthly basis based on the projects worked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B475A0-A5D4-41C1-91E5-2D170745121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C518272-4338-4FC7-98E8-FFE8E01F0160}" name="WorksheetConnection_Transformation!$I$1:$O$243" type="102" refreshedVersion="7" minRefreshableVersion="5">
    <extLst>
      <ext xmlns:x15="http://schemas.microsoft.com/office/spreadsheetml/2010/11/main" uri="{DE250136-89BD-433C-8126-D09CA5730AF9}">
        <x15:connection id="Range" autoDelete="1">
          <x15:rangePr sourceName="_xlcn.WorksheetConnection_TransformationI1O2431"/>
        </x15:connection>
      </ext>
    </extLst>
  </connection>
</connections>
</file>

<file path=xl/sharedStrings.xml><?xml version="1.0" encoding="utf-8"?>
<sst xmlns="http://schemas.openxmlformats.org/spreadsheetml/2006/main" count="2318" uniqueCount="81">
  <si>
    <t>Department</t>
  </si>
  <si>
    <t>Team</t>
  </si>
  <si>
    <t>Category</t>
  </si>
  <si>
    <t>Target</t>
  </si>
  <si>
    <t xml:space="preserve"> Target Achieved - Dec</t>
  </si>
  <si>
    <t xml:space="preserve"> Target Achieved - Nov</t>
  </si>
  <si>
    <t xml:space="preserve"> Target Achieved - Oct</t>
  </si>
  <si>
    <t>Voice</t>
  </si>
  <si>
    <t>ABC Voice</t>
  </si>
  <si>
    <t>Productivity</t>
  </si>
  <si>
    <t>Quality</t>
  </si>
  <si>
    <t>TAT</t>
  </si>
  <si>
    <t>Data</t>
  </si>
  <si>
    <t>ABC CRG</t>
  </si>
  <si>
    <t>ABC DB</t>
  </si>
  <si>
    <t>NA</t>
  </si>
  <si>
    <t>BP</t>
  </si>
  <si>
    <t>CP UK</t>
  </si>
  <si>
    <t>10.1 - 12.4</t>
  </si>
  <si>
    <t>CU</t>
  </si>
  <si>
    <t>DJ</t>
  </si>
  <si>
    <t>FSS</t>
  </si>
  <si>
    <t>Voice &amp; Data</t>
  </si>
  <si>
    <t>GLN</t>
  </si>
  <si>
    <t>HDO</t>
  </si>
  <si>
    <t>I CVTI</t>
  </si>
  <si>
    <t>I LLI Data</t>
  </si>
  <si>
    <t>WCC</t>
  </si>
  <si>
    <t>Mumbai</t>
  </si>
  <si>
    <t>Web Management</t>
  </si>
  <si>
    <t>HWJ</t>
  </si>
  <si>
    <t>I Credit Reporting</t>
  </si>
  <si>
    <t>MWW</t>
  </si>
  <si>
    <t>AFF</t>
  </si>
  <si>
    <t>HRCA</t>
  </si>
  <si>
    <t>IConnect</t>
  </si>
  <si>
    <t>LSCALE</t>
  </si>
  <si>
    <t>I - Casualty Reporting</t>
  </si>
  <si>
    <t>Tactical Team</t>
  </si>
  <si>
    <t>Small Fixed Projects</t>
  </si>
  <si>
    <t>TTF</t>
  </si>
  <si>
    <t>WCC Syndicate</t>
  </si>
  <si>
    <t>DD Marketing</t>
  </si>
  <si>
    <t>DD BI</t>
  </si>
  <si>
    <t>DJ Pulsar</t>
  </si>
  <si>
    <t>ABC Email</t>
  </si>
  <si>
    <t>ABC Chat</t>
  </si>
  <si>
    <t>WCC Formularies</t>
  </si>
  <si>
    <t>Marketing Coo</t>
  </si>
  <si>
    <t>Target % - Dec</t>
  </si>
  <si>
    <t>Target % - Nov</t>
  </si>
  <si>
    <t>Target % - Oct</t>
  </si>
  <si>
    <t>Values</t>
  </si>
  <si>
    <t>(All)</t>
  </si>
  <si>
    <t>0!</t>
  </si>
  <si>
    <t xml:space="preserve">oct </t>
  </si>
  <si>
    <t>Nov</t>
  </si>
  <si>
    <t>dec</t>
  </si>
  <si>
    <t xml:space="preserve">Oct </t>
  </si>
  <si>
    <t>Dec</t>
  </si>
  <si>
    <t>Average of Target</t>
  </si>
  <si>
    <t>Row Labels</t>
  </si>
  <si>
    <t>Grand Total</t>
  </si>
  <si>
    <t>Oct</t>
  </si>
  <si>
    <t>Distinct Count of Team</t>
  </si>
  <si>
    <t>Distinct Count of Department</t>
  </si>
  <si>
    <t>Distinct Count of Category</t>
  </si>
  <si>
    <t>age</t>
  </si>
  <si>
    <t>Ramesh Kumar Singh</t>
  </si>
  <si>
    <t>Dept</t>
  </si>
  <si>
    <t>Salary</t>
  </si>
  <si>
    <t>Name</t>
  </si>
  <si>
    <t>Ross</t>
  </si>
  <si>
    <t>Helen</t>
  </si>
  <si>
    <t>Tamara</t>
  </si>
  <si>
    <t>Zoey</t>
  </si>
  <si>
    <t>Jackson</t>
  </si>
  <si>
    <t>Lehman</t>
  </si>
  <si>
    <t>Sales</t>
  </si>
  <si>
    <t>Accounting</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</si>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</sst>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_-;\-* #,##0_-;_-* &quot;-&quot;??_-;_-@_-"/>
    <numFmt numFmtId="166" formatCode="0.000"/>
  </numFmts>
  <fonts count="15">
    <font>
      <sz val="11"/>
      <color theme="1"/>
      <name val="Calibri"/>
      <family val="2"/>
      <scheme val="minor"/>
    </font>
    <font>
      <sz val="11"/>
      <color theme="1"/>
      <name val="Calibri"/>
      <family val="2"/>
      <scheme val="minor"/>
    </font>
    <font>
      <sz val="10"/>
      <color rgb="FF000000"/>
      <name val="Arial"/>
      <family val="2"/>
    </font>
    <font>
      <b/>
      <sz val="11"/>
      <color rgb="FFFFFFFF"/>
      <name val="Arial"/>
      <family val="2"/>
    </font>
    <font>
      <sz val="11"/>
      <name val="Arial"/>
      <family val="2"/>
    </font>
    <font>
      <b/>
      <sz val="11"/>
      <name val="Arial"/>
      <family val="2"/>
    </font>
    <font>
      <sz val="11"/>
      <name val="Calibri"/>
      <family val="2"/>
      <scheme val="minor"/>
    </font>
    <font>
      <sz val="11"/>
      <color indexed="8"/>
      <name val="Calibri"/>
      <family val="2"/>
    </font>
    <font>
      <b/>
      <sz val="9"/>
      <color indexed="81"/>
      <name val="Tahoma"/>
      <family val="2"/>
    </font>
    <font>
      <sz val="9"/>
      <color indexed="81"/>
      <name val="Tahoma"/>
      <family val="2"/>
    </font>
    <font>
      <sz val="11"/>
      <name val="Calibri"/>
      <family val="2"/>
    </font>
    <font>
      <b/>
      <sz val="9"/>
      <name val="Tahoma"/>
      <family val="2"/>
    </font>
    <font>
      <sz val="9"/>
      <name val="Tahoma"/>
      <family val="2"/>
    </font>
    <font>
      <sz val="12"/>
      <color theme="1"/>
      <name val="Calibri"/>
      <family val="2"/>
      <scheme val="minor"/>
    </font>
    <font>
      <sz val="11"/>
      <name val="Roboto Lt"/>
    </font>
  </fonts>
  <fills count="7">
    <fill>
      <patternFill patternType="none"/>
    </fill>
    <fill>
      <patternFill patternType="gray125"/>
    </fill>
    <fill>
      <patternFill patternType="solid">
        <fgColor theme="7" tint="-0.249977111117893"/>
        <bgColor rgb="FF801C9E"/>
      </patternFill>
    </fill>
    <fill>
      <patternFill patternType="solid">
        <fgColor theme="0"/>
        <bgColor indexed="64"/>
      </patternFill>
    </fill>
    <fill>
      <patternFill patternType="solid">
        <fgColor rgb="FFFFFF00"/>
        <bgColor indexed="64"/>
      </patternFill>
    </fill>
    <fill>
      <patternFill patternType="solid">
        <fgColor rgb="FFF1FEE6"/>
        <bgColor indexed="64"/>
      </patternFill>
    </fill>
    <fill>
      <patternFill patternType="solid">
        <fgColor theme="9"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8">
    <xf numFmtId="0" fontId="0" fillId="0" borderId="0"/>
    <xf numFmtId="9" fontId="1" fillId="0" borderId="0" applyFont="0" applyFill="0" applyBorder="0" applyAlignment="0" applyProtection="0"/>
    <xf numFmtId="0" fontId="2" fillId="0" borderId="0"/>
    <xf numFmtId="0" fontId="1" fillId="0" borderId="0"/>
    <xf numFmtId="9" fontId="1" fillId="0" borderId="0" applyFont="0" applyFill="0" applyBorder="0" applyAlignment="0" applyProtection="0">
      <alignment vertical="center"/>
    </xf>
    <xf numFmtId="9" fontId="1" fillId="0" borderId="0" applyFont="0" applyFill="0" applyBorder="0" applyAlignment="0" applyProtection="0"/>
    <xf numFmtId="9" fontId="7" fillId="0" borderId="0" applyFont="0" applyFill="0" applyBorder="0" applyAlignment="0" applyProtection="0"/>
    <xf numFmtId="0" fontId="13" fillId="0" borderId="0"/>
  </cellStyleXfs>
  <cellXfs count="75">
    <xf numFmtId="0" fontId="0" fillId="0" borderId="0" xfId="0"/>
    <xf numFmtId="0" fontId="3" fillId="2" borderId="1" xfId="2" applyFont="1" applyFill="1" applyBorder="1" applyAlignment="1">
      <alignment horizontal="center" vertical="center" wrapText="1"/>
    </xf>
    <xf numFmtId="0" fontId="4" fillId="3" borderId="1" xfId="3" applyFont="1" applyFill="1" applyBorder="1" applyAlignment="1">
      <alignment horizontal="center" vertical="center"/>
    </xf>
    <xf numFmtId="0" fontId="5" fillId="3" borderId="1" xfId="3" applyFont="1" applyFill="1" applyBorder="1" applyAlignment="1">
      <alignment horizontal="center" vertical="center"/>
    </xf>
    <xf numFmtId="9" fontId="4" fillId="3" borderId="1" xfId="3" applyNumberFormat="1" applyFont="1" applyFill="1" applyBorder="1" applyAlignment="1">
      <alignment horizontal="center" vertical="center"/>
    </xf>
    <xf numFmtId="10" fontId="4" fillId="3" borderId="1" xfId="3" applyNumberFormat="1" applyFont="1" applyFill="1" applyBorder="1" applyAlignment="1">
      <alignment horizontal="center" vertical="center"/>
    </xf>
    <xf numFmtId="2" fontId="4" fillId="3" borderId="1" xfId="3" applyNumberFormat="1" applyFont="1" applyFill="1" applyBorder="1" applyAlignment="1">
      <alignment horizontal="center" vertical="center"/>
    </xf>
    <xf numFmtId="21" fontId="4" fillId="3" borderId="1" xfId="3" applyNumberFormat="1" applyFont="1" applyFill="1" applyBorder="1" applyAlignment="1">
      <alignment horizontal="center" vertical="center"/>
    </xf>
    <xf numFmtId="21" fontId="6" fillId="3" borderId="1" xfId="3" applyNumberFormat="1" applyFont="1" applyFill="1" applyBorder="1" applyAlignment="1">
      <alignment horizontal="center" vertical="center"/>
    </xf>
    <xf numFmtId="0" fontId="4" fillId="3" borderId="1" xfId="3" applyFont="1" applyFill="1" applyBorder="1" applyAlignment="1" applyProtection="1">
      <alignment horizontal="center" vertical="center"/>
      <protection locked="0"/>
    </xf>
    <xf numFmtId="9" fontId="4" fillId="3" borderId="1" xfId="4" applyFont="1" applyFill="1" applyBorder="1" applyAlignment="1" applyProtection="1">
      <alignment horizontal="center" vertical="center"/>
      <protection locked="0"/>
    </xf>
    <xf numFmtId="10" fontId="4" fillId="3" borderId="1" xfId="3" applyNumberFormat="1" applyFont="1" applyFill="1" applyBorder="1" applyAlignment="1" applyProtection="1">
      <alignment horizontal="center" vertical="center"/>
      <protection locked="0"/>
    </xf>
    <xf numFmtId="164" fontId="4" fillId="3" borderId="1" xfId="4" applyNumberFormat="1" applyFont="1" applyFill="1" applyBorder="1" applyAlignment="1" applyProtection="1">
      <alignment horizontal="center" vertical="center"/>
      <protection locked="0"/>
    </xf>
    <xf numFmtId="9" fontId="4" fillId="3" borderId="1" xfId="3" applyNumberFormat="1" applyFont="1" applyFill="1" applyBorder="1" applyAlignment="1" applyProtection="1">
      <alignment horizontal="center" vertical="center"/>
      <protection locked="0"/>
    </xf>
    <xf numFmtId="0" fontId="6" fillId="3" borderId="1" xfId="3" applyFont="1" applyFill="1" applyBorder="1" applyAlignment="1">
      <alignment horizontal="center" vertical="center"/>
    </xf>
    <xf numFmtId="0" fontId="6" fillId="3" borderId="1" xfId="3" applyFont="1" applyFill="1" applyBorder="1" applyAlignment="1" applyProtection="1">
      <alignment horizontal="center" vertical="center"/>
      <protection locked="0"/>
    </xf>
    <xf numFmtId="9" fontId="6" fillId="3" borderId="1" xfId="4" applyFont="1" applyFill="1" applyBorder="1" applyAlignment="1">
      <alignment horizontal="center" vertical="center"/>
    </xf>
    <xf numFmtId="9" fontId="6" fillId="3" borderId="1" xfId="4" applyFont="1" applyFill="1" applyBorder="1" applyAlignment="1" applyProtection="1">
      <alignment horizontal="center" vertical="center"/>
      <protection locked="0"/>
    </xf>
    <xf numFmtId="9" fontId="6" fillId="3" borderId="1" xfId="3" applyNumberFormat="1" applyFont="1" applyFill="1" applyBorder="1" applyAlignment="1">
      <alignment horizontal="center" vertical="center"/>
    </xf>
    <xf numFmtId="9" fontId="6" fillId="3" borderId="1" xfId="3" applyNumberFormat="1" applyFont="1" applyFill="1" applyBorder="1" applyAlignment="1" applyProtection="1">
      <alignment horizontal="center" vertical="center"/>
      <protection locked="0"/>
    </xf>
    <xf numFmtId="10" fontId="6" fillId="3" borderId="1" xfId="5" applyNumberFormat="1" applyFont="1" applyFill="1" applyBorder="1" applyAlignment="1">
      <alignment horizontal="center" vertical="center"/>
    </xf>
    <xf numFmtId="9" fontId="6" fillId="3" borderId="1" xfId="5" applyFont="1" applyFill="1" applyBorder="1" applyAlignment="1" applyProtection="1">
      <alignment horizontal="center" vertical="center"/>
      <protection locked="0"/>
    </xf>
    <xf numFmtId="2" fontId="6" fillId="3" borderId="1" xfId="3" applyNumberFormat="1" applyFont="1" applyFill="1" applyBorder="1" applyAlignment="1">
      <alignment horizontal="center" vertical="center"/>
    </xf>
    <xf numFmtId="9" fontId="4" fillId="3" borderId="1" xfId="3" applyNumberFormat="1" applyFont="1" applyFill="1" applyBorder="1" applyAlignment="1">
      <alignment horizontal="center" vertical="center" wrapText="1"/>
    </xf>
    <xf numFmtId="0" fontId="4" fillId="3" borderId="1" xfId="3" applyFont="1" applyFill="1" applyBorder="1" applyAlignment="1">
      <alignment horizontal="center" vertical="center" wrapText="1"/>
    </xf>
    <xf numFmtId="2" fontId="4" fillId="3" borderId="1" xfId="3" applyNumberFormat="1" applyFont="1" applyFill="1" applyBorder="1" applyAlignment="1" applyProtection="1">
      <alignment horizontal="center" vertical="center"/>
      <protection locked="0"/>
    </xf>
    <xf numFmtId="0" fontId="6" fillId="3" borderId="1" xfId="3" applyFont="1" applyFill="1" applyBorder="1" applyAlignment="1" applyProtection="1">
      <alignment horizontal="center" vertical="center" wrapText="1"/>
      <protection locked="0"/>
    </xf>
    <xf numFmtId="1" fontId="6" fillId="3" borderId="1" xfId="3" applyNumberFormat="1" applyFont="1" applyFill="1" applyBorder="1" applyAlignment="1" applyProtection="1">
      <alignment horizontal="center" vertical="center" wrapText="1"/>
      <protection locked="0"/>
    </xf>
    <xf numFmtId="9" fontId="6" fillId="3" borderId="1" xfId="3" applyNumberFormat="1" applyFont="1" applyFill="1" applyBorder="1" applyAlignment="1" applyProtection="1">
      <alignment horizontal="center" vertical="center" wrapText="1"/>
      <protection locked="0"/>
    </xf>
    <xf numFmtId="164" fontId="6" fillId="3" borderId="1" xfId="4" applyNumberFormat="1" applyFont="1" applyFill="1" applyBorder="1" applyAlignment="1" applyProtection="1">
      <alignment horizontal="center" vertical="center" wrapText="1"/>
      <protection locked="0"/>
    </xf>
    <xf numFmtId="164" fontId="6" fillId="3" borderId="1" xfId="3" applyNumberFormat="1" applyFont="1" applyFill="1" applyBorder="1" applyAlignment="1" applyProtection="1">
      <alignment horizontal="center" vertical="center" wrapText="1"/>
      <protection locked="0"/>
    </xf>
    <xf numFmtId="165" fontId="4" fillId="3" borderId="1" xfId="3" applyNumberFormat="1" applyFont="1" applyFill="1" applyBorder="1" applyAlignment="1" applyProtection="1">
      <alignment horizontal="center" vertical="center"/>
      <protection locked="0"/>
    </xf>
    <xf numFmtId="9" fontId="4" fillId="3" borderId="1" xfId="4" applyFont="1" applyFill="1" applyBorder="1" applyAlignment="1" applyProtection="1">
      <alignment horizontal="center" vertical="center"/>
    </xf>
    <xf numFmtId="9" fontId="4" fillId="3" borderId="1" xfId="6" applyFont="1" applyFill="1" applyBorder="1" applyAlignment="1" applyProtection="1">
      <alignment horizontal="center" vertical="center"/>
    </xf>
    <xf numFmtId="9" fontId="4" fillId="3" borderId="1" xfId="6" applyFont="1" applyFill="1" applyBorder="1" applyAlignment="1" applyProtection="1">
      <alignment horizontal="center" vertical="center"/>
      <protection locked="0"/>
    </xf>
    <xf numFmtId="164" fontId="4" fillId="3" borderId="1" xfId="4" applyNumberFormat="1" applyFont="1" applyFill="1" applyBorder="1" applyAlignment="1" applyProtection="1">
      <alignment horizontal="center" vertical="center"/>
    </xf>
    <xf numFmtId="2" fontId="4" fillId="3" borderId="1" xfId="6" applyNumberFormat="1" applyFont="1" applyFill="1" applyBorder="1" applyAlignment="1" applyProtection="1">
      <alignment horizontal="center" vertical="center"/>
    </xf>
    <xf numFmtId="2" fontId="4" fillId="3" borderId="1" xfId="6" applyNumberFormat="1" applyFont="1" applyFill="1" applyBorder="1" applyAlignment="1" applyProtection="1">
      <alignment horizontal="center" vertical="center"/>
      <protection locked="0"/>
    </xf>
    <xf numFmtId="166" fontId="6" fillId="3" borderId="1" xfId="4" applyNumberFormat="1" applyFont="1" applyFill="1" applyBorder="1" applyAlignment="1">
      <alignment horizontal="center" vertical="center"/>
    </xf>
    <xf numFmtId="9" fontId="4" fillId="3" borderId="1" xfId="4" applyFont="1" applyFill="1" applyBorder="1" applyAlignment="1" applyProtection="1">
      <alignment horizontal="center" vertical="center" wrapText="1"/>
      <protection locked="0"/>
    </xf>
    <xf numFmtId="164" fontId="6" fillId="3" borderId="1" xfId="4" applyNumberFormat="1" applyFont="1" applyFill="1" applyBorder="1" applyAlignment="1" applyProtection="1">
      <alignment horizontal="center" vertical="center"/>
      <protection locked="0"/>
    </xf>
    <xf numFmtId="10" fontId="6" fillId="3" borderId="1" xfId="4" applyNumberFormat="1" applyFont="1" applyFill="1" applyBorder="1" applyAlignment="1" applyProtection="1">
      <alignment horizontal="center" vertical="center"/>
      <protection locked="0"/>
    </xf>
    <xf numFmtId="9" fontId="6" fillId="3" borderId="1" xfId="3" applyNumberFormat="1" applyFont="1" applyFill="1" applyBorder="1" applyAlignment="1">
      <alignment horizontal="center" vertical="center" wrapText="1"/>
    </xf>
    <xf numFmtId="9" fontId="6" fillId="3" borderId="1" xfId="4" applyFont="1" applyFill="1" applyBorder="1" applyAlignment="1" applyProtection="1">
      <alignment horizontal="center" vertical="center" wrapText="1"/>
      <protection locked="0"/>
    </xf>
    <xf numFmtId="10" fontId="6" fillId="3" borderId="1" xfId="4" applyNumberFormat="1" applyFont="1" applyFill="1" applyBorder="1" applyAlignment="1" applyProtection="1">
      <alignment horizontal="center" vertical="center" wrapText="1"/>
      <protection locked="0"/>
    </xf>
    <xf numFmtId="1" fontId="6" fillId="3" borderId="1" xfId="3" applyNumberFormat="1" applyFont="1" applyFill="1" applyBorder="1" applyAlignment="1">
      <alignment horizontal="center" vertical="center"/>
    </xf>
    <xf numFmtId="10" fontId="6" fillId="3" borderId="1" xfId="3" applyNumberFormat="1" applyFont="1" applyFill="1" applyBorder="1" applyAlignment="1" applyProtection="1">
      <alignment horizontal="center" vertical="center"/>
      <protection locked="0"/>
    </xf>
    <xf numFmtId="10" fontId="6" fillId="3" borderId="1" xfId="3" applyNumberFormat="1" applyFont="1" applyFill="1" applyBorder="1" applyAlignment="1">
      <alignment horizontal="center" vertical="center"/>
    </xf>
    <xf numFmtId="1" fontId="6" fillId="3" borderId="1" xfId="3" applyNumberFormat="1" applyFont="1" applyFill="1" applyBorder="1" applyAlignment="1">
      <alignment horizontal="center" vertical="center" wrapText="1"/>
    </xf>
    <xf numFmtId="2" fontId="6" fillId="3" borderId="1" xfId="3" applyNumberFormat="1" applyFont="1" applyFill="1" applyBorder="1" applyAlignment="1" applyProtection="1">
      <alignment horizontal="center" vertical="center"/>
      <protection locked="0"/>
    </xf>
    <xf numFmtId="10" fontId="10" fillId="3" borderId="1" xfId="3" applyNumberFormat="1" applyFont="1" applyFill="1" applyBorder="1" applyAlignment="1">
      <alignment horizontal="center" vertical="center" wrapText="1"/>
    </xf>
    <xf numFmtId="3" fontId="6" fillId="3" borderId="1" xfId="3" applyNumberFormat="1" applyFont="1" applyFill="1" applyBorder="1" applyAlignment="1">
      <alignment horizontal="center" vertical="center" wrapText="1"/>
    </xf>
    <xf numFmtId="3" fontId="6" fillId="3" borderId="1" xfId="3" applyNumberFormat="1" applyFont="1" applyFill="1" applyBorder="1" applyAlignment="1" applyProtection="1">
      <alignment horizontal="center" vertical="center"/>
      <protection locked="0"/>
    </xf>
    <xf numFmtId="4" fontId="6" fillId="3" borderId="1" xfId="3" applyNumberFormat="1" applyFont="1" applyFill="1" applyBorder="1" applyAlignment="1" applyProtection="1">
      <alignment horizontal="center" vertical="center"/>
      <protection locked="0"/>
    </xf>
    <xf numFmtId="0" fontId="6" fillId="3" borderId="1" xfId="3" applyFont="1" applyFill="1" applyBorder="1" applyAlignment="1">
      <alignment horizontal="center" vertical="center" wrapText="1"/>
    </xf>
    <xf numFmtId="0" fontId="4" fillId="3" borderId="1" xfId="4" applyNumberFormat="1" applyFont="1" applyFill="1" applyBorder="1" applyAlignment="1" applyProtection="1">
      <alignment horizontal="center" vertical="center"/>
      <protection locked="0"/>
    </xf>
    <xf numFmtId="10" fontId="6" fillId="3" borderId="1" xfId="3" applyNumberFormat="1" applyFont="1" applyFill="1" applyBorder="1" applyAlignment="1" applyProtection="1">
      <alignment horizontal="center" vertical="center" wrapText="1"/>
      <protection locked="0"/>
    </xf>
    <xf numFmtId="10" fontId="4" fillId="3" borderId="1" xfId="3" applyNumberFormat="1" applyFont="1" applyFill="1" applyBorder="1" applyAlignment="1">
      <alignment horizontal="center" vertical="center" wrapText="1"/>
    </xf>
    <xf numFmtId="9" fontId="4" fillId="3" borderId="1" xfId="3" applyNumberFormat="1" applyFont="1" applyFill="1" applyBorder="1" applyAlignment="1" applyProtection="1">
      <alignment horizontal="center" vertical="center" wrapText="1"/>
      <protection locked="0"/>
    </xf>
    <xf numFmtId="9" fontId="14" fillId="3" borderId="1" xfId="7" applyNumberFormat="1" applyFont="1" applyFill="1" applyBorder="1" applyAlignment="1">
      <alignment horizontal="center" vertical="center" wrapText="1"/>
    </xf>
    <xf numFmtId="9" fontId="6" fillId="3" borderId="1" xfId="4" applyFont="1" applyFill="1" applyBorder="1" applyAlignment="1">
      <alignment horizontal="center" vertical="center" wrapText="1"/>
    </xf>
    <xf numFmtId="9" fontId="4" fillId="3" borderId="1" xfId="4" applyFont="1" applyFill="1" applyBorder="1" applyAlignment="1">
      <alignment horizontal="center" vertical="center"/>
    </xf>
    <xf numFmtId="21" fontId="4" fillId="3" borderId="1" xfId="4" applyNumberFormat="1" applyFont="1" applyFill="1" applyBorder="1" applyAlignment="1">
      <alignment horizontal="center" vertical="center"/>
    </xf>
    <xf numFmtId="9" fontId="0" fillId="0" borderId="0" xfId="1" applyFont="1"/>
    <xf numFmtId="10" fontId="0" fillId="0" borderId="0" xfId="1" applyNumberFormat="1" applyFont="1"/>
    <xf numFmtId="10" fontId="0" fillId="0" borderId="1" xfId="0" applyNumberFormat="1" applyBorder="1"/>
    <xf numFmtId="0" fontId="0" fillId="0" borderId="0" xfId="0" pivotButton="1"/>
    <xf numFmtId="10" fontId="0" fillId="0" borderId="0" xfId="0" applyNumberFormat="1"/>
    <xf numFmtId="0" fontId="0" fillId="0" borderId="0" xfId="0" applyNumberFormat="1"/>
    <xf numFmtId="0" fontId="0" fillId="4" borderId="0" xfId="0" applyFill="1"/>
    <xf numFmtId="0" fontId="0" fillId="5" borderId="0" xfId="0" applyFill="1"/>
    <xf numFmtId="9" fontId="0" fillId="0" borderId="0" xfId="0" applyNumberFormat="1"/>
    <xf numFmtId="0" fontId="0" fillId="0" borderId="0" xfId="0" applyAlignment="1">
      <alignment horizontal="left"/>
    </xf>
    <xf numFmtId="0" fontId="0" fillId="5" borderId="0" xfId="0" applyFill="1" applyAlignment="1">
      <alignment horizontal="center"/>
    </xf>
    <xf numFmtId="0" fontId="0" fillId="6" borderId="0" xfId="0" applyFill="1" applyAlignment="1">
      <alignment horizontal="center"/>
    </xf>
  </cellXfs>
  <cellStyles count="8">
    <cellStyle name="Normal" xfId="0" builtinId="0"/>
    <cellStyle name="Normal 2" xfId="2" xr:uid="{1E7C69FA-108C-4E86-894F-B3BAD541E212}"/>
    <cellStyle name="Normal 3 2" xfId="7" xr:uid="{8890AF5B-0805-4A4A-B4F1-50EC00163AFB}"/>
    <cellStyle name="Normal 4" xfId="3" xr:uid="{6B1E3AA4-C754-4EF8-973F-FF716FC6ED52}"/>
    <cellStyle name="Percent" xfId="1" builtinId="5"/>
    <cellStyle name="Percent 2" xfId="4" xr:uid="{E236E742-1D97-4773-8C2E-AC2C54C1391A}"/>
    <cellStyle name="Percent 3" xfId="6" xr:uid="{1AC13F4D-08D1-47DC-B233-D8B284A28232}"/>
    <cellStyle name="Percent 5" xfId="5" xr:uid="{CF4F9456-D225-4ED1-B3E2-153946E1767C}"/>
  </cellStyles>
  <dxfs count="13">
    <dxf>
      <numFmt numFmtId="13" formatCode="0%"/>
    </dxf>
    <dxf>
      <numFmt numFmtId="14" formatCode="0.00%"/>
    </dxf>
    <dxf>
      <numFmt numFmtId="14" formatCode="0.00%"/>
    </dxf>
    <dxf>
      <numFmt numFmtId="13" formatCode="0%"/>
    </dxf>
    <dxf>
      <font>
        <color rgb="FFFFC000"/>
      </font>
      <fill>
        <patternFill>
          <bgColor theme="0"/>
        </patternFill>
      </fill>
    </dxf>
    <dxf>
      <font>
        <color rgb="FFCF2600"/>
      </font>
      <fill>
        <patternFill>
          <bgColor theme="0"/>
        </patternFill>
      </fill>
    </dxf>
    <dxf>
      <font>
        <color rgb="FFD41C9E"/>
      </font>
    </dxf>
    <dxf>
      <font>
        <color rgb="FFFFC000"/>
      </font>
      <fill>
        <patternFill>
          <bgColor theme="0"/>
        </patternFill>
      </fill>
    </dxf>
    <dxf>
      <font>
        <color rgb="FFCF2600"/>
      </font>
      <fill>
        <patternFill>
          <bgColor theme="0"/>
        </patternFill>
      </fill>
    </dxf>
    <dxf>
      <font>
        <color rgb="FFD41C9E"/>
      </font>
    </dxf>
    <dxf>
      <font>
        <color rgb="FFFFC000"/>
      </font>
      <fill>
        <patternFill>
          <bgColor theme="0"/>
        </patternFill>
      </fill>
    </dxf>
    <dxf>
      <font>
        <color rgb="FFCF2600"/>
      </font>
      <fill>
        <patternFill>
          <bgColor theme="0"/>
        </patternFill>
      </fill>
    </dxf>
    <dxf>
      <font>
        <color rgb="FFD41C9E"/>
      </font>
    </dxf>
  </dxfs>
  <tableStyles count="0" defaultTableStyle="TableStyleMedium2" defaultPivotStyle="PivotStyleLight16"/>
  <colors>
    <mruColors>
      <color rgb="FFF1FE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assessment Part A.xlsx]Pivot!PivotTable2</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0879265091862"/>
          <c:y val="0.23406969962088073"/>
          <c:w val="0.85042454068241469"/>
          <c:h val="0.38768518518518519"/>
        </c:manualLayout>
      </c:layout>
      <c:barChart>
        <c:barDir val="col"/>
        <c:grouping val="clustered"/>
        <c:varyColors val="0"/>
        <c:ser>
          <c:idx val="0"/>
          <c:order val="0"/>
          <c:tx>
            <c:strRef>
              <c:f>Pivot!$B$4:$B$5</c:f>
              <c:strCache>
                <c:ptCount val="1"/>
                <c:pt idx="0">
                  <c:v>Oct </c:v>
                </c:pt>
              </c:strCache>
            </c:strRef>
          </c:tx>
          <c:spPr>
            <a:solidFill>
              <a:schemeClr val="accent1"/>
            </a:solidFill>
            <a:ln>
              <a:noFill/>
            </a:ln>
            <a:effectLst/>
          </c:spPr>
          <c:invertIfNegative val="0"/>
          <c:cat>
            <c:strRef>
              <c:f>Pivot!$A$6</c:f>
              <c:strCache>
                <c:ptCount val="1"/>
                <c:pt idx="0">
                  <c:v>Productivity</c:v>
                </c:pt>
              </c:strCache>
            </c:strRef>
          </c:cat>
          <c:val>
            <c:numRef>
              <c:f>Pivot!$B$6</c:f>
              <c:numCache>
                <c:formatCode>0.00%</c:formatCode>
                <c:ptCount val="1"/>
                <c:pt idx="0">
                  <c:v>0.83104691800653985</c:v>
                </c:pt>
              </c:numCache>
            </c:numRef>
          </c:val>
          <c:extLst>
            <c:ext xmlns:c16="http://schemas.microsoft.com/office/drawing/2014/chart" uri="{C3380CC4-5D6E-409C-BE32-E72D297353CC}">
              <c16:uniqueId val="{00000000-A741-44A3-8F5D-5DCDE789E08D}"/>
            </c:ext>
          </c:extLst>
        </c:ser>
        <c:ser>
          <c:idx val="1"/>
          <c:order val="1"/>
          <c:tx>
            <c:strRef>
              <c:f>Pivot!$C$4:$C$5</c:f>
              <c:strCache>
                <c:ptCount val="1"/>
                <c:pt idx="0">
                  <c:v>Nov</c:v>
                </c:pt>
              </c:strCache>
            </c:strRef>
          </c:tx>
          <c:spPr>
            <a:solidFill>
              <a:schemeClr val="accent2"/>
            </a:solidFill>
            <a:ln>
              <a:noFill/>
            </a:ln>
            <a:effectLst/>
          </c:spPr>
          <c:invertIfNegative val="0"/>
          <c:cat>
            <c:strRef>
              <c:f>Pivot!$A$6</c:f>
              <c:strCache>
                <c:ptCount val="1"/>
                <c:pt idx="0">
                  <c:v>Productivity</c:v>
                </c:pt>
              </c:strCache>
            </c:strRef>
          </c:cat>
          <c:val>
            <c:numRef>
              <c:f>Pivot!$C$6</c:f>
              <c:numCache>
                <c:formatCode>0.00%</c:formatCode>
                <c:ptCount val="1"/>
                <c:pt idx="0">
                  <c:v>1.0912768530574577</c:v>
                </c:pt>
              </c:numCache>
            </c:numRef>
          </c:val>
          <c:extLst>
            <c:ext xmlns:c16="http://schemas.microsoft.com/office/drawing/2014/chart" uri="{C3380CC4-5D6E-409C-BE32-E72D297353CC}">
              <c16:uniqueId val="{00000001-A741-44A3-8F5D-5DCDE789E08D}"/>
            </c:ext>
          </c:extLst>
        </c:ser>
        <c:ser>
          <c:idx val="2"/>
          <c:order val="2"/>
          <c:tx>
            <c:strRef>
              <c:f>Pivot!$D$4:$D$5</c:f>
              <c:strCache>
                <c:ptCount val="1"/>
                <c:pt idx="0">
                  <c:v>Dec</c:v>
                </c:pt>
              </c:strCache>
            </c:strRef>
          </c:tx>
          <c:spPr>
            <a:solidFill>
              <a:schemeClr val="accent3"/>
            </a:solidFill>
            <a:ln>
              <a:noFill/>
            </a:ln>
            <a:effectLst/>
          </c:spPr>
          <c:invertIfNegative val="0"/>
          <c:cat>
            <c:strRef>
              <c:f>Pivot!$A$6</c:f>
              <c:strCache>
                <c:ptCount val="1"/>
                <c:pt idx="0">
                  <c:v>Productivity</c:v>
                </c:pt>
              </c:strCache>
            </c:strRef>
          </c:cat>
          <c:val>
            <c:numRef>
              <c:f>Pivot!$D$6</c:f>
              <c:numCache>
                <c:formatCode>0.00%</c:formatCode>
                <c:ptCount val="1"/>
                <c:pt idx="0">
                  <c:v>1.0923952172575144</c:v>
                </c:pt>
              </c:numCache>
            </c:numRef>
          </c:val>
          <c:extLst>
            <c:ext xmlns:c16="http://schemas.microsoft.com/office/drawing/2014/chart" uri="{C3380CC4-5D6E-409C-BE32-E72D297353CC}">
              <c16:uniqueId val="{00000002-A741-44A3-8F5D-5DCDE789E08D}"/>
            </c:ext>
          </c:extLst>
        </c:ser>
        <c:dLbls>
          <c:showLegendKey val="0"/>
          <c:showVal val="0"/>
          <c:showCatName val="0"/>
          <c:showSerName val="0"/>
          <c:showPercent val="0"/>
          <c:showBubbleSize val="0"/>
        </c:dLbls>
        <c:gapWidth val="150"/>
        <c:axId val="546130720"/>
        <c:axId val="546129056"/>
      </c:barChart>
      <c:catAx>
        <c:axId val="5461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29056"/>
        <c:crosses val="autoZero"/>
        <c:auto val="1"/>
        <c:lblAlgn val="ctr"/>
        <c:lblOffset val="100"/>
        <c:noMultiLvlLbl val="0"/>
      </c:catAx>
      <c:valAx>
        <c:axId val="546129056"/>
        <c:scaling>
          <c:orientation val="minMax"/>
        </c:scaling>
        <c:delete val="1"/>
        <c:axPos val="l"/>
        <c:numFmt formatCode="0.00%" sourceLinked="1"/>
        <c:majorTickMark val="none"/>
        <c:minorTickMark val="none"/>
        <c:tickLblPos val="nextTo"/>
        <c:crossAx val="54613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Pivot!$A$11</c:f>
              <c:strCache>
                <c:ptCount val="1"/>
                <c:pt idx="0">
                  <c:v>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Pivot!$B$10:$D$10</c:f>
              <c:strCache>
                <c:ptCount val="3"/>
                <c:pt idx="0">
                  <c:v>oct </c:v>
                </c:pt>
                <c:pt idx="1">
                  <c:v>Nov</c:v>
                </c:pt>
                <c:pt idx="2">
                  <c:v>dec</c:v>
                </c:pt>
              </c:strCache>
            </c:strRef>
          </c:cat>
          <c:val>
            <c:numRef>
              <c:f>Pivot!$B$11:$D$11</c:f>
              <c:numCache>
                <c:formatCode>0.00%</c:formatCode>
                <c:ptCount val="3"/>
                <c:pt idx="0">
                  <c:v>0.83104691800653985</c:v>
                </c:pt>
                <c:pt idx="1">
                  <c:v>1.0912768530574577</c:v>
                </c:pt>
                <c:pt idx="2">
                  <c:v>1.0923952172575144</c:v>
                </c:pt>
              </c:numCache>
            </c:numRef>
          </c:val>
          <c:smooth val="0"/>
          <c:extLst>
            <c:ext xmlns:c16="http://schemas.microsoft.com/office/drawing/2014/chart" uri="{C3380CC4-5D6E-409C-BE32-E72D297353CC}">
              <c16:uniqueId val="{00000000-CD1F-4431-AFC7-9783D6796DEF}"/>
            </c:ext>
          </c:extLst>
        </c:ser>
        <c:ser>
          <c:idx val="1"/>
          <c:order val="1"/>
          <c:tx>
            <c:strRef>
              <c:f>Pivot!$A$12</c:f>
              <c:strCache>
                <c:ptCount val="1"/>
                <c:pt idx="0">
                  <c:v>Quality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Pivot!$B$10:$D$10</c:f>
              <c:strCache>
                <c:ptCount val="3"/>
                <c:pt idx="0">
                  <c:v>oct </c:v>
                </c:pt>
                <c:pt idx="1">
                  <c:v>Nov</c:v>
                </c:pt>
                <c:pt idx="2">
                  <c:v>dec</c:v>
                </c:pt>
              </c:strCache>
            </c:strRef>
          </c:cat>
          <c:val>
            <c:numRef>
              <c:f>Pivot!$B$12:$D$12</c:f>
              <c:numCache>
                <c:formatCode>0.00%</c:formatCode>
                <c:ptCount val="3"/>
                <c:pt idx="0">
                  <c:v>0</c:v>
                </c:pt>
                <c:pt idx="1">
                  <c:v>0</c:v>
                </c:pt>
                <c:pt idx="2">
                  <c:v>0</c:v>
                </c:pt>
              </c:numCache>
            </c:numRef>
          </c:val>
          <c:smooth val="0"/>
          <c:extLst>
            <c:ext xmlns:c16="http://schemas.microsoft.com/office/drawing/2014/chart" uri="{C3380CC4-5D6E-409C-BE32-E72D297353CC}">
              <c16:uniqueId val="{00000001-CD1F-4431-AFC7-9783D6796DEF}"/>
            </c:ext>
          </c:extLst>
        </c:ser>
        <c:ser>
          <c:idx val="2"/>
          <c:order val="2"/>
          <c:tx>
            <c:strRef>
              <c:f>Pivot!$A$13</c:f>
              <c:strCache>
                <c:ptCount val="1"/>
                <c:pt idx="0">
                  <c:v>TAT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Pivot!$B$10:$D$10</c:f>
              <c:strCache>
                <c:ptCount val="3"/>
                <c:pt idx="0">
                  <c:v>oct </c:v>
                </c:pt>
                <c:pt idx="1">
                  <c:v>Nov</c:v>
                </c:pt>
                <c:pt idx="2">
                  <c:v>dec</c:v>
                </c:pt>
              </c:strCache>
            </c:strRef>
          </c:cat>
          <c:val>
            <c:numRef>
              <c:f>Pivot!$B$13:$D$13</c:f>
              <c:numCache>
                <c:formatCode>0.00%</c:formatCode>
                <c:ptCount val="3"/>
                <c:pt idx="0">
                  <c:v>0</c:v>
                </c:pt>
                <c:pt idx="1">
                  <c:v>0</c:v>
                </c:pt>
                <c:pt idx="2">
                  <c:v>0</c:v>
                </c:pt>
              </c:numCache>
            </c:numRef>
          </c:val>
          <c:smooth val="0"/>
          <c:extLst>
            <c:ext xmlns:c16="http://schemas.microsoft.com/office/drawing/2014/chart" uri="{C3380CC4-5D6E-409C-BE32-E72D297353CC}">
              <c16:uniqueId val="{00000002-CD1F-4431-AFC7-9783D6796DEF}"/>
            </c:ext>
          </c:extLst>
        </c:ser>
        <c:dLbls>
          <c:showLegendKey val="0"/>
          <c:showVal val="0"/>
          <c:showCatName val="0"/>
          <c:showSerName val="0"/>
          <c:showPercent val="0"/>
          <c:showBubbleSize val="0"/>
        </c:dLbls>
        <c:marker val="1"/>
        <c:smooth val="0"/>
        <c:axId val="782197952"/>
        <c:axId val="782193792"/>
      </c:lineChart>
      <c:catAx>
        <c:axId val="7821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3792"/>
        <c:crosses val="autoZero"/>
        <c:auto val="1"/>
        <c:lblAlgn val="ctr"/>
        <c:lblOffset val="100"/>
        <c:noMultiLvlLbl val="0"/>
      </c:catAx>
      <c:valAx>
        <c:axId val="782193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 assessment Part A.xlsx]Pivot!PivotTable2</c:name>
    <c:fmtId val="19"/>
  </c:pivotSource>
  <c:chart>
    <c:title>
      <c:tx>
        <c:rich>
          <a:bodyPr rot="0" spcFirstLastPara="1" vertOverflow="ellipsis" vert="horz" wrap="square" anchor="ctr" anchorCtr="1"/>
          <a:lstStyle/>
          <a:p>
            <a:pPr>
              <a:defRPr sz="1000" b="0" i="0" u="sng" strike="noStrike" kern="1200" spc="0" baseline="0">
                <a:solidFill>
                  <a:schemeClr val="tx1">
                    <a:lumMod val="65000"/>
                    <a:lumOff val="35000"/>
                  </a:schemeClr>
                </a:solidFill>
                <a:latin typeface="+mn-lt"/>
                <a:ea typeface="+mn-ea"/>
                <a:cs typeface="+mn-cs"/>
              </a:defRPr>
            </a:pPr>
            <a:r>
              <a:rPr lang="en-IN" sz="1000" b="1" i="1" u="sng"/>
              <a:t>Bar</a:t>
            </a:r>
            <a:r>
              <a:rPr lang="en-IN" sz="1000" b="1" i="1" u="sng" baseline="0"/>
              <a:t> Graph </a:t>
            </a:r>
            <a:endParaRPr lang="en-IN" sz="1000" b="1" i="1" u="sng"/>
          </a:p>
        </c:rich>
      </c:tx>
      <c:layout>
        <c:manualLayout>
          <c:xMode val="edge"/>
          <c:yMode val="edge"/>
          <c:x val="0.86577092624640206"/>
          <c:y val="4.6242765212170543E-2"/>
        </c:manualLayout>
      </c:layout>
      <c:overlay val="0"/>
      <c:spPr>
        <a:noFill/>
        <a:ln>
          <a:noFill/>
        </a:ln>
        <a:effectLst/>
      </c:spPr>
      <c:txPr>
        <a:bodyPr rot="0" spcFirstLastPara="1" vertOverflow="ellipsis" vert="horz" wrap="square" anchor="ctr" anchorCtr="1"/>
        <a:lstStyle/>
        <a:p>
          <a:pPr>
            <a:defRPr sz="1000" b="0"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213963254593175"/>
          <c:y val="0.15186035089479549"/>
          <c:w val="0.88119378154653749"/>
          <c:h val="0.46989446292446851"/>
        </c:manualLayout>
      </c:layout>
      <c:barChart>
        <c:barDir val="col"/>
        <c:grouping val="clustered"/>
        <c:varyColors val="0"/>
        <c:ser>
          <c:idx val="0"/>
          <c:order val="0"/>
          <c:tx>
            <c:strRef>
              <c:f>Pivot!$B$4:$B$5</c:f>
              <c:strCache>
                <c:ptCount val="1"/>
                <c:pt idx="0">
                  <c:v>Oct </c:v>
                </c:pt>
              </c:strCache>
            </c:strRef>
          </c:tx>
          <c:spPr>
            <a:solidFill>
              <a:schemeClr val="accent1"/>
            </a:solidFill>
            <a:ln>
              <a:noFill/>
            </a:ln>
            <a:effectLst/>
          </c:spPr>
          <c:invertIfNegative val="0"/>
          <c:cat>
            <c:strRef>
              <c:f>Pivot!$A$6</c:f>
              <c:strCache>
                <c:ptCount val="1"/>
                <c:pt idx="0">
                  <c:v>Productivity</c:v>
                </c:pt>
              </c:strCache>
            </c:strRef>
          </c:cat>
          <c:val>
            <c:numRef>
              <c:f>Pivot!$B$6</c:f>
              <c:numCache>
                <c:formatCode>0.00%</c:formatCode>
                <c:ptCount val="1"/>
                <c:pt idx="0">
                  <c:v>0.83104691800653985</c:v>
                </c:pt>
              </c:numCache>
            </c:numRef>
          </c:val>
          <c:extLst>
            <c:ext xmlns:c16="http://schemas.microsoft.com/office/drawing/2014/chart" uri="{C3380CC4-5D6E-409C-BE32-E72D297353CC}">
              <c16:uniqueId val="{00000000-FA43-447B-A6D8-DD5FDDB9F6A9}"/>
            </c:ext>
          </c:extLst>
        </c:ser>
        <c:ser>
          <c:idx val="1"/>
          <c:order val="1"/>
          <c:tx>
            <c:strRef>
              <c:f>Pivot!$C$4:$C$5</c:f>
              <c:strCache>
                <c:ptCount val="1"/>
                <c:pt idx="0">
                  <c:v>Nov</c:v>
                </c:pt>
              </c:strCache>
            </c:strRef>
          </c:tx>
          <c:spPr>
            <a:solidFill>
              <a:schemeClr val="accent2"/>
            </a:solidFill>
            <a:ln>
              <a:noFill/>
            </a:ln>
            <a:effectLst/>
          </c:spPr>
          <c:invertIfNegative val="0"/>
          <c:cat>
            <c:strRef>
              <c:f>Pivot!$A$6</c:f>
              <c:strCache>
                <c:ptCount val="1"/>
                <c:pt idx="0">
                  <c:v>Productivity</c:v>
                </c:pt>
              </c:strCache>
            </c:strRef>
          </c:cat>
          <c:val>
            <c:numRef>
              <c:f>Pivot!$C$6</c:f>
              <c:numCache>
                <c:formatCode>0.00%</c:formatCode>
                <c:ptCount val="1"/>
                <c:pt idx="0">
                  <c:v>1.0912768530574577</c:v>
                </c:pt>
              </c:numCache>
            </c:numRef>
          </c:val>
          <c:extLst>
            <c:ext xmlns:c16="http://schemas.microsoft.com/office/drawing/2014/chart" uri="{C3380CC4-5D6E-409C-BE32-E72D297353CC}">
              <c16:uniqueId val="{00000001-FA43-447B-A6D8-DD5FDDB9F6A9}"/>
            </c:ext>
          </c:extLst>
        </c:ser>
        <c:ser>
          <c:idx val="2"/>
          <c:order val="2"/>
          <c:tx>
            <c:strRef>
              <c:f>Pivot!$D$4:$D$5</c:f>
              <c:strCache>
                <c:ptCount val="1"/>
                <c:pt idx="0">
                  <c:v>Dec</c:v>
                </c:pt>
              </c:strCache>
            </c:strRef>
          </c:tx>
          <c:spPr>
            <a:solidFill>
              <a:schemeClr val="accent3"/>
            </a:solidFill>
            <a:ln>
              <a:noFill/>
            </a:ln>
            <a:effectLst/>
          </c:spPr>
          <c:invertIfNegative val="0"/>
          <c:cat>
            <c:strRef>
              <c:f>Pivot!$A$6</c:f>
              <c:strCache>
                <c:ptCount val="1"/>
                <c:pt idx="0">
                  <c:v>Productivity</c:v>
                </c:pt>
              </c:strCache>
            </c:strRef>
          </c:cat>
          <c:val>
            <c:numRef>
              <c:f>Pivot!$D$6</c:f>
              <c:numCache>
                <c:formatCode>0.00%</c:formatCode>
                <c:ptCount val="1"/>
                <c:pt idx="0">
                  <c:v>1.0923952172575144</c:v>
                </c:pt>
              </c:numCache>
            </c:numRef>
          </c:val>
          <c:extLst>
            <c:ext xmlns:c16="http://schemas.microsoft.com/office/drawing/2014/chart" uri="{C3380CC4-5D6E-409C-BE32-E72D297353CC}">
              <c16:uniqueId val="{00000002-FA43-447B-A6D8-DD5FDDB9F6A9}"/>
            </c:ext>
          </c:extLst>
        </c:ser>
        <c:dLbls>
          <c:showLegendKey val="0"/>
          <c:showVal val="0"/>
          <c:showCatName val="0"/>
          <c:showSerName val="0"/>
          <c:showPercent val="0"/>
          <c:showBubbleSize val="0"/>
        </c:dLbls>
        <c:gapWidth val="150"/>
        <c:axId val="546130720"/>
        <c:axId val="546129056"/>
      </c:barChart>
      <c:catAx>
        <c:axId val="54613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129056"/>
        <c:crosses val="autoZero"/>
        <c:auto val="1"/>
        <c:lblAlgn val="ctr"/>
        <c:lblOffset val="100"/>
        <c:noMultiLvlLbl val="0"/>
      </c:catAx>
      <c:valAx>
        <c:axId val="546129056"/>
        <c:scaling>
          <c:orientation val="minMax"/>
        </c:scaling>
        <c:delete val="1"/>
        <c:axPos val="l"/>
        <c:numFmt formatCode="0.00%" sourceLinked="1"/>
        <c:majorTickMark val="none"/>
        <c:minorTickMark val="none"/>
        <c:tickLblPos val="nextTo"/>
        <c:crossAx val="54613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IN" sz="1000" b="1" i="1" u="sng">
                <a:solidFill>
                  <a:sysClr val="windowText" lastClr="000000"/>
                </a:solidFill>
              </a:rPr>
              <a:t>Trendline</a:t>
            </a:r>
            <a:r>
              <a:rPr lang="en-IN" sz="1000" b="1" i="1" u="sng" baseline="0">
                <a:solidFill>
                  <a:sysClr val="windowText" lastClr="000000"/>
                </a:solidFill>
              </a:rPr>
              <a:t> - Month wise Target</a:t>
            </a:r>
          </a:p>
        </c:rich>
      </c:tx>
      <c:layout>
        <c:manualLayout>
          <c:xMode val="edge"/>
          <c:yMode val="edge"/>
          <c:x val="0.64158365261813532"/>
          <c:y val="4.102564102564102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Pivot!$A$11</c:f>
              <c:strCache>
                <c:ptCount val="1"/>
                <c:pt idx="0">
                  <c:v>Productivity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Pivot!$B$10:$D$10</c:f>
              <c:strCache>
                <c:ptCount val="3"/>
                <c:pt idx="0">
                  <c:v>oct </c:v>
                </c:pt>
                <c:pt idx="1">
                  <c:v>Nov</c:v>
                </c:pt>
                <c:pt idx="2">
                  <c:v>dec</c:v>
                </c:pt>
              </c:strCache>
            </c:strRef>
          </c:cat>
          <c:val>
            <c:numRef>
              <c:f>Pivot!$B$11:$D$11</c:f>
              <c:numCache>
                <c:formatCode>0.00%</c:formatCode>
                <c:ptCount val="3"/>
                <c:pt idx="0">
                  <c:v>0.83104691800653985</c:v>
                </c:pt>
                <c:pt idx="1">
                  <c:v>1.0912768530574577</c:v>
                </c:pt>
                <c:pt idx="2">
                  <c:v>1.0923952172575144</c:v>
                </c:pt>
              </c:numCache>
            </c:numRef>
          </c:val>
          <c:smooth val="0"/>
          <c:extLst>
            <c:ext xmlns:c16="http://schemas.microsoft.com/office/drawing/2014/chart" uri="{C3380CC4-5D6E-409C-BE32-E72D297353CC}">
              <c16:uniqueId val="{00000000-4803-4714-8761-4298FF7F391A}"/>
            </c:ext>
          </c:extLst>
        </c:ser>
        <c:ser>
          <c:idx val="1"/>
          <c:order val="1"/>
          <c:tx>
            <c:strRef>
              <c:f>Pivot!$A$12</c:f>
              <c:strCache>
                <c:ptCount val="1"/>
                <c:pt idx="0">
                  <c:v>Quality</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Pivot!$B$10:$D$10</c:f>
              <c:strCache>
                <c:ptCount val="3"/>
                <c:pt idx="0">
                  <c:v>oct </c:v>
                </c:pt>
                <c:pt idx="1">
                  <c:v>Nov</c:v>
                </c:pt>
                <c:pt idx="2">
                  <c:v>dec</c:v>
                </c:pt>
              </c:strCache>
            </c:strRef>
          </c:cat>
          <c:val>
            <c:numRef>
              <c:f>Pivot!$B$12:$D$12</c:f>
              <c:numCache>
                <c:formatCode>0.00%</c:formatCode>
                <c:ptCount val="3"/>
                <c:pt idx="0">
                  <c:v>0</c:v>
                </c:pt>
                <c:pt idx="1">
                  <c:v>0</c:v>
                </c:pt>
                <c:pt idx="2">
                  <c:v>0</c:v>
                </c:pt>
              </c:numCache>
            </c:numRef>
          </c:val>
          <c:smooth val="0"/>
          <c:extLst>
            <c:ext xmlns:c16="http://schemas.microsoft.com/office/drawing/2014/chart" uri="{C3380CC4-5D6E-409C-BE32-E72D297353CC}">
              <c16:uniqueId val="{00000001-4803-4714-8761-4298FF7F391A}"/>
            </c:ext>
          </c:extLst>
        </c:ser>
        <c:ser>
          <c:idx val="2"/>
          <c:order val="2"/>
          <c:tx>
            <c:strRef>
              <c:f>Pivot!$A$13</c:f>
              <c:strCache>
                <c:ptCount val="1"/>
                <c:pt idx="0">
                  <c:v>TAT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Pivot!$B$10:$D$10</c:f>
              <c:strCache>
                <c:ptCount val="3"/>
                <c:pt idx="0">
                  <c:v>oct </c:v>
                </c:pt>
                <c:pt idx="1">
                  <c:v>Nov</c:v>
                </c:pt>
                <c:pt idx="2">
                  <c:v>dec</c:v>
                </c:pt>
              </c:strCache>
            </c:strRef>
          </c:cat>
          <c:val>
            <c:numRef>
              <c:f>Pivot!$B$13:$D$13</c:f>
              <c:numCache>
                <c:formatCode>0.00%</c:formatCode>
                <c:ptCount val="3"/>
                <c:pt idx="0">
                  <c:v>0</c:v>
                </c:pt>
                <c:pt idx="1">
                  <c:v>0</c:v>
                </c:pt>
                <c:pt idx="2">
                  <c:v>0</c:v>
                </c:pt>
              </c:numCache>
            </c:numRef>
          </c:val>
          <c:smooth val="0"/>
          <c:extLst>
            <c:ext xmlns:c16="http://schemas.microsoft.com/office/drawing/2014/chart" uri="{C3380CC4-5D6E-409C-BE32-E72D297353CC}">
              <c16:uniqueId val="{00000002-4803-4714-8761-4298FF7F391A}"/>
            </c:ext>
          </c:extLst>
        </c:ser>
        <c:dLbls>
          <c:showLegendKey val="0"/>
          <c:showVal val="0"/>
          <c:showCatName val="0"/>
          <c:showSerName val="0"/>
          <c:showPercent val="0"/>
          <c:showBubbleSize val="0"/>
        </c:dLbls>
        <c:marker val="1"/>
        <c:smooth val="0"/>
        <c:axId val="782197952"/>
        <c:axId val="782193792"/>
      </c:lineChart>
      <c:catAx>
        <c:axId val="782197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3792"/>
        <c:crosses val="autoZero"/>
        <c:auto val="1"/>
        <c:lblAlgn val="ctr"/>
        <c:lblOffset val="100"/>
        <c:noMultiLvlLbl val="0"/>
      </c:catAx>
      <c:valAx>
        <c:axId val="7821937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197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4.svg"/><Relationship Id="rId3" Type="http://schemas.openxmlformats.org/officeDocument/2006/relationships/hyperlink" Target="#Transformation!A1"/><Relationship Id="rId7" Type="http://schemas.openxmlformats.org/officeDocument/2006/relationships/image" Target="../media/image3.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Pivot!A1"/></Relationships>
</file>

<file path=xl/drawings/drawing1.xml><?xml version="1.0" encoding="utf-8"?>
<xdr:wsDr xmlns:xdr="http://schemas.openxmlformats.org/drawingml/2006/spreadsheetDrawing" xmlns:a="http://schemas.openxmlformats.org/drawingml/2006/main">
  <xdr:twoCellAnchor>
    <xdr:from>
      <xdr:col>6</xdr:col>
      <xdr:colOff>76199</xdr:colOff>
      <xdr:row>0</xdr:row>
      <xdr:rowOff>4762</xdr:rowOff>
    </xdr:from>
    <xdr:to>
      <xdr:col>17</xdr:col>
      <xdr:colOff>0</xdr:colOff>
      <xdr:row>13</xdr:row>
      <xdr:rowOff>0</xdr:rowOff>
    </xdr:to>
    <xdr:graphicFrame macro="">
      <xdr:nvGraphicFramePr>
        <xdr:cNvPr id="5" name="Chart 4">
          <a:extLst>
            <a:ext uri="{FF2B5EF4-FFF2-40B4-BE49-F238E27FC236}">
              <a16:creationId xmlns:a16="http://schemas.microsoft.com/office/drawing/2014/main" id="{4F225CA0-2DC0-4667-93E4-E6411B4BE6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523875</xdr:colOff>
      <xdr:row>12</xdr:row>
      <xdr:rowOff>119061</xdr:rowOff>
    </xdr:from>
    <xdr:to>
      <xdr:col>15</xdr:col>
      <xdr:colOff>219075</xdr:colOff>
      <xdr:row>27</xdr:row>
      <xdr:rowOff>9524</xdr:rowOff>
    </xdr:to>
    <xdr:graphicFrame macro="">
      <xdr:nvGraphicFramePr>
        <xdr:cNvPr id="9" name="Chart 8">
          <a:extLst>
            <a:ext uri="{FF2B5EF4-FFF2-40B4-BE49-F238E27FC236}">
              <a16:creationId xmlns:a16="http://schemas.microsoft.com/office/drawing/2014/main" id="{1884576B-F3FF-404F-B952-B399E567D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95250</xdr:colOff>
      <xdr:row>1</xdr:row>
      <xdr:rowOff>0</xdr:rowOff>
    </xdr:from>
    <xdr:to>
      <xdr:col>20</xdr:col>
      <xdr:colOff>95250</xdr:colOff>
      <xdr:row>14</xdr:row>
      <xdr:rowOff>47625</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A0840EC5-8047-42C8-A238-6410D469C13E}"/>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0734675" y="190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2</xdr:row>
      <xdr:rowOff>104773</xdr:rowOff>
    </xdr:from>
    <xdr:to>
      <xdr:col>3</xdr:col>
      <xdr:colOff>600075</xdr:colOff>
      <xdr:row>32</xdr:row>
      <xdr:rowOff>0</xdr:rowOff>
    </xdr:to>
    <xdr:sp macro="" textlink="">
      <xdr:nvSpPr>
        <xdr:cNvPr id="3" name="Rectangle 2">
          <a:extLst>
            <a:ext uri="{FF2B5EF4-FFF2-40B4-BE49-F238E27FC236}">
              <a16:creationId xmlns:a16="http://schemas.microsoft.com/office/drawing/2014/main" id="{DD969427-76C0-4E1E-8D2A-143DA4479353}"/>
            </a:ext>
          </a:extLst>
        </xdr:cNvPr>
        <xdr:cNvSpPr/>
      </xdr:nvSpPr>
      <xdr:spPr>
        <a:xfrm>
          <a:off x="9525" y="485773"/>
          <a:ext cx="2419350" cy="5610227"/>
        </a:xfrm>
        <a:prstGeom prst="rect">
          <a:avLst/>
        </a:prstGeom>
        <a:solidFill>
          <a:srgbClr val="F1FEE6"/>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114300</xdr:colOff>
      <xdr:row>2</xdr:row>
      <xdr:rowOff>123825</xdr:rowOff>
    </xdr:from>
    <xdr:to>
      <xdr:col>6</xdr:col>
      <xdr:colOff>438150</xdr:colOff>
      <xdr:row>6</xdr:row>
      <xdr:rowOff>133350</xdr:rowOff>
    </xdr:to>
    <xdr:sp macro="" textlink="">
      <xdr:nvSpPr>
        <xdr:cNvPr id="4" name="Rectangle 3">
          <a:extLst>
            <a:ext uri="{FF2B5EF4-FFF2-40B4-BE49-F238E27FC236}">
              <a16:creationId xmlns:a16="http://schemas.microsoft.com/office/drawing/2014/main" id="{458A858C-5F0A-48C7-BFE5-A2F96F76327F}"/>
            </a:ext>
          </a:extLst>
        </xdr:cNvPr>
        <xdr:cNvSpPr/>
      </xdr:nvSpPr>
      <xdr:spPr>
        <a:xfrm>
          <a:off x="2552700" y="50482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6</xdr:col>
      <xdr:colOff>596265</xdr:colOff>
      <xdr:row>2</xdr:row>
      <xdr:rowOff>114300</xdr:rowOff>
    </xdr:from>
    <xdr:to>
      <xdr:col>9</xdr:col>
      <xdr:colOff>310515</xdr:colOff>
      <xdr:row>6</xdr:row>
      <xdr:rowOff>123825</xdr:rowOff>
    </xdr:to>
    <xdr:sp macro="" textlink="">
      <xdr:nvSpPr>
        <xdr:cNvPr id="10" name="Rectangle 9">
          <a:extLst>
            <a:ext uri="{FF2B5EF4-FFF2-40B4-BE49-F238E27FC236}">
              <a16:creationId xmlns:a16="http://schemas.microsoft.com/office/drawing/2014/main" id="{F99895D0-29B1-4B28-B140-2BA4517A2007}"/>
            </a:ext>
          </a:extLst>
        </xdr:cNvPr>
        <xdr:cNvSpPr/>
      </xdr:nvSpPr>
      <xdr:spPr>
        <a:xfrm>
          <a:off x="4253865" y="49530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9</xdr:col>
      <xdr:colOff>468630</xdr:colOff>
      <xdr:row>2</xdr:row>
      <xdr:rowOff>114300</xdr:rowOff>
    </xdr:from>
    <xdr:to>
      <xdr:col>12</xdr:col>
      <xdr:colOff>182880</xdr:colOff>
      <xdr:row>6</xdr:row>
      <xdr:rowOff>123825</xdr:rowOff>
    </xdr:to>
    <xdr:sp macro="" textlink="">
      <xdr:nvSpPr>
        <xdr:cNvPr id="11" name="Rectangle 10">
          <a:extLst>
            <a:ext uri="{FF2B5EF4-FFF2-40B4-BE49-F238E27FC236}">
              <a16:creationId xmlns:a16="http://schemas.microsoft.com/office/drawing/2014/main" id="{17AF5671-4491-4BC7-B9EF-85F2C8B17343}"/>
            </a:ext>
          </a:extLst>
        </xdr:cNvPr>
        <xdr:cNvSpPr/>
      </xdr:nvSpPr>
      <xdr:spPr>
        <a:xfrm>
          <a:off x="5955030" y="49530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12</xdr:col>
      <xdr:colOff>340995</xdr:colOff>
      <xdr:row>2</xdr:row>
      <xdr:rowOff>104775</xdr:rowOff>
    </xdr:from>
    <xdr:to>
      <xdr:col>15</xdr:col>
      <xdr:colOff>55245</xdr:colOff>
      <xdr:row>6</xdr:row>
      <xdr:rowOff>114300</xdr:rowOff>
    </xdr:to>
    <xdr:sp macro="" textlink="">
      <xdr:nvSpPr>
        <xdr:cNvPr id="12" name="Rectangle 11">
          <a:extLst>
            <a:ext uri="{FF2B5EF4-FFF2-40B4-BE49-F238E27FC236}">
              <a16:creationId xmlns:a16="http://schemas.microsoft.com/office/drawing/2014/main" id="{A03A2415-AF6E-48CF-8B27-6E816B38F345}"/>
            </a:ext>
          </a:extLst>
        </xdr:cNvPr>
        <xdr:cNvSpPr/>
      </xdr:nvSpPr>
      <xdr:spPr>
        <a:xfrm>
          <a:off x="7656195" y="48577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15</xdr:col>
      <xdr:colOff>213360</xdr:colOff>
      <xdr:row>2</xdr:row>
      <xdr:rowOff>104775</xdr:rowOff>
    </xdr:from>
    <xdr:to>
      <xdr:col>17</xdr:col>
      <xdr:colOff>537210</xdr:colOff>
      <xdr:row>6</xdr:row>
      <xdr:rowOff>114300</xdr:rowOff>
    </xdr:to>
    <xdr:sp macro="" textlink="">
      <xdr:nvSpPr>
        <xdr:cNvPr id="13" name="Rectangle 12">
          <a:extLst>
            <a:ext uri="{FF2B5EF4-FFF2-40B4-BE49-F238E27FC236}">
              <a16:creationId xmlns:a16="http://schemas.microsoft.com/office/drawing/2014/main" id="{DC4977BC-E303-4A74-A3E5-66C90CC321A8}"/>
            </a:ext>
          </a:extLst>
        </xdr:cNvPr>
        <xdr:cNvSpPr/>
      </xdr:nvSpPr>
      <xdr:spPr>
        <a:xfrm>
          <a:off x="9357360" y="485775"/>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18</xdr:col>
      <xdr:colOff>85725</xdr:colOff>
      <xdr:row>2</xdr:row>
      <xdr:rowOff>95250</xdr:rowOff>
    </xdr:from>
    <xdr:to>
      <xdr:col>20</xdr:col>
      <xdr:colOff>409575</xdr:colOff>
      <xdr:row>6</xdr:row>
      <xdr:rowOff>104775</xdr:rowOff>
    </xdr:to>
    <xdr:sp macro="" textlink="">
      <xdr:nvSpPr>
        <xdr:cNvPr id="14" name="Rectangle 13">
          <a:extLst>
            <a:ext uri="{FF2B5EF4-FFF2-40B4-BE49-F238E27FC236}">
              <a16:creationId xmlns:a16="http://schemas.microsoft.com/office/drawing/2014/main" id="{762DE36E-B9D1-472B-999A-E651E1BDECC6}"/>
            </a:ext>
          </a:extLst>
        </xdr:cNvPr>
        <xdr:cNvSpPr/>
      </xdr:nvSpPr>
      <xdr:spPr>
        <a:xfrm>
          <a:off x="11058525" y="476250"/>
          <a:ext cx="1543050" cy="771525"/>
        </a:xfrm>
        <a:prstGeom prst="rect">
          <a:avLst/>
        </a:prstGeom>
        <a:ln>
          <a:solidFill>
            <a:schemeClr val="bg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104776</xdr:colOff>
      <xdr:row>7</xdr:row>
      <xdr:rowOff>28575</xdr:rowOff>
    </xdr:from>
    <xdr:to>
      <xdr:col>12</xdr:col>
      <xdr:colOff>190500</xdr:colOff>
      <xdr:row>20</xdr:row>
      <xdr:rowOff>23813</xdr:rowOff>
    </xdr:to>
    <xdr:graphicFrame macro="">
      <xdr:nvGraphicFramePr>
        <xdr:cNvPr id="19" name="Chart 18">
          <a:extLst>
            <a:ext uri="{FF2B5EF4-FFF2-40B4-BE49-F238E27FC236}">
              <a16:creationId xmlns:a16="http://schemas.microsoft.com/office/drawing/2014/main" id="{E7F1BB33-1C7C-4C5C-A4EE-3C3C73D554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4</xdr:row>
      <xdr:rowOff>171451</xdr:rowOff>
    </xdr:from>
    <xdr:to>
      <xdr:col>3</xdr:col>
      <xdr:colOff>581024</xdr:colOff>
      <xdr:row>9</xdr:row>
      <xdr:rowOff>161925</xdr:rowOff>
    </xdr:to>
    <mc:AlternateContent xmlns:mc="http://schemas.openxmlformats.org/markup-compatibility/2006" xmlns:a14="http://schemas.microsoft.com/office/drawing/2010/main">
      <mc:Choice Requires="a14">
        <xdr:graphicFrame macro="">
          <xdr:nvGraphicFramePr>
            <xdr:cNvPr id="20" name="Department 1">
              <a:extLst>
                <a:ext uri="{FF2B5EF4-FFF2-40B4-BE49-F238E27FC236}">
                  <a16:creationId xmlns:a16="http://schemas.microsoft.com/office/drawing/2014/main" id="{36B10E04-A887-4FB2-820D-338BBBCE658F}"/>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epartment 1"/>
            </a:graphicData>
          </a:graphic>
        </xdr:graphicFrame>
      </mc:Choice>
      <mc:Fallback xmlns="">
        <xdr:sp macro="" textlink="">
          <xdr:nvSpPr>
            <xdr:cNvPr id="0" name=""/>
            <xdr:cNvSpPr>
              <a:spLocks noTextEdit="1"/>
            </xdr:cNvSpPr>
          </xdr:nvSpPr>
          <xdr:spPr>
            <a:xfrm>
              <a:off x="0" y="933451"/>
              <a:ext cx="2409824" cy="942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3</xdr:col>
      <xdr:colOff>561974</xdr:colOff>
      <xdr:row>31</xdr:row>
      <xdr:rowOff>104775</xdr:rowOff>
    </xdr:to>
    <mc:AlternateContent xmlns:mc="http://schemas.openxmlformats.org/markup-compatibility/2006" xmlns:a14="http://schemas.microsoft.com/office/drawing/2010/main">
      <mc:Choice Requires="a14">
        <xdr:graphicFrame macro="">
          <xdr:nvGraphicFramePr>
            <xdr:cNvPr id="21" name="Team">
              <a:extLst>
                <a:ext uri="{FF2B5EF4-FFF2-40B4-BE49-F238E27FC236}">
                  <a16:creationId xmlns:a16="http://schemas.microsoft.com/office/drawing/2014/main" id="{91B38269-AC75-4B59-A530-64D3BDAE2AB7}"/>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eam"/>
            </a:graphicData>
          </a:graphic>
        </xdr:graphicFrame>
      </mc:Choice>
      <mc:Fallback xmlns="">
        <xdr:sp macro="" textlink="">
          <xdr:nvSpPr>
            <xdr:cNvPr id="0" name=""/>
            <xdr:cNvSpPr>
              <a:spLocks noTextEdit="1"/>
            </xdr:cNvSpPr>
          </xdr:nvSpPr>
          <xdr:spPr>
            <a:xfrm>
              <a:off x="0" y="2676525"/>
              <a:ext cx="2390774" cy="3333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28575</xdr:rowOff>
    </xdr:from>
    <xdr:to>
      <xdr:col>3</xdr:col>
      <xdr:colOff>571500</xdr:colOff>
      <xdr:row>13</xdr:row>
      <xdr:rowOff>133350</xdr:rowOff>
    </xdr:to>
    <mc:AlternateContent xmlns:mc="http://schemas.openxmlformats.org/markup-compatibility/2006" xmlns:a14="http://schemas.microsoft.com/office/drawing/2010/main">
      <mc:Choice Requires="a14">
        <xdr:graphicFrame macro="">
          <xdr:nvGraphicFramePr>
            <xdr:cNvPr id="22" name="Category">
              <a:extLst>
                <a:ext uri="{FF2B5EF4-FFF2-40B4-BE49-F238E27FC236}">
                  <a16:creationId xmlns:a16="http://schemas.microsoft.com/office/drawing/2014/main" id="{B0BDCB9A-1DB4-47C9-A831-810EC912DB6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0" y="1933575"/>
              <a:ext cx="2400300"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323850</xdr:colOff>
      <xdr:row>7</xdr:row>
      <xdr:rowOff>19051</xdr:rowOff>
    </xdr:from>
    <xdr:to>
      <xdr:col>20</xdr:col>
      <xdr:colOff>419100</xdr:colOff>
      <xdr:row>20</xdr:row>
      <xdr:rowOff>19051</xdr:rowOff>
    </xdr:to>
    <xdr:graphicFrame macro="">
      <xdr:nvGraphicFramePr>
        <xdr:cNvPr id="24" name="Chart 23">
          <a:extLst>
            <a:ext uri="{FF2B5EF4-FFF2-40B4-BE49-F238E27FC236}">
              <a16:creationId xmlns:a16="http://schemas.microsoft.com/office/drawing/2014/main" id="{0C297DD0-EFAE-4244-81DA-DFE54334E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485776</xdr:colOff>
      <xdr:row>4</xdr:row>
      <xdr:rowOff>171450</xdr:rowOff>
    </xdr:from>
    <xdr:to>
      <xdr:col>6</xdr:col>
      <xdr:colOff>447676</xdr:colOff>
      <xdr:row>6</xdr:row>
      <xdr:rowOff>85725</xdr:rowOff>
    </xdr:to>
    <xdr:sp macro="" textlink="Pivot!$A$28">
      <xdr:nvSpPr>
        <xdr:cNvPr id="2" name="TextBox 1">
          <a:extLst>
            <a:ext uri="{FF2B5EF4-FFF2-40B4-BE49-F238E27FC236}">
              <a16:creationId xmlns:a16="http://schemas.microsoft.com/office/drawing/2014/main" id="{2D317C65-8300-4937-BC52-16C0D6DF59F4}"/>
            </a:ext>
          </a:extLst>
        </xdr:cNvPr>
        <xdr:cNvSpPr txBox="1"/>
      </xdr:nvSpPr>
      <xdr:spPr>
        <a:xfrm>
          <a:off x="3533776" y="933450"/>
          <a:ext cx="57150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AACE30-FFCE-4F5B-B93B-C079FEBE1B74}" type="TxLink">
            <a:rPr lang="en-US" sz="1600" b="1" i="0" u="none" strike="noStrike">
              <a:solidFill>
                <a:srgbClr val="000000"/>
              </a:solidFill>
              <a:latin typeface="Calibri"/>
              <a:ea typeface="Calibri"/>
              <a:cs typeface="Calibri"/>
            </a:rPr>
            <a:pPr/>
            <a:t>83%</a:t>
          </a:fld>
          <a:endParaRPr lang="en-IN" sz="1600" b="1"/>
        </a:p>
      </xdr:txBody>
    </xdr:sp>
    <xdr:clientData/>
  </xdr:twoCellAnchor>
  <xdr:twoCellAnchor>
    <xdr:from>
      <xdr:col>8</xdr:col>
      <xdr:colOff>285750</xdr:colOff>
      <xdr:row>4</xdr:row>
      <xdr:rowOff>142875</xdr:rowOff>
    </xdr:from>
    <xdr:to>
      <xdr:col>9</xdr:col>
      <xdr:colOff>257175</xdr:colOff>
      <xdr:row>6</xdr:row>
      <xdr:rowOff>57150</xdr:rowOff>
    </xdr:to>
    <xdr:sp macro="" textlink="Pivot!$B$28">
      <xdr:nvSpPr>
        <xdr:cNvPr id="15" name="TextBox 14">
          <a:extLst>
            <a:ext uri="{FF2B5EF4-FFF2-40B4-BE49-F238E27FC236}">
              <a16:creationId xmlns:a16="http://schemas.microsoft.com/office/drawing/2014/main" id="{1C1F7E7F-18BD-4F74-A5E9-612353AF9B53}"/>
            </a:ext>
          </a:extLst>
        </xdr:cNvPr>
        <xdr:cNvSpPr txBox="1"/>
      </xdr:nvSpPr>
      <xdr:spPr>
        <a:xfrm>
          <a:off x="5162550" y="904875"/>
          <a:ext cx="58102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020595-72D6-42B4-A9A5-DF2196155E19}" type="TxLink">
            <a:rPr lang="en-US" sz="1600" b="1" i="0" u="none" strike="noStrike">
              <a:solidFill>
                <a:srgbClr val="000000"/>
              </a:solidFill>
              <a:latin typeface="Calibri"/>
              <a:ea typeface="Calibri"/>
              <a:cs typeface="Calibri"/>
            </a:rPr>
            <a:pPr marL="0" indent="0"/>
            <a:t>109%</a:t>
          </a:fld>
          <a:endParaRPr lang="en-IN" sz="1600" b="1" i="0" u="none" strike="noStrike">
            <a:solidFill>
              <a:srgbClr val="000000"/>
            </a:solidFill>
            <a:latin typeface="Calibri"/>
            <a:ea typeface="Calibri"/>
            <a:cs typeface="Calibri"/>
          </a:endParaRPr>
        </a:p>
      </xdr:txBody>
    </xdr:sp>
    <xdr:clientData/>
  </xdr:twoCellAnchor>
  <xdr:twoCellAnchor>
    <xdr:from>
      <xdr:col>11</xdr:col>
      <xdr:colOff>95250</xdr:colOff>
      <xdr:row>4</xdr:row>
      <xdr:rowOff>133350</xdr:rowOff>
    </xdr:from>
    <xdr:to>
      <xdr:col>12</xdr:col>
      <xdr:colOff>38100</xdr:colOff>
      <xdr:row>6</xdr:row>
      <xdr:rowOff>47625</xdr:rowOff>
    </xdr:to>
    <xdr:sp macro="" textlink="Pivot!$C$28">
      <xdr:nvSpPr>
        <xdr:cNvPr id="16" name="TextBox 15">
          <a:extLst>
            <a:ext uri="{FF2B5EF4-FFF2-40B4-BE49-F238E27FC236}">
              <a16:creationId xmlns:a16="http://schemas.microsoft.com/office/drawing/2014/main" id="{ED9F8F46-93C6-4E08-AD29-C4A0EBB74872}"/>
            </a:ext>
          </a:extLst>
        </xdr:cNvPr>
        <xdr:cNvSpPr txBox="1"/>
      </xdr:nvSpPr>
      <xdr:spPr>
        <a:xfrm>
          <a:off x="6800850" y="895350"/>
          <a:ext cx="5524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23B58FE-EEDA-4FFC-9DA7-D02BF1F7D23E}" type="TxLink">
            <a:rPr lang="en-US" sz="1600" b="1" i="0" u="none" strike="noStrike">
              <a:solidFill>
                <a:srgbClr val="000000"/>
              </a:solidFill>
              <a:latin typeface="Calibri"/>
              <a:ea typeface="Calibri"/>
              <a:cs typeface="Calibri"/>
            </a:rPr>
            <a:pPr marL="0" indent="0"/>
            <a:t>109%</a:t>
          </a:fld>
          <a:endParaRPr lang="en-IN" sz="1600" b="1" i="0" u="none" strike="noStrike">
            <a:solidFill>
              <a:srgbClr val="000000"/>
            </a:solidFill>
            <a:latin typeface="Calibri"/>
            <a:ea typeface="Calibri"/>
            <a:cs typeface="Calibri"/>
          </a:endParaRPr>
        </a:p>
      </xdr:txBody>
    </xdr:sp>
    <xdr:clientData/>
  </xdr:twoCellAnchor>
  <xdr:twoCellAnchor>
    <xdr:from>
      <xdr:col>4</xdr:col>
      <xdr:colOff>95250</xdr:colOff>
      <xdr:row>2</xdr:row>
      <xdr:rowOff>152399</xdr:rowOff>
    </xdr:from>
    <xdr:to>
      <xdr:col>6</xdr:col>
      <xdr:colOff>257175</xdr:colOff>
      <xdr:row>5</xdr:row>
      <xdr:rowOff>142875</xdr:rowOff>
    </xdr:to>
    <xdr:sp macro="" textlink="">
      <xdr:nvSpPr>
        <xdr:cNvPr id="5" name="TextBox 4">
          <a:extLst>
            <a:ext uri="{FF2B5EF4-FFF2-40B4-BE49-F238E27FC236}">
              <a16:creationId xmlns:a16="http://schemas.microsoft.com/office/drawing/2014/main" id="{03E68950-5B96-4517-BB06-C53858527BFE}"/>
            </a:ext>
          </a:extLst>
        </xdr:cNvPr>
        <xdr:cNvSpPr txBox="1"/>
      </xdr:nvSpPr>
      <xdr:spPr>
        <a:xfrm>
          <a:off x="2533650" y="533399"/>
          <a:ext cx="1381125" cy="561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N" sz="1000" b="1">
              <a:solidFill>
                <a:schemeClr val="accent6">
                  <a:lumMod val="75000"/>
                </a:schemeClr>
              </a:solidFill>
            </a:rPr>
            <a:t>Overall</a:t>
          </a:r>
          <a:r>
            <a:rPr lang="en-IN" sz="1000" b="1" baseline="0">
              <a:solidFill>
                <a:schemeClr val="accent6">
                  <a:lumMod val="75000"/>
                </a:schemeClr>
              </a:solidFill>
            </a:rPr>
            <a:t> </a:t>
          </a:r>
          <a:r>
            <a:rPr lang="en-IN" sz="1000" b="1">
              <a:solidFill>
                <a:schemeClr val="accent6">
                  <a:lumMod val="75000"/>
                </a:schemeClr>
              </a:solidFill>
            </a:rPr>
            <a:t>Average Target</a:t>
          </a:r>
          <a:r>
            <a:rPr lang="en-IN" sz="1000" b="1" baseline="0">
              <a:solidFill>
                <a:schemeClr val="accent6">
                  <a:lumMod val="75000"/>
                </a:schemeClr>
              </a:solidFill>
            </a:rPr>
            <a:t> Achieved - October</a:t>
          </a:r>
          <a:endParaRPr lang="en-IN" sz="1200" b="1">
            <a:solidFill>
              <a:schemeClr val="accent6">
                <a:lumMod val="75000"/>
              </a:schemeClr>
            </a:solidFill>
          </a:endParaRPr>
        </a:p>
      </xdr:txBody>
    </xdr:sp>
    <xdr:clientData/>
  </xdr:twoCellAnchor>
  <xdr:twoCellAnchor>
    <xdr:from>
      <xdr:col>6</xdr:col>
      <xdr:colOff>581025</xdr:colOff>
      <xdr:row>2</xdr:row>
      <xdr:rowOff>123824</xdr:rowOff>
    </xdr:from>
    <xdr:to>
      <xdr:col>9</xdr:col>
      <xdr:colOff>133350</xdr:colOff>
      <xdr:row>5</xdr:row>
      <xdr:rowOff>171450</xdr:rowOff>
    </xdr:to>
    <xdr:sp macro="" textlink="">
      <xdr:nvSpPr>
        <xdr:cNvPr id="25" name="TextBox 24">
          <a:extLst>
            <a:ext uri="{FF2B5EF4-FFF2-40B4-BE49-F238E27FC236}">
              <a16:creationId xmlns:a16="http://schemas.microsoft.com/office/drawing/2014/main" id="{008A6570-608F-43BB-8A29-F169B2205E6F}"/>
            </a:ext>
          </a:extLst>
        </xdr:cNvPr>
        <xdr:cNvSpPr txBox="1"/>
      </xdr:nvSpPr>
      <xdr:spPr>
        <a:xfrm>
          <a:off x="4238625" y="504824"/>
          <a:ext cx="1381125"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Overall Average Target Achieved - November</a:t>
          </a:r>
        </a:p>
      </xdr:txBody>
    </xdr:sp>
    <xdr:clientData/>
  </xdr:twoCellAnchor>
  <xdr:twoCellAnchor>
    <xdr:from>
      <xdr:col>9</xdr:col>
      <xdr:colOff>466725</xdr:colOff>
      <xdr:row>2</xdr:row>
      <xdr:rowOff>123824</xdr:rowOff>
    </xdr:from>
    <xdr:to>
      <xdr:col>12</xdr:col>
      <xdr:colOff>19050</xdr:colOff>
      <xdr:row>5</xdr:row>
      <xdr:rowOff>152400</xdr:rowOff>
    </xdr:to>
    <xdr:sp macro="" textlink="">
      <xdr:nvSpPr>
        <xdr:cNvPr id="26" name="TextBox 25">
          <a:extLst>
            <a:ext uri="{FF2B5EF4-FFF2-40B4-BE49-F238E27FC236}">
              <a16:creationId xmlns:a16="http://schemas.microsoft.com/office/drawing/2014/main" id="{10E9B7A9-7AEF-4807-88C6-4E187AFA55E1}"/>
            </a:ext>
          </a:extLst>
        </xdr:cNvPr>
        <xdr:cNvSpPr txBox="1"/>
      </xdr:nvSpPr>
      <xdr:spPr>
        <a:xfrm>
          <a:off x="5953125" y="504824"/>
          <a:ext cx="1381125" cy="6000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Overall Average Target Achieved - December</a:t>
          </a:r>
        </a:p>
      </xdr:txBody>
    </xdr:sp>
    <xdr:clientData/>
  </xdr:twoCellAnchor>
  <xdr:twoCellAnchor>
    <xdr:from>
      <xdr:col>12</xdr:col>
      <xdr:colOff>333375</xdr:colOff>
      <xdr:row>2</xdr:row>
      <xdr:rowOff>114299</xdr:rowOff>
    </xdr:from>
    <xdr:to>
      <xdr:col>14</xdr:col>
      <xdr:colOff>495300</xdr:colOff>
      <xdr:row>4</xdr:row>
      <xdr:rowOff>19050</xdr:rowOff>
    </xdr:to>
    <xdr:sp macro="" textlink="">
      <xdr:nvSpPr>
        <xdr:cNvPr id="27" name="TextBox 26">
          <a:extLst>
            <a:ext uri="{FF2B5EF4-FFF2-40B4-BE49-F238E27FC236}">
              <a16:creationId xmlns:a16="http://schemas.microsoft.com/office/drawing/2014/main" id="{8AE2C3BD-D385-4E13-9608-DEC961346966}"/>
            </a:ext>
          </a:extLst>
        </xdr:cNvPr>
        <xdr:cNvSpPr txBox="1"/>
      </xdr:nvSpPr>
      <xdr:spPr>
        <a:xfrm>
          <a:off x="7648575" y="495299"/>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a:t>
          </a:r>
          <a:r>
            <a:rPr lang="en-IN" sz="1000" b="1" baseline="0">
              <a:solidFill>
                <a:schemeClr val="accent6">
                  <a:lumMod val="75000"/>
                </a:schemeClr>
              </a:solidFill>
              <a:latin typeface="+mn-lt"/>
              <a:ea typeface="+mn-ea"/>
              <a:cs typeface="+mn-cs"/>
            </a:rPr>
            <a:t> Departments</a:t>
          </a:r>
          <a:endParaRPr lang="en-IN" sz="1000" b="1">
            <a:solidFill>
              <a:schemeClr val="accent6">
                <a:lumMod val="75000"/>
              </a:schemeClr>
            </a:solidFill>
            <a:latin typeface="+mn-lt"/>
            <a:ea typeface="+mn-ea"/>
            <a:cs typeface="+mn-cs"/>
          </a:endParaRPr>
        </a:p>
      </xdr:txBody>
    </xdr:sp>
    <xdr:clientData/>
  </xdr:twoCellAnchor>
  <xdr:twoCellAnchor>
    <xdr:from>
      <xdr:col>14</xdr:col>
      <xdr:colOff>142875</xdr:colOff>
      <xdr:row>4</xdr:row>
      <xdr:rowOff>133349</xdr:rowOff>
    </xdr:from>
    <xdr:to>
      <xdr:col>15</xdr:col>
      <xdr:colOff>57150</xdr:colOff>
      <xdr:row>6</xdr:row>
      <xdr:rowOff>38100</xdr:rowOff>
    </xdr:to>
    <xdr:sp macro="" textlink="Pivot!$D$31">
      <xdr:nvSpPr>
        <xdr:cNvPr id="29" name="TextBox 28">
          <a:extLst>
            <a:ext uri="{FF2B5EF4-FFF2-40B4-BE49-F238E27FC236}">
              <a16:creationId xmlns:a16="http://schemas.microsoft.com/office/drawing/2014/main" id="{951C8DAC-4B0D-4787-8866-B9A9C55B447A}"/>
            </a:ext>
          </a:extLst>
        </xdr:cNvPr>
        <xdr:cNvSpPr txBox="1"/>
      </xdr:nvSpPr>
      <xdr:spPr>
        <a:xfrm>
          <a:off x="8677275" y="89534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581206F-A2F4-475B-B80F-79E35799515B}" type="TxLink">
            <a:rPr lang="en-US" sz="1600" b="1" i="0" u="none" strike="noStrike">
              <a:solidFill>
                <a:srgbClr val="000000"/>
              </a:solidFill>
              <a:latin typeface="Calibri"/>
              <a:ea typeface="Calibri"/>
              <a:cs typeface="Calibri"/>
            </a:rPr>
            <a:pPr marL="0" indent="0" algn="l"/>
            <a:t>4</a:t>
          </a:fld>
          <a:endParaRPr lang="en-IN" sz="1600" b="1" i="0" u="none" strike="noStrike">
            <a:solidFill>
              <a:srgbClr val="000000"/>
            </a:solidFill>
            <a:latin typeface="Calibri"/>
            <a:ea typeface="Calibri"/>
            <a:cs typeface="Calibri"/>
          </a:endParaRPr>
        </a:p>
      </xdr:txBody>
    </xdr:sp>
    <xdr:clientData/>
  </xdr:twoCellAnchor>
  <xdr:twoCellAnchor>
    <xdr:from>
      <xdr:col>15</xdr:col>
      <xdr:colOff>228600</xdr:colOff>
      <xdr:row>2</xdr:row>
      <xdr:rowOff>123824</xdr:rowOff>
    </xdr:from>
    <xdr:to>
      <xdr:col>17</xdr:col>
      <xdr:colOff>390525</xdr:colOff>
      <xdr:row>4</xdr:row>
      <xdr:rowOff>28575</xdr:rowOff>
    </xdr:to>
    <xdr:sp macro="" textlink="">
      <xdr:nvSpPr>
        <xdr:cNvPr id="30" name="TextBox 29">
          <a:extLst>
            <a:ext uri="{FF2B5EF4-FFF2-40B4-BE49-F238E27FC236}">
              <a16:creationId xmlns:a16="http://schemas.microsoft.com/office/drawing/2014/main" id="{14D00174-A1B2-4699-860F-357548237D2F}"/>
            </a:ext>
          </a:extLst>
        </xdr:cNvPr>
        <xdr:cNvSpPr txBox="1"/>
      </xdr:nvSpPr>
      <xdr:spPr>
        <a:xfrm>
          <a:off x="9372600" y="504824"/>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 Teams</a:t>
          </a:r>
        </a:p>
      </xdr:txBody>
    </xdr:sp>
    <xdr:clientData/>
  </xdr:twoCellAnchor>
  <xdr:twoCellAnchor>
    <xdr:from>
      <xdr:col>18</xdr:col>
      <xdr:colOff>133350</xdr:colOff>
      <xdr:row>2</xdr:row>
      <xdr:rowOff>123824</xdr:rowOff>
    </xdr:from>
    <xdr:to>
      <xdr:col>20</xdr:col>
      <xdr:colOff>295275</xdr:colOff>
      <xdr:row>4</xdr:row>
      <xdr:rowOff>28575</xdr:rowOff>
    </xdr:to>
    <xdr:sp macro="" textlink="">
      <xdr:nvSpPr>
        <xdr:cNvPr id="31" name="TextBox 30">
          <a:extLst>
            <a:ext uri="{FF2B5EF4-FFF2-40B4-BE49-F238E27FC236}">
              <a16:creationId xmlns:a16="http://schemas.microsoft.com/office/drawing/2014/main" id="{61B82AA6-18D4-43AA-953A-13846DD021DC}"/>
            </a:ext>
          </a:extLst>
        </xdr:cNvPr>
        <xdr:cNvSpPr txBox="1"/>
      </xdr:nvSpPr>
      <xdr:spPr>
        <a:xfrm>
          <a:off x="11106150" y="504824"/>
          <a:ext cx="138112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IN" sz="1000" b="1">
              <a:solidFill>
                <a:schemeClr val="accent6">
                  <a:lumMod val="75000"/>
                </a:schemeClr>
              </a:solidFill>
              <a:latin typeface="+mn-lt"/>
              <a:ea typeface="+mn-ea"/>
              <a:cs typeface="+mn-cs"/>
            </a:rPr>
            <a:t>No. of Categories</a:t>
          </a:r>
        </a:p>
      </xdr:txBody>
    </xdr:sp>
    <xdr:clientData/>
  </xdr:twoCellAnchor>
  <xdr:twoCellAnchor>
    <xdr:from>
      <xdr:col>16</xdr:col>
      <xdr:colOff>590550</xdr:colOff>
      <xdr:row>4</xdr:row>
      <xdr:rowOff>95249</xdr:rowOff>
    </xdr:from>
    <xdr:to>
      <xdr:col>17</xdr:col>
      <xdr:colOff>504825</xdr:colOff>
      <xdr:row>6</xdr:row>
      <xdr:rowOff>0</xdr:rowOff>
    </xdr:to>
    <xdr:sp macro="" textlink="Pivot!$A$31">
      <xdr:nvSpPr>
        <xdr:cNvPr id="32" name="TextBox 31">
          <a:extLst>
            <a:ext uri="{FF2B5EF4-FFF2-40B4-BE49-F238E27FC236}">
              <a16:creationId xmlns:a16="http://schemas.microsoft.com/office/drawing/2014/main" id="{B312AEC4-8635-422F-B6BE-08F81425CA10}"/>
            </a:ext>
          </a:extLst>
        </xdr:cNvPr>
        <xdr:cNvSpPr txBox="1"/>
      </xdr:nvSpPr>
      <xdr:spPr>
        <a:xfrm>
          <a:off x="10344150" y="85724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E96B1B2A-A985-4601-B41A-4A41F556AE5B}" type="TxLink">
            <a:rPr lang="en-US" sz="1600" b="1" i="0" u="none" strike="noStrike">
              <a:solidFill>
                <a:srgbClr val="000000"/>
              </a:solidFill>
              <a:latin typeface="Calibri"/>
              <a:ea typeface="Calibri"/>
              <a:cs typeface="Calibri"/>
            </a:rPr>
            <a:pPr marL="0" indent="0" algn="l"/>
            <a:t>33</a:t>
          </a:fld>
          <a:endParaRPr lang="en-IN" sz="1600" b="1" i="0" u="none" strike="noStrike">
            <a:solidFill>
              <a:srgbClr val="000000"/>
            </a:solidFill>
            <a:latin typeface="Calibri"/>
            <a:ea typeface="Calibri"/>
            <a:cs typeface="Calibri"/>
          </a:endParaRPr>
        </a:p>
      </xdr:txBody>
    </xdr:sp>
    <xdr:clientData/>
  </xdr:twoCellAnchor>
  <xdr:twoCellAnchor>
    <xdr:from>
      <xdr:col>19</xdr:col>
      <xdr:colOff>457200</xdr:colOff>
      <xdr:row>4</xdr:row>
      <xdr:rowOff>76199</xdr:rowOff>
    </xdr:from>
    <xdr:to>
      <xdr:col>20</xdr:col>
      <xdr:colOff>371475</xdr:colOff>
      <xdr:row>5</xdr:row>
      <xdr:rowOff>171450</xdr:rowOff>
    </xdr:to>
    <xdr:sp macro="" textlink="Pivot!$G$31">
      <xdr:nvSpPr>
        <xdr:cNvPr id="33" name="TextBox 32">
          <a:extLst>
            <a:ext uri="{FF2B5EF4-FFF2-40B4-BE49-F238E27FC236}">
              <a16:creationId xmlns:a16="http://schemas.microsoft.com/office/drawing/2014/main" id="{6C056A8E-DE9A-4F3F-A4C2-48B0CBC2859A}"/>
            </a:ext>
          </a:extLst>
        </xdr:cNvPr>
        <xdr:cNvSpPr txBox="1"/>
      </xdr:nvSpPr>
      <xdr:spPr>
        <a:xfrm>
          <a:off x="12039600" y="838199"/>
          <a:ext cx="523875" cy="285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F1697514-64C2-4503-A173-2545B998D0CD}" type="TxLink">
            <a:rPr lang="en-US" sz="1600" b="1" i="0" u="none" strike="noStrike">
              <a:solidFill>
                <a:srgbClr val="000000"/>
              </a:solidFill>
              <a:latin typeface="Calibri"/>
              <a:ea typeface="Calibri"/>
              <a:cs typeface="Calibri"/>
            </a:rPr>
            <a:pPr marL="0" indent="0" algn="l"/>
            <a:t>3</a:t>
          </a:fld>
          <a:endParaRPr lang="en-IN" sz="1600" b="1" i="0" u="none" strike="noStrike">
            <a:solidFill>
              <a:srgbClr val="000000"/>
            </a:solidFill>
            <a:latin typeface="Calibri"/>
            <a:ea typeface="Calibri"/>
            <a:cs typeface="Calibri"/>
          </a:endParaRPr>
        </a:p>
      </xdr:txBody>
    </xdr:sp>
    <xdr:clientData/>
  </xdr:twoCellAnchor>
  <xdr:twoCellAnchor>
    <xdr:from>
      <xdr:col>4</xdr:col>
      <xdr:colOff>104775</xdr:colOff>
      <xdr:row>20</xdr:row>
      <xdr:rowOff>95250</xdr:rowOff>
    </xdr:from>
    <xdr:to>
      <xdr:col>20</xdr:col>
      <xdr:colOff>428625</xdr:colOff>
      <xdr:row>31</xdr:row>
      <xdr:rowOff>85725</xdr:rowOff>
    </xdr:to>
    <xdr:sp macro="" textlink="">
      <xdr:nvSpPr>
        <xdr:cNvPr id="6" name="Rectangle 5">
          <a:extLst>
            <a:ext uri="{FF2B5EF4-FFF2-40B4-BE49-F238E27FC236}">
              <a16:creationId xmlns:a16="http://schemas.microsoft.com/office/drawing/2014/main" id="{27C06F04-7945-4C1C-A175-13676E91ECB6}"/>
            </a:ext>
          </a:extLst>
        </xdr:cNvPr>
        <xdr:cNvSpPr/>
      </xdr:nvSpPr>
      <xdr:spPr>
        <a:xfrm>
          <a:off x="2543175" y="3905250"/>
          <a:ext cx="10077450" cy="2085975"/>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95251</xdr:colOff>
      <xdr:row>20</xdr:row>
      <xdr:rowOff>133350</xdr:rowOff>
    </xdr:from>
    <xdr:to>
      <xdr:col>12</xdr:col>
      <xdr:colOff>190501</xdr:colOff>
      <xdr:row>31</xdr:row>
      <xdr:rowOff>28575</xdr:rowOff>
    </xdr:to>
    <xdr:sp macro="" textlink="">
      <xdr:nvSpPr>
        <xdr:cNvPr id="8" name="TextBox 7">
          <a:extLst>
            <a:ext uri="{FF2B5EF4-FFF2-40B4-BE49-F238E27FC236}">
              <a16:creationId xmlns:a16="http://schemas.microsoft.com/office/drawing/2014/main" id="{F0EE82D3-5DD1-45FC-ACC8-8A4FFABFD260}"/>
            </a:ext>
          </a:extLst>
        </xdr:cNvPr>
        <xdr:cNvSpPr txBox="1"/>
      </xdr:nvSpPr>
      <xdr:spPr>
        <a:xfrm>
          <a:off x="2533651" y="3943350"/>
          <a:ext cx="4972050" cy="199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sng">
              <a:solidFill>
                <a:schemeClr val="accent6">
                  <a:lumMod val="75000"/>
                </a:schemeClr>
              </a:solidFill>
            </a:rPr>
            <a:t>INSIGHTS:</a:t>
          </a:r>
        </a:p>
        <a:p>
          <a:endParaRPr lang="en-IN" sz="1100" b="1" i="1" u="sng">
            <a:solidFill>
              <a:schemeClr val="accent6">
                <a:lumMod val="75000"/>
              </a:schemeClr>
            </a:solidFill>
          </a:endParaRPr>
        </a:p>
        <a:p>
          <a:pPr lvl="1"/>
          <a:r>
            <a:rPr lang="en-IN" sz="1100" b="1" u="sng">
              <a:solidFill>
                <a:schemeClr val="accent6">
                  <a:lumMod val="75000"/>
                </a:schemeClr>
              </a:solidFill>
            </a:rPr>
            <a:t>Productivity:</a:t>
          </a:r>
        </a:p>
        <a:p>
          <a:pPr lvl="2"/>
          <a:r>
            <a:rPr lang="en-IN" sz="1100"/>
            <a:t>  - Highest Improvement: </a:t>
          </a:r>
          <a:r>
            <a:rPr lang="en-IN" sz="1100" b="1">
              <a:solidFill>
                <a:schemeClr val="accent6">
                  <a:lumMod val="50000"/>
                </a:schemeClr>
              </a:solidFill>
            </a:rPr>
            <a:t>October (79.66%)</a:t>
          </a:r>
        </a:p>
        <a:p>
          <a:pPr lvl="2"/>
          <a:r>
            <a:rPr lang="en-IN" sz="1100"/>
            <a:t>  - Lowest Improvement: </a:t>
          </a:r>
          <a:r>
            <a:rPr lang="en-IN" sz="1100" b="1">
              <a:solidFill>
                <a:srgbClr val="FF0000"/>
              </a:solidFill>
            </a:rPr>
            <a:t>November (77.31%)</a:t>
          </a:r>
        </a:p>
        <a:p>
          <a:pPr lvl="1"/>
          <a:r>
            <a:rPr lang="en-IN" sz="1100" b="1" u="sng">
              <a:solidFill>
                <a:schemeClr val="accent6">
                  <a:lumMod val="75000"/>
                </a:schemeClr>
              </a:solidFill>
            </a:rPr>
            <a:t> Quality:</a:t>
          </a:r>
        </a:p>
        <a:p>
          <a:pPr lvl="2"/>
          <a:r>
            <a:rPr lang="en-IN" sz="1100"/>
            <a:t>  - Highest Improvement: </a:t>
          </a:r>
          <a:r>
            <a:rPr lang="en-IN" sz="1100" b="1">
              <a:solidFill>
                <a:schemeClr val="accent6">
                  <a:lumMod val="50000"/>
                </a:schemeClr>
              </a:solidFill>
            </a:rPr>
            <a:t>December (73.20%)</a:t>
          </a:r>
        </a:p>
        <a:p>
          <a:pPr lvl="2"/>
          <a:r>
            <a:rPr lang="en-IN" sz="1100"/>
            <a:t>  - Lowest Improvement: </a:t>
          </a:r>
          <a:r>
            <a:rPr lang="en-IN" sz="1100" b="1">
              <a:solidFill>
                <a:srgbClr val="FF0000"/>
              </a:solidFill>
            </a:rPr>
            <a:t>October (61.10%)</a:t>
          </a:r>
        </a:p>
        <a:p>
          <a:pPr lvl="1"/>
          <a:r>
            <a:rPr lang="en-IN" sz="1100" b="1" u="sng">
              <a:solidFill>
                <a:schemeClr val="accent6">
                  <a:lumMod val="75000"/>
                </a:schemeClr>
              </a:solidFill>
            </a:rPr>
            <a:t>-TAT (Turnaround Time):</a:t>
          </a:r>
        </a:p>
        <a:p>
          <a:pPr lvl="2"/>
          <a:r>
            <a:rPr lang="en-IN" sz="1100"/>
            <a:t>  - Highest Improvement: </a:t>
          </a:r>
          <a:r>
            <a:rPr lang="en-IN" sz="1100" b="1">
              <a:solidFill>
                <a:schemeClr val="accent6">
                  <a:lumMod val="50000"/>
                </a:schemeClr>
              </a:solidFill>
            </a:rPr>
            <a:t>October (72.47%)</a:t>
          </a:r>
        </a:p>
        <a:p>
          <a:pPr lvl="2"/>
          <a:r>
            <a:rPr lang="en-IN" sz="1100"/>
            <a:t>  - Lowest Improvement: </a:t>
          </a:r>
          <a:r>
            <a:rPr lang="en-IN" sz="1100" b="1">
              <a:solidFill>
                <a:srgbClr val="FF0000"/>
              </a:solidFill>
            </a:rPr>
            <a:t>December (91.91%)</a:t>
          </a:r>
        </a:p>
        <a:p>
          <a:pPr lvl="1"/>
          <a:endParaRPr lang="en-IN" sz="1100"/>
        </a:p>
        <a:p>
          <a:pPr lvl="1"/>
          <a:endParaRPr lang="en-IN" sz="1100"/>
        </a:p>
        <a:p>
          <a:endParaRPr lang="en-IN" sz="1100"/>
        </a:p>
        <a:p>
          <a:endParaRPr lang="en-IN" sz="1100"/>
        </a:p>
      </xdr:txBody>
    </xdr:sp>
    <xdr:clientData/>
  </xdr:twoCellAnchor>
  <xdr:twoCellAnchor>
    <xdr:from>
      <xdr:col>12</xdr:col>
      <xdr:colOff>314325</xdr:colOff>
      <xdr:row>20</xdr:row>
      <xdr:rowOff>133350</xdr:rowOff>
    </xdr:from>
    <xdr:to>
      <xdr:col>20</xdr:col>
      <xdr:colOff>409575</xdr:colOff>
      <xdr:row>31</xdr:row>
      <xdr:rowOff>28575</xdr:rowOff>
    </xdr:to>
    <xdr:sp macro="" textlink="">
      <xdr:nvSpPr>
        <xdr:cNvPr id="9" name="TextBox 8">
          <a:extLst>
            <a:ext uri="{FF2B5EF4-FFF2-40B4-BE49-F238E27FC236}">
              <a16:creationId xmlns:a16="http://schemas.microsoft.com/office/drawing/2014/main" id="{89DAE935-0D4F-4E6A-8E6D-91DC16726AAD}"/>
            </a:ext>
          </a:extLst>
        </xdr:cNvPr>
        <xdr:cNvSpPr txBox="1"/>
      </xdr:nvSpPr>
      <xdr:spPr>
        <a:xfrm>
          <a:off x="7629525" y="3943350"/>
          <a:ext cx="4972050" cy="19907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i="1" u="sng">
              <a:solidFill>
                <a:schemeClr val="accent6">
                  <a:lumMod val="75000"/>
                </a:schemeClr>
              </a:solidFill>
              <a:effectLst/>
              <a:latin typeface="+mn-lt"/>
              <a:ea typeface="+mn-ea"/>
              <a:cs typeface="+mn-cs"/>
            </a:rPr>
            <a:t>SUMMARY:</a:t>
          </a:r>
        </a:p>
        <a:p>
          <a:pPr marL="457200" marR="0" lvl="1" indent="0" defTabSz="914400" eaLnBrk="1" fontAlgn="auto" latinLnBrk="0" hangingPunct="1">
            <a:lnSpc>
              <a:spcPct val="100000"/>
            </a:lnSpc>
            <a:spcBef>
              <a:spcPts val="0"/>
            </a:spcBef>
            <a:spcAft>
              <a:spcPts val="0"/>
            </a:spcAft>
            <a:buClrTx/>
            <a:buSzTx/>
            <a:buFontTx/>
            <a:buNone/>
            <a:tabLst/>
            <a:defRPr/>
          </a:pPr>
          <a:endParaRPr lang="en-IN" sz="1100" b="1" i="1" u="sng">
            <a:solidFill>
              <a:schemeClr val="accent6">
                <a:lumMod val="75000"/>
              </a:schemeClr>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This dashboard provides a clear overview of the performance metrics,   highlighting both the highest and lowest points for each category. It allows for easy comparison and analysis of the data.</a:t>
          </a:r>
        </a:p>
        <a:p>
          <a:pPr marL="0" marR="0" lvl="0" indent="0" defTabSz="914400" eaLnBrk="1" fontAlgn="auto" latinLnBrk="0" hangingPunct="1">
            <a:lnSpc>
              <a:spcPct val="100000"/>
            </a:lnSpc>
            <a:spcBef>
              <a:spcPts val="0"/>
            </a:spcBef>
            <a:spcAft>
              <a:spcPts val="0"/>
            </a:spcAft>
            <a:buClrTx/>
            <a:buSzTx/>
            <a:buFontTx/>
            <a:buNone/>
            <a:tabLst/>
            <a:defRPr/>
          </a:pPr>
          <a:endParaRPr lang="en-IN">
            <a:effectLst/>
          </a:endParaRPr>
        </a:p>
        <a:p>
          <a:pPr lvl="0"/>
          <a:r>
            <a:rPr lang="en-IN" sz="1100">
              <a:solidFill>
                <a:schemeClr val="dk1"/>
              </a:solidFill>
              <a:effectLst/>
              <a:latin typeface="+mn-lt"/>
              <a:ea typeface="+mn-ea"/>
              <a:cs typeface="+mn-cs"/>
            </a:rPr>
            <a:t>The bar graph illustrates </a:t>
          </a:r>
          <a:r>
            <a:rPr lang="en-IN" sz="1100" b="1">
              <a:solidFill>
                <a:schemeClr val="accent6">
                  <a:lumMod val="50000"/>
                </a:schemeClr>
              </a:solidFill>
              <a:effectLst/>
              <a:latin typeface="+mn-lt"/>
              <a:ea typeface="+mn-ea"/>
              <a:cs typeface="+mn-cs"/>
            </a:rPr>
            <a:t>the percentage improvements in productivity, quality, and TAT over the past year. </a:t>
          </a:r>
        </a:p>
        <a:p>
          <a:pPr lvl="0"/>
          <a:endParaRPr lang="en-IN" sz="1100">
            <a:solidFill>
              <a:schemeClr val="dk1"/>
            </a:solidFill>
            <a:effectLst/>
            <a:latin typeface="+mn-lt"/>
            <a:ea typeface="+mn-ea"/>
            <a:cs typeface="+mn-cs"/>
          </a:endParaRPr>
        </a:p>
        <a:p>
          <a:pPr lvl="0"/>
          <a:r>
            <a:rPr lang="en-IN" sz="1100">
              <a:solidFill>
                <a:schemeClr val="dk1"/>
              </a:solidFill>
              <a:effectLst/>
              <a:latin typeface="+mn-lt"/>
              <a:ea typeface="+mn-ea"/>
              <a:cs typeface="+mn-cs"/>
            </a:rPr>
            <a:t>Overall, there is a </a:t>
          </a:r>
          <a:r>
            <a:rPr lang="en-IN" sz="1100" b="1">
              <a:solidFill>
                <a:schemeClr val="accent6">
                  <a:lumMod val="50000"/>
                </a:schemeClr>
              </a:solidFill>
              <a:effectLst/>
              <a:latin typeface="+mn-lt"/>
              <a:ea typeface="+mn-ea"/>
              <a:cs typeface="+mn-cs"/>
            </a:rPr>
            <a:t>positive trend in all three metrics</a:t>
          </a:r>
          <a:r>
            <a:rPr lang="en-IN" sz="1100">
              <a:solidFill>
                <a:schemeClr val="dk1"/>
              </a:solidFill>
              <a:effectLst/>
              <a:latin typeface="+mn-lt"/>
              <a:ea typeface="+mn-ea"/>
              <a:cs typeface="+mn-cs"/>
            </a:rPr>
            <a:t>, with notable improvements seen in specific months. </a:t>
          </a:r>
          <a:endParaRPr lang="en-IN">
            <a:effectLst/>
          </a:endParaRPr>
        </a:p>
        <a:p>
          <a:endParaRPr lang="en-IN" sz="1100"/>
        </a:p>
      </xdr:txBody>
    </xdr:sp>
    <xdr:clientData/>
  </xdr:twoCellAnchor>
  <xdr:twoCellAnchor>
    <xdr:from>
      <xdr:col>0</xdr:col>
      <xdr:colOff>142875</xdr:colOff>
      <xdr:row>2</xdr:row>
      <xdr:rowOff>38100</xdr:rowOff>
    </xdr:from>
    <xdr:to>
      <xdr:col>3</xdr:col>
      <xdr:colOff>390525</xdr:colOff>
      <xdr:row>3</xdr:row>
      <xdr:rowOff>85725</xdr:rowOff>
    </xdr:to>
    <xdr:sp macro="" textlink="">
      <xdr:nvSpPr>
        <xdr:cNvPr id="34" name="TextBox 33">
          <a:hlinkClick xmlns:r="http://schemas.openxmlformats.org/officeDocument/2006/relationships" r:id="rId3"/>
          <a:extLst>
            <a:ext uri="{FF2B5EF4-FFF2-40B4-BE49-F238E27FC236}">
              <a16:creationId xmlns:a16="http://schemas.microsoft.com/office/drawing/2014/main" id="{819D09C9-B0A2-45B9-8959-F1EAA6FC8721}"/>
            </a:ext>
          </a:extLst>
        </xdr:cNvPr>
        <xdr:cNvSpPr txBox="1"/>
      </xdr:nvSpPr>
      <xdr:spPr>
        <a:xfrm>
          <a:off x="142875" y="419100"/>
          <a:ext cx="2076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i="1">
              <a:solidFill>
                <a:schemeClr val="accent6">
                  <a:lumMod val="50000"/>
                </a:schemeClr>
              </a:solidFill>
            </a:rPr>
            <a:t>MASTER DATA</a:t>
          </a:r>
        </a:p>
      </xdr:txBody>
    </xdr:sp>
    <xdr:clientData/>
  </xdr:twoCellAnchor>
  <xdr:twoCellAnchor>
    <xdr:from>
      <xdr:col>0</xdr:col>
      <xdr:colOff>142875</xdr:colOff>
      <xdr:row>3</xdr:row>
      <xdr:rowOff>104775</xdr:rowOff>
    </xdr:from>
    <xdr:to>
      <xdr:col>3</xdr:col>
      <xdr:colOff>390525</xdr:colOff>
      <xdr:row>4</xdr:row>
      <xdr:rowOff>152400</xdr:rowOff>
    </xdr:to>
    <xdr:sp macro="" textlink="">
      <xdr:nvSpPr>
        <xdr:cNvPr id="35" name="TextBox 34">
          <a:hlinkClick xmlns:r="http://schemas.openxmlformats.org/officeDocument/2006/relationships" r:id="rId4"/>
          <a:extLst>
            <a:ext uri="{FF2B5EF4-FFF2-40B4-BE49-F238E27FC236}">
              <a16:creationId xmlns:a16="http://schemas.microsoft.com/office/drawing/2014/main" id="{352111E7-13AD-44CB-A739-11BA97866A58}"/>
            </a:ext>
          </a:extLst>
        </xdr:cNvPr>
        <xdr:cNvSpPr txBox="1"/>
      </xdr:nvSpPr>
      <xdr:spPr>
        <a:xfrm>
          <a:off x="142875" y="676275"/>
          <a:ext cx="20764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IN" sz="1100" b="1" i="1">
              <a:solidFill>
                <a:schemeClr val="accent6">
                  <a:lumMod val="50000"/>
                </a:schemeClr>
              </a:solidFill>
            </a:rPr>
            <a:t>PIVOT</a:t>
          </a:r>
          <a:r>
            <a:rPr lang="en-IN" sz="1100" b="1" i="1" baseline="0">
              <a:solidFill>
                <a:schemeClr val="accent6">
                  <a:lumMod val="50000"/>
                </a:schemeClr>
              </a:solidFill>
            </a:rPr>
            <a:t> SHEET</a:t>
          </a:r>
          <a:endParaRPr lang="en-IN" sz="1100" b="1" i="1">
            <a:solidFill>
              <a:schemeClr val="accent6">
                <a:lumMod val="50000"/>
              </a:schemeClr>
            </a:solidFill>
          </a:endParaRPr>
        </a:p>
      </xdr:txBody>
    </xdr:sp>
    <xdr:clientData/>
  </xdr:twoCellAnchor>
  <xdr:twoCellAnchor editAs="oneCell">
    <xdr:from>
      <xdr:col>0</xdr:col>
      <xdr:colOff>571500</xdr:colOff>
      <xdr:row>2</xdr:row>
      <xdr:rowOff>0</xdr:rowOff>
    </xdr:from>
    <xdr:to>
      <xdr:col>1</xdr:col>
      <xdr:colOff>295275</xdr:colOff>
      <xdr:row>3</xdr:row>
      <xdr:rowOff>66675</xdr:rowOff>
    </xdr:to>
    <xdr:pic>
      <xdr:nvPicPr>
        <xdr:cNvPr id="37" name="Graphic 36" descr="Database with solid fill">
          <a:extLst>
            <a:ext uri="{FF2B5EF4-FFF2-40B4-BE49-F238E27FC236}">
              <a16:creationId xmlns:a16="http://schemas.microsoft.com/office/drawing/2014/main" id="{AABE2F47-8D0B-406B-9B49-916B92BCEAE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71500" y="381000"/>
          <a:ext cx="333375" cy="257175"/>
        </a:xfrm>
        <a:prstGeom prst="rect">
          <a:avLst/>
        </a:prstGeom>
      </xdr:spPr>
    </xdr:pic>
    <xdr:clientData/>
  </xdr:twoCellAnchor>
  <xdr:twoCellAnchor editAs="oneCell">
    <xdr:from>
      <xdr:col>1</xdr:col>
      <xdr:colOff>0</xdr:colOff>
      <xdr:row>3</xdr:row>
      <xdr:rowOff>57150</xdr:rowOff>
    </xdr:from>
    <xdr:to>
      <xdr:col>1</xdr:col>
      <xdr:colOff>257175</xdr:colOff>
      <xdr:row>4</xdr:row>
      <xdr:rowOff>123825</xdr:rowOff>
    </xdr:to>
    <xdr:pic>
      <xdr:nvPicPr>
        <xdr:cNvPr id="42" name="Graphic 41" descr="Daily calendar with solid fill">
          <a:extLst>
            <a:ext uri="{FF2B5EF4-FFF2-40B4-BE49-F238E27FC236}">
              <a16:creationId xmlns:a16="http://schemas.microsoft.com/office/drawing/2014/main" id="{4ABB7E76-C63B-45BE-BBE4-D3CDE330816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09600" y="628650"/>
          <a:ext cx="257175" cy="257175"/>
        </a:xfrm>
        <a:prstGeom prst="rect">
          <a:avLst/>
        </a:prstGeom>
      </xdr:spPr>
    </xdr:pic>
    <xdr:clientData/>
  </xdr:twoCellAnchor>
  <xdr:twoCellAnchor>
    <xdr:from>
      <xdr:col>6</xdr:col>
      <xdr:colOff>66675</xdr:colOff>
      <xdr:row>0</xdr:row>
      <xdr:rowOff>38100</xdr:rowOff>
    </xdr:from>
    <xdr:to>
      <xdr:col>16</xdr:col>
      <xdr:colOff>161925</xdr:colOff>
      <xdr:row>1</xdr:row>
      <xdr:rowOff>85725</xdr:rowOff>
    </xdr:to>
    <xdr:sp macro="" textlink="">
      <xdr:nvSpPr>
        <xdr:cNvPr id="43" name="TextBox 42">
          <a:extLst>
            <a:ext uri="{FF2B5EF4-FFF2-40B4-BE49-F238E27FC236}">
              <a16:creationId xmlns:a16="http://schemas.microsoft.com/office/drawing/2014/main" id="{D34BA3F8-AE11-491A-8062-7F6ECA6D495E}"/>
            </a:ext>
          </a:extLst>
        </xdr:cNvPr>
        <xdr:cNvSpPr txBox="1"/>
      </xdr:nvSpPr>
      <xdr:spPr>
        <a:xfrm>
          <a:off x="3724275" y="38100"/>
          <a:ext cx="619125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600" b="1" i="1">
              <a:solidFill>
                <a:schemeClr val="bg1"/>
              </a:solidFill>
            </a:rPr>
            <a:t>PART A - DATA ANALYSIS AND CREATING TRENDS</a:t>
          </a:r>
          <a:endParaRPr lang="en-IN" sz="1100" b="1" i="1">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92.639782523147" createdVersion="8" refreshedVersion="7" minRefreshableVersion="3" recordCount="242" xr:uid="{A8D43609-178D-4A59-ACC4-D9D44CB36891}">
  <cacheSource type="worksheet">
    <worksheetSource ref="I1:O243" sheet="Transformation"/>
  </cacheSource>
  <cacheFields count="7">
    <cacheField name="Department" numFmtId="0">
      <sharedItems count="4">
        <s v="Voice"/>
        <s v="Data"/>
        <s v="Voice &amp; Data"/>
        <s v="Mumbai"/>
      </sharedItems>
    </cacheField>
    <cacheField name="Team" numFmtId="0">
      <sharedItems count="33">
        <s v="ABC Voice"/>
        <s v="ABC CRG"/>
        <s v="ABC DB"/>
        <s v="BP"/>
        <s v="CP UK"/>
        <s v="CU"/>
        <s v="DJ"/>
        <s v="FSS"/>
        <s v="GLN"/>
        <s v="HDO"/>
        <s v="I CVTI"/>
        <s v="I LLI Data"/>
        <s v="WCC"/>
        <s v="Web Management"/>
        <s v="HWJ"/>
        <s v="I Credit Reporting"/>
        <s v="MWW"/>
        <s v="AFF"/>
        <s v="HRCA"/>
        <s v="IConnect"/>
        <s v="LSCALE"/>
        <s v="I - Casualty Reporting"/>
        <s v="Tactical Team"/>
        <s v="Small Fixed Projects"/>
        <s v="TTF"/>
        <s v="WCC Syndicate"/>
        <s v="DD Marketing"/>
        <s v="DD BI"/>
        <s v="DJ Pulsar"/>
        <s v="ABC Email"/>
        <s v="ABC Chat"/>
        <s v="WCC Formularies"/>
        <s v="Marketing Coo"/>
      </sharedItems>
    </cacheField>
    <cacheField name="Category" numFmtId="0">
      <sharedItems count="3">
        <s v="Productivity"/>
        <s v="Quality"/>
        <s v="TAT"/>
      </sharedItems>
    </cacheField>
    <cacheField name="Target" numFmtId="0">
      <sharedItems containsDate="1" containsMixedTypes="1" minDate="1899-12-30T00:06:00" maxDate="1899-12-31T04:01:03"/>
    </cacheField>
    <cacheField name="Target % - Dec" numFmtId="10">
      <sharedItems containsSemiMixedTypes="0" containsString="0" containsNumber="1" minValue="0" maxValue="4.6716666666666669"/>
    </cacheField>
    <cacheField name="Target % - Nov" numFmtId="10">
      <sharedItems containsMixedTypes="1" containsNumber="1" minValue="0" maxValue="4.7450000000000001"/>
    </cacheField>
    <cacheField name="Target % - Oct" numFmtId="10">
      <sharedItems containsMixedTypes="1" containsNumber="1" minValue="0" maxValue="1.7120952380952381"/>
    </cacheField>
  </cacheFields>
  <extLst>
    <ext xmlns:x14="http://schemas.microsoft.com/office/spreadsheetml/2009/9/main" uri="{725AE2AE-9491-48be-B2B4-4EB974FC3084}">
      <x14:pivotCacheDefinition pivotCacheId="16335789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9748495368" backgroundQuery="1" createdVersion="7" refreshedVersion="7" minRefreshableVersion="3" recordCount="0" supportSubquery="1" supportAdvancedDrill="1" xr:uid="{E2B59D4D-9E08-4EC6-90CF-717DE337E09E}">
  <cacheSource type="external" connectionId="1"/>
  <cacheFields count="1">
    <cacheField name="[Measures].[Distinct Count of Category]" caption="Distinct Count of Category" numFmtId="0" hierarchy="14"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9452777779" backgroundQuery="1" createdVersion="7" refreshedVersion="7" minRefreshableVersion="3" recordCount="0" supportSubquery="1" supportAdvancedDrill="1" xr:uid="{7B49DE75-D704-47B3-B53B-3390BC0AB377}">
  <cacheSource type="external" connectionId="1"/>
  <cacheFields count="1">
    <cacheField name="[Measures].[Distinct Count of Department]" caption="Distinct Count of Department" numFmtId="0" hierarchy="12"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hidden="1">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194.446443634261" backgroundQuery="1" createdVersion="7" refreshedVersion="7" minRefreshableVersion="3" recordCount="0" supportSubquery="1" supportAdvancedDrill="1" xr:uid="{E55FCB06-4417-4F16-9B41-64B107926CA1}">
  <cacheSource type="external" connectionId="1"/>
  <cacheFields count="1">
    <cacheField name="[Measures].[Distinct Count of Team]" caption="Distinct Count of Team" numFmtId="0" hierarchy="10" level="32767"/>
  </cacheFields>
  <cacheHierarchies count="15">
    <cacheHierarchy uniqueName="[Range].[Department]" caption="Department" attribute="1" defaultMemberUniqueName="[Range].[Department].[All]" allUniqueName="[Range].[Department].[All]" dimensionUniqueName="[Range]" displayFolder="" count="0" memberValueDatatype="130" unbalanced="0"/>
    <cacheHierarchy uniqueName="[Range].[Team]" caption="Team" attribute="1" defaultMemberUniqueName="[Range].[Team].[All]" allUniqueName="[Range].[Team].[All]" dimensionUniqueName="[Range]" displayFolder="" count="0" memberValueDatatype="130" unbalanced="0"/>
    <cacheHierarchy uniqueName="[Range].[Category]" caption="Category" attribute="1" defaultMemberUniqueName="[Range].[Category].[All]" allUniqueName="[Range].[Category].[All]" dimensionUniqueName="[Range]" displayFolder="" count="0" memberValueDatatype="130" unbalanced="0"/>
    <cacheHierarchy uniqueName="[Range].[Target]" caption="Target" attribute="1" defaultMemberUniqueName="[Range].[Target].[All]" allUniqueName="[Range].[Target].[All]" dimensionUniqueName="[Range]" displayFolder="" count="0" memberValueDatatype="130" unbalanced="0"/>
    <cacheHierarchy uniqueName="[Range].[Target % - Dec]" caption="Target % - Dec" attribute="1" defaultMemberUniqueName="[Range].[Target % - Dec].[All]" allUniqueName="[Range].[Target % - Dec].[All]" dimensionUniqueName="[Range]" displayFolder="" count="0" memberValueDatatype="5" unbalanced="0"/>
    <cacheHierarchy uniqueName="[Range].[Target % - Nov]" caption="Target % - Nov" attribute="1" defaultMemberUniqueName="[Range].[Target % - Nov].[All]" allUniqueName="[Range].[Target % - Nov].[All]" dimensionUniqueName="[Range]" displayFolder="" count="0" memberValueDatatype="130" unbalanced="0"/>
    <cacheHierarchy uniqueName="[Range].[Target % - Oct]" caption="Target % - Oct" attribute="1" defaultMemberUniqueName="[Range].[Target % - Oct].[All]" allUniqueName="[Range].[Target % - Oct].[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Team]" caption="Count of Team" measure="1" displayFolder="" measureGroup="Range" count="0" hidden="1">
      <extLst>
        <ext xmlns:x15="http://schemas.microsoft.com/office/spreadsheetml/2010/11/main" uri="{B97F6D7D-B522-45F9-BDA1-12C45D357490}">
          <x15:cacheHierarchy aggregatedColumn="1"/>
        </ext>
      </extLst>
    </cacheHierarchy>
    <cacheHierarchy uniqueName="[Measures].[Distinct Count of Team]" caption="Distinct Count of Team" measure="1" displayFolder="" measureGroup="Range"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Department]" caption="Count of Department" measure="1" displayFolder="" measureGroup="Range" count="0" hidden="1">
      <extLst>
        <ext xmlns:x15="http://schemas.microsoft.com/office/spreadsheetml/2010/11/main" uri="{B97F6D7D-B522-45F9-BDA1-12C45D357490}">
          <x15:cacheHierarchy aggregatedColumn="0"/>
        </ext>
      </extLst>
    </cacheHierarchy>
    <cacheHierarchy uniqueName="[Measures].[Distinct Count of Department]" caption="Distinct Count of Department" measure="1" displayFolder="" measureGroup="Range" count="0" hidden="1">
      <extLst>
        <ext xmlns:x15="http://schemas.microsoft.com/office/spreadsheetml/2010/11/main" uri="{B97F6D7D-B522-45F9-BDA1-12C45D357490}">
          <x15:cacheHierarchy aggregatedColumn="0"/>
        </ext>
      </extLst>
    </cacheHierarchy>
    <cacheHierarchy uniqueName="[Measures].[Count of Category]" caption="Count of Category" measure="1" displayFolder="" measureGroup="Range" count="0" hidden="1">
      <extLst>
        <ext xmlns:x15="http://schemas.microsoft.com/office/spreadsheetml/2010/11/main" uri="{B97F6D7D-B522-45F9-BDA1-12C45D357490}">
          <x15:cacheHierarchy aggregatedColumn="2"/>
        </ext>
      </extLst>
    </cacheHierarchy>
    <cacheHierarchy uniqueName="[Measures].[Distinct Count of Category]" caption="Distinct Count of Category"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x v="0"/>
    <x v="0"/>
    <x v="0"/>
    <n v="0.95"/>
    <n v="0.92138831207356864"/>
    <n v="0.92200000000000004"/>
    <n v="0.82698644421272161"/>
  </r>
  <r>
    <x v="0"/>
    <x v="0"/>
    <x v="0"/>
    <n v="0.05"/>
    <n v="6.3991185320167815E-2"/>
    <n v="6.7000000000000004E-2"/>
    <n v="0.13013555787278416"/>
  </r>
  <r>
    <x v="0"/>
    <x v="0"/>
    <x v="0"/>
    <n v="45"/>
    <n v="0.94355555555555559"/>
    <n v="0.88866666666666672"/>
    <n v="0.85222437137330753"/>
  </r>
  <r>
    <x v="0"/>
    <x v="0"/>
    <x v="1"/>
    <n v="0.85"/>
    <n v="0.81953657142857161"/>
    <n v="0"/>
    <n v="0.83244693877551013"/>
  </r>
  <r>
    <x v="0"/>
    <x v="0"/>
    <x v="2"/>
    <n v="0.75"/>
    <n v="0.67146310579026136"/>
    <n v="0.71940000000000004"/>
    <n v="0.55077006951069918"/>
  </r>
  <r>
    <x v="0"/>
    <x v="0"/>
    <x v="2"/>
    <n v="0.8"/>
    <n v="0.60260903426791279"/>
    <n v="0.624"/>
    <n v="0.48307740520213099"/>
  </r>
  <r>
    <x v="0"/>
    <x v="0"/>
    <x v="2"/>
    <n v="0.8"/>
    <n v="0.80263965623081646"/>
    <n v="0.82950000000000002"/>
    <n v="0.60696177847113886"/>
  </r>
  <r>
    <x v="0"/>
    <x v="0"/>
    <x v="2"/>
    <d v="1899-12-30T00:06:00"/>
    <n v="1.0517196783914664"/>
    <n v="1.0499999999999998"/>
    <n v="0.97227710403683087"/>
  </r>
  <r>
    <x v="1"/>
    <x v="1"/>
    <x v="0"/>
    <n v="154"/>
    <n v="1.0496753246753248"/>
    <n v="1.031038961038961"/>
    <n v="1.1201298701298701"/>
  </r>
  <r>
    <x v="1"/>
    <x v="1"/>
    <x v="1"/>
    <n v="0.95"/>
    <n v="0.99909999999999999"/>
    <n v="0.99809999999999999"/>
    <n v="0.99719999999999998"/>
  </r>
  <r>
    <x v="1"/>
    <x v="1"/>
    <x v="1"/>
    <n v="0.95"/>
    <n v="0.99890000000000001"/>
    <n v="1"/>
    <n v="1"/>
  </r>
  <r>
    <x v="1"/>
    <x v="1"/>
    <x v="1"/>
    <n v="0.95"/>
    <n v="1"/>
    <n v="1"/>
    <n v="1"/>
  </r>
  <r>
    <x v="1"/>
    <x v="1"/>
    <x v="2"/>
    <n v="0.97"/>
    <n v="0.99650000000000005"/>
    <n v="0.99809999999999999"/>
    <n v="0.99719999999999998"/>
  </r>
  <r>
    <x v="1"/>
    <x v="1"/>
    <x v="2"/>
    <n v="0.97"/>
    <n v="1"/>
    <n v="1"/>
    <n v="1"/>
  </r>
  <r>
    <x v="1"/>
    <x v="1"/>
    <x v="2"/>
    <n v="0.97"/>
    <n v="1"/>
    <n v="1"/>
    <n v="1"/>
  </r>
  <r>
    <x v="1"/>
    <x v="2"/>
    <x v="1"/>
    <n v="0.95"/>
    <n v="1"/>
    <n v="1"/>
    <n v="0.99939999999999996"/>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1"/>
    <n v="0.95"/>
    <n v="1"/>
    <n v="1"/>
    <n v="1"/>
  </r>
  <r>
    <x v="1"/>
    <x v="2"/>
    <x v="2"/>
    <n v="0.95"/>
    <n v="1"/>
    <n v="1"/>
    <n v="1"/>
  </r>
  <r>
    <x v="1"/>
    <x v="2"/>
    <x v="2"/>
    <n v="0.95"/>
    <n v="1"/>
    <n v="1"/>
    <n v="1"/>
  </r>
  <r>
    <x v="1"/>
    <x v="2"/>
    <x v="2"/>
    <n v="0.95"/>
    <n v="1"/>
    <n v="1"/>
    <n v="1"/>
  </r>
  <r>
    <x v="1"/>
    <x v="2"/>
    <x v="2"/>
    <n v="0.95"/>
    <n v="1"/>
    <n v="1"/>
    <n v="1"/>
  </r>
  <r>
    <x v="1"/>
    <x v="2"/>
    <x v="2"/>
    <n v="0.95"/>
    <n v="1"/>
    <n v="1"/>
    <n v="1"/>
  </r>
  <r>
    <x v="1"/>
    <x v="2"/>
    <x v="2"/>
    <n v="0.95"/>
    <n v="1"/>
    <n v="1"/>
    <n v="1"/>
  </r>
  <r>
    <x v="1"/>
    <x v="2"/>
    <x v="2"/>
    <n v="0.95"/>
    <n v="1"/>
    <s v="0!"/>
    <s v="0!"/>
  </r>
  <r>
    <x v="1"/>
    <x v="2"/>
    <x v="2"/>
    <n v="0.95"/>
    <n v="0"/>
    <n v="0"/>
    <n v="0"/>
  </r>
  <r>
    <x v="1"/>
    <x v="2"/>
    <x v="2"/>
    <n v="0.95"/>
    <n v="1"/>
    <n v="1"/>
    <n v="1"/>
  </r>
  <r>
    <x v="1"/>
    <x v="2"/>
    <x v="2"/>
    <n v="0.95"/>
    <n v="1"/>
    <n v="1"/>
    <n v="1"/>
  </r>
  <r>
    <x v="1"/>
    <x v="2"/>
    <x v="2"/>
    <n v="0.95"/>
    <n v="1"/>
    <n v="1"/>
    <n v="1"/>
  </r>
  <r>
    <x v="1"/>
    <x v="2"/>
    <x v="2"/>
    <n v="0.95"/>
    <n v="1"/>
    <n v="1"/>
    <n v="1"/>
  </r>
  <r>
    <x v="1"/>
    <x v="2"/>
    <x v="2"/>
    <n v="0.95"/>
    <n v="1"/>
    <n v="1"/>
    <n v="1"/>
  </r>
  <r>
    <x v="1"/>
    <x v="3"/>
    <x v="0"/>
    <n v="7500"/>
    <n v="1.0766666666666667"/>
    <n v="1.0778666666666668"/>
    <n v="1.0421333333333334"/>
  </r>
  <r>
    <x v="1"/>
    <x v="3"/>
    <x v="0"/>
    <n v="1"/>
    <n v="1"/>
    <n v="1"/>
    <n v="1"/>
  </r>
  <r>
    <x v="1"/>
    <x v="3"/>
    <x v="0"/>
    <n v="1"/>
    <n v="1"/>
    <n v="1"/>
    <n v="1"/>
  </r>
  <r>
    <x v="1"/>
    <x v="3"/>
    <x v="0"/>
    <n v="1"/>
    <n v="1"/>
    <n v="1"/>
    <n v="1"/>
  </r>
  <r>
    <x v="1"/>
    <x v="3"/>
    <x v="1"/>
    <n v="0.99560000000000004"/>
    <n v="0.99890000000000001"/>
    <n v="1"/>
    <n v="0.99880000000000002"/>
  </r>
  <r>
    <x v="1"/>
    <x v="3"/>
    <x v="1"/>
    <n v="0.9869"/>
    <n v="1"/>
    <n v="1"/>
    <n v="1"/>
  </r>
  <r>
    <x v="1"/>
    <x v="3"/>
    <x v="1"/>
    <n v="0.98"/>
    <n v="1"/>
    <n v="1"/>
    <n v="1"/>
  </r>
  <r>
    <x v="1"/>
    <x v="3"/>
    <x v="2"/>
    <n v="1"/>
    <n v="1"/>
    <n v="1"/>
    <n v="1"/>
  </r>
  <r>
    <x v="1"/>
    <x v="4"/>
    <x v="0"/>
    <n v="6.25"/>
    <n v="0"/>
    <n v="0"/>
    <n v="0"/>
  </r>
  <r>
    <x v="1"/>
    <x v="4"/>
    <x v="0"/>
    <s v="10.1 - 12.4"/>
    <n v="0"/>
    <n v="0"/>
    <n v="1.4403225806451612"/>
  </r>
  <r>
    <x v="1"/>
    <x v="4"/>
    <x v="1"/>
    <n v="105"/>
    <n v="0"/>
    <n v="0"/>
    <n v="1.7120952380952381"/>
  </r>
  <r>
    <x v="1"/>
    <x v="5"/>
    <x v="0"/>
    <n v="1"/>
    <n v="1.1499999999999999"/>
    <n v="1.1599999999999999"/>
    <n v="1.21"/>
  </r>
  <r>
    <x v="1"/>
    <x v="5"/>
    <x v="0"/>
    <n v="140"/>
    <n v="1.4214285714285715"/>
    <n v="1.3"/>
    <n v="1.2071428571428571"/>
  </r>
  <r>
    <x v="1"/>
    <x v="5"/>
    <x v="1"/>
    <n v="0.95"/>
    <n v="0.97499999999999998"/>
    <n v="0.96"/>
    <n v="0.96950000000000003"/>
  </r>
  <r>
    <x v="1"/>
    <x v="5"/>
    <x v="2"/>
    <n v="0.95"/>
    <n v="1"/>
    <n v="1"/>
    <n v="1"/>
  </r>
  <r>
    <x v="1"/>
    <x v="5"/>
    <x v="2"/>
    <n v="0.95"/>
    <n v="1"/>
    <n v="1"/>
    <n v="1"/>
  </r>
  <r>
    <x v="1"/>
    <x v="6"/>
    <x v="0"/>
    <n v="10000"/>
    <n v="1.0457000000000001"/>
    <n v="1.1947000000000001"/>
    <n v="1.2410000000000001"/>
  </r>
  <r>
    <x v="1"/>
    <x v="6"/>
    <x v="1"/>
    <n v="0.95"/>
    <n v="0.99709999999999999"/>
    <n v="0.99739999999999995"/>
    <n v="0.99870000000000003"/>
  </r>
  <r>
    <x v="1"/>
    <x v="6"/>
    <x v="2"/>
    <n v="1"/>
    <n v="1"/>
    <n v="1"/>
    <n v="1"/>
  </r>
  <r>
    <x v="1"/>
    <x v="7"/>
    <x v="0"/>
    <n v="22500"/>
    <n v="1.0275555555555556"/>
    <n v="1.0247111111111111"/>
    <n v="1.0147999999999999"/>
  </r>
  <r>
    <x v="1"/>
    <x v="7"/>
    <x v="0"/>
    <n v="2000"/>
    <n v="1.0249999999999999"/>
    <n v="1.0249999999999999"/>
    <n v="0"/>
  </r>
  <r>
    <x v="1"/>
    <x v="7"/>
    <x v="0"/>
    <n v="6000"/>
    <n v="1.0714999999999999"/>
    <n v="1.2768333333333333"/>
    <n v="0"/>
  </r>
  <r>
    <x v="1"/>
    <x v="7"/>
    <x v="0"/>
    <n v="2000"/>
    <n v="1.0305"/>
    <n v="0.53049999999999997"/>
    <n v="0.52549999999999997"/>
  </r>
  <r>
    <x v="1"/>
    <x v="7"/>
    <x v="1"/>
    <n v="0.95"/>
    <n v="0.98870000000000002"/>
    <n v="1"/>
    <n v="1"/>
  </r>
  <r>
    <x v="1"/>
    <x v="7"/>
    <x v="1"/>
    <n v="0.95"/>
    <n v="1"/>
    <n v="1"/>
    <n v="0"/>
  </r>
  <r>
    <x v="1"/>
    <x v="7"/>
    <x v="1"/>
    <n v="0.95"/>
    <n v="0.98680000000000001"/>
    <n v="1"/>
    <n v="0"/>
  </r>
  <r>
    <x v="1"/>
    <x v="7"/>
    <x v="1"/>
    <n v="0.95"/>
    <n v="0.98980000000000001"/>
    <n v="1"/>
    <n v="1"/>
  </r>
  <r>
    <x v="1"/>
    <x v="7"/>
    <x v="2"/>
    <n v="1"/>
    <n v="1"/>
    <n v="1"/>
    <n v="1"/>
  </r>
  <r>
    <x v="1"/>
    <x v="7"/>
    <x v="2"/>
    <n v="1"/>
    <n v="1"/>
    <n v="1"/>
    <n v="0"/>
  </r>
  <r>
    <x v="1"/>
    <x v="7"/>
    <x v="2"/>
    <n v="1"/>
    <n v="1"/>
    <n v="1"/>
    <n v="0"/>
  </r>
  <r>
    <x v="1"/>
    <x v="7"/>
    <x v="2"/>
    <n v="1"/>
    <n v="1"/>
    <n v="1"/>
    <n v="1"/>
  </r>
  <r>
    <x v="2"/>
    <x v="8"/>
    <x v="0"/>
    <n v="680"/>
    <n v="1.0073529411764706"/>
    <n v="0"/>
    <n v="1.0455882352941177"/>
  </r>
  <r>
    <x v="2"/>
    <x v="8"/>
    <x v="0"/>
    <n v="550"/>
    <n v="2.2527272727272729"/>
    <n v="0"/>
    <n v="1.3127272727272727"/>
  </r>
  <r>
    <x v="2"/>
    <x v="8"/>
    <x v="0"/>
    <n v="2800"/>
    <n v="1.0446428571428572"/>
    <n v="0"/>
    <n v="1.0121428571428572"/>
  </r>
  <r>
    <x v="2"/>
    <x v="8"/>
    <x v="0"/>
    <n v="1600"/>
    <n v="1.1168750000000001"/>
    <n v="0"/>
    <n v="1.191875"/>
  </r>
  <r>
    <x v="2"/>
    <x v="8"/>
    <x v="0"/>
    <n v="350"/>
    <n v="0.9"/>
    <n v="0"/>
    <n v="0.98857142857142855"/>
  </r>
  <r>
    <x v="2"/>
    <x v="8"/>
    <x v="0"/>
    <n v="1500"/>
    <n v="0.89066666666666672"/>
    <n v="0"/>
    <n v="0.91733333333333333"/>
  </r>
  <r>
    <x v="2"/>
    <x v="8"/>
    <x v="0"/>
    <n v="0.88"/>
    <n v="0.85199999999999998"/>
    <n v="0"/>
    <n v="0.88"/>
  </r>
  <r>
    <x v="2"/>
    <x v="8"/>
    <x v="0"/>
    <n v="0.7"/>
    <n v="0.66200000000000003"/>
    <n v="0"/>
    <n v="0.66600000000000004"/>
  </r>
  <r>
    <x v="2"/>
    <x v="8"/>
    <x v="0"/>
    <n v="0.5"/>
    <n v="0.51849999999999996"/>
    <n v="0"/>
    <n v="0.52"/>
  </r>
  <r>
    <x v="2"/>
    <x v="8"/>
    <x v="0"/>
    <n v="0.8"/>
    <n v="1.01"/>
    <n v="0"/>
    <n v="0.91200000000000003"/>
  </r>
  <r>
    <x v="2"/>
    <x v="8"/>
    <x v="0"/>
    <n v="520"/>
    <n v="1.125"/>
    <n v="0"/>
    <n v="1.1038461538461539"/>
  </r>
  <r>
    <x v="2"/>
    <x v="8"/>
    <x v="0"/>
    <n v="0.7"/>
    <n v="0.80400000000000005"/>
    <n v="0"/>
    <n v="0.78200000000000003"/>
  </r>
  <r>
    <x v="2"/>
    <x v="8"/>
    <x v="0"/>
    <n v="0.48"/>
    <n v="0.51"/>
    <n v="0"/>
    <n v="0.52"/>
  </r>
  <r>
    <x v="2"/>
    <x v="8"/>
    <x v="0"/>
    <n v="0.48"/>
    <n v="0.61539999999999995"/>
    <n v="0"/>
    <n v="0.63"/>
  </r>
  <r>
    <x v="2"/>
    <x v="8"/>
    <x v="1"/>
    <n v="50"/>
    <n v="0.82"/>
    <n v="0"/>
    <n v="0.34"/>
  </r>
  <r>
    <x v="2"/>
    <x v="8"/>
    <x v="1"/>
    <n v="2"/>
    <n v="0"/>
    <n v="0"/>
    <n v="0"/>
  </r>
  <r>
    <x v="2"/>
    <x v="8"/>
    <x v="1"/>
    <n v="0.72"/>
    <n v="0.74099999999999999"/>
    <n v="0"/>
    <n v="0.74299999999999999"/>
  </r>
  <r>
    <x v="2"/>
    <x v="8"/>
    <x v="1"/>
    <n v="6.2E-2"/>
    <n v="5.8999999999999997E-2"/>
    <n v="0"/>
    <n v="0.06"/>
  </r>
  <r>
    <x v="2"/>
    <x v="8"/>
    <x v="2"/>
    <n v="0.8"/>
    <n v="0.76600000000000001"/>
    <n v="0"/>
    <n v="0.78"/>
  </r>
  <r>
    <x v="2"/>
    <x v="8"/>
    <x v="2"/>
    <n v="200"/>
    <n v="0.97499999999999998"/>
    <n v="0"/>
    <n v="0.97499999999999998"/>
  </r>
  <r>
    <x v="2"/>
    <x v="8"/>
    <x v="2"/>
    <n v="4000"/>
    <n v="1.2995000000000001"/>
    <n v="0"/>
    <n v="1.1984999999999999"/>
  </r>
  <r>
    <x v="2"/>
    <x v="8"/>
    <x v="2"/>
    <n v="70"/>
    <n v="4.0428571428571427"/>
    <n v="0"/>
    <n v="0"/>
  </r>
  <r>
    <x v="2"/>
    <x v="8"/>
    <x v="2"/>
    <n v="0.73"/>
    <n v="0.71099999999999997"/>
    <n v="0"/>
    <n v="0.72199999999999998"/>
  </r>
  <r>
    <x v="2"/>
    <x v="8"/>
    <x v="2"/>
    <n v="2"/>
    <n v="0.88500000000000001"/>
    <n v="0"/>
    <n v="0.8"/>
  </r>
  <r>
    <x v="2"/>
    <x v="8"/>
    <x v="2"/>
    <n v="0.4"/>
    <n v="0.41099999999999998"/>
    <n v="0"/>
    <n v="0.44500000000000001"/>
  </r>
  <r>
    <x v="2"/>
    <x v="8"/>
    <x v="2"/>
    <n v="1.4999999999999999E-2"/>
    <n v="1.04E-2"/>
    <n v="0"/>
    <n v="7.6E-3"/>
  </r>
  <r>
    <x v="1"/>
    <x v="9"/>
    <x v="0"/>
    <n v="0.95"/>
    <n v="1.0417000000000001"/>
    <n v="1.0017"/>
    <n v="1.0017"/>
  </r>
  <r>
    <x v="1"/>
    <x v="9"/>
    <x v="1"/>
    <n v="0.96"/>
    <n v="1"/>
    <n v="1"/>
    <n v="1"/>
  </r>
  <r>
    <x v="1"/>
    <x v="9"/>
    <x v="2"/>
    <n v="0.96"/>
    <n v="1"/>
    <n v="1"/>
    <n v="1"/>
  </r>
  <r>
    <x v="1"/>
    <x v="10"/>
    <x v="0"/>
    <n v="20000"/>
    <n v="1.0004999999999999"/>
    <n v="1.0004999999999999"/>
    <n v="1.0004999999999999"/>
  </r>
  <r>
    <x v="1"/>
    <x v="10"/>
    <x v="0"/>
    <n v="17000"/>
    <n v="1"/>
    <n v="1"/>
    <n v="1"/>
  </r>
  <r>
    <x v="1"/>
    <x v="10"/>
    <x v="1"/>
    <n v="0.01"/>
    <n v="0"/>
    <n v="0"/>
    <n v="0"/>
  </r>
  <r>
    <x v="1"/>
    <x v="10"/>
    <x v="1"/>
    <n v="0.02"/>
    <n v="0"/>
    <n v="0"/>
    <n v="0"/>
  </r>
  <r>
    <x v="1"/>
    <x v="10"/>
    <x v="1"/>
    <n v="0.1"/>
    <n v="0"/>
    <n v="0"/>
    <n v="0"/>
  </r>
  <r>
    <x v="1"/>
    <x v="10"/>
    <x v="2"/>
    <n v="0.95"/>
    <n v="1"/>
    <n v="1"/>
    <n v="1"/>
  </r>
  <r>
    <x v="1"/>
    <x v="10"/>
    <x v="2"/>
    <n v="1"/>
    <n v="1"/>
    <n v="1"/>
    <n v="1"/>
  </r>
  <r>
    <x v="1"/>
    <x v="10"/>
    <x v="2"/>
    <n v="1"/>
    <n v="0"/>
    <n v="0"/>
    <n v="0"/>
  </r>
  <r>
    <x v="1"/>
    <x v="11"/>
    <x v="0"/>
    <n v="230"/>
    <n v="1.0521739130434782"/>
    <n v="1.008695652173913"/>
    <n v="1.008695652173913"/>
  </r>
  <r>
    <x v="1"/>
    <x v="11"/>
    <x v="1"/>
    <n v="0.95"/>
    <n v="1"/>
    <n v="1"/>
    <n v="1"/>
  </r>
  <r>
    <x v="1"/>
    <x v="11"/>
    <x v="1"/>
    <n v="0.95"/>
    <n v="1"/>
    <n v="1"/>
    <n v="0"/>
  </r>
  <r>
    <x v="1"/>
    <x v="11"/>
    <x v="1"/>
    <n v="0.95"/>
    <n v="1"/>
    <n v="1"/>
    <n v="0"/>
  </r>
  <r>
    <x v="1"/>
    <x v="11"/>
    <x v="1"/>
    <n v="0.95"/>
    <n v="1"/>
    <n v="1"/>
    <n v="0"/>
  </r>
  <r>
    <x v="1"/>
    <x v="11"/>
    <x v="1"/>
    <n v="0.95"/>
    <n v="1"/>
    <n v="0.99670000000000003"/>
    <n v="1"/>
  </r>
  <r>
    <x v="1"/>
    <x v="11"/>
    <x v="2"/>
    <n v="0.95"/>
    <n v="1"/>
    <n v="1"/>
    <n v="1"/>
  </r>
  <r>
    <x v="1"/>
    <x v="11"/>
    <x v="2"/>
    <n v="0.95"/>
    <n v="0.99209999999999998"/>
    <n v="0"/>
    <n v="0"/>
  </r>
  <r>
    <x v="1"/>
    <x v="11"/>
    <x v="2"/>
    <n v="0.95"/>
    <n v="1"/>
    <n v="0"/>
    <n v="0"/>
  </r>
  <r>
    <x v="1"/>
    <x v="11"/>
    <x v="2"/>
    <n v="0.95"/>
    <n v="1"/>
    <n v="0"/>
    <n v="0"/>
  </r>
  <r>
    <x v="1"/>
    <x v="11"/>
    <x v="2"/>
    <n v="0.95"/>
    <n v="1"/>
    <n v="0"/>
    <n v="0"/>
  </r>
  <r>
    <x v="1"/>
    <x v="11"/>
    <x v="2"/>
    <n v="0.95"/>
    <n v="1"/>
    <n v="0"/>
    <n v="0"/>
  </r>
  <r>
    <x v="0"/>
    <x v="12"/>
    <x v="0"/>
    <n v="0.15"/>
    <n v="2.4966092329331391E-2"/>
    <n v="8.4000000000000005E-2"/>
    <n v="6.0000000000000001E-3"/>
  </r>
  <r>
    <x v="0"/>
    <x v="12"/>
    <x v="0"/>
    <n v="1"/>
    <n v="1.0209999999999999"/>
    <n v="1.03"/>
    <n v="1.04"/>
  </r>
  <r>
    <x v="0"/>
    <x v="12"/>
    <x v="1"/>
    <n v="0.02"/>
    <n v="5.9999999999999995E-4"/>
    <n v="2.0000000000000001E-4"/>
    <n v="2.0000000000000001E-4"/>
  </r>
  <r>
    <x v="0"/>
    <x v="12"/>
    <x v="2"/>
    <n v="0.98"/>
    <n v="1"/>
    <n v="1"/>
    <n v="1"/>
  </r>
  <r>
    <x v="3"/>
    <x v="13"/>
    <x v="1"/>
    <n v="0.05"/>
    <n v="0"/>
    <n v="0"/>
    <n v="0"/>
  </r>
  <r>
    <x v="3"/>
    <x v="13"/>
    <x v="1"/>
    <n v="5"/>
    <n v="0"/>
    <n v="0"/>
    <n v="0"/>
  </r>
  <r>
    <x v="3"/>
    <x v="13"/>
    <x v="1"/>
    <n v="5"/>
    <n v="0"/>
    <n v="0"/>
    <n v="0"/>
  </r>
  <r>
    <x v="3"/>
    <x v="13"/>
    <x v="1"/>
    <n v="5"/>
    <n v="0"/>
    <n v="0"/>
    <n v="0"/>
  </r>
  <r>
    <x v="3"/>
    <x v="13"/>
    <x v="2"/>
    <n v="0.95"/>
    <n v="1"/>
    <n v="1"/>
    <n v="1"/>
  </r>
  <r>
    <x v="3"/>
    <x v="13"/>
    <x v="2"/>
    <n v="0.95"/>
    <n v="1"/>
    <n v="1"/>
    <n v="1"/>
  </r>
  <r>
    <x v="3"/>
    <x v="13"/>
    <x v="2"/>
    <n v="0.95"/>
    <n v="1"/>
    <n v="1"/>
    <n v="1"/>
  </r>
  <r>
    <x v="3"/>
    <x v="13"/>
    <x v="2"/>
    <n v="0.95"/>
    <n v="1"/>
    <n v="1"/>
    <n v="1"/>
  </r>
  <r>
    <x v="3"/>
    <x v="14"/>
    <x v="0"/>
    <n v="1"/>
    <n v="1"/>
    <n v="1"/>
    <n v="0"/>
  </r>
  <r>
    <x v="3"/>
    <x v="14"/>
    <x v="0"/>
    <n v="1"/>
    <n v="1"/>
    <n v="1"/>
    <n v="0"/>
  </r>
  <r>
    <x v="3"/>
    <x v="14"/>
    <x v="0"/>
    <n v="1"/>
    <n v="0"/>
    <n v="0"/>
    <n v="0"/>
  </r>
  <r>
    <x v="3"/>
    <x v="14"/>
    <x v="1"/>
    <n v="5"/>
    <n v="0"/>
    <n v="0"/>
    <n v="0"/>
  </r>
  <r>
    <x v="3"/>
    <x v="14"/>
    <x v="1"/>
    <n v="0.95"/>
    <n v="1"/>
    <n v="1"/>
    <n v="0"/>
  </r>
  <r>
    <x v="3"/>
    <x v="14"/>
    <x v="2"/>
    <n v="0.95"/>
    <n v="1"/>
    <n v="1"/>
    <n v="0"/>
  </r>
  <r>
    <x v="3"/>
    <x v="14"/>
    <x v="2"/>
    <n v="0.95"/>
    <n v="1"/>
    <n v="1"/>
    <n v="0"/>
  </r>
  <r>
    <x v="3"/>
    <x v="14"/>
    <x v="2"/>
    <n v="0.95"/>
    <n v="1"/>
    <n v="1"/>
    <n v="0"/>
  </r>
  <r>
    <x v="3"/>
    <x v="15"/>
    <x v="0"/>
    <n v="105"/>
    <n v="1"/>
    <n v="0.95238095238095233"/>
    <n v="0.95238095238095233"/>
  </r>
  <r>
    <x v="3"/>
    <x v="15"/>
    <x v="1"/>
    <n v="2.1"/>
    <n v="2.8571428571428572"/>
    <n v="0"/>
    <n v="0"/>
  </r>
  <r>
    <x v="3"/>
    <x v="15"/>
    <x v="1"/>
    <n v="0.98"/>
    <n v="0.98913043478260865"/>
    <n v="1"/>
    <n v="1"/>
  </r>
  <r>
    <x v="3"/>
    <x v="15"/>
    <x v="1"/>
    <n v="0.9"/>
    <n v="0.93478260869565222"/>
    <n v="1"/>
    <n v="0.98"/>
  </r>
  <r>
    <x v="3"/>
    <x v="15"/>
    <x v="2"/>
    <n v="105"/>
    <n v="1"/>
    <n v="0.95238095238095233"/>
    <n v="0.95238095238095233"/>
  </r>
  <r>
    <x v="3"/>
    <x v="16"/>
    <x v="0"/>
    <n v="1"/>
    <n v="1"/>
    <n v="1"/>
    <n v="1"/>
  </r>
  <r>
    <x v="3"/>
    <x v="16"/>
    <x v="0"/>
    <n v="1"/>
    <n v="1"/>
    <n v="1"/>
    <n v="1"/>
  </r>
  <r>
    <x v="3"/>
    <x v="16"/>
    <x v="0"/>
    <n v="1"/>
    <n v="1"/>
    <n v="1"/>
    <n v="1"/>
  </r>
  <r>
    <x v="3"/>
    <x v="16"/>
    <x v="1"/>
    <n v="5"/>
    <n v="0"/>
    <n v="0"/>
    <n v="0"/>
  </r>
  <r>
    <x v="3"/>
    <x v="16"/>
    <x v="2"/>
    <n v="0.95"/>
    <n v="1"/>
    <n v="1"/>
    <n v="1"/>
  </r>
  <r>
    <x v="3"/>
    <x v="16"/>
    <x v="2"/>
    <n v="0.95"/>
    <n v="1"/>
    <n v="1"/>
    <n v="1"/>
  </r>
  <r>
    <x v="3"/>
    <x v="16"/>
    <x v="2"/>
    <n v="0.95"/>
    <n v="1"/>
    <n v="1"/>
    <n v="1"/>
  </r>
  <r>
    <x v="0"/>
    <x v="17"/>
    <x v="0"/>
    <n v="0.95"/>
    <n v="1"/>
    <n v="1"/>
    <n v="1"/>
  </r>
  <r>
    <x v="0"/>
    <x v="17"/>
    <x v="0"/>
    <n v="5"/>
    <n v="1"/>
    <n v="1"/>
    <n v="1"/>
  </r>
  <r>
    <x v="0"/>
    <x v="17"/>
    <x v="0"/>
    <n v="5.5E-2"/>
    <n v="0"/>
    <n v="7.0000000000000001E-3"/>
    <n v="2E-3"/>
  </r>
  <r>
    <x v="0"/>
    <x v="17"/>
    <x v="0"/>
    <n v="0.09"/>
    <n v="5.0999999999999997E-2"/>
    <n v="2.1999999999999999E-2"/>
    <n v="0.02"/>
  </r>
  <r>
    <x v="0"/>
    <x v="17"/>
    <x v="0"/>
    <n v="1.4999999999999999E-2"/>
    <n v="6.0000000000000001E-3"/>
    <n v="1.4E-2"/>
    <n v="4.0000000000000001E-3"/>
  </r>
  <r>
    <x v="0"/>
    <x v="17"/>
    <x v="0"/>
    <n v="225"/>
    <n v="1.4088888888888889"/>
    <n v="1.5377777777777777"/>
    <n v="1.2222222222222223"/>
  </r>
  <r>
    <x v="0"/>
    <x v="17"/>
    <x v="0"/>
    <n v="0.15"/>
    <n v="0.13900000000000001"/>
    <n v="0.14599999999999999"/>
    <n v="0.14799999999999999"/>
  </r>
  <r>
    <x v="0"/>
    <x v="17"/>
    <x v="0"/>
    <n v="120"/>
    <n v="1.5166666666666666"/>
    <n v="1.7166666666666666"/>
    <n v="1.3666666666666667"/>
  </r>
  <r>
    <x v="0"/>
    <x v="17"/>
    <x v="0"/>
    <n v="0.81"/>
    <n v="1"/>
    <n v="1"/>
    <n v="1"/>
  </r>
  <r>
    <x v="0"/>
    <x v="17"/>
    <x v="0"/>
    <n v="1"/>
    <n v="1"/>
    <n v="1"/>
    <n v="1"/>
  </r>
  <r>
    <x v="0"/>
    <x v="17"/>
    <x v="1"/>
    <n v="0.45"/>
    <n v="0.3"/>
    <n v="0.28000000000000003"/>
    <n v="0.29399999999999998"/>
  </r>
  <r>
    <x v="0"/>
    <x v="17"/>
    <x v="1"/>
    <n v="3.5"/>
    <n v="7.4285714285714285E-3"/>
    <n v="7.4285714285714285E-3"/>
    <n v="7.7142857142857143E-3"/>
  </r>
  <r>
    <x v="0"/>
    <x v="17"/>
    <x v="1"/>
    <n v="0.4"/>
    <n v="0.5"/>
    <n v="0.5"/>
    <n v="0.5"/>
  </r>
  <r>
    <x v="0"/>
    <x v="17"/>
    <x v="1"/>
    <n v="252"/>
    <n v="1.4920634920634921"/>
    <n v="1.6150793650793651"/>
    <n v="1.4325396825396826"/>
  </r>
  <r>
    <x v="0"/>
    <x v="17"/>
    <x v="1"/>
    <n v="20"/>
    <n v="0.9"/>
    <n v="0.8"/>
    <n v="0.95"/>
  </r>
  <r>
    <x v="0"/>
    <x v="17"/>
    <x v="1"/>
    <n v="50"/>
    <n v="0.82"/>
    <n v="0.8"/>
    <n v="0.84"/>
  </r>
  <r>
    <x v="0"/>
    <x v="17"/>
    <x v="1"/>
    <n v="15"/>
    <n v="0.6"/>
    <n v="0.6"/>
    <n v="0.53333333333333333"/>
  </r>
  <r>
    <x v="0"/>
    <x v="17"/>
    <x v="1"/>
    <n v="3"/>
    <n v="0"/>
    <n v="0"/>
    <n v="0.66666666666666663"/>
  </r>
  <r>
    <x v="0"/>
    <x v="17"/>
    <x v="1"/>
    <n v="1"/>
    <n v="0"/>
    <n v="0"/>
    <n v="0"/>
  </r>
  <r>
    <x v="0"/>
    <x v="17"/>
    <x v="1"/>
    <n v="5"/>
    <n v="0.6"/>
    <n v="0.8"/>
    <n v="0.2"/>
  </r>
  <r>
    <x v="0"/>
    <x v="17"/>
    <x v="1"/>
    <n v="3"/>
    <n v="0.66666666666666663"/>
    <n v="0"/>
    <n v="0.66666666666666663"/>
  </r>
  <r>
    <x v="0"/>
    <x v="17"/>
    <x v="1"/>
    <n v="5"/>
    <n v="0.2"/>
    <n v="0.2"/>
    <n v="0.2"/>
  </r>
  <r>
    <x v="0"/>
    <x v="17"/>
    <x v="1"/>
    <n v="0.98"/>
    <n v="0.99299999999999999"/>
    <n v="0.997"/>
    <n v="0.99"/>
  </r>
  <r>
    <x v="0"/>
    <x v="17"/>
    <x v="1"/>
    <n v="1"/>
    <n v="0.96"/>
    <n v="0.96"/>
    <n v="0"/>
  </r>
  <r>
    <x v="0"/>
    <x v="17"/>
    <x v="2"/>
    <n v="1"/>
    <n v="1"/>
    <n v="1"/>
    <n v="1"/>
  </r>
  <r>
    <x v="0"/>
    <x v="17"/>
    <x v="2"/>
    <n v="1"/>
    <n v="1"/>
    <n v="1"/>
    <n v="1"/>
  </r>
  <r>
    <x v="0"/>
    <x v="17"/>
    <x v="2"/>
    <n v="1"/>
    <n v="1"/>
    <n v="1"/>
    <n v="1"/>
  </r>
  <r>
    <x v="0"/>
    <x v="17"/>
    <x v="2"/>
    <n v="1"/>
    <n v="1"/>
    <n v="1"/>
    <n v="1"/>
  </r>
  <r>
    <x v="0"/>
    <x v="18"/>
    <x v="0"/>
    <n v="1"/>
    <n v="1"/>
    <n v="1"/>
    <n v="1"/>
  </r>
  <r>
    <x v="0"/>
    <x v="18"/>
    <x v="1"/>
    <n v="0.99"/>
    <n v="1"/>
    <n v="1"/>
    <n v="1"/>
  </r>
  <r>
    <x v="0"/>
    <x v="18"/>
    <x v="2"/>
    <n v="3"/>
    <n v="1"/>
    <n v="0.66666666666666663"/>
    <n v="0.66666666666666663"/>
  </r>
  <r>
    <x v="2"/>
    <x v="19"/>
    <x v="0"/>
    <n v="7.49"/>
    <n v="1.0026702269692924"/>
    <n v="1.2239241535826508"/>
    <n v="0.84512683578104142"/>
  </r>
  <r>
    <x v="2"/>
    <x v="19"/>
    <x v="0"/>
    <n v="0.95"/>
    <n v="1"/>
    <n v="1"/>
    <n v="1"/>
  </r>
  <r>
    <x v="2"/>
    <x v="19"/>
    <x v="0"/>
    <n v="1"/>
    <n v="1"/>
    <n v="1"/>
    <n v="1"/>
  </r>
  <r>
    <x v="2"/>
    <x v="19"/>
    <x v="1"/>
    <n v="0.95"/>
    <n v="0.98099999999999998"/>
    <n v="0.91960890820206409"/>
    <n v="0"/>
  </r>
  <r>
    <x v="2"/>
    <x v="19"/>
    <x v="1"/>
    <n v="0.8"/>
    <n v="0.89890000000000003"/>
    <n v="0.88319999999999999"/>
    <n v="0.90410000000000001"/>
  </r>
  <r>
    <x v="1"/>
    <x v="20"/>
    <x v="0"/>
    <n v="3490"/>
    <n v="1.4767908309455586"/>
    <n v="1.3363896848137535"/>
    <n v="0"/>
  </r>
  <r>
    <x v="1"/>
    <x v="20"/>
    <x v="0"/>
    <n v="6"/>
    <n v="4.6716666666666669"/>
    <n v="4.7450000000000001"/>
    <n v="0"/>
  </r>
  <r>
    <x v="1"/>
    <x v="20"/>
    <x v="1"/>
    <n v="0.95"/>
    <n v="1"/>
    <n v="0.98770000000000002"/>
    <n v="0.99980000000000002"/>
  </r>
  <r>
    <x v="1"/>
    <x v="20"/>
    <x v="2"/>
    <n v="0.95"/>
    <n v="1"/>
    <n v="1"/>
    <n v="1"/>
  </r>
  <r>
    <x v="2"/>
    <x v="21"/>
    <x v="0"/>
    <n v="78"/>
    <n v="1.5897435897435896"/>
    <n v="1.6153846153846154"/>
    <n v="1.5256410256410255"/>
  </r>
  <r>
    <x v="2"/>
    <x v="21"/>
    <x v="1"/>
    <n v="0.95"/>
    <n v="1"/>
    <n v="1"/>
    <n v="1"/>
  </r>
  <r>
    <x v="2"/>
    <x v="21"/>
    <x v="2"/>
    <n v="1"/>
    <n v="0.98"/>
    <n v="0.89"/>
    <n v="0.89"/>
  </r>
  <r>
    <x v="2"/>
    <x v="21"/>
    <x v="2"/>
    <n v="1"/>
    <n v="1"/>
    <n v="1"/>
    <n v="1"/>
  </r>
  <r>
    <x v="2"/>
    <x v="22"/>
    <x v="2"/>
    <n v="1"/>
    <n v="1"/>
    <n v="1"/>
    <n v="1"/>
  </r>
  <r>
    <x v="1"/>
    <x v="23"/>
    <x v="0"/>
    <n v="5700"/>
    <n v="1.0015789473684211"/>
    <n v="1.5791228070175438"/>
    <n v="1.5935087719298247"/>
  </r>
  <r>
    <x v="1"/>
    <x v="23"/>
    <x v="0"/>
    <n v="20000"/>
    <n v="1.0003500000000001"/>
    <n v="1.0002500000000001"/>
    <n v="1.00095"/>
  </r>
  <r>
    <x v="1"/>
    <x v="23"/>
    <x v="1"/>
    <n v="0.96"/>
    <n v="0"/>
    <n v="0"/>
    <n v="0"/>
  </r>
  <r>
    <x v="1"/>
    <x v="23"/>
    <x v="1"/>
    <n v="0.96"/>
    <n v="0"/>
    <n v="0"/>
    <n v="0"/>
  </r>
  <r>
    <x v="1"/>
    <x v="24"/>
    <x v="0"/>
    <n v="7938"/>
    <n v="1.00151171579743"/>
    <n v="1.0205341395817586"/>
    <n v="1.0472411186696902"/>
  </r>
  <r>
    <x v="1"/>
    <x v="24"/>
    <x v="1"/>
    <n v="0.97"/>
    <n v="0.99070000000000003"/>
    <n v="0.96"/>
    <n v="0.96950000000000003"/>
  </r>
  <r>
    <x v="1"/>
    <x v="24"/>
    <x v="2"/>
    <n v="1"/>
    <n v="1"/>
    <n v="1"/>
    <n v="1"/>
  </r>
  <r>
    <x v="1"/>
    <x v="24"/>
    <x v="2"/>
    <n v="1"/>
    <n v="1"/>
    <n v="1"/>
    <n v="1"/>
  </r>
  <r>
    <x v="1"/>
    <x v="25"/>
    <x v="0"/>
    <n v="0.98"/>
    <n v="1"/>
    <n v="1"/>
    <n v="1"/>
  </r>
  <r>
    <x v="1"/>
    <x v="25"/>
    <x v="1"/>
    <n v="0.95"/>
    <n v="0.99909999999999999"/>
    <n v="0.99990000000000001"/>
    <n v="0.99990000000000001"/>
  </r>
  <r>
    <x v="1"/>
    <x v="25"/>
    <x v="1"/>
    <n v="0.95"/>
    <n v="0.98819999999999997"/>
    <n v="0.99639999999999995"/>
    <n v="0.996"/>
  </r>
  <r>
    <x v="1"/>
    <x v="25"/>
    <x v="2"/>
    <n v="0.98"/>
    <n v="1"/>
    <n v="1"/>
    <n v="1"/>
  </r>
  <r>
    <x v="3"/>
    <x v="26"/>
    <x v="1"/>
    <n v="1"/>
    <n v="1"/>
    <n v="1"/>
    <n v="1"/>
  </r>
  <r>
    <x v="3"/>
    <x v="26"/>
    <x v="2"/>
    <n v="1"/>
    <n v="1"/>
    <n v="1"/>
    <n v="1"/>
  </r>
  <r>
    <x v="1"/>
    <x v="27"/>
    <x v="1"/>
    <n v="0.95"/>
    <n v="1"/>
    <n v="1"/>
    <n v="1"/>
  </r>
  <r>
    <x v="1"/>
    <x v="27"/>
    <x v="1"/>
    <n v="0.95"/>
    <n v="1"/>
    <n v="1"/>
    <n v="1"/>
  </r>
  <r>
    <x v="1"/>
    <x v="27"/>
    <x v="1"/>
    <n v="0.95"/>
    <n v="1"/>
    <n v="0"/>
    <n v="0"/>
  </r>
  <r>
    <x v="1"/>
    <x v="27"/>
    <x v="2"/>
    <n v="0.95"/>
    <n v="1"/>
    <n v="1"/>
    <n v="1"/>
  </r>
  <r>
    <x v="1"/>
    <x v="27"/>
    <x v="2"/>
    <n v="0.95"/>
    <n v="1"/>
    <n v="1"/>
    <n v="1"/>
  </r>
  <r>
    <x v="1"/>
    <x v="27"/>
    <x v="2"/>
    <n v="0.95"/>
    <n v="1"/>
    <n v="0"/>
    <n v="0"/>
  </r>
  <r>
    <x v="3"/>
    <x v="28"/>
    <x v="0"/>
    <n v="1"/>
    <n v="1.0148412698412699"/>
    <n v="1.0181746031746031"/>
    <n v="1.0346969696969697"/>
  </r>
  <r>
    <x v="3"/>
    <x v="28"/>
    <x v="1"/>
    <n v="0.95"/>
    <n v="0.95"/>
    <n v="0.95"/>
    <n v="0.95"/>
  </r>
  <r>
    <x v="3"/>
    <x v="28"/>
    <x v="1"/>
    <n v="0.95"/>
    <n v="0.95"/>
    <n v="0.95"/>
    <n v="0.95"/>
  </r>
  <r>
    <x v="3"/>
    <x v="28"/>
    <x v="2"/>
    <n v="0.95"/>
    <n v="1"/>
    <n v="1"/>
    <n v="1"/>
  </r>
  <r>
    <x v="3"/>
    <x v="28"/>
    <x v="2"/>
    <n v="1"/>
    <n v="1"/>
    <n v="1"/>
    <n v="1"/>
  </r>
  <r>
    <x v="1"/>
    <x v="29"/>
    <x v="0"/>
    <n v="21060"/>
    <n v="1.0974358974358975"/>
    <n v="0.91524216524216528"/>
    <n v="0.9803418803418803"/>
  </r>
  <r>
    <x v="1"/>
    <x v="29"/>
    <x v="0"/>
    <n v="10.5"/>
    <n v="1.0990476190476191"/>
    <n v="0.86666666666666659"/>
    <n v="0.90476190476190477"/>
  </r>
  <r>
    <x v="1"/>
    <x v="29"/>
    <x v="1"/>
    <n v="0.95"/>
    <n v="0"/>
    <n v="0.91069999999999995"/>
    <n v="0.88839999999999997"/>
  </r>
  <r>
    <x v="1"/>
    <x v="30"/>
    <x v="0"/>
    <n v="49"/>
    <n v="0.36897959183673468"/>
    <n v="0.59387755102040818"/>
    <n v="0.78163265306122442"/>
  </r>
  <r>
    <x v="1"/>
    <x v="30"/>
    <x v="0"/>
    <n v="0.95"/>
    <n v="0.98970000000000002"/>
    <n v="0.97840000000000005"/>
    <n v="0"/>
  </r>
  <r>
    <x v="1"/>
    <x v="30"/>
    <x v="1"/>
    <n v="0.96"/>
    <n v="0"/>
    <n v="0"/>
    <n v="0"/>
  </r>
  <r>
    <x v="1"/>
    <x v="30"/>
    <x v="2"/>
    <d v="1899-12-30T00:12:00"/>
    <n v="0.92500000000000004"/>
    <n v="0.96666666666666667"/>
    <n v="1.0581516146473748"/>
  </r>
  <r>
    <x v="1"/>
    <x v="30"/>
    <x v="2"/>
    <n v="0.02"/>
    <n v="2E-3"/>
    <n v="7.1000000000000004E-3"/>
    <n v="1.8700000000000001E-2"/>
  </r>
  <r>
    <x v="1"/>
    <x v="31"/>
    <x v="1"/>
    <n v="0.99"/>
    <n v="1"/>
    <n v="1"/>
    <n v="1"/>
  </r>
  <r>
    <x v="1"/>
    <x v="31"/>
    <x v="1"/>
    <n v="0.99"/>
    <n v="1"/>
    <n v="1"/>
    <n v="1"/>
  </r>
  <r>
    <x v="1"/>
    <x v="31"/>
    <x v="1"/>
    <n v="0.99"/>
    <n v="1"/>
    <n v="0"/>
    <n v="0"/>
  </r>
  <r>
    <x v="1"/>
    <x v="31"/>
    <x v="1"/>
    <n v="0.95"/>
    <n v="0"/>
    <n v="0"/>
    <n v="0"/>
  </r>
  <r>
    <x v="1"/>
    <x v="31"/>
    <x v="2"/>
    <n v="0.98"/>
    <n v="1"/>
    <n v="1"/>
    <n v="0.75"/>
  </r>
  <r>
    <x v="1"/>
    <x v="31"/>
    <x v="2"/>
    <n v="1"/>
    <n v="0"/>
    <n v="0"/>
    <n v="0"/>
  </r>
  <r>
    <x v="1"/>
    <x v="31"/>
    <x v="2"/>
    <n v="0.99"/>
    <n v="1"/>
    <n v="0"/>
    <n v="1"/>
  </r>
  <r>
    <x v="1"/>
    <x v="31"/>
    <x v="2"/>
    <n v="0.99"/>
    <n v="0"/>
    <n v="0"/>
    <n v="0"/>
  </r>
  <r>
    <x v="1"/>
    <x v="31"/>
    <x v="2"/>
    <n v="1"/>
    <n v="0"/>
    <n v="0"/>
    <n v="0"/>
  </r>
  <r>
    <x v="1"/>
    <x v="31"/>
    <x v="2"/>
    <n v="1"/>
    <n v="0"/>
    <n v="0"/>
    <n v="0"/>
  </r>
  <r>
    <x v="1"/>
    <x v="32"/>
    <x v="0"/>
    <n v="0.96"/>
    <n v="0.98"/>
    <n v="0.98"/>
    <n v="0.98"/>
  </r>
  <r>
    <x v="1"/>
    <x v="32"/>
    <x v="1"/>
    <n v="0.96"/>
    <n v="1"/>
    <n v="1"/>
    <n v="0.98"/>
  </r>
  <r>
    <x v="1"/>
    <x v="32"/>
    <x v="2"/>
    <n v="0.96"/>
    <n v="1"/>
    <n v="1"/>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BBCF0CB-362A-41B1-B55F-FB87015B52DE}" name="PivotTable1"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7:E19" firstHeaderRow="0" firstDataRow="1" firstDataCol="1" rowPageCount="1" colPageCount="1"/>
  <pivotFields count="7">
    <pivotField axis="axisPage" showAll="0">
      <items count="5">
        <item x="1"/>
        <item x="3"/>
        <item x="0"/>
        <item x="2"/>
        <item t="default"/>
      </items>
    </pivotField>
    <pivotField showAll="0">
      <items count="34">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 t="default"/>
      </items>
    </pivotField>
    <pivotField axis="axisRow" showAll="0">
      <items count="4">
        <item x="0"/>
        <item h="1" x="1"/>
        <item h="1" x="2"/>
        <item t="default"/>
      </items>
    </pivotField>
    <pivotField dataField="1" showAll="0"/>
    <pivotField dataField="1" numFmtId="10" showAll="0"/>
    <pivotField dataField="1" showAll="0"/>
    <pivotField dataField="1" showAll="0"/>
  </pivotFields>
  <rowFields count="1">
    <field x="2"/>
  </rowFields>
  <rowItems count="2">
    <i>
      <x/>
    </i>
    <i t="grand">
      <x/>
    </i>
  </rowItems>
  <colFields count="1">
    <field x="-2"/>
  </colFields>
  <colItems count="4">
    <i>
      <x/>
    </i>
    <i i="1">
      <x v="1"/>
    </i>
    <i i="2">
      <x v="2"/>
    </i>
    <i i="3">
      <x v="3"/>
    </i>
  </colItems>
  <pageFields count="1">
    <pageField fld="0" item="0" hier="-1"/>
  </pageFields>
  <dataFields count="4">
    <dataField name="Oct" fld="6" subtotal="average" baseField="2" baseItem="0"/>
    <dataField name="Nov" fld="5" subtotal="average" baseField="2" baseItem="0"/>
    <dataField name="Dec" fld="4" subtotal="average" baseField="2" baseItem="0"/>
    <dataField name="Average of Target" fld="3" subtotal="average" baseField="2" baseItem="0"/>
  </dataFields>
  <formats count="1">
    <format dxfId="0">
      <pivotArea collapsedLevelsAreSubtotals="1" fieldPosition="0">
        <references count="1">
          <reference field="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65CB3-E1D4-4C0B-8F7E-E8070916EC73}" name="PivotTable2" cacheId="15" applyNumberFormats="0" applyBorderFormats="0" applyFontFormats="0" applyPatternFormats="0" applyAlignmentFormats="0" applyWidthHeightFormats="1" dataCaption="Values" updatedVersion="7" minRefreshableVersion="3" useAutoFormatting="1" rowGrandTotals="0" itemPrintTitles="1" createdVersion="8" indent="0" compact="0" compactData="0" gridDropZones="1" multipleFieldFilters="0" chartFormat="22">
  <location ref="A4:D6" firstHeaderRow="1" firstDataRow="2" firstDataCol="1" rowPageCount="2" colPageCount="1"/>
  <pivotFields count="7">
    <pivotField axis="axisPage" compact="0" outline="0" multipleItemSelectionAllowed="1" showAll="0" defaultSubtotal="0">
      <items count="4">
        <item x="1"/>
        <item h="1" x="3"/>
        <item h="1" x="0"/>
        <item h="1" x="2"/>
      </items>
    </pivotField>
    <pivotField axis="axisPage" compact="0" outline="0" multipleItemSelectionAllowed="1" showAll="0" defaultSubtotal="0">
      <items count="33">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s>
    </pivotField>
    <pivotField axis="axisRow" compact="0" outline="0" showAll="0" defaultSubtotal="0">
      <items count="3">
        <item x="0"/>
        <item h="1" x="1"/>
        <item h="1" x="2"/>
      </items>
    </pivotField>
    <pivotField compact="0" outline="0" showAll="0" defaultSubtotal="0"/>
    <pivotField dataField="1" compact="0" numFmtId="10" outline="0" showAll="0" defaultSubtotal="0"/>
    <pivotField dataField="1" compact="0" outline="0" showAll="0" defaultSubtotal="0"/>
    <pivotField dataField="1" compact="0" outline="0" showAll="0" defaultSubtotal="0"/>
  </pivotFields>
  <rowFields count="1">
    <field x="2"/>
  </rowFields>
  <rowItems count="1">
    <i>
      <x/>
    </i>
  </rowItems>
  <colFields count="1">
    <field x="-2"/>
  </colFields>
  <colItems count="3">
    <i>
      <x/>
    </i>
    <i i="1">
      <x v="1"/>
    </i>
    <i i="2">
      <x v="2"/>
    </i>
  </colItems>
  <pageFields count="2">
    <pageField fld="1" hier="-1"/>
    <pageField fld="0" hier="-1"/>
  </pageFields>
  <dataFields count="3">
    <dataField name="Oct " fld="6" subtotal="average" baseField="2" baseItem="0"/>
    <dataField name="Nov" fld="5" subtotal="average" baseField="2" baseItem="0"/>
    <dataField name="Dec" fld="4" subtotal="average" baseField="2" baseItem="0"/>
  </dataFields>
  <formats count="2">
    <format dxfId="2">
      <pivotArea outline="0" fieldPosition="0">
        <references count="2">
          <reference field="0" count="0" selected="0"/>
          <reference field="2" count="0" selected="0"/>
        </references>
      </pivotArea>
    </format>
    <format dxfId="1">
      <pivotArea outline="0" fieldPosition="0">
        <references count="2">
          <reference field="4294967294" count="1" selected="0">
            <x v="0"/>
          </reference>
          <reference field="2" count="1" selected="0">
            <x v="0"/>
          </reference>
        </references>
      </pivotArea>
    </format>
  </formats>
  <chartFormats count="6">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19" format="1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6523A2-D683-4E1A-84D9-A8270A8AEC03}" name="PivotTable12" cacheId="16"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G30:G31" firstHeaderRow="1" firstDataRow="1" firstDataCol="0"/>
  <pivotFields count="1">
    <pivotField dataField="1" subtotalTop="0" showAll="0" defaultSubtotal="0"/>
  </pivotFields>
  <rowItems count="1">
    <i/>
  </rowItems>
  <colItems count="1">
    <i/>
  </colItems>
  <dataFields count="1">
    <dataField name="Distinct Count of Category"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caption="Distinct Count of Department"/>
    <pivotHierarchy dragToData="1"/>
    <pivotHierarchy dragToData="1" caption="Distinct Count of Category"/>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A9BA42-C3B8-497C-9DE1-9AE9333C9B05}" name="PivotTable10" cacheId="1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location ref="D30:D31" firstHeaderRow="1" firstDataRow="1" firstDataCol="0"/>
  <pivotFields count="1">
    <pivotField dataField="1" subtotalTop="0" showAll="0" defaultSubtotal="0"/>
  </pivotFields>
  <rowItems count="1">
    <i/>
  </rowItems>
  <colItems count="1">
    <i/>
  </colItems>
  <dataFields count="1">
    <dataField name="Distinct Count of Department"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caption="Distinct Count of Department"/>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AF06CE-9687-442B-8595-58F7B7C7D987}" name="PivotTable9" cacheId="1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0:A31" firstHeaderRow="1" firstDataRow="1" firstDataCol="0"/>
  <pivotFields count="1">
    <pivotField dataField="1" subtotalTop="0" showAll="0" defaultSubtotal="0"/>
  </pivotFields>
  <rowItems count="1">
    <i/>
  </rowItems>
  <colItems count="1">
    <i/>
  </colItems>
  <dataFields count="1">
    <dataField name="Distinct Count of Team" fld="0" subtotal="count" baseField="0" baseItem="0">
      <extLst>
        <ext xmlns:x15="http://schemas.microsoft.com/office/spreadsheetml/2010/11/main" uri="{FABC7310-3BB5-11E1-824E-6D434824019B}">
          <x15:dataField isCountDistinct="1"/>
        </ext>
      </extLst>
    </dataField>
  </dataFields>
  <pivotHierarchies count="15">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Distinct Count of Team"/>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Transformation!$I$1:$O$243">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12FE45D-C043-48A7-9FE9-27CC47A5AD0B}" name="PivotTable3" cacheId="1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7:C28" firstHeaderRow="0" firstDataRow="1" firstDataCol="0" rowPageCount="1" colPageCount="1"/>
  <pivotFields count="7">
    <pivotField axis="axisPage" multipleItemSelectionAllowed="1" showAll="0">
      <items count="5">
        <item x="1"/>
        <item h="1" x="3"/>
        <item h="1" x="0"/>
        <item h="1" x="2"/>
        <item t="default"/>
      </items>
    </pivotField>
    <pivotField showAll="0">
      <items count="34">
        <item x="30"/>
        <item x="1"/>
        <item x="2"/>
        <item x="29"/>
        <item x="0"/>
        <item x="17"/>
        <item x="3"/>
        <item x="4"/>
        <item x="5"/>
        <item x="27"/>
        <item x="26"/>
        <item x="6"/>
        <item x="28"/>
        <item x="7"/>
        <item x="8"/>
        <item x="9"/>
        <item x="18"/>
        <item x="14"/>
        <item x="21"/>
        <item x="15"/>
        <item x="10"/>
        <item x="11"/>
        <item x="19"/>
        <item x="20"/>
        <item x="32"/>
        <item x="16"/>
        <item x="23"/>
        <item x="22"/>
        <item x="24"/>
        <item x="12"/>
        <item x="31"/>
        <item x="25"/>
        <item x="13"/>
        <item t="default"/>
      </items>
    </pivotField>
    <pivotField showAll="0">
      <items count="4">
        <item x="0"/>
        <item h="1" x="1"/>
        <item h="1" x="2"/>
        <item t="default"/>
      </items>
    </pivotField>
    <pivotField showAll="0"/>
    <pivotField dataField="1" numFmtId="10" showAll="0"/>
    <pivotField dataField="1" showAll="0"/>
    <pivotField dataField="1" showAll="0"/>
  </pivotFields>
  <rowItems count="1">
    <i/>
  </rowItems>
  <colFields count="1">
    <field x="-2"/>
  </colFields>
  <colItems count="3">
    <i>
      <x/>
    </i>
    <i i="1">
      <x v="1"/>
    </i>
    <i i="2">
      <x v="2"/>
    </i>
  </colItems>
  <pageFields count="1">
    <pageField fld="0" hier="-1"/>
  </pageFields>
  <dataFields count="3">
    <dataField name="Oct" fld="6" subtotal="average" baseField="2" baseItem="0"/>
    <dataField name="Nov" fld="5" subtotal="average" baseField="2" baseItem="0"/>
    <dataField name="Dec" fld="4" subtotal="average" baseField="2" baseItem="0"/>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9B17C0A-F585-4ADC-AFDE-6F960626CE52}" sourceName="Department">
  <pivotTables>
    <pivotTable tabId="3" name="PivotTable2"/>
    <pivotTable tabId="3" name="PivotTable1"/>
    <pivotTable tabId="3" name="PivotTable3"/>
  </pivotTables>
  <data>
    <tabular pivotCacheId="1633578932">
      <items count="4">
        <i x="1" s="1"/>
        <i x="3"/>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 xr10:uid="{50861653-E475-4636-A457-AEBE084676C1}" sourceName="Team">
  <pivotTables>
    <pivotTable tabId="3" name="PivotTable2"/>
    <pivotTable tabId="3" name="PivotTable1"/>
    <pivotTable tabId="3" name="PivotTable3"/>
  </pivotTables>
  <data>
    <tabular pivotCacheId="1633578932">
      <items count="33">
        <i x="30" s="1"/>
        <i x="1" s="1"/>
        <i x="29" s="1"/>
        <i x="3" s="1"/>
        <i x="4" s="1"/>
        <i x="5" s="1"/>
        <i x="6" s="1"/>
        <i x="7" s="1"/>
        <i x="9" s="1"/>
        <i x="10" s="1"/>
        <i x="11" s="1"/>
        <i x="20" s="1"/>
        <i x="32" s="1"/>
        <i x="23" s="1"/>
        <i x="24" s="1"/>
        <i x="25" s="1"/>
        <i x="2" s="1" nd="1"/>
        <i x="0" s="1" nd="1"/>
        <i x="17" s="1" nd="1"/>
        <i x="27" s="1" nd="1"/>
        <i x="26" s="1" nd="1"/>
        <i x="28" s="1" nd="1"/>
        <i x="8" s="1" nd="1"/>
        <i x="18" s="1" nd="1"/>
        <i x="14" s="1" nd="1"/>
        <i x="21" s="1" nd="1"/>
        <i x="15" s="1" nd="1"/>
        <i x="19" s="1" nd="1"/>
        <i x="16" s="1" nd="1"/>
        <i x="22" s="1" nd="1"/>
        <i x="12" s="1" nd="1"/>
        <i x="31"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08EC0DD-F06A-4A4B-92EF-5F4987DB2C1D}" sourceName="Category">
  <pivotTables>
    <pivotTable tabId="3" name="PivotTable2"/>
    <pivotTable tabId="3" name="PivotTable1"/>
    <pivotTable tabId="3" name="PivotTable3"/>
  </pivotTables>
  <data>
    <tabular pivotCacheId="1633578932">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CDCF58FC-D39D-4281-A725-584B91385081}" cache="Slicer_Department" caption="Departmen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1" xr10:uid="{5875D0F2-815A-404E-9511-F431A6D76B75}" cache="Slicer_Department" caption="Department" columnCount="2" style="SlicerStyleDark6" lockedPosition="1" rowHeight="241300"/>
  <slicer name="Team" xr10:uid="{D6B23601-2C19-4DB4-B28C-2795FA4FF28B}" cache="Slicer_Team" caption="Team" columnCount="3" style="SlicerStyleDark6" lockedPosition="1" rowHeight="241300"/>
  <slicer name="Category" xr10:uid="{4AC15B15-2A29-4E89-AB97-F088B47F7965}" cache="Slicer_Category" caption="Category" columnCount="3" style="SlicerStyleDark6" lockedPosition="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5D7F6-672D-4F01-9126-692011961444}">
  <sheetPr filterMode="1"/>
  <dimension ref="A1:K245"/>
  <sheetViews>
    <sheetView zoomScale="120" zoomScaleNormal="120" workbookViewId="0">
      <selection activeCell="K50" sqref="K50"/>
    </sheetView>
  </sheetViews>
  <sheetFormatPr defaultRowHeight="15"/>
  <cols>
    <col min="1" max="1" width="13.28515625" bestFit="1" customWidth="1"/>
    <col min="2" max="2" width="21.42578125" bestFit="1" customWidth="1"/>
    <col min="3" max="3" width="13.28515625" bestFit="1" customWidth="1"/>
    <col min="4" max="4" width="10.85546875" bestFit="1" customWidth="1"/>
    <col min="6" max="7" width="13.85546875" bestFit="1" customWidth="1"/>
  </cols>
  <sheetData>
    <row r="1" spans="1:11" ht="45">
      <c r="A1" s="1" t="s">
        <v>0</v>
      </c>
      <c r="B1" s="1" t="s">
        <v>1</v>
      </c>
      <c r="C1" s="1" t="s">
        <v>2</v>
      </c>
      <c r="D1" s="1" t="s">
        <v>3</v>
      </c>
      <c r="E1" s="1" t="s">
        <v>4</v>
      </c>
      <c r="F1" s="1" t="s">
        <v>5</v>
      </c>
      <c r="G1" s="1" t="s">
        <v>6</v>
      </c>
    </row>
    <row r="2" spans="1:11" hidden="1">
      <c r="A2" s="2" t="s">
        <v>7</v>
      </c>
      <c r="B2" s="2" t="s">
        <v>8</v>
      </c>
      <c r="C2" s="3" t="s">
        <v>9</v>
      </c>
      <c r="D2" s="4">
        <v>0.95</v>
      </c>
      <c r="E2" s="5">
        <v>0.92138831207356864</v>
      </c>
      <c r="F2" s="5">
        <v>0.92200000000000004</v>
      </c>
      <c r="G2" s="5">
        <v>0.82698644421272161</v>
      </c>
    </row>
    <row r="3" spans="1:11" hidden="1">
      <c r="A3" s="2" t="s">
        <v>7</v>
      </c>
      <c r="B3" s="2" t="s">
        <v>8</v>
      </c>
      <c r="C3" s="3" t="s">
        <v>9</v>
      </c>
      <c r="D3" s="4">
        <v>0.05</v>
      </c>
      <c r="E3" s="5">
        <v>6.3991185320167815E-2</v>
      </c>
      <c r="F3" s="5">
        <v>6.7000000000000004E-2</v>
      </c>
      <c r="G3" s="5">
        <v>0.13013555787278416</v>
      </c>
    </row>
    <row r="4" spans="1:11">
      <c r="A4" s="2" t="s">
        <v>7</v>
      </c>
      <c r="B4" s="2" t="s">
        <v>8</v>
      </c>
      <c r="C4" s="3" t="s">
        <v>9</v>
      </c>
      <c r="D4" s="2">
        <v>45</v>
      </c>
      <c r="E4" s="6">
        <v>42.46</v>
      </c>
      <c r="F4" s="6">
        <v>39.99</v>
      </c>
      <c r="G4" s="6">
        <v>38.350096711798841</v>
      </c>
      <c r="I4" s="64">
        <f>E4/$D4</f>
        <v>0.94355555555555559</v>
      </c>
      <c r="J4" s="64">
        <f t="shared" ref="J4:K4" si="0">F4/$D4</f>
        <v>0.88866666666666672</v>
      </c>
      <c r="K4" s="64">
        <f t="shared" si="0"/>
        <v>0.85222437137330753</v>
      </c>
    </row>
    <row r="5" spans="1:11" hidden="1">
      <c r="A5" s="2" t="s">
        <v>7</v>
      </c>
      <c r="B5" s="2" t="s">
        <v>8</v>
      </c>
      <c r="C5" s="3" t="s">
        <v>10</v>
      </c>
      <c r="D5" s="4">
        <v>0.85</v>
      </c>
      <c r="E5" s="5">
        <v>0.81953657142857161</v>
      </c>
      <c r="F5" s="5">
        <v>0</v>
      </c>
      <c r="G5" s="5">
        <v>0.83244693877551013</v>
      </c>
    </row>
    <row r="6" spans="1:11" hidden="1">
      <c r="A6" s="2" t="s">
        <v>7</v>
      </c>
      <c r="B6" s="2" t="s">
        <v>8</v>
      </c>
      <c r="C6" s="3" t="s">
        <v>11</v>
      </c>
      <c r="D6" s="4">
        <v>0.75</v>
      </c>
      <c r="E6" s="5">
        <v>0.67146310579026136</v>
      </c>
      <c r="F6" s="5">
        <v>0.71940000000000004</v>
      </c>
      <c r="G6" s="5">
        <v>0.55077006951069918</v>
      </c>
    </row>
    <row r="7" spans="1:11" hidden="1">
      <c r="A7" s="2" t="s">
        <v>7</v>
      </c>
      <c r="B7" s="2" t="s">
        <v>8</v>
      </c>
      <c r="C7" s="3" t="s">
        <v>11</v>
      </c>
      <c r="D7" s="4">
        <v>0.8</v>
      </c>
      <c r="E7" s="5">
        <v>0.60260903426791279</v>
      </c>
      <c r="F7" s="5">
        <v>0.624</v>
      </c>
      <c r="G7" s="5">
        <v>0.48307740520213099</v>
      </c>
    </row>
    <row r="8" spans="1:11" hidden="1">
      <c r="A8" s="2" t="s">
        <v>7</v>
      </c>
      <c r="B8" s="2" t="s">
        <v>8</v>
      </c>
      <c r="C8" s="3" t="s">
        <v>11</v>
      </c>
      <c r="D8" s="4">
        <v>0.8</v>
      </c>
      <c r="E8" s="5">
        <v>0.80263965623081646</v>
      </c>
      <c r="F8" s="5">
        <v>0.82950000000000002</v>
      </c>
      <c r="G8" s="5">
        <v>0.60696177847113886</v>
      </c>
    </row>
    <row r="9" spans="1:11">
      <c r="A9" s="2" t="s">
        <v>7</v>
      </c>
      <c r="B9" s="2" t="s">
        <v>8</v>
      </c>
      <c r="C9" s="3" t="s">
        <v>11</v>
      </c>
      <c r="D9" s="7">
        <v>4.1666666666666666E-3</v>
      </c>
      <c r="E9" s="8">
        <v>4.3821653266311097E-3</v>
      </c>
      <c r="F9" s="8">
        <v>4.3749999999999995E-3</v>
      </c>
      <c r="G9" s="8">
        <v>4.051154600153462E-3</v>
      </c>
      <c r="I9" s="63">
        <f>E9/D9</f>
        <v>1.0517196783914664</v>
      </c>
      <c r="J9" s="63">
        <f t="shared" ref="J9:K9" si="1">F9/E9</f>
        <v>0.99836488902242793</v>
      </c>
      <c r="K9" s="63">
        <f t="shared" si="1"/>
        <v>0.92597819432079143</v>
      </c>
    </row>
    <row r="10" spans="1:11">
      <c r="A10" s="2" t="s">
        <v>12</v>
      </c>
      <c r="B10" s="2" t="s">
        <v>13</v>
      </c>
      <c r="C10" s="3" t="s">
        <v>9</v>
      </c>
      <c r="D10" s="2">
        <v>154</v>
      </c>
      <c r="E10" s="9">
        <v>161.65</v>
      </c>
      <c r="F10" s="9">
        <v>158.78</v>
      </c>
      <c r="G10" s="9">
        <v>172.5</v>
      </c>
    </row>
    <row r="11" spans="1:11" hidden="1">
      <c r="A11" s="2" t="s">
        <v>12</v>
      </c>
      <c r="B11" s="2" t="s">
        <v>13</v>
      </c>
      <c r="C11" s="3" t="s">
        <v>10</v>
      </c>
      <c r="D11" s="4">
        <v>0.95</v>
      </c>
      <c r="E11" s="10">
        <v>0.99909999999999999</v>
      </c>
      <c r="F11" s="10">
        <v>0.99809999999999999</v>
      </c>
      <c r="G11" s="10">
        <v>0.99719999999999998</v>
      </c>
    </row>
    <row r="12" spans="1:11" hidden="1">
      <c r="A12" s="2" t="s">
        <v>12</v>
      </c>
      <c r="B12" s="2" t="s">
        <v>13</v>
      </c>
      <c r="C12" s="3" t="s">
        <v>10</v>
      </c>
      <c r="D12" s="4">
        <v>0.95</v>
      </c>
      <c r="E12" s="10">
        <v>0.99890000000000001</v>
      </c>
      <c r="F12" s="10">
        <v>1</v>
      </c>
      <c r="G12" s="10">
        <v>1</v>
      </c>
    </row>
    <row r="13" spans="1:11" hidden="1">
      <c r="A13" s="2" t="s">
        <v>12</v>
      </c>
      <c r="B13" s="2" t="s">
        <v>13</v>
      </c>
      <c r="C13" s="3" t="s">
        <v>10</v>
      </c>
      <c r="D13" s="4">
        <v>0.95</v>
      </c>
      <c r="E13" s="10">
        <v>1</v>
      </c>
      <c r="F13" s="10">
        <v>1</v>
      </c>
      <c r="G13" s="10">
        <v>1</v>
      </c>
    </row>
    <row r="14" spans="1:11" hidden="1">
      <c r="A14" s="2" t="s">
        <v>12</v>
      </c>
      <c r="B14" s="2" t="s">
        <v>13</v>
      </c>
      <c r="C14" s="3" t="s">
        <v>11</v>
      </c>
      <c r="D14" s="4">
        <v>0.97</v>
      </c>
      <c r="E14" s="11">
        <v>0.99650000000000005</v>
      </c>
      <c r="F14" s="11">
        <v>0.99809999999999999</v>
      </c>
      <c r="G14" s="11">
        <v>0.99719999999999998</v>
      </c>
    </row>
    <row r="15" spans="1:11" hidden="1">
      <c r="A15" s="2" t="s">
        <v>12</v>
      </c>
      <c r="B15" s="2" t="s">
        <v>13</v>
      </c>
      <c r="C15" s="3" t="s">
        <v>11</v>
      </c>
      <c r="D15" s="4">
        <v>0.97</v>
      </c>
      <c r="E15" s="10">
        <v>1</v>
      </c>
      <c r="F15" s="10">
        <v>1</v>
      </c>
      <c r="G15" s="10">
        <v>1</v>
      </c>
    </row>
    <row r="16" spans="1:11" hidden="1">
      <c r="A16" s="2" t="s">
        <v>12</v>
      </c>
      <c r="B16" s="2" t="s">
        <v>13</v>
      </c>
      <c r="C16" s="3" t="s">
        <v>11</v>
      </c>
      <c r="D16" s="4">
        <v>0.97</v>
      </c>
      <c r="E16" s="10">
        <v>1</v>
      </c>
      <c r="F16" s="10">
        <v>1</v>
      </c>
      <c r="G16" s="10">
        <v>1</v>
      </c>
    </row>
    <row r="17" spans="1:7" hidden="1">
      <c r="A17" s="2" t="s">
        <v>12</v>
      </c>
      <c r="B17" s="2" t="s">
        <v>14</v>
      </c>
      <c r="C17" s="3" t="s">
        <v>10</v>
      </c>
      <c r="D17" s="4">
        <v>0.95</v>
      </c>
      <c r="E17" s="12">
        <v>1</v>
      </c>
      <c r="F17" s="12">
        <v>1</v>
      </c>
      <c r="G17" s="12">
        <v>0.99939999999999996</v>
      </c>
    </row>
    <row r="18" spans="1:7" hidden="1">
      <c r="A18" s="2" t="s">
        <v>12</v>
      </c>
      <c r="B18" s="2" t="s">
        <v>14</v>
      </c>
      <c r="C18" s="3" t="s">
        <v>10</v>
      </c>
      <c r="D18" s="4">
        <v>0.95</v>
      </c>
      <c r="E18" s="12">
        <v>1</v>
      </c>
      <c r="F18" s="12">
        <v>1</v>
      </c>
      <c r="G18" s="12">
        <v>1</v>
      </c>
    </row>
    <row r="19" spans="1:7" hidden="1">
      <c r="A19" s="2" t="s">
        <v>12</v>
      </c>
      <c r="B19" s="2" t="s">
        <v>14</v>
      </c>
      <c r="C19" s="3" t="s">
        <v>10</v>
      </c>
      <c r="D19" s="4">
        <v>0.95</v>
      </c>
      <c r="E19" s="12">
        <v>1</v>
      </c>
      <c r="F19" s="12">
        <v>1</v>
      </c>
      <c r="G19" s="12">
        <v>1</v>
      </c>
    </row>
    <row r="20" spans="1:7" hidden="1">
      <c r="A20" s="2" t="s">
        <v>12</v>
      </c>
      <c r="B20" s="2" t="s">
        <v>14</v>
      </c>
      <c r="C20" s="3" t="s">
        <v>10</v>
      </c>
      <c r="D20" s="4">
        <v>0.95</v>
      </c>
      <c r="E20" s="12">
        <v>1</v>
      </c>
      <c r="F20" s="12">
        <v>1</v>
      </c>
      <c r="G20" s="12">
        <v>1</v>
      </c>
    </row>
    <row r="21" spans="1:7" hidden="1">
      <c r="A21" s="2" t="s">
        <v>12</v>
      </c>
      <c r="B21" s="2" t="s">
        <v>14</v>
      </c>
      <c r="C21" s="3" t="s">
        <v>10</v>
      </c>
      <c r="D21" s="4">
        <v>0.95</v>
      </c>
      <c r="E21" s="12">
        <v>1</v>
      </c>
      <c r="F21" s="12">
        <v>1</v>
      </c>
      <c r="G21" s="12">
        <v>1</v>
      </c>
    </row>
    <row r="22" spans="1:7" hidden="1">
      <c r="A22" s="2" t="s">
        <v>12</v>
      </c>
      <c r="B22" s="2" t="s">
        <v>14</v>
      </c>
      <c r="C22" s="3" t="s">
        <v>10</v>
      </c>
      <c r="D22" s="4">
        <v>0.95</v>
      </c>
      <c r="E22" s="12">
        <v>1</v>
      </c>
      <c r="F22" s="12">
        <v>1</v>
      </c>
      <c r="G22" s="12">
        <v>1</v>
      </c>
    </row>
    <row r="23" spans="1:7" hidden="1">
      <c r="A23" s="2" t="s">
        <v>12</v>
      </c>
      <c r="B23" s="2" t="s">
        <v>14</v>
      </c>
      <c r="C23" s="3" t="s">
        <v>10</v>
      </c>
      <c r="D23" s="4">
        <v>0.95</v>
      </c>
      <c r="E23" s="13">
        <v>1</v>
      </c>
      <c r="F23" s="13">
        <v>1</v>
      </c>
      <c r="G23" s="13">
        <v>1</v>
      </c>
    </row>
    <row r="24" spans="1:7" hidden="1">
      <c r="A24" s="2" t="s">
        <v>12</v>
      </c>
      <c r="B24" s="2" t="s">
        <v>14</v>
      </c>
      <c r="C24" s="3" t="s">
        <v>10</v>
      </c>
      <c r="D24" s="4">
        <v>0.95</v>
      </c>
      <c r="E24" s="13">
        <v>1</v>
      </c>
      <c r="F24" s="13">
        <v>1</v>
      </c>
      <c r="G24" s="13">
        <v>1</v>
      </c>
    </row>
    <row r="25" spans="1:7" hidden="1">
      <c r="A25" s="2" t="s">
        <v>12</v>
      </c>
      <c r="B25" s="2" t="s">
        <v>14</v>
      </c>
      <c r="C25" s="3" t="s">
        <v>10</v>
      </c>
      <c r="D25" s="4">
        <v>0.95</v>
      </c>
      <c r="E25" s="13">
        <v>1</v>
      </c>
      <c r="F25" s="13">
        <v>1</v>
      </c>
      <c r="G25" s="13">
        <v>1</v>
      </c>
    </row>
    <row r="26" spans="1:7" hidden="1">
      <c r="A26" s="2" t="s">
        <v>12</v>
      </c>
      <c r="B26" s="2" t="s">
        <v>14</v>
      </c>
      <c r="C26" s="3" t="s">
        <v>10</v>
      </c>
      <c r="D26" s="4">
        <v>0.95</v>
      </c>
      <c r="E26" s="13">
        <v>1</v>
      </c>
      <c r="F26" s="13">
        <v>1</v>
      </c>
      <c r="G26" s="13">
        <v>1</v>
      </c>
    </row>
    <row r="27" spans="1:7" hidden="1">
      <c r="A27" s="2" t="s">
        <v>12</v>
      </c>
      <c r="B27" s="2" t="s">
        <v>14</v>
      </c>
      <c r="C27" s="3" t="s">
        <v>10</v>
      </c>
      <c r="D27" s="4">
        <v>0.95</v>
      </c>
      <c r="E27" s="13">
        <v>1</v>
      </c>
      <c r="F27" s="13">
        <v>1</v>
      </c>
      <c r="G27" s="13">
        <v>1</v>
      </c>
    </row>
    <row r="28" spans="1:7" hidden="1">
      <c r="A28" s="2" t="s">
        <v>12</v>
      </c>
      <c r="B28" s="2" t="s">
        <v>14</v>
      </c>
      <c r="C28" s="3" t="s">
        <v>11</v>
      </c>
      <c r="D28" s="4">
        <v>0.95</v>
      </c>
      <c r="E28" s="12">
        <v>1</v>
      </c>
      <c r="F28" s="12">
        <v>1</v>
      </c>
      <c r="G28" s="12">
        <v>1</v>
      </c>
    </row>
    <row r="29" spans="1:7" hidden="1">
      <c r="A29" s="2" t="s">
        <v>12</v>
      </c>
      <c r="B29" s="2" t="s">
        <v>14</v>
      </c>
      <c r="C29" s="3" t="s">
        <v>11</v>
      </c>
      <c r="D29" s="4">
        <v>0.95</v>
      </c>
      <c r="E29" s="12">
        <v>1</v>
      </c>
      <c r="F29" s="12">
        <v>1</v>
      </c>
      <c r="G29" s="12">
        <v>1</v>
      </c>
    </row>
    <row r="30" spans="1:7" hidden="1">
      <c r="A30" s="2" t="s">
        <v>12</v>
      </c>
      <c r="B30" s="2" t="s">
        <v>14</v>
      </c>
      <c r="C30" s="3" t="s">
        <v>11</v>
      </c>
      <c r="D30" s="4">
        <v>0.95</v>
      </c>
      <c r="E30" s="12">
        <v>1</v>
      </c>
      <c r="F30" s="12">
        <v>1</v>
      </c>
      <c r="G30" s="12">
        <v>1</v>
      </c>
    </row>
    <row r="31" spans="1:7" hidden="1">
      <c r="A31" s="2" t="s">
        <v>12</v>
      </c>
      <c r="B31" s="2" t="s">
        <v>14</v>
      </c>
      <c r="C31" s="3" t="s">
        <v>11</v>
      </c>
      <c r="D31" s="4">
        <v>0.95</v>
      </c>
      <c r="E31" s="12">
        <v>1</v>
      </c>
      <c r="F31" s="12">
        <v>1</v>
      </c>
      <c r="G31" s="12">
        <v>1</v>
      </c>
    </row>
    <row r="32" spans="1:7" hidden="1">
      <c r="A32" s="2" t="s">
        <v>12</v>
      </c>
      <c r="B32" s="2" t="s">
        <v>14</v>
      </c>
      <c r="C32" s="3" t="s">
        <v>11</v>
      </c>
      <c r="D32" s="4">
        <v>0.95</v>
      </c>
      <c r="E32" s="12">
        <v>1</v>
      </c>
      <c r="F32" s="12">
        <v>1</v>
      </c>
      <c r="G32" s="12">
        <v>1</v>
      </c>
    </row>
    <row r="33" spans="1:7" hidden="1">
      <c r="A33" s="2" t="s">
        <v>12</v>
      </c>
      <c r="B33" s="2" t="s">
        <v>14</v>
      </c>
      <c r="C33" s="3" t="s">
        <v>11</v>
      </c>
      <c r="D33" s="4">
        <v>0.95</v>
      </c>
      <c r="E33" s="12">
        <v>1</v>
      </c>
      <c r="F33" s="12">
        <v>1</v>
      </c>
      <c r="G33" s="12">
        <v>1</v>
      </c>
    </row>
    <row r="34" spans="1:7" hidden="1">
      <c r="A34" s="2" t="s">
        <v>12</v>
      </c>
      <c r="B34" s="2" t="s">
        <v>14</v>
      </c>
      <c r="C34" s="3" t="s">
        <v>11</v>
      </c>
      <c r="D34" s="4">
        <v>0.95</v>
      </c>
      <c r="E34" s="12">
        <v>1</v>
      </c>
      <c r="F34" s="12" t="e">
        <v>#VALUE!</v>
      </c>
      <c r="G34" s="12" t="e">
        <v>#VALUE!</v>
      </c>
    </row>
    <row r="35" spans="1:7">
      <c r="A35" s="2" t="s">
        <v>12</v>
      </c>
      <c r="B35" s="2" t="s">
        <v>14</v>
      </c>
      <c r="C35" s="3" t="s">
        <v>11</v>
      </c>
      <c r="D35" s="4">
        <v>0.95</v>
      </c>
      <c r="E35" s="12" t="s">
        <v>15</v>
      </c>
      <c r="F35" s="12" t="s">
        <v>15</v>
      </c>
      <c r="G35" s="12" t="s">
        <v>15</v>
      </c>
    </row>
    <row r="36" spans="1:7" hidden="1">
      <c r="A36" s="2" t="s">
        <v>12</v>
      </c>
      <c r="B36" s="2" t="s">
        <v>14</v>
      </c>
      <c r="C36" s="3" t="s">
        <v>11</v>
      </c>
      <c r="D36" s="4">
        <v>0.95</v>
      </c>
      <c r="E36" s="13">
        <v>1</v>
      </c>
      <c r="F36" s="13">
        <v>1</v>
      </c>
      <c r="G36" s="13">
        <v>1</v>
      </c>
    </row>
    <row r="37" spans="1:7" hidden="1">
      <c r="A37" s="2" t="s">
        <v>12</v>
      </c>
      <c r="B37" s="2" t="s">
        <v>14</v>
      </c>
      <c r="C37" s="3" t="s">
        <v>11</v>
      </c>
      <c r="D37" s="4">
        <v>0.95</v>
      </c>
      <c r="E37" s="13">
        <v>1</v>
      </c>
      <c r="F37" s="13">
        <v>1</v>
      </c>
      <c r="G37" s="13">
        <v>1</v>
      </c>
    </row>
    <row r="38" spans="1:7" hidden="1">
      <c r="A38" s="2" t="s">
        <v>12</v>
      </c>
      <c r="B38" s="2" t="s">
        <v>14</v>
      </c>
      <c r="C38" s="3" t="s">
        <v>11</v>
      </c>
      <c r="D38" s="4">
        <v>0.95</v>
      </c>
      <c r="E38" s="13">
        <v>1</v>
      </c>
      <c r="F38" s="13">
        <v>1</v>
      </c>
      <c r="G38" s="13">
        <v>1</v>
      </c>
    </row>
    <row r="39" spans="1:7" hidden="1">
      <c r="A39" s="2" t="s">
        <v>12</v>
      </c>
      <c r="B39" s="2" t="s">
        <v>14</v>
      </c>
      <c r="C39" s="3" t="s">
        <v>11</v>
      </c>
      <c r="D39" s="4">
        <v>0.95</v>
      </c>
      <c r="E39" s="13">
        <v>1</v>
      </c>
      <c r="F39" s="13">
        <v>1</v>
      </c>
      <c r="G39" s="13">
        <v>1</v>
      </c>
    </row>
    <row r="40" spans="1:7" hidden="1">
      <c r="A40" s="2" t="s">
        <v>12</v>
      </c>
      <c r="B40" s="2" t="s">
        <v>14</v>
      </c>
      <c r="C40" s="3" t="s">
        <v>11</v>
      </c>
      <c r="D40" s="4">
        <v>0.95</v>
      </c>
      <c r="E40" s="13">
        <v>1</v>
      </c>
      <c r="F40" s="13">
        <v>1</v>
      </c>
      <c r="G40" s="13">
        <v>1</v>
      </c>
    </row>
    <row r="41" spans="1:7">
      <c r="A41" s="2" t="s">
        <v>12</v>
      </c>
      <c r="B41" s="2" t="s">
        <v>16</v>
      </c>
      <c r="C41" s="3" t="s">
        <v>9</v>
      </c>
      <c r="D41" s="14">
        <v>7500</v>
      </c>
      <c r="E41" s="15">
        <v>8075</v>
      </c>
      <c r="F41" s="15">
        <v>8084</v>
      </c>
      <c r="G41" s="15">
        <v>7816</v>
      </c>
    </row>
    <row r="42" spans="1:7" hidden="1">
      <c r="A42" s="2" t="s">
        <v>12</v>
      </c>
      <c r="B42" s="2" t="s">
        <v>16</v>
      </c>
      <c r="C42" s="3" t="s">
        <v>9</v>
      </c>
      <c r="D42" s="16">
        <v>1</v>
      </c>
      <c r="E42" s="17">
        <v>1</v>
      </c>
      <c r="F42" s="17">
        <v>1</v>
      </c>
      <c r="G42" s="17">
        <v>1</v>
      </c>
    </row>
    <row r="43" spans="1:7" hidden="1">
      <c r="A43" s="2" t="s">
        <v>12</v>
      </c>
      <c r="B43" s="2" t="s">
        <v>16</v>
      </c>
      <c r="C43" s="3" t="s">
        <v>9</v>
      </c>
      <c r="D43" s="18">
        <v>1</v>
      </c>
      <c r="E43" s="19">
        <v>1</v>
      </c>
      <c r="F43" s="19">
        <v>1</v>
      </c>
      <c r="G43" s="19">
        <v>1</v>
      </c>
    </row>
    <row r="44" spans="1:7" hidden="1">
      <c r="A44" s="2" t="s">
        <v>12</v>
      </c>
      <c r="B44" s="2" t="s">
        <v>16</v>
      </c>
      <c r="C44" s="3" t="s">
        <v>9</v>
      </c>
      <c r="D44" s="18">
        <v>1</v>
      </c>
      <c r="E44" s="19">
        <v>1</v>
      </c>
      <c r="F44" s="19">
        <v>1</v>
      </c>
      <c r="G44" s="19">
        <v>1</v>
      </c>
    </row>
    <row r="45" spans="1:7" hidden="1">
      <c r="A45" s="2" t="s">
        <v>12</v>
      </c>
      <c r="B45" s="2" t="s">
        <v>16</v>
      </c>
      <c r="C45" s="3" t="s">
        <v>10</v>
      </c>
      <c r="D45" s="20">
        <v>0.99560000000000004</v>
      </c>
      <c r="E45" s="20">
        <v>0.99890000000000001</v>
      </c>
      <c r="F45" s="20">
        <v>1</v>
      </c>
      <c r="G45" s="20">
        <v>0.99880000000000002</v>
      </c>
    </row>
    <row r="46" spans="1:7" hidden="1">
      <c r="A46" s="2" t="s">
        <v>12</v>
      </c>
      <c r="B46" s="2" t="s">
        <v>16</v>
      </c>
      <c r="C46" s="3" t="s">
        <v>10</v>
      </c>
      <c r="D46" s="20">
        <v>0.9869</v>
      </c>
      <c r="E46" s="20">
        <v>1</v>
      </c>
      <c r="F46" s="20">
        <v>1</v>
      </c>
      <c r="G46" s="20">
        <v>1</v>
      </c>
    </row>
    <row r="47" spans="1:7" hidden="1">
      <c r="A47" s="2" t="s">
        <v>12</v>
      </c>
      <c r="B47" s="2" t="s">
        <v>16</v>
      </c>
      <c r="C47" s="3" t="s">
        <v>10</v>
      </c>
      <c r="D47" s="20">
        <v>0.98</v>
      </c>
      <c r="E47" s="20">
        <v>1</v>
      </c>
      <c r="F47" s="20">
        <v>1</v>
      </c>
      <c r="G47" s="20">
        <v>1</v>
      </c>
    </row>
    <row r="48" spans="1:7" hidden="1">
      <c r="A48" s="2" t="s">
        <v>12</v>
      </c>
      <c r="B48" s="2" t="s">
        <v>16</v>
      </c>
      <c r="C48" s="3" t="s">
        <v>11</v>
      </c>
      <c r="D48" s="18">
        <v>1</v>
      </c>
      <c r="E48" s="21">
        <v>1</v>
      </c>
      <c r="F48" s="21">
        <v>1</v>
      </c>
      <c r="G48" s="21">
        <v>1</v>
      </c>
    </row>
    <row r="49" spans="1:10">
      <c r="A49" s="2" t="s">
        <v>12</v>
      </c>
      <c r="B49" s="2" t="s">
        <v>17</v>
      </c>
      <c r="C49" s="3" t="s">
        <v>9</v>
      </c>
      <c r="D49" s="22">
        <v>6.25</v>
      </c>
      <c r="E49" s="15" t="s">
        <v>15</v>
      </c>
      <c r="F49" s="15" t="s">
        <v>15</v>
      </c>
      <c r="G49" s="15" t="e">
        <v>#N/A</v>
      </c>
    </row>
    <row r="50" spans="1:10">
      <c r="A50" s="2" t="s">
        <v>12</v>
      </c>
      <c r="B50" s="2" t="s">
        <v>17</v>
      </c>
      <c r="C50" s="3" t="s">
        <v>9</v>
      </c>
      <c r="D50" s="2" t="s">
        <v>18</v>
      </c>
      <c r="E50" s="9" t="s">
        <v>15</v>
      </c>
      <c r="F50" s="9" t="s">
        <v>15</v>
      </c>
      <c r="G50" s="9">
        <v>17.86</v>
      </c>
      <c r="I50">
        <v>0</v>
      </c>
      <c r="J50">
        <v>0</v>
      </c>
    </row>
    <row r="51" spans="1:10">
      <c r="A51" s="2" t="s">
        <v>12</v>
      </c>
      <c r="B51" s="2" t="s">
        <v>17</v>
      </c>
      <c r="C51" s="3" t="s">
        <v>10</v>
      </c>
      <c r="D51" s="14">
        <v>105</v>
      </c>
      <c r="E51" s="15" t="s">
        <v>15</v>
      </c>
      <c r="F51" s="15" t="s">
        <v>15</v>
      </c>
      <c r="G51" s="15">
        <v>179.77</v>
      </c>
    </row>
    <row r="52" spans="1:10" hidden="1">
      <c r="A52" s="2" t="s">
        <v>12</v>
      </c>
      <c r="B52" s="2" t="s">
        <v>19</v>
      </c>
      <c r="C52" s="3" t="s">
        <v>9</v>
      </c>
      <c r="D52" s="23">
        <v>1</v>
      </c>
      <c r="E52" s="13">
        <v>1.1499999999999999</v>
      </c>
      <c r="F52" s="13">
        <v>1.1599999999999999</v>
      </c>
      <c r="G52" s="13">
        <v>1.21</v>
      </c>
    </row>
    <row r="53" spans="1:10">
      <c r="A53" s="2" t="s">
        <v>12</v>
      </c>
      <c r="B53" s="2" t="s">
        <v>19</v>
      </c>
      <c r="C53" s="3" t="s">
        <v>9</v>
      </c>
      <c r="D53" s="24">
        <v>140</v>
      </c>
      <c r="E53" s="25">
        <v>199</v>
      </c>
      <c r="F53" s="25">
        <v>182</v>
      </c>
      <c r="G53" s="25">
        <v>169</v>
      </c>
    </row>
    <row r="54" spans="1:10" hidden="1">
      <c r="A54" s="2" t="s">
        <v>12</v>
      </c>
      <c r="B54" s="2" t="s">
        <v>19</v>
      </c>
      <c r="C54" s="3" t="s">
        <v>10</v>
      </c>
      <c r="D54" s="23">
        <v>0.95</v>
      </c>
      <c r="E54" s="13">
        <v>0.97499999999999998</v>
      </c>
      <c r="F54" s="13">
        <v>0.96</v>
      </c>
      <c r="G54" s="13">
        <v>0.96950000000000003</v>
      </c>
    </row>
    <row r="55" spans="1:10" hidden="1">
      <c r="A55" s="2" t="s">
        <v>12</v>
      </c>
      <c r="B55" s="2" t="s">
        <v>19</v>
      </c>
      <c r="C55" s="3" t="s">
        <v>11</v>
      </c>
      <c r="D55" s="23">
        <v>0.95</v>
      </c>
      <c r="E55" s="13">
        <v>1</v>
      </c>
      <c r="F55" s="13">
        <v>1</v>
      </c>
      <c r="G55" s="13">
        <v>1</v>
      </c>
    </row>
    <row r="56" spans="1:10" hidden="1">
      <c r="A56" s="2" t="s">
        <v>12</v>
      </c>
      <c r="B56" s="2" t="s">
        <v>19</v>
      </c>
      <c r="C56" s="3" t="s">
        <v>11</v>
      </c>
      <c r="D56" s="23">
        <v>0.95</v>
      </c>
      <c r="E56" s="13">
        <v>1</v>
      </c>
      <c r="F56" s="13">
        <v>1</v>
      </c>
      <c r="G56" s="13">
        <v>1</v>
      </c>
    </row>
    <row r="57" spans="1:10">
      <c r="A57" s="2" t="s">
        <v>12</v>
      </c>
      <c r="B57" s="2" t="s">
        <v>20</v>
      </c>
      <c r="C57" s="3" t="s">
        <v>9</v>
      </c>
      <c r="D57" s="26">
        <v>10000</v>
      </c>
      <c r="E57" s="27">
        <v>10457</v>
      </c>
      <c r="F57" s="27">
        <v>11947</v>
      </c>
      <c r="G57" s="27">
        <v>12410</v>
      </c>
    </row>
    <row r="58" spans="1:10" hidden="1">
      <c r="A58" s="2" t="s">
        <v>12</v>
      </c>
      <c r="B58" s="2" t="s">
        <v>20</v>
      </c>
      <c r="C58" s="3" t="s">
        <v>10</v>
      </c>
      <c r="D58" s="28">
        <v>0.95</v>
      </c>
      <c r="E58" s="29">
        <v>0.99709999999999999</v>
      </c>
      <c r="F58" s="29">
        <v>0.99739999999999995</v>
      </c>
      <c r="G58" s="29">
        <v>0.99870000000000003</v>
      </c>
    </row>
    <row r="59" spans="1:10" hidden="1">
      <c r="A59" s="2" t="s">
        <v>12</v>
      </c>
      <c r="B59" s="2" t="s">
        <v>20</v>
      </c>
      <c r="C59" s="3" t="s">
        <v>11</v>
      </c>
      <c r="D59" s="28">
        <v>1</v>
      </c>
      <c r="E59" s="30">
        <v>1</v>
      </c>
      <c r="F59" s="30">
        <v>1</v>
      </c>
      <c r="G59" s="30">
        <v>1</v>
      </c>
    </row>
    <row r="60" spans="1:10">
      <c r="A60" s="2" t="s">
        <v>12</v>
      </c>
      <c r="B60" s="2" t="s">
        <v>21</v>
      </c>
      <c r="C60" s="3" t="s">
        <v>9</v>
      </c>
      <c r="D60" s="2">
        <v>22500</v>
      </c>
      <c r="E60" s="2">
        <v>23120</v>
      </c>
      <c r="F60" s="2">
        <v>23056</v>
      </c>
      <c r="G60" s="2">
        <v>22833</v>
      </c>
    </row>
    <row r="61" spans="1:10">
      <c r="A61" s="2" t="s">
        <v>12</v>
      </c>
      <c r="B61" s="2" t="s">
        <v>21</v>
      </c>
      <c r="C61" s="3" t="s">
        <v>9</v>
      </c>
      <c r="D61" s="2">
        <v>2000</v>
      </c>
      <c r="E61" s="2">
        <v>2050</v>
      </c>
      <c r="F61" s="2">
        <v>2050</v>
      </c>
      <c r="G61" s="2" t="e">
        <v>#N/A</v>
      </c>
    </row>
    <row r="62" spans="1:10">
      <c r="A62" s="2" t="s">
        <v>12</v>
      </c>
      <c r="B62" s="2" t="s">
        <v>21</v>
      </c>
      <c r="C62" s="3" t="s">
        <v>9</v>
      </c>
      <c r="D62" s="2">
        <v>6000</v>
      </c>
      <c r="E62" s="2">
        <v>6429</v>
      </c>
      <c r="F62" s="2">
        <v>7661</v>
      </c>
      <c r="G62" s="2" t="e">
        <v>#N/A</v>
      </c>
    </row>
    <row r="63" spans="1:10">
      <c r="A63" s="2" t="s">
        <v>12</v>
      </c>
      <c r="B63" s="2" t="s">
        <v>21</v>
      </c>
      <c r="C63" s="3" t="s">
        <v>9</v>
      </c>
      <c r="D63" s="2">
        <v>2000</v>
      </c>
      <c r="E63" s="2">
        <v>2061</v>
      </c>
      <c r="F63" s="2">
        <v>1061</v>
      </c>
      <c r="G63" s="2">
        <v>1051</v>
      </c>
    </row>
    <row r="64" spans="1:10" hidden="1">
      <c r="A64" s="2" t="s">
        <v>12</v>
      </c>
      <c r="B64" s="2" t="s">
        <v>21</v>
      </c>
      <c r="C64" s="3" t="s">
        <v>10</v>
      </c>
      <c r="D64" s="4">
        <v>0.95</v>
      </c>
      <c r="E64" s="5">
        <v>0.98870000000000002</v>
      </c>
      <c r="F64" s="5">
        <v>23056</v>
      </c>
      <c r="G64" s="5">
        <v>22833</v>
      </c>
    </row>
    <row r="65" spans="1:11" hidden="1">
      <c r="A65" s="2" t="s">
        <v>12</v>
      </c>
      <c r="B65" s="2" t="s">
        <v>21</v>
      </c>
      <c r="C65" s="3" t="s">
        <v>10</v>
      </c>
      <c r="D65" s="4">
        <v>0.95</v>
      </c>
      <c r="E65" s="5">
        <v>1</v>
      </c>
      <c r="F65" s="5">
        <v>2050</v>
      </c>
      <c r="G65" s="5" t="e">
        <v>#N/A</v>
      </c>
    </row>
    <row r="66" spans="1:11" hidden="1">
      <c r="A66" s="2" t="s">
        <v>12</v>
      </c>
      <c r="B66" s="2" t="s">
        <v>21</v>
      </c>
      <c r="C66" s="3" t="s">
        <v>10</v>
      </c>
      <c r="D66" s="4">
        <v>0.95</v>
      </c>
      <c r="E66" s="5">
        <v>0.98680000000000001</v>
      </c>
      <c r="F66" s="5">
        <v>7661</v>
      </c>
      <c r="G66" s="5" t="e">
        <v>#N/A</v>
      </c>
    </row>
    <row r="67" spans="1:11" hidden="1">
      <c r="A67" s="2" t="s">
        <v>12</v>
      </c>
      <c r="B67" s="2" t="s">
        <v>21</v>
      </c>
      <c r="C67" s="3" t="s">
        <v>10</v>
      </c>
      <c r="D67" s="4">
        <v>0.95</v>
      </c>
      <c r="E67" s="5">
        <v>0.98980000000000001</v>
      </c>
      <c r="F67" s="5">
        <v>1061</v>
      </c>
      <c r="G67" s="5">
        <v>1051</v>
      </c>
    </row>
    <row r="68" spans="1:11" hidden="1">
      <c r="A68" s="2" t="s">
        <v>12</v>
      </c>
      <c r="B68" s="2" t="s">
        <v>21</v>
      </c>
      <c r="C68" s="3" t="s">
        <v>11</v>
      </c>
      <c r="D68" s="4">
        <v>1</v>
      </c>
      <c r="E68" s="5">
        <v>1</v>
      </c>
      <c r="F68" s="5">
        <v>1</v>
      </c>
      <c r="G68" s="5">
        <v>1</v>
      </c>
    </row>
    <row r="69" spans="1:11" hidden="1">
      <c r="A69" s="2" t="s">
        <v>12</v>
      </c>
      <c r="B69" s="2" t="s">
        <v>21</v>
      </c>
      <c r="C69" s="3" t="s">
        <v>11</v>
      </c>
      <c r="D69" s="4">
        <v>1</v>
      </c>
      <c r="E69" s="5">
        <v>1</v>
      </c>
      <c r="F69" s="5">
        <v>1</v>
      </c>
      <c r="G69" s="5" t="e">
        <v>#N/A</v>
      </c>
    </row>
    <row r="70" spans="1:11" hidden="1">
      <c r="A70" s="2" t="s">
        <v>12</v>
      </c>
      <c r="B70" s="2" t="s">
        <v>21</v>
      </c>
      <c r="C70" s="3" t="s">
        <v>11</v>
      </c>
      <c r="D70" s="4">
        <v>1</v>
      </c>
      <c r="E70" s="5">
        <v>1</v>
      </c>
      <c r="F70" s="5">
        <v>1</v>
      </c>
      <c r="G70" s="5" t="e">
        <v>#N/A</v>
      </c>
    </row>
    <row r="71" spans="1:11" hidden="1">
      <c r="A71" s="2" t="s">
        <v>12</v>
      </c>
      <c r="B71" s="2" t="s">
        <v>21</v>
      </c>
      <c r="C71" s="3" t="s">
        <v>11</v>
      </c>
      <c r="D71" s="4">
        <v>1</v>
      </c>
      <c r="E71" s="5">
        <v>1</v>
      </c>
      <c r="F71" s="5">
        <v>1</v>
      </c>
      <c r="G71" s="5">
        <v>1</v>
      </c>
    </row>
    <row r="72" spans="1:11">
      <c r="A72" s="2" t="s">
        <v>22</v>
      </c>
      <c r="B72" s="2" t="s">
        <v>23</v>
      </c>
      <c r="C72" s="3" t="s">
        <v>9</v>
      </c>
      <c r="D72" s="2">
        <v>680</v>
      </c>
      <c r="E72" s="31">
        <v>685</v>
      </c>
      <c r="F72" s="31" t="e">
        <v>#N/A</v>
      </c>
      <c r="G72" s="31">
        <v>711</v>
      </c>
      <c r="I72" s="64">
        <f>E72/$D72</f>
        <v>1.0073529411764706</v>
      </c>
      <c r="J72" s="64" t="e">
        <f t="shared" ref="J72:K72" si="2">F72/$D72</f>
        <v>#N/A</v>
      </c>
      <c r="K72" s="64">
        <f t="shared" si="2"/>
        <v>1.0455882352941177</v>
      </c>
    </row>
    <row r="73" spans="1:11">
      <c r="A73" s="2" t="s">
        <v>22</v>
      </c>
      <c r="B73" s="2" t="s">
        <v>23</v>
      </c>
      <c r="C73" s="3" t="s">
        <v>9</v>
      </c>
      <c r="D73" s="2">
        <v>550</v>
      </c>
      <c r="E73" s="31">
        <v>1239</v>
      </c>
      <c r="F73" s="31" t="e">
        <v>#N/A</v>
      </c>
      <c r="G73" s="31">
        <v>722</v>
      </c>
      <c r="I73" s="64">
        <f t="shared" ref="I73:I77" si="3">E73/$D73</f>
        <v>2.2527272727272729</v>
      </c>
      <c r="J73" s="64" t="e">
        <f t="shared" ref="J73:J77" si="4">F73/$D73</f>
        <v>#N/A</v>
      </c>
      <c r="K73" s="64">
        <f t="shared" ref="K73:K77" si="5">G73/$D73</f>
        <v>1.3127272727272727</v>
      </c>
    </row>
    <row r="74" spans="1:11">
      <c r="A74" s="2" t="s">
        <v>22</v>
      </c>
      <c r="B74" s="2" t="s">
        <v>23</v>
      </c>
      <c r="C74" s="3" t="s">
        <v>9</v>
      </c>
      <c r="D74" s="2">
        <v>2800</v>
      </c>
      <c r="E74" s="31">
        <v>2925</v>
      </c>
      <c r="F74" s="31" t="e">
        <v>#N/A</v>
      </c>
      <c r="G74" s="31">
        <v>2834</v>
      </c>
      <c r="I74" s="64">
        <f t="shared" si="3"/>
        <v>1.0446428571428572</v>
      </c>
      <c r="J74" s="64" t="e">
        <f t="shared" si="4"/>
        <v>#N/A</v>
      </c>
      <c r="K74" s="64">
        <f t="shared" si="5"/>
        <v>1.0121428571428572</v>
      </c>
    </row>
    <row r="75" spans="1:11">
      <c r="A75" s="2" t="s">
        <v>22</v>
      </c>
      <c r="B75" s="2" t="s">
        <v>23</v>
      </c>
      <c r="C75" s="3" t="s">
        <v>9</v>
      </c>
      <c r="D75" s="2">
        <v>1600</v>
      </c>
      <c r="E75" s="31">
        <v>1787</v>
      </c>
      <c r="F75" s="31" t="e">
        <v>#N/A</v>
      </c>
      <c r="G75" s="31">
        <v>1907</v>
      </c>
      <c r="I75" s="64">
        <f t="shared" si="3"/>
        <v>1.1168750000000001</v>
      </c>
      <c r="J75" s="64" t="e">
        <f t="shared" si="4"/>
        <v>#N/A</v>
      </c>
      <c r="K75" s="64">
        <f t="shared" si="5"/>
        <v>1.191875</v>
      </c>
    </row>
    <row r="76" spans="1:11">
      <c r="A76" s="2" t="s">
        <v>22</v>
      </c>
      <c r="B76" s="2" t="s">
        <v>23</v>
      </c>
      <c r="C76" s="3" t="s">
        <v>9</v>
      </c>
      <c r="D76" s="2">
        <v>350</v>
      </c>
      <c r="E76" s="31">
        <v>315</v>
      </c>
      <c r="F76" s="31" t="e">
        <v>#N/A</v>
      </c>
      <c r="G76" s="31">
        <v>346</v>
      </c>
      <c r="I76" s="64">
        <f t="shared" si="3"/>
        <v>0.9</v>
      </c>
      <c r="J76" s="64" t="e">
        <f t="shared" si="4"/>
        <v>#N/A</v>
      </c>
      <c r="K76" s="64">
        <f t="shared" si="5"/>
        <v>0.98857142857142855</v>
      </c>
    </row>
    <row r="77" spans="1:11">
      <c r="A77" s="2" t="s">
        <v>22</v>
      </c>
      <c r="B77" s="2" t="s">
        <v>23</v>
      </c>
      <c r="C77" s="3" t="s">
        <v>9</v>
      </c>
      <c r="D77" s="2">
        <v>1500</v>
      </c>
      <c r="E77" s="31">
        <v>1336</v>
      </c>
      <c r="F77" s="31" t="e">
        <v>#N/A</v>
      </c>
      <c r="G77" s="31">
        <v>1376</v>
      </c>
      <c r="I77" s="64">
        <f t="shared" si="3"/>
        <v>0.89066666666666672</v>
      </c>
      <c r="J77" s="64" t="e">
        <f t="shared" si="4"/>
        <v>#N/A</v>
      </c>
      <c r="K77" s="64">
        <f t="shared" si="5"/>
        <v>0.91733333333333333</v>
      </c>
    </row>
    <row r="78" spans="1:11" hidden="1">
      <c r="A78" s="2" t="s">
        <v>22</v>
      </c>
      <c r="B78" s="2" t="s">
        <v>23</v>
      </c>
      <c r="C78" s="3" t="s">
        <v>9</v>
      </c>
      <c r="D78" s="32">
        <v>0.88</v>
      </c>
      <c r="E78" s="10">
        <v>0.85199999999999998</v>
      </c>
      <c r="F78" s="10" t="e">
        <v>#N/A</v>
      </c>
      <c r="G78" s="10">
        <v>0.88</v>
      </c>
    </row>
    <row r="79" spans="1:11" hidden="1">
      <c r="A79" s="2" t="s">
        <v>22</v>
      </c>
      <c r="B79" s="2" t="s">
        <v>23</v>
      </c>
      <c r="C79" s="3" t="s">
        <v>9</v>
      </c>
      <c r="D79" s="32">
        <v>0.7</v>
      </c>
      <c r="E79" s="10">
        <v>0.66200000000000003</v>
      </c>
      <c r="F79" s="10" t="e">
        <v>#N/A</v>
      </c>
      <c r="G79" s="10">
        <v>0.66600000000000004</v>
      </c>
    </row>
    <row r="80" spans="1:11" hidden="1">
      <c r="A80" s="2" t="s">
        <v>22</v>
      </c>
      <c r="B80" s="2" t="s">
        <v>23</v>
      </c>
      <c r="C80" s="3" t="s">
        <v>9</v>
      </c>
      <c r="D80" s="32">
        <v>0.5</v>
      </c>
      <c r="E80" s="10">
        <v>0.51849999999999996</v>
      </c>
      <c r="F80" s="10" t="e">
        <v>#N/A</v>
      </c>
      <c r="G80" s="10">
        <v>0.52</v>
      </c>
    </row>
    <row r="81" spans="1:7" hidden="1">
      <c r="A81" s="2" t="s">
        <v>22</v>
      </c>
      <c r="B81" s="2" t="s">
        <v>23</v>
      </c>
      <c r="C81" s="3" t="s">
        <v>9</v>
      </c>
      <c r="D81" s="32">
        <v>0.8</v>
      </c>
      <c r="E81" s="10">
        <v>1.01</v>
      </c>
      <c r="F81" s="10" t="e">
        <v>#N/A</v>
      </c>
      <c r="G81" s="10">
        <v>0.91200000000000003</v>
      </c>
    </row>
    <row r="82" spans="1:7">
      <c r="A82" s="2" t="s">
        <v>22</v>
      </c>
      <c r="B82" s="2" t="s">
        <v>23</v>
      </c>
      <c r="C82" s="3" t="s">
        <v>9</v>
      </c>
      <c r="D82" s="2">
        <v>520</v>
      </c>
      <c r="E82" s="31">
        <v>585</v>
      </c>
      <c r="F82" s="31" t="e">
        <v>#N/A</v>
      </c>
      <c r="G82" s="31">
        <v>574</v>
      </c>
    </row>
    <row r="83" spans="1:7" hidden="1">
      <c r="A83" s="2" t="s">
        <v>22</v>
      </c>
      <c r="B83" s="2" t="s">
        <v>23</v>
      </c>
      <c r="C83" s="3" t="s">
        <v>9</v>
      </c>
      <c r="D83" s="32">
        <v>0.7</v>
      </c>
      <c r="E83" s="10">
        <v>0.80400000000000005</v>
      </c>
      <c r="F83" s="10" t="e">
        <v>#N/A</v>
      </c>
      <c r="G83" s="10">
        <v>0.78200000000000003</v>
      </c>
    </row>
    <row r="84" spans="1:7" hidden="1">
      <c r="A84" s="2" t="s">
        <v>22</v>
      </c>
      <c r="B84" s="2" t="s">
        <v>23</v>
      </c>
      <c r="C84" s="3" t="s">
        <v>9</v>
      </c>
      <c r="D84" s="33">
        <v>0.48</v>
      </c>
      <c r="E84" s="34">
        <v>0.51</v>
      </c>
      <c r="F84" s="34" t="e">
        <v>#N/A</v>
      </c>
      <c r="G84" s="34">
        <v>0.52</v>
      </c>
    </row>
    <row r="85" spans="1:7" hidden="1">
      <c r="A85" s="2" t="s">
        <v>22</v>
      </c>
      <c r="B85" s="2" t="s">
        <v>23</v>
      </c>
      <c r="C85" s="3" t="s">
        <v>9</v>
      </c>
      <c r="D85" s="33">
        <v>0.48</v>
      </c>
      <c r="E85" s="34">
        <v>0.61539999999999995</v>
      </c>
      <c r="F85" s="34" t="e">
        <v>#N/A</v>
      </c>
      <c r="G85" s="34">
        <v>0.63</v>
      </c>
    </row>
    <row r="86" spans="1:7">
      <c r="A86" s="2" t="s">
        <v>22</v>
      </c>
      <c r="B86" s="2" t="s">
        <v>23</v>
      </c>
      <c r="C86" s="3" t="s">
        <v>10</v>
      </c>
      <c r="D86" s="14">
        <v>50</v>
      </c>
      <c r="E86" s="9">
        <v>41</v>
      </c>
      <c r="F86" s="9" t="e">
        <v>#N/A</v>
      </c>
      <c r="G86" s="9">
        <v>17</v>
      </c>
    </row>
    <row r="87" spans="1:7">
      <c r="A87" s="2" t="s">
        <v>22</v>
      </c>
      <c r="B87" s="2" t="s">
        <v>23</v>
      </c>
      <c r="C87" s="3" t="s">
        <v>10</v>
      </c>
      <c r="D87" s="2">
        <v>0</v>
      </c>
      <c r="E87" s="9">
        <v>0</v>
      </c>
      <c r="F87" s="9" t="e">
        <v>#N/A</v>
      </c>
      <c r="G87" s="9" t="e">
        <v>#N/A</v>
      </c>
    </row>
    <row r="88" spans="1:7" hidden="1">
      <c r="A88" s="2" t="s">
        <v>22</v>
      </c>
      <c r="B88" s="2" t="s">
        <v>23</v>
      </c>
      <c r="C88" s="3" t="s">
        <v>10</v>
      </c>
      <c r="D88" s="2">
        <v>0</v>
      </c>
      <c r="E88" s="31">
        <v>0</v>
      </c>
      <c r="F88" s="31" t="e">
        <v>#N/A</v>
      </c>
      <c r="G88" s="31" t="e">
        <v>#N/A</v>
      </c>
    </row>
    <row r="89" spans="1:7">
      <c r="A89" s="2" t="s">
        <v>22</v>
      </c>
      <c r="B89" s="2" t="s">
        <v>23</v>
      </c>
      <c r="C89" s="3" t="s">
        <v>10</v>
      </c>
      <c r="D89" s="2">
        <v>2</v>
      </c>
      <c r="E89" s="9">
        <v>0</v>
      </c>
      <c r="F89" s="9" t="e">
        <v>#N/A</v>
      </c>
      <c r="G89" s="9">
        <v>0</v>
      </c>
    </row>
    <row r="90" spans="1:7" hidden="1">
      <c r="A90" s="2" t="s">
        <v>22</v>
      </c>
      <c r="B90" s="2" t="s">
        <v>23</v>
      </c>
      <c r="C90" s="3" t="s">
        <v>10</v>
      </c>
      <c r="D90" s="35">
        <v>0.72</v>
      </c>
      <c r="E90" s="12">
        <v>0.74099999999999999</v>
      </c>
      <c r="F90" s="12" t="e">
        <v>#N/A</v>
      </c>
      <c r="G90" s="12">
        <v>0.74299999999999999</v>
      </c>
    </row>
    <row r="91" spans="1:7" hidden="1">
      <c r="A91" s="2" t="s">
        <v>22</v>
      </c>
      <c r="B91" s="2" t="s">
        <v>23</v>
      </c>
      <c r="C91" s="3" t="s">
        <v>10</v>
      </c>
      <c r="D91" s="35">
        <v>6.2E-2</v>
      </c>
      <c r="E91" s="12">
        <v>5.8999999999999997E-2</v>
      </c>
      <c r="F91" s="12" t="e">
        <v>#N/A</v>
      </c>
      <c r="G91" s="12">
        <v>0.06</v>
      </c>
    </row>
    <row r="92" spans="1:7" hidden="1">
      <c r="A92" s="2" t="s">
        <v>22</v>
      </c>
      <c r="B92" s="2" t="s">
        <v>23</v>
      </c>
      <c r="C92" s="3" t="s">
        <v>11</v>
      </c>
      <c r="D92" s="18">
        <v>0.8</v>
      </c>
      <c r="E92" s="10">
        <v>0.76600000000000001</v>
      </c>
      <c r="F92" s="10" t="e">
        <v>#N/A</v>
      </c>
      <c r="G92" s="10">
        <v>0.78</v>
      </c>
    </row>
    <row r="93" spans="1:7">
      <c r="A93" s="2" t="s">
        <v>22</v>
      </c>
      <c r="B93" s="2" t="s">
        <v>23</v>
      </c>
      <c r="C93" s="3" t="s">
        <v>11</v>
      </c>
      <c r="D93" s="36">
        <v>200</v>
      </c>
      <c r="E93" s="37">
        <v>195</v>
      </c>
      <c r="F93" s="37" t="e">
        <v>#N/A</v>
      </c>
      <c r="G93" s="37">
        <v>195</v>
      </c>
    </row>
    <row r="94" spans="1:7">
      <c r="A94" s="2" t="s">
        <v>22</v>
      </c>
      <c r="B94" s="2" t="s">
        <v>23</v>
      </c>
      <c r="C94" s="3" t="s">
        <v>11</v>
      </c>
      <c r="D94" s="2">
        <v>4000</v>
      </c>
      <c r="E94" s="38">
        <v>5198</v>
      </c>
      <c r="F94" s="38" t="e">
        <v>#N/A</v>
      </c>
      <c r="G94" s="38">
        <v>4794</v>
      </c>
    </row>
    <row r="95" spans="1:7">
      <c r="A95" s="2" t="s">
        <v>22</v>
      </c>
      <c r="B95" s="2" t="s">
        <v>23</v>
      </c>
      <c r="C95" s="3" t="s">
        <v>11</v>
      </c>
      <c r="D95" s="2">
        <v>70</v>
      </c>
      <c r="E95" s="9">
        <v>283</v>
      </c>
      <c r="F95" s="9" t="e">
        <v>#N/A</v>
      </c>
      <c r="G95" s="9" t="e">
        <v>#N/A</v>
      </c>
    </row>
    <row r="96" spans="1:7" hidden="1">
      <c r="A96" s="2" t="s">
        <v>22</v>
      </c>
      <c r="B96" s="2" t="s">
        <v>23</v>
      </c>
      <c r="C96" s="3" t="s">
        <v>11</v>
      </c>
      <c r="D96" s="32">
        <v>0.73</v>
      </c>
      <c r="E96" s="10">
        <v>0.71099999999999997</v>
      </c>
      <c r="F96" s="10" t="e">
        <v>#N/A</v>
      </c>
      <c r="G96" s="10">
        <v>0.72199999999999998</v>
      </c>
    </row>
    <row r="97" spans="1:7">
      <c r="A97" s="2" t="s">
        <v>22</v>
      </c>
      <c r="B97" s="2" t="s">
        <v>23</v>
      </c>
      <c r="C97" s="3" t="s">
        <v>11</v>
      </c>
      <c r="D97" s="2">
        <v>2</v>
      </c>
      <c r="E97" s="9">
        <v>1.77</v>
      </c>
      <c r="F97" s="9" t="e">
        <v>#N/A</v>
      </c>
      <c r="G97" s="9">
        <v>1.6</v>
      </c>
    </row>
    <row r="98" spans="1:7" hidden="1">
      <c r="A98" s="2" t="s">
        <v>22</v>
      </c>
      <c r="B98" s="2" t="s">
        <v>23</v>
      </c>
      <c r="C98" s="3" t="s">
        <v>11</v>
      </c>
      <c r="D98" s="35">
        <v>0.4</v>
      </c>
      <c r="E98" s="12">
        <v>0.41099999999999998</v>
      </c>
      <c r="F98" s="12" t="e">
        <v>#N/A</v>
      </c>
      <c r="G98" s="12">
        <v>0.44500000000000001</v>
      </c>
    </row>
    <row r="99" spans="1:7" hidden="1">
      <c r="A99" s="2" t="s">
        <v>22</v>
      </c>
      <c r="B99" s="2" t="s">
        <v>23</v>
      </c>
      <c r="C99" s="3" t="s">
        <v>11</v>
      </c>
      <c r="D99" s="35">
        <v>1.4999999999999999E-2</v>
      </c>
      <c r="E99" s="12">
        <v>1.04E-2</v>
      </c>
      <c r="F99" s="12" t="e">
        <v>#N/A</v>
      </c>
      <c r="G99" s="12">
        <v>7.6E-3</v>
      </c>
    </row>
    <row r="100" spans="1:7" hidden="1">
      <c r="A100" s="2" t="s">
        <v>12</v>
      </c>
      <c r="B100" s="2" t="s">
        <v>24</v>
      </c>
      <c r="C100" s="3" t="s">
        <v>9</v>
      </c>
      <c r="D100" s="4">
        <v>0.95</v>
      </c>
      <c r="E100" s="39">
        <v>1.0417000000000001</v>
      </c>
      <c r="F100" s="39">
        <v>1.0017</v>
      </c>
      <c r="G100" s="39">
        <v>1.0017</v>
      </c>
    </row>
    <row r="101" spans="1:7" hidden="1">
      <c r="A101" s="2" t="s">
        <v>12</v>
      </c>
      <c r="B101" s="2" t="s">
        <v>24</v>
      </c>
      <c r="C101" s="3" t="s">
        <v>10</v>
      </c>
      <c r="D101" s="4">
        <v>0.96</v>
      </c>
      <c r="E101" s="39">
        <v>1</v>
      </c>
      <c r="F101" s="39">
        <v>1</v>
      </c>
      <c r="G101" s="39">
        <v>1</v>
      </c>
    </row>
    <row r="102" spans="1:7" hidden="1">
      <c r="A102" s="2" t="s">
        <v>12</v>
      </c>
      <c r="B102" s="2" t="s">
        <v>24</v>
      </c>
      <c r="C102" s="3" t="s">
        <v>11</v>
      </c>
      <c r="D102" s="4">
        <v>0.96</v>
      </c>
      <c r="E102" s="39">
        <v>1</v>
      </c>
      <c r="F102" s="39">
        <v>1</v>
      </c>
      <c r="G102" s="39">
        <v>1</v>
      </c>
    </row>
    <row r="103" spans="1:7">
      <c r="A103" s="2" t="s">
        <v>12</v>
      </c>
      <c r="B103" s="2" t="s">
        <v>25</v>
      </c>
      <c r="C103" s="3" t="s">
        <v>9</v>
      </c>
      <c r="D103" s="2">
        <v>20000</v>
      </c>
      <c r="E103" s="9">
        <v>20010</v>
      </c>
      <c r="F103" s="9">
        <v>20010</v>
      </c>
      <c r="G103" s="9">
        <v>20010</v>
      </c>
    </row>
    <row r="104" spans="1:7">
      <c r="A104" s="2" t="s">
        <v>12</v>
      </c>
      <c r="B104" s="2" t="s">
        <v>25</v>
      </c>
      <c r="C104" s="3" t="s">
        <v>9</v>
      </c>
      <c r="D104" s="2">
        <v>17000</v>
      </c>
      <c r="E104" s="9">
        <v>17000</v>
      </c>
      <c r="F104" s="9">
        <v>17000</v>
      </c>
      <c r="G104" s="9">
        <v>17000</v>
      </c>
    </row>
    <row r="105" spans="1:7" hidden="1">
      <c r="A105" s="2" t="s">
        <v>12</v>
      </c>
      <c r="B105" s="2" t="s">
        <v>25</v>
      </c>
      <c r="C105" s="3" t="s">
        <v>10</v>
      </c>
      <c r="D105" s="23">
        <v>0.01</v>
      </c>
      <c r="E105" s="4">
        <v>0</v>
      </c>
      <c r="F105" s="4">
        <v>0</v>
      </c>
      <c r="G105" s="4">
        <v>0</v>
      </c>
    </row>
    <row r="106" spans="1:7" hidden="1">
      <c r="A106" s="2" t="s">
        <v>12</v>
      </c>
      <c r="B106" s="2" t="s">
        <v>25</v>
      </c>
      <c r="C106" s="3" t="s">
        <v>10</v>
      </c>
      <c r="D106" s="23">
        <v>0.02</v>
      </c>
      <c r="E106" s="4">
        <v>0</v>
      </c>
      <c r="F106" s="4">
        <v>0</v>
      </c>
      <c r="G106" s="4">
        <v>0</v>
      </c>
    </row>
    <row r="107" spans="1:7" hidden="1">
      <c r="A107" s="2" t="s">
        <v>12</v>
      </c>
      <c r="B107" s="2" t="s">
        <v>25</v>
      </c>
      <c r="C107" s="3" t="s">
        <v>10</v>
      </c>
      <c r="D107" s="23">
        <v>0.1</v>
      </c>
      <c r="E107" s="4">
        <v>0</v>
      </c>
      <c r="F107" s="4">
        <v>0</v>
      </c>
      <c r="G107" s="4">
        <v>0</v>
      </c>
    </row>
    <row r="108" spans="1:7" hidden="1">
      <c r="A108" s="2" t="s">
        <v>12</v>
      </c>
      <c r="B108" s="2" t="s">
        <v>25</v>
      </c>
      <c r="C108" s="3" t="s">
        <v>11</v>
      </c>
      <c r="D108" s="23">
        <v>0.95</v>
      </c>
      <c r="E108" s="23">
        <v>1</v>
      </c>
      <c r="F108" s="23">
        <v>1</v>
      </c>
      <c r="G108" s="23">
        <v>1</v>
      </c>
    </row>
    <row r="109" spans="1:7" hidden="1">
      <c r="A109" s="2" t="s">
        <v>12</v>
      </c>
      <c r="B109" s="2" t="s">
        <v>25</v>
      </c>
      <c r="C109" s="3" t="s">
        <v>11</v>
      </c>
      <c r="D109" s="23">
        <v>1</v>
      </c>
      <c r="E109" s="23">
        <v>1</v>
      </c>
      <c r="F109" s="23">
        <v>1</v>
      </c>
      <c r="G109" s="23">
        <v>1</v>
      </c>
    </row>
    <row r="110" spans="1:7">
      <c r="A110" s="2" t="s">
        <v>12</v>
      </c>
      <c r="B110" s="2" t="s">
        <v>25</v>
      </c>
      <c r="C110" s="3" t="s">
        <v>11</v>
      </c>
      <c r="D110" s="23">
        <v>1</v>
      </c>
      <c r="E110" s="2" t="s">
        <v>15</v>
      </c>
      <c r="F110" s="2" t="s">
        <v>15</v>
      </c>
      <c r="G110" s="2" t="s">
        <v>15</v>
      </c>
    </row>
    <row r="111" spans="1:7">
      <c r="A111" s="2" t="s">
        <v>12</v>
      </c>
      <c r="B111" s="2" t="s">
        <v>26</v>
      </c>
      <c r="C111" s="3" t="s">
        <v>9</v>
      </c>
      <c r="D111" s="14">
        <v>230</v>
      </c>
      <c r="E111" s="15">
        <v>242</v>
      </c>
      <c r="F111" s="15">
        <v>232</v>
      </c>
      <c r="G111" s="15">
        <v>232</v>
      </c>
    </row>
    <row r="112" spans="1:7" hidden="1">
      <c r="A112" s="2" t="s">
        <v>12</v>
      </c>
      <c r="B112" s="2" t="s">
        <v>26</v>
      </c>
      <c r="C112" s="3" t="s">
        <v>10</v>
      </c>
      <c r="D112" s="18">
        <v>0.95</v>
      </c>
      <c r="E112" s="40">
        <v>1</v>
      </c>
      <c r="F112" s="40">
        <v>1</v>
      </c>
      <c r="G112" s="40">
        <v>1</v>
      </c>
    </row>
    <row r="113" spans="1:7" hidden="1">
      <c r="A113" s="2" t="s">
        <v>12</v>
      </c>
      <c r="B113" s="2" t="s">
        <v>26</v>
      </c>
      <c r="C113" s="3" t="s">
        <v>10</v>
      </c>
      <c r="D113" s="18">
        <v>0.95</v>
      </c>
      <c r="E113" s="40">
        <v>1</v>
      </c>
      <c r="F113" s="40">
        <v>1</v>
      </c>
      <c r="G113" s="40" t="e">
        <v>#N/A</v>
      </c>
    </row>
    <row r="114" spans="1:7" hidden="1">
      <c r="A114" s="2" t="s">
        <v>12</v>
      </c>
      <c r="B114" s="2" t="s">
        <v>26</v>
      </c>
      <c r="C114" s="3" t="s">
        <v>10</v>
      </c>
      <c r="D114" s="18">
        <v>0.95</v>
      </c>
      <c r="E114" s="40">
        <v>1</v>
      </c>
      <c r="F114" s="40">
        <v>1</v>
      </c>
      <c r="G114" s="40" t="e">
        <v>#N/A</v>
      </c>
    </row>
    <row r="115" spans="1:7" hidden="1">
      <c r="A115" s="2" t="s">
        <v>12</v>
      </c>
      <c r="B115" s="2" t="s">
        <v>26</v>
      </c>
      <c r="C115" s="3" t="s">
        <v>10</v>
      </c>
      <c r="D115" s="18">
        <v>0.95</v>
      </c>
      <c r="E115" s="40">
        <v>1</v>
      </c>
      <c r="F115" s="40">
        <v>1</v>
      </c>
      <c r="G115" s="40" t="e">
        <v>#N/A</v>
      </c>
    </row>
    <row r="116" spans="1:7" hidden="1">
      <c r="A116" s="2" t="s">
        <v>12</v>
      </c>
      <c r="B116" s="2" t="s">
        <v>26</v>
      </c>
      <c r="C116" s="3" t="s">
        <v>10</v>
      </c>
      <c r="D116" s="18">
        <v>0.95</v>
      </c>
      <c r="E116" s="41">
        <v>1</v>
      </c>
      <c r="F116" s="41">
        <v>0.99670000000000003</v>
      </c>
      <c r="G116" s="41">
        <v>1</v>
      </c>
    </row>
    <row r="117" spans="1:7" hidden="1">
      <c r="A117" s="2" t="s">
        <v>12</v>
      </c>
      <c r="B117" s="2" t="s">
        <v>26</v>
      </c>
      <c r="C117" s="3" t="s">
        <v>11</v>
      </c>
      <c r="D117" s="42">
        <v>0.95</v>
      </c>
      <c r="E117" s="29">
        <v>1</v>
      </c>
      <c r="F117" s="29">
        <v>1</v>
      </c>
      <c r="G117" s="29">
        <v>1</v>
      </c>
    </row>
    <row r="118" spans="1:7" hidden="1">
      <c r="A118" s="2" t="s">
        <v>12</v>
      </c>
      <c r="B118" s="2" t="s">
        <v>26</v>
      </c>
      <c r="C118" s="3" t="s">
        <v>11</v>
      </c>
      <c r="D118" s="42">
        <v>0.95</v>
      </c>
      <c r="E118" s="29">
        <v>0.99209999999999998</v>
      </c>
      <c r="F118" s="29" t="s">
        <v>15</v>
      </c>
      <c r="G118" s="29" t="s">
        <v>15</v>
      </c>
    </row>
    <row r="119" spans="1:7" hidden="1">
      <c r="A119" s="2" t="s">
        <v>12</v>
      </c>
      <c r="B119" s="2" t="s">
        <v>26</v>
      </c>
      <c r="C119" s="3" t="s">
        <v>11</v>
      </c>
      <c r="D119" s="42">
        <v>0.95</v>
      </c>
      <c r="E119" s="29">
        <v>1</v>
      </c>
      <c r="F119" s="29" t="s">
        <v>15</v>
      </c>
      <c r="G119" s="29" t="s">
        <v>15</v>
      </c>
    </row>
    <row r="120" spans="1:7" hidden="1">
      <c r="A120" s="2" t="s">
        <v>12</v>
      </c>
      <c r="B120" s="2" t="s">
        <v>26</v>
      </c>
      <c r="C120" s="3" t="s">
        <v>11</v>
      </c>
      <c r="D120" s="42">
        <v>0.95</v>
      </c>
      <c r="E120" s="29">
        <v>1</v>
      </c>
      <c r="F120" s="29" t="s">
        <v>15</v>
      </c>
      <c r="G120" s="29" t="s">
        <v>15</v>
      </c>
    </row>
    <row r="121" spans="1:7" hidden="1">
      <c r="A121" s="2" t="s">
        <v>12</v>
      </c>
      <c r="B121" s="2" t="s">
        <v>26</v>
      </c>
      <c r="C121" s="3" t="s">
        <v>11</v>
      </c>
      <c r="D121" s="42">
        <v>0.95</v>
      </c>
      <c r="E121" s="29">
        <v>1</v>
      </c>
      <c r="F121" s="29" t="s">
        <v>15</v>
      </c>
      <c r="G121" s="29" t="s">
        <v>15</v>
      </c>
    </row>
    <row r="122" spans="1:7" hidden="1">
      <c r="A122" s="2" t="s">
        <v>12</v>
      </c>
      <c r="B122" s="2" t="s">
        <v>26</v>
      </c>
      <c r="C122" s="3" t="s">
        <v>11</v>
      </c>
      <c r="D122" s="42">
        <v>0.95</v>
      </c>
      <c r="E122" s="29">
        <v>1</v>
      </c>
      <c r="F122" s="29" t="s">
        <v>15</v>
      </c>
      <c r="G122" s="29" t="s">
        <v>15</v>
      </c>
    </row>
    <row r="123" spans="1:7" hidden="1">
      <c r="A123" s="2" t="s">
        <v>7</v>
      </c>
      <c r="B123" s="2" t="s">
        <v>27</v>
      </c>
      <c r="C123" s="3" t="s">
        <v>9</v>
      </c>
      <c r="D123" s="18">
        <v>0.15</v>
      </c>
      <c r="E123" s="29">
        <v>2.4966092329331391E-2</v>
      </c>
      <c r="F123" s="29">
        <v>8.4000000000000005E-2</v>
      </c>
      <c r="G123" s="29">
        <v>6.0000000000000001E-3</v>
      </c>
    </row>
    <row r="124" spans="1:7" hidden="1">
      <c r="A124" s="2" t="s">
        <v>7</v>
      </c>
      <c r="B124" s="2" t="s">
        <v>27</v>
      </c>
      <c r="C124" s="3" t="s">
        <v>9</v>
      </c>
      <c r="D124" s="18">
        <v>1</v>
      </c>
      <c r="E124" s="43">
        <v>1.0209999999999999</v>
      </c>
      <c r="F124" s="43">
        <v>1.03</v>
      </c>
      <c r="G124" s="43">
        <v>1.04</v>
      </c>
    </row>
    <row r="125" spans="1:7" hidden="1">
      <c r="A125" s="2" t="s">
        <v>7</v>
      </c>
      <c r="B125" s="2" t="s">
        <v>27</v>
      </c>
      <c r="C125" s="3" t="s">
        <v>10</v>
      </c>
      <c r="D125" s="18">
        <v>0.02</v>
      </c>
      <c r="E125" s="44">
        <v>5.9999999999999995E-4</v>
      </c>
      <c r="F125" s="44">
        <v>2.0000000000000001E-4</v>
      </c>
      <c r="G125" s="44">
        <v>2.0000000000000001E-4</v>
      </c>
    </row>
    <row r="126" spans="1:7" hidden="1">
      <c r="A126" s="2" t="s">
        <v>7</v>
      </c>
      <c r="B126" s="2" t="s">
        <v>27</v>
      </c>
      <c r="C126" s="3" t="s">
        <v>11</v>
      </c>
      <c r="D126" s="18">
        <v>0.98</v>
      </c>
      <c r="E126" s="43">
        <v>1</v>
      </c>
      <c r="F126" s="43">
        <v>1</v>
      </c>
      <c r="G126" s="43">
        <v>1</v>
      </c>
    </row>
    <row r="127" spans="1:7" hidden="1">
      <c r="A127" s="2" t="s">
        <v>28</v>
      </c>
      <c r="B127" s="2" t="s">
        <v>29</v>
      </c>
      <c r="C127" s="3" t="s">
        <v>10</v>
      </c>
      <c r="D127" s="4">
        <v>0.05</v>
      </c>
      <c r="E127" s="13">
        <v>0</v>
      </c>
      <c r="F127" s="13">
        <v>0</v>
      </c>
      <c r="G127" s="13">
        <v>0</v>
      </c>
    </row>
    <row r="128" spans="1:7">
      <c r="A128" s="2" t="s">
        <v>28</v>
      </c>
      <c r="B128" s="2" t="s">
        <v>29</v>
      </c>
      <c r="C128" s="3" t="s">
        <v>10</v>
      </c>
      <c r="D128" s="2">
        <v>5</v>
      </c>
      <c r="E128" s="9">
        <v>0</v>
      </c>
      <c r="F128" s="9">
        <v>0</v>
      </c>
      <c r="G128" s="9">
        <v>0</v>
      </c>
    </row>
    <row r="129" spans="1:7">
      <c r="A129" s="2" t="s">
        <v>28</v>
      </c>
      <c r="B129" s="2" t="s">
        <v>29</v>
      </c>
      <c r="C129" s="3" t="s">
        <v>10</v>
      </c>
      <c r="D129" s="2">
        <v>5</v>
      </c>
      <c r="E129" s="9">
        <v>0</v>
      </c>
      <c r="F129" s="9">
        <v>0</v>
      </c>
      <c r="G129" s="9">
        <v>0</v>
      </c>
    </row>
    <row r="130" spans="1:7">
      <c r="A130" s="2" t="s">
        <v>28</v>
      </c>
      <c r="B130" s="2" t="s">
        <v>29</v>
      </c>
      <c r="C130" s="3" t="s">
        <v>10</v>
      </c>
      <c r="D130" s="2">
        <v>5</v>
      </c>
      <c r="E130" s="9">
        <v>0</v>
      </c>
      <c r="F130" s="9">
        <v>0</v>
      </c>
      <c r="G130" s="9">
        <v>0</v>
      </c>
    </row>
    <row r="131" spans="1:7" hidden="1">
      <c r="A131" s="2" t="s">
        <v>28</v>
      </c>
      <c r="B131" s="2" t="s">
        <v>29</v>
      </c>
      <c r="C131" s="3" t="s">
        <v>11</v>
      </c>
      <c r="D131" s="4">
        <v>0.95</v>
      </c>
      <c r="E131" s="13">
        <v>1</v>
      </c>
      <c r="F131" s="13">
        <v>1</v>
      </c>
      <c r="G131" s="13">
        <v>1</v>
      </c>
    </row>
    <row r="132" spans="1:7" hidden="1">
      <c r="A132" s="2" t="s">
        <v>28</v>
      </c>
      <c r="B132" s="2" t="s">
        <v>29</v>
      </c>
      <c r="C132" s="3" t="s">
        <v>11</v>
      </c>
      <c r="D132" s="4">
        <v>0.95</v>
      </c>
      <c r="E132" s="13">
        <v>1</v>
      </c>
      <c r="F132" s="13">
        <v>1</v>
      </c>
      <c r="G132" s="13">
        <v>1</v>
      </c>
    </row>
    <row r="133" spans="1:7" hidden="1">
      <c r="A133" s="2" t="s">
        <v>28</v>
      </c>
      <c r="B133" s="2" t="s">
        <v>29</v>
      </c>
      <c r="C133" s="3" t="s">
        <v>11</v>
      </c>
      <c r="D133" s="4">
        <v>0.95</v>
      </c>
      <c r="E133" s="13">
        <v>1</v>
      </c>
      <c r="F133" s="13">
        <v>1</v>
      </c>
      <c r="G133" s="13">
        <v>1</v>
      </c>
    </row>
    <row r="134" spans="1:7" hidden="1">
      <c r="A134" s="2" t="s">
        <v>28</v>
      </c>
      <c r="B134" s="2" t="s">
        <v>29</v>
      </c>
      <c r="C134" s="3" t="s">
        <v>11</v>
      </c>
      <c r="D134" s="4">
        <v>0.95</v>
      </c>
      <c r="E134" s="13">
        <v>1</v>
      </c>
      <c r="F134" s="13">
        <v>1</v>
      </c>
      <c r="G134" s="13">
        <v>1</v>
      </c>
    </row>
    <row r="135" spans="1:7" hidden="1">
      <c r="A135" s="2" t="s">
        <v>28</v>
      </c>
      <c r="B135" s="2" t="s">
        <v>30</v>
      </c>
      <c r="C135" s="3" t="s">
        <v>9</v>
      </c>
      <c r="D135" s="18">
        <v>1</v>
      </c>
      <c r="E135" s="19">
        <v>1</v>
      </c>
      <c r="F135" s="19">
        <v>1</v>
      </c>
      <c r="G135" s="19" t="e">
        <v>#N/A</v>
      </c>
    </row>
    <row r="136" spans="1:7" hidden="1">
      <c r="A136" s="2" t="s">
        <v>28</v>
      </c>
      <c r="B136" s="2" t="s">
        <v>30</v>
      </c>
      <c r="C136" s="3" t="s">
        <v>9</v>
      </c>
      <c r="D136" s="18">
        <v>1</v>
      </c>
      <c r="E136" s="19">
        <v>1</v>
      </c>
      <c r="F136" s="19">
        <v>1</v>
      </c>
      <c r="G136" s="19" t="e">
        <v>#N/A</v>
      </c>
    </row>
    <row r="137" spans="1:7">
      <c r="A137" s="2" t="s">
        <v>28</v>
      </c>
      <c r="B137" s="2" t="s">
        <v>30</v>
      </c>
      <c r="C137" s="3" t="s">
        <v>9</v>
      </c>
      <c r="D137" s="18">
        <v>1</v>
      </c>
      <c r="E137" s="19" t="s">
        <v>15</v>
      </c>
      <c r="F137" s="19" t="s">
        <v>15</v>
      </c>
      <c r="G137" s="19" t="e">
        <v>#N/A</v>
      </c>
    </row>
    <row r="138" spans="1:7">
      <c r="A138" s="2" t="s">
        <v>28</v>
      </c>
      <c r="B138" s="2" t="s">
        <v>30</v>
      </c>
      <c r="C138" s="3" t="s">
        <v>10</v>
      </c>
      <c r="D138" s="14">
        <v>5</v>
      </c>
      <c r="E138" s="15">
        <v>0</v>
      </c>
      <c r="F138" s="15">
        <v>0</v>
      </c>
      <c r="G138" s="15" t="e">
        <v>#N/A</v>
      </c>
    </row>
    <row r="139" spans="1:7" hidden="1">
      <c r="A139" s="2" t="s">
        <v>28</v>
      </c>
      <c r="B139" s="2" t="s">
        <v>30</v>
      </c>
      <c r="C139" s="3" t="s">
        <v>10</v>
      </c>
      <c r="D139" s="18">
        <v>0.95</v>
      </c>
      <c r="E139" s="19">
        <v>1</v>
      </c>
      <c r="F139" s="19">
        <v>1</v>
      </c>
      <c r="G139" s="19" t="e">
        <v>#N/A</v>
      </c>
    </row>
    <row r="140" spans="1:7" hidden="1">
      <c r="A140" s="2" t="s">
        <v>28</v>
      </c>
      <c r="B140" s="2" t="s">
        <v>30</v>
      </c>
      <c r="C140" s="3" t="s">
        <v>11</v>
      </c>
      <c r="D140" s="18">
        <v>0.95</v>
      </c>
      <c r="E140" s="19">
        <v>1</v>
      </c>
      <c r="F140" s="19">
        <v>1</v>
      </c>
      <c r="G140" s="19" t="e">
        <v>#N/A</v>
      </c>
    </row>
    <row r="141" spans="1:7" hidden="1">
      <c r="A141" s="2" t="s">
        <v>28</v>
      </c>
      <c r="B141" s="2" t="s">
        <v>30</v>
      </c>
      <c r="C141" s="3" t="s">
        <v>11</v>
      </c>
      <c r="D141" s="18">
        <v>0.95</v>
      </c>
      <c r="E141" s="19">
        <v>1</v>
      </c>
      <c r="F141" s="19">
        <v>1</v>
      </c>
      <c r="G141" s="19" t="e">
        <v>#N/A</v>
      </c>
    </row>
    <row r="142" spans="1:7" hidden="1">
      <c r="A142" s="2" t="s">
        <v>28</v>
      </c>
      <c r="B142" s="2" t="s">
        <v>30</v>
      </c>
      <c r="C142" s="3" t="s">
        <v>11</v>
      </c>
      <c r="D142" s="18">
        <v>0.95</v>
      </c>
      <c r="E142" s="19">
        <v>1</v>
      </c>
      <c r="F142" s="19">
        <v>1</v>
      </c>
      <c r="G142" s="19" t="e">
        <v>#N/A</v>
      </c>
    </row>
    <row r="143" spans="1:7">
      <c r="A143" s="2" t="s">
        <v>28</v>
      </c>
      <c r="B143" s="2" t="s">
        <v>31</v>
      </c>
      <c r="C143" s="3" t="s">
        <v>9</v>
      </c>
      <c r="D143" s="14">
        <v>105</v>
      </c>
      <c r="E143" s="15">
        <v>105</v>
      </c>
      <c r="F143" s="15">
        <v>100</v>
      </c>
      <c r="G143" s="15">
        <v>100</v>
      </c>
    </row>
    <row r="144" spans="1:7">
      <c r="A144" s="2" t="s">
        <v>28</v>
      </c>
      <c r="B144" s="2" t="s">
        <v>31</v>
      </c>
      <c r="C144" s="3" t="s">
        <v>10</v>
      </c>
      <c r="D144" s="14">
        <v>2.1</v>
      </c>
      <c r="E144" s="15">
        <v>6</v>
      </c>
      <c r="F144" s="15" t="e">
        <v>#N/A</v>
      </c>
      <c r="G144" s="15" t="e">
        <v>#N/A</v>
      </c>
    </row>
    <row r="145" spans="1:7" hidden="1">
      <c r="A145" s="2" t="s">
        <v>28</v>
      </c>
      <c r="B145" s="2" t="s">
        <v>31</v>
      </c>
      <c r="C145" s="3" t="s">
        <v>10</v>
      </c>
      <c r="D145" s="18">
        <v>0.98</v>
      </c>
      <c r="E145" s="19">
        <v>0.98913043478260865</v>
      </c>
      <c r="F145" s="19">
        <v>1</v>
      </c>
      <c r="G145" s="19">
        <v>1</v>
      </c>
    </row>
    <row r="146" spans="1:7" hidden="1">
      <c r="A146" s="2" t="s">
        <v>28</v>
      </c>
      <c r="B146" s="2" t="s">
        <v>31</v>
      </c>
      <c r="C146" s="3" t="s">
        <v>10</v>
      </c>
      <c r="D146" s="18">
        <v>0.9</v>
      </c>
      <c r="E146" s="17">
        <v>0.93478260869565222</v>
      </c>
      <c r="F146" s="17">
        <v>1</v>
      </c>
      <c r="G146" s="17">
        <v>0.98</v>
      </c>
    </row>
    <row r="147" spans="1:7">
      <c r="A147" s="2" t="s">
        <v>28</v>
      </c>
      <c r="B147" s="2" t="s">
        <v>31</v>
      </c>
      <c r="C147" s="3" t="s">
        <v>11</v>
      </c>
      <c r="D147" s="14">
        <v>105</v>
      </c>
      <c r="E147" s="15">
        <v>105</v>
      </c>
      <c r="F147" s="15">
        <v>100</v>
      </c>
      <c r="G147" s="15">
        <v>100</v>
      </c>
    </row>
    <row r="148" spans="1:7" hidden="1">
      <c r="A148" s="2" t="s">
        <v>28</v>
      </c>
      <c r="B148" s="2" t="s">
        <v>32</v>
      </c>
      <c r="C148" s="3" t="s">
        <v>9</v>
      </c>
      <c r="D148" s="18">
        <v>1</v>
      </c>
      <c r="E148" s="19">
        <v>1</v>
      </c>
      <c r="F148" s="19">
        <v>1</v>
      </c>
      <c r="G148" s="19">
        <v>1</v>
      </c>
    </row>
    <row r="149" spans="1:7" hidden="1">
      <c r="A149" s="2" t="s">
        <v>28</v>
      </c>
      <c r="B149" s="2" t="s">
        <v>32</v>
      </c>
      <c r="C149" s="3" t="s">
        <v>9</v>
      </c>
      <c r="D149" s="18">
        <v>1</v>
      </c>
      <c r="E149" s="19">
        <v>1</v>
      </c>
      <c r="F149" s="19">
        <v>1</v>
      </c>
      <c r="G149" s="19">
        <v>1</v>
      </c>
    </row>
    <row r="150" spans="1:7" hidden="1">
      <c r="A150" s="2" t="s">
        <v>28</v>
      </c>
      <c r="B150" s="2" t="s">
        <v>32</v>
      </c>
      <c r="C150" s="3" t="s">
        <v>9</v>
      </c>
      <c r="D150" s="18">
        <v>1</v>
      </c>
      <c r="E150" s="19">
        <v>1</v>
      </c>
      <c r="F150" s="19">
        <v>1</v>
      </c>
      <c r="G150" s="19">
        <v>1</v>
      </c>
    </row>
    <row r="151" spans="1:7">
      <c r="A151" s="2" t="s">
        <v>28</v>
      </c>
      <c r="B151" s="2" t="s">
        <v>32</v>
      </c>
      <c r="C151" s="3" t="s">
        <v>10</v>
      </c>
      <c r="D151" s="45">
        <v>5</v>
      </c>
      <c r="E151" s="15">
        <v>0</v>
      </c>
      <c r="F151" s="15">
        <v>0</v>
      </c>
      <c r="G151" s="15">
        <v>0</v>
      </c>
    </row>
    <row r="152" spans="1:7" hidden="1">
      <c r="A152" s="2" t="s">
        <v>28</v>
      </c>
      <c r="B152" s="2" t="s">
        <v>32</v>
      </c>
      <c r="C152" s="3" t="s">
        <v>11</v>
      </c>
      <c r="D152" s="18">
        <v>0.95</v>
      </c>
      <c r="E152" s="19">
        <v>1</v>
      </c>
      <c r="F152" s="19">
        <v>1</v>
      </c>
      <c r="G152" s="19">
        <v>1</v>
      </c>
    </row>
    <row r="153" spans="1:7" hidden="1">
      <c r="A153" s="2" t="s">
        <v>28</v>
      </c>
      <c r="B153" s="2" t="s">
        <v>32</v>
      </c>
      <c r="C153" s="3" t="s">
        <v>11</v>
      </c>
      <c r="D153" s="18">
        <v>0.95</v>
      </c>
      <c r="E153" s="19">
        <v>1</v>
      </c>
      <c r="F153" s="19">
        <v>1</v>
      </c>
      <c r="G153" s="19">
        <v>1</v>
      </c>
    </row>
    <row r="154" spans="1:7" hidden="1">
      <c r="A154" s="2" t="s">
        <v>28</v>
      </c>
      <c r="B154" s="2" t="s">
        <v>32</v>
      </c>
      <c r="C154" s="3" t="s">
        <v>11</v>
      </c>
      <c r="D154" s="18">
        <v>0.95</v>
      </c>
      <c r="E154" s="19">
        <v>1</v>
      </c>
      <c r="F154" s="19">
        <v>1</v>
      </c>
      <c r="G154" s="19">
        <v>1</v>
      </c>
    </row>
    <row r="155" spans="1:7" hidden="1">
      <c r="A155" s="2" t="s">
        <v>7</v>
      </c>
      <c r="B155" s="2" t="s">
        <v>33</v>
      </c>
      <c r="C155" s="3" t="s">
        <v>9</v>
      </c>
      <c r="D155" s="42">
        <v>0.95</v>
      </c>
      <c r="E155" s="46">
        <v>1</v>
      </c>
      <c r="F155" s="46">
        <v>1</v>
      </c>
      <c r="G155" s="46">
        <v>1</v>
      </c>
    </row>
    <row r="156" spans="1:7">
      <c r="A156" s="2" t="s">
        <v>7</v>
      </c>
      <c r="B156" s="2" t="s">
        <v>33</v>
      </c>
      <c r="C156" s="3" t="s">
        <v>9</v>
      </c>
      <c r="D156" s="14">
        <v>5</v>
      </c>
      <c r="E156" s="15">
        <v>5</v>
      </c>
      <c r="F156" s="15">
        <v>5</v>
      </c>
      <c r="G156" s="15">
        <v>5</v>
      </c>
    </row>
    <row r="157" spans="1:7" hidden="1">
      <c r="A157" s="2" t="s">
        <v>7</v>
      </c>
      <c r="B157" s="2" t="s">
        <v>33</v>
      </c>
      <c r="C157" s="3" t="s">
        <v>9</v>
      </c>
      <c r="D157" s="47">
        <v>5.5E-2</v>
      </c>
      <c r="E157" s="46">
        <v>0</v>
      </c>
      <c r="F157" s="46">
        <v>7.0000000000000001E-3</v>
      </c>
      <c r="G157" s="46">
        <v>2E-3</v>
      </c>
    </row>
    <row r="158" spans="1:7" hidden="1">
      <c r="A158" s="2" t="s">
        <v>7</v>
      </c>
      <c r="B158" s="2" t="s">
        <v>33</v>
      </c>
      <c r="C158" s="3" t="s">
        <v>9</v>
      </c>
      <c r="D158" s="47">
        <v>0.09</v>
      </c>
      <c r="E158" s="46">
        <v>5.0999999999999997E-2</v>
      </c>
      <c r="F158" s="46">
        <v>2.1999999999999999E-2</v>
      </c>
      <c r="G158" s="46">
        <v>0.02</v>
      </c>
    </row>
    <row r="159" spans="1:7" hidden="1">
      <c r="A159" s="2" t="s">
        <v>7</v>
      </c>
      <c r="B159" s="2" t="s">
        <v>33</v>
      </c>
      <c r="C159" s="3" t="s">
        <v>9</v>
      </c>
      <c r="D159" s="47">
        <v>1.4999999999999999E-2</v>
      </c>
      <c r="E159" s="46">
        <v>6.0000000000000001E-3</v>
      </c>
      <c r="F159" s="46">
        <v>1.4E-2</v>
      </c>
      <c r="G159" s="46">
        <v>4.0000000000000001E-3</v>
      </c>
    </row>
    <row r="160" spans="1:7">
      <c r="A160" s="2" t="s">
        <v>7</v>
      </c>
      <c r="B160" s="2" t="s">
        <v>33</v>
      </c>
      <c r="C160" s="3" t="s">
        <v>9</v>
      </c>
      <c r="D160" s="14">
        <v>225</v>
      </c>
      <c r="E160" s="15">
        <v>317</v>
      </c>
      <c r="F160" s="15">
        <v>346</v>
      </c>
      <c r="G160" s="15">
        <v>275</v>
      </c>
    </row>
    <row r="161" spans="1:7" hidden="1">
      <c r="A161" s="2" t="s">
        <v>7</v>
      </c>
      <c r="B161" s="2" t="s">
        <v>33</v>
      </c>
      <c r="C161" s="3" t="s">
        <v>9</v>
      </c>
      <c r="D161" s="18">
        <v>0.15</v>
      </c>
      <c r="E161" s="46">
        <v>0.13900000000000001</v>
      </c>
      <c r="F161" s="46">
        <v>0.14599999999999999</v>
      </c>
      <c r="G161" s="46">
        <v>0.14799999999999999</v>
      </c>
    </row>
    <row r="162" spans="1:7">
      <c r="A162" s="2" t="s">
        <v>7</v>
      </c>
      <c r="B162" s="2" t="s">
        <v>33</v>
      </c>
      <c r="C162" s="3" t="s">
        <v>9</v>
      </c>
      <c r="D162" s="14">
        <v>120</v>
      </c>
      <c r="E162" s="15">
        <v>182</v>
      </c>
      <c r="F162" s="15">
        <v>206</v>
      </c>
      <c r="G162" s="15">
        <v>164</v>
      </c>
    </row>
    <row r="163" spans="1:7" hidden="1">
      <c r="A163" s="2" t="s">
        <v>7</v>
      </c>
      <c r="B163" s="2" t="s">
        <v>33</v>
      </c>
      <c r="C163" s="3" t="s">
        <v>9</v>
      </c>
      <c r="D163" s="18">
        <v>0.81</v>
      </c>
      <c r="E163" s="19">
        <v>1</v>
      </c>
      <c r="F163" s="19">
        <v>1</v>
      </c>
      <c r="G163" s="19">
        <v>1</v>
      </c>
    </row>
    <row r="164" spans="1:7" hidden="1">
      <c r="A164" s="2" t="s">
        <v>7</v>
      </c>
      <c r="B164" s="2" t="s">
        <v>33</v>
      </c>
      <c r="C164" s="3" t="s">
        <v>9</v>
      </c>
      <c r="D164" s="18">
        <v>1</v>
      </c>
      <c r="E164" s="19">
        <v>1</v>
      </c>
      <c r="F164" s="19">
        <v>1</v>
      </c>
      <c r="G164" s="19">
        <v>1</v>
      </c>
    </row>
    <row r="165" spans="1:7" hidden="1">
      <c r="A165" s="2" t="s">
        <v>7</v>
      </c>
      <c r="B165" s="2" t="s">
        <v>33</v>
      </c>
      <c r="C165" s="3" t="s">
        <v>10</v>
      </c>
      <c r="D165" s="18">
        <v>0.45</v>
      </c>
      <c r="E165" s="46">
        <v>0.3</v>
      </c>
      <c r="F165" s="46">
        <v>0.28000000000000003</v>
      </c>
      <c r="G165" s="46">
        <v>0.29399999999999998</v>
      </c>
    </row>
    <row r="166" spans="1:7" hidden="1">
      <c r="A166" s="2" t="s">
        <v>7</v>
      </c>
      <c r="B166" s="2" t="s">
        <v>33</v>
      </c>
      <c r="C166" s="3" t="s">
        <v>10</v>
      </c>
      <c r="D166" s="14">
        <v>3.5</v>
      </c>
      <c r="E166" s="46">
        <v>2.5999999999999999E-2</v>
      </c>
      <c r="F166" s="46">
        <v>2.5999999999999999E-2</v>
      </c>
      <c r="G166" s="46">
        <v>2.7E-2</v>
      </c>
    </row>
    <row r="167" spans="1:7">
      <c r="A167" s="2" t="s">
        <v>7</v>
      </c>
      <c r="B167" s="2" t="s">
        <v>33</v>
      </c>
      <c r="C167" s="3" t="s">
        <v>10</v>
      </c>
      <c r="D167" s="14">
        <v>0.4</v>
      </c>
      <c r="E167" s="15">
        <v>0.2</v>
      </c>
      <c r="F167" s="15">
        <v>0.2</v>
      </c>
      <c r="G167" s="15">
        <v>0.2</v>
      </c>
    </row>
    <row r="168" spans="1:7">
      <c r="A168" s="2" t="s">
        <v>7</v>
      </c>
      <c r="B168" s="2" t="s">
        <v>33</v>
      </c>
      <c r="C168" s="3" t="s">
        <v>10</v>
      </c>
      <c r="D168" s="14">
        <v>252</v>
      </c>
      <c r="E168" s="15">
        <v>376</v>
      </c>
      <c r="F168" s="15">
        <v>407</v>
      </c>
      <c r="G168" s="15">
        <v>361</v>
      </c>
    </row>
    <row r="169" spans="1:7">
      <c r="A169" s="2" t="s">
        <v>7</v>
      </c>
      <c r="B169" s="2" t="s">
        <v>33</v>
      </c>
      <c r="C169" s="3" t="s">
        <v>10</v>
      </c>
      <c r="D169" s="14">
        <v>20</v>
      </c>
      <c r="E169" s="15">
        <v>18</v>
      </c>
      <c r="F169" s="15">
        <v>16</v>
      </c>
      <c r="G169" s="15">
        <v>19</v>
      </c>
    </row>
    <row r="170" spans="1:7">
      <c r="A170" s="2" t="s">
        <v>7</v>
      </c>
      <c r="B170" s="2" t="s">
        <v>33</v>
      </c>
      <c r="C170" s="3" t="s">
        <v>10</v>
      </c>
      <c r="D170" s="14">
        <v>50</v>
      </c>
      <c r="E170" s="15">
        <v>41</v>
      </c>
      <c r="F170" s="15">
        <v>40</v>
      </c>
      <c r="G170" s="15">
        <v>42</v>
      </c>
    </row>
    <row r="171" spans="1:7">
      <c r="A171" s="2" t="s">
        <v>7</v>
      </c>
      <c r="B171" s="2" t="s">
        <v>33</v>
      </c>
      <c r="C171" s="3" t="s">
        <v>10</v>
      </c>
      <c r="D171" s="14">
        <v>15</v>
      </c>
      <c r="E171" s="15">
        <v>9</v>
      </c>
      <c r="F171" s="15">
        <v>9</v>
      </c>
      <c r="G171" s="15">
        <v>8</v>
      </c>
    </row>
    <row r="172" spans="1:7">
      <c r="A172" s="2" t="s">
        <v>7</v>
      </c>
      <c r="B172" s="2" t="s">
        <v>33</v>
      </c>
      <c r="C172" s="3" t="s">
        <v>10</v>
      </c>
      <c r="D172" s="14">
        <v>3</v>
      </c>
      <c r="E172" s="15">
        <v>0</v>
      </c>
      <c r="F172" s="15">
        <v>0</v>
      </c>
      <c r="G172" s="15">
        <v>2</v>
      </c>
    </row>
    <row r="173" spans="1:7">
      <c r="A173" s="2" t="s">
        <v>7</v>
      </c>
      <c r="B173" s="2" t="s">
        <v>33</v>
      </c>
      <c r="C173" s="3" t="s">
        <v>10</v>
      </c>
      <c r="D173" s="14">
        <v>1</v>
      </c>
      <c r="E173" s="15">
        <v>0</v>
      </c>
      <c r="F173" s="15">
        <v>0</v>
      </c>
      <c r="G173" s="15">
        <v>0</v>
      </c>
    </row>
    <row r="174" spans="1:7">
      <c r="A174" s="2" t="s">
        <v>7</v>
      </c>
      <c r="B174" s="2" t="s">
        <v>33</v>
      </c>
      <c r="C174" s="3" t="s">
        <v>10</v>
      </c>
      <c r="D174" s="14">
        <v>5</v>
      </c>
      <c r="E174" s="15">
        <v>3</v>
      </c>
      <c r="F174" s="15">
        <v>4</v>
      </c>
      <c r="G174" s="15">
        <v>1</v>
      </c>
    </row>
    <row r="175" spans="1:7">
      <c r="A175" s="2" t="s">
        <v>7</v>
      </c>
      <c r="B175" s="2" t="s">
        <v>33</v>
      </c>
      <c r="C175" s="3" t="s">
        <v>10</v>
      </c>
      <c r="D175" s="14">
        <v>3</v>
      </c>
      <c r="E175" s="15">
        <v>2</v>
      </c>
      <c r="F175" s="15">
        <v>0</v>
      </c>
      <c r="G175" s="15">
        <v>2</v>
      </c>
    </row>
    <row r="176" spans="1:7">
      <c r="A176" s="2" t="s">
        <v>7</v>
      </c>
      <c r="B176" s="2" t="s">
        <v>33</v>
      </c>
      <c r="C176" s="3" t="s">
        <v>10</v>
      </c>
      <c r="D176" s="14">
        <v>5</v>
      </c>
      <c r="E176" s="15">
        <v>1</v>
      </c>
      <c r="F176" s="15">
        <v>1</v>
      </c>
      <c r="G176" s="15">
        <v>1</v>
      </c>
    </row>
    <row r="177" spans="1:7" hidden="1">
      <c r="A177" s="2" t="s">
        <v>7</v>
      </c>
      <c r="B177" s="2" t="s">
        <v>33</v>
      </c>
      <c r="C177" s="3" t="s">
        <v>10</v>
      </c>
      <c r="D177" s="18">
        <v>0.98</v>
      </c>
      <c r="E177" s="46">
        <v>0.99299999999999999</v>
      </c>
      <c r="F177" s="46">
        <v>0.997</v>
      </c>
      <c r="G177" s="46">
        <v>0.99</v>
      </c>
    </row>
    <row r="178" spans="1:7" hidden="1">
      <c r="A178" s="2" t="s">
        <v>7</v>
      </c>
      <c r="B178" s="2" t="s">
        <v>33</v>
      </c>
      <c r="C178" s="3" t="s">
        <v>10</v>
      </c>
      <c r="D178" s="18">
        <v>1</v>
      </c>
      <c r="E178" s="46">
        <v>0.96</v>
      </c>
      <c r="F178" s="46">
        <v>0.96</v>
      </c>
      <c r="G178" s="46" t="e">
        <v>#N/A</v>
      </c>
    </row>
    <row r="179" spans="1:7" hidden="1">
      <c r="A179" s="2" t="s">
        <v>7</v>
      </c>
      <c r="B179" s="2" t="s">
        <v>33</v>
      </c>
      <c r="C179" s="3" t="s">
        <v>11</v>
      </c>
      <c r="D179" s="18">
        <v>1</v>
      </c>
      <c r="E179" s="19">
        <v>1</v>
      </c>
      <c r="F179" s="19">
        <v>1</v>
      </c>
      <c r="G179" s="19">
        <v>1</v>
      </c>
    </row>
    <row r="180" spans="1:7" hidden="1">
      <c r="A180" s="2" t="s">
        <v>7</v>
      </c>
      <c r="B180" s="2" t="s">
        <v>33</v>
      </c>
      <c r="C180" s="3" t="s">
        <v>11</v>
      </c>
      <c r="D180" s="18">
        <v>1</v>
      </c>
      <c r="E180" s="19">
        <v>1</v>
      </c>
      <c r="F180" s="19">
        <v>1</v>
      </c>
      <c r="G180" s="19">
        <v>1</v>
      </c>
    </row>
    <row r="181" spans="1:7" hidden="1">
      <c r="A181" s="2" t="s">
        <v>7</v>
      </c>
      <c r="B181" s="2" t="s">
        <v>33</v>
      </c>
      <c r="C181" s="3" t="s">
        <v>11</v>
      </c>
      <c r="D181" s="18">
        <v>1</v>
      </c>
      <c r="E181" s="19">
        <v>1</v>
      </c>
      <c r="F181" s="19">
        <v>1</v>
      </c>
      <c r="G181" s="19">
        <v>1</v>
      </c>
    </row>
    <row r="182" spans="1:7" hidden="1">
      <c r="A182" s="2" t="s">
        <v>7</v>
      </c>
      <c r="B182" s="2" t="s">
        <v>33</v>
      </c>
      <c r="C182" s="3" t="s">
        <v>11</v>
      </c>
      <c r="D182" s="18">
        <v>1</v>
      </c>
      <c r="E182" s="19">
        <v>1</v>
      </c>
      <c r="F182" s="19">
        <v>1</v>
      </c>
      <c r="G182" s="19">
        <v>1</v>
      </c>
    </row>
    <row r="183" spans="1:7" hidden="1">
      <c r="A183" s="2" t="s">
        <v>7</v>
      </c>
      <c r="B183" s="2" t="s">
        <v>34</v>
      </c>
      <c r="C183" s="3" t="s">
        <v>9</v>
      </c>
      <c r="D183" s="42">
        <v>1</v>
      </c>
      <c r="E183" s="29">
        <v>1</v>
      </c>
      <c r="F183" s="29">
        <v>1</v>
      </c>
      <c r="G183" s="29">
        <v>1</v>
      </c>
    </row>
    <row r="184" spans="1:7" hidden="1">
      <c r="A184" s="2" t="s">
        <v>7</v>
      </c>
      <c r="B184" s="2" t="s">
        <v>34</v>
      </c>
      <c r="C184" s="3" t="s">
        <v>10</v>
      </c>
      <c r="D184" s="42">
        <v>0.99</v>
      </c>
      <c r="E184" s="29">
        <v>1</v>
      </c>
      <c r="F184" s="29">
        <v>1</v>
      </c>
      <c r="G184" s="29">
        <v>1</v>
      </c>
    </row>
    <row r="185" spans="1:7">
      <c r="A185" s="2" t="s">
        <v>7</v>
      </c>
      <c r="B185" s="2" t="s">
        <v>34</v>
      </c>
      <c r="C185" s="3" t="s">
        <v>11</v>
      </c>
      <c r="D185" s="48">
        <v>3</v>
      </c>
      <c r="E185" s="27">
        <v>3</v>
      </c>
      <c r="F185" s="27">
        <v>2</v>
      </c>
      <c r="G185" s="27">
        <v>2</v>
      </c>
    </row>
    <row r="186" spans="1:7">
      <c r="A186" s="2" t="s">
        <v>22</v>
      </c>
      <c r="B186" s="2" t="s">
        <v>35</v>
      </c>
      <c r="C186" s="3" t="s">
        <v>9</v>
      </c>
      <c r="D186" s="22">
        <v>7.49</v>
      </c>
      <c r="E186" s="49">
        <v>7.51</v>
      </c>
      <c r="F186" s="49">
        <v>9.1671919103340542</v>
      </c>
      <c r="G186" s="49">
        <v>6.33</v>
      </c>
    </row>
    <row r="187" spans="1:7" hidden="1">
      <c r="A187" s="2" t="s">
        <v>22</v>
      </c>
      <c r="B187" s="2" t="s">
        <v>35</v>
      </c>
      <c r="C187" s="3" t="s">
        <v>9</v>
      </c>
      <c r="D187" s="18">
        <v>0.95</v>
      </c>
      <c r="E187" s="19">
        <v>1</v>
      </c>
      <c r="F187" s="19">
        <v>1</v>
      </c>
      <c r="G187" s="19">
        <v>1</v>
      </c>
    </row>
    <row r="188" spans="1:7" hidden="1">
      <c r="A188" s="2" t="s">
        <v>22</v>
      </c>
      <c r="B188" s="2" t="s">
        <v>35</v>
      </c>
      <c r="C188" s="3" t="s">
        <v>9</v>
      </c>
      <c r="D188" s="18">
        <v>1</v>
      </c>
      <c r="E188" s="19">
        <v>1</v>
      </c>
      <c r="F188" s="19">
        <v>1</v>
      </c>
      <c r="G188" s="19">
        <v>1</v>
      </c>
    </row>
    <row r="189" spans="1:7" hidden="1">
      <c r="A189" s="2" t="s">
        <v>22</v>
      </c>
      <c r="B189" s="2" t="s">
        <v>35</v>
      </c>
      <c r="C189" s="3" t="s">
        <v>10</v>
      </c>
      <c r="D189" s="18">
        <v>0.95</v>
      </c>
      <c r="E189" s="50">
        <v>0.98099999999999998</v>
      </c>
      <c r="F189" s="50">
        <v>0.91960890820206409</v>
      </c>
      <c r="G189" s="50" t="e">
        <v>#N/A</v>
      </c>
    </row>
    <row r="190" spans="1:7" hidden="1">
      <c r="A190" s="2" t="s">
        <v>22</v>
      </c>
      <c r="B190" s="2" t="s">
        <v>35</v>
      </c>
      <c r="C190" s="3" t="s">
        <v>10</v>
      </c>
      <c r="D190" s="18">
        <v>0.8</v>
      </c>
      <c r="E190" s="46">
        <v>0.89890000000000003</v>
      </c>
      <c r="F190" s="46">
        <v>0.88319999999999999</v>
      </c>
      <c r="G190" s="46">
        <v>0.90410000000000001</v>
      </c>
    </row>
    <row r="191" spans="1:7">
      <c r="A191" s="2" t="s">
        <v>12</v>
      </c>
      <c r="B191" s="2" t="s">
        <v>36</v>
      </c>
      <c r="C191" s="3" t="s">
        <v>9</v>
      </c>
      <c r="D191" s="51">
        <v>3490</v>
      </c>
      <c r="E191" s="52">
        <v>5154</v>
      </c>
      <c r="F191" s="52">
        <v>4664</v>
      </c>
      <c r="G191" s="52" t="e">
        <v>#N/A</v>
      </c>
    </row>
    <row r="192" spans="1:7">
      <c r="A192" s="2" t="s">
        <v>12</v>
      </c>
      <c r="B192" s="2" t="s">
        <v>36</v>
      </c>
      <c r="C192" s="3" t="s">
        <v>9</v>
      </c>
      <c r="D192" s="14">
        <v>6</v>
      </c>
      <c r="E192" s="53">
        <v>28.03</v>
      </c>
      <c r="F192" s="53">
        <v>28.47</v>
      </c>
      <c r="G192" s="53" t="e">
        <v>#N/A</v>
      </c>
    </row>
    <row r="193" spans="1:7" hidden="1">
      <c r="A193" s="2" t="s">
        <v>12</v>
      </c>
      <c r="B193" s="2" t="s">
        <v>36</v>
      </c>
      <c r="C193" s="3" t="s">
        <v>10</v>
      </c>
      <c r="D193" s="18">
        <v>0.95</v>
      </c>
      <c r="E193" s="46">
        <v>1</v>
      </c>
      <c r="F193" s="46">
        <v>0.98770000000000002</v>
      </c>
      <c r="G193" s="46">
        <v>0.99980000000000002</v>
      </c>
    </row>
    <row r="194" spans="1:7" hidden="1">
      <c r="A194" s="2" t="s">
        <v>12</v>
      </c>
      <c r="B194" s="2" t="s">
        <v>36</v>
      </c>
      <c r="C194" s="3" t="s">
        <v>11</v>
      </c>
      <c r="D194" s="18">
        <v>0.95</v>
      </c>
      <c r="E194" s="46">
        <v>1</v>
      </c>
      <c r="F194" s="46">
        <v>1</v>
      </c>
      <c r="G194" s="46">
        <v>1</v>
      </c>
    </row>
    <row r="195" spans="1:7">
      <c r="A195" s="2" t="s">
        <v>22</v>
      </c>
      <c r="B195" s="2" t="s">
        <v>37</v>
      </c>
      <c r="C195" s="3" t="s">
        <v>9</v>
      </c>
      <c r="D195" s="54">
        <v>78</v>
      </c>
      <c r="E195" s="27">
        <v>124</v>
      </c>
      <c r="F195" s="27">
        <v>126</v>
      </c>
      <c r="G195" s="27">
        <v>119</v>
      </c>
    </row>
    <row r="196" spans="1:7" hidden="1">
      <c r="A196" s="2" t="s">
        <v>22</v>
      </c>
      <c r="B196" s="2" t="s">
        <v>37</v>
      </c>
      <c r="C196" s="3" t="s">
        <v>10</v>
      </c>
      <c r="D196" s="42">
        <v>0.95</v>
      </c>
      <c r="E196" s="28">
        <v>1</v>
      </c>
      <c r="F196" s="28">
        <v>1</v>
      </c>
      <c r="G196" s="28">
        <v>1</v>
      </c>
    </row>
    <row r="197" spans="1:7" hidden="1">
      <c r="A197" s="2" t="s">
        <v>22</v>
      </c>
      <c r="B197" s="2" t="s">
        <v>37</v>
      </c>
      <c r="C197" s="3" t="s">
        <v>11</v>
      </c>
      <c r="D197" s="42">
        <v>1</v>
      </c>
      <c r="E197" s="28">
        <v>0.98</v>
      </c>
      <c r="F197" s="28">
        <v>0.89</v>
      </c>
      <c r="G197" s="28">
        <v>0.89</v>
      </c>
    </row>
    <row r="198" spans="1:7" hidden="1">
      <c r="A198" s="2" t="s">
        <v>22</v>
      </c>
      <c r="B198" s="2" t="s">
        <v>37</v>
      </c>
      <c r="C198" s="3" t="s">
        <v>11</v>
      </c>
      <c r="D198" s="42">
        <v>1</v>
      </c>
      <c r="E198" s="28">
        <v>1</v>
      </c>
      <c r="F198" s="28">
        <v>1</v>
      </c>
      <c r="G198" s="28">
        <v>1</v>
      </c>
    </row>
    <row r="199" spans="1:7" hidden="1">
      <c r="A199" s="2" t="s">
        <v>22</v>
      </c>
      <c r="B199" s="2" t="s">
        <v>38</v>
      </c>
      <c r="C199" s="3" t="s">
        <v>11</v>
      </c>
      <c r="D199" s="18">
        <v>1</v>
      </c>
      <c r="E199" s="19">
        <v>1</v>
      </c>
      <c r="F199" s="19">
        <v>1</v>
      </c>
      <c r="G199" s="19">
        <v>1</v>
      </c>
    </row>
    <row r="200" spans="1:7">
      <c r="A200" s="2" t="s">
        <v>12</v>
      </c>
      <c r="B200" s="2" t="s">
        <v>39</v>
      </c>
      <c r="C200" s="3" t="s">
        <v>9</v>
      </c>
      <c r="D200" s="2">
        <v>5700</v>
      </c>
      <c r="E200" s="55">
        <v>5709</v>
      </c>
      <c r="F200" s="55">
        <v>9001</v>
      </c>
      <c r="G200" s="55">
        <v>9083</v>
      </c>
    </row>
    <row r="201" spans="1:7">
      <c r="A201" s="2" t="s">
        <v>12</v>
      </c>
      <c r="B201" s="2" t="s">
        <v>39</v>
      </c>
      <c r="C201" s="3" t="s">
        <v>9</v>
      </c>
      <c r="D201" s="2">
        <v>20000</v>
      </c>
      <c r="E201" s="55">
        <v>20007</v>
      </c>
      <c r="F201" s="55">
        <v>20005</v>
      </c>
      <c r="G201" s="55">
        <v>20019</v>
      </c>
    </row>
    <row r="202" spans="1:7">
      <c r="A202" s="2" t="s">
        <v>12</v>
      </c>
      <c r="B202" s="2" t="s">
        <v>39</v>
      </c>
      <c r="C202" s="3" t="s">
        <v>10</v>
      </c>
      <c r="D202" s="4">
        <v>0.96</v>
      </c>
      <c r="E202" s="55" t="s">
        <v>15</v>
      </c>
      <c r="F202" s="55" t="s">
        <v>15</v>
      </c>
      <c r="G202" s="55" t="s">
        <v>15</v>
      </c>
    </row>
    <row r="203" spans="1:7">
      <c r="A203" s="2" t="s">
        <v>12</v>
      </c>
      <c r="B203" s="2" t="s">
        <v>39</v>
      </c>
      <c r="C203" s="3" t="s">
        <v>10</v>
      </c>
      <c r="D203" s="4">
        <v>0.96</v>
      </c>
      <c r="E203" s="55" t="s">
        <v>15</v>
      </c>
      <c r="F203" s="55" t="s">
        <v>15</v>
      </c>
      <c r="G203" s="55" t="s">
        <v>15</v>
      </c>
    </row>
    <row r="204" spans="1:7">
      <c r="A204" s="2" t="s">
        <v>12</v>
      </c>
      <c r="B204" s="2" t="s">
        <v>40</v>
      </c>
      <c r="C204" s="3" t="s">
        <v>9</v>
      </c>
      <c r="D204" s="14">
        <v>7938</v>
      </c>
      <c r="E204" s="15">
        <v>7950</v>
      </c>
      <c r="F204" s="15">
        <v>8101</v>
      </c>
      <c r="G204" s="15">
        <v>8313</v>
      </c>
    </row>
    <row r="205" spans="1:7" hidden="1">
      <c r="A205" s="2" t="s">
        <v>12</v>
      </c>
      <c r="B205" s="2" t="s">
        <v>40</v>
      </c>
      <c r="C205" s="3" t="s">
        <v>10</v>
      </c>
      <c r="D205" s="42">
        <v>0.97</v>
      </c>
      <c r="E205" s="56">
        <v>0.99070000000000003</v>
      </c>
      <c r="F205" s="56">
        <v>0.96</v>
      </c>
      <c r="G205" s="56">
        <v>0.96950000000000003</v>
      </c>
    </row>
    <row r="206" spans="1:7" hidden="1">
      <c r="A206" s="2" t="s">
        <v>12</v>
      </c>
      <c r="B206" s="2" t="s">
        <v>40</v>
      </c>
      <c r="C206" s="3" t="s">
        <v>11</v>
      </c>
      <c r="D206" s="42">
        <v>1</v>
      </c>
      <c r="E206" s="28">
        <v>1</v>
      </c>
      <c r="F206" s="28">
        <v>1</v>
      </c>
      <c r="G206" s="28">
        <v>1</v>
      </c>
    </row>
    <row r="207" spans="1:7" hidden="1">
      <c r="A207" s="2" t="s">
        <v>12</v>
      </c>
      <c r="B207" s="2" t="s">
        <v>40</v>
      </c>
      <c r="C207" s="3" t="s">
        <v>11</v>
      </c>
      <c r="D207" s="42">
        <v>1</v>
      </c>
      <c r="E207" s="28">
        <v>1</v>
      </c>
      <c r="F207" s="28">
        <v>1</v>
      </c>
      <c r="G207" s="28">
        <v>1</v>
      </c>
    </row>
    <row r="208" spans="1:7" hidden="1">
      <c r="A208" s="2" t="s">
        <v>12</v>
      </c>
      <c r="B208" s="2" t="s">
        <v>41</v>
      </c>
      <c r="C208" s="3" t="s">
        <v>9</v>
      </c>
      <c r="D208" s="42">
        <v>0.98</v>
      </c>
      <c r="E208" s="29">
        <v>1</v>
      </c>
      <c r="F208" s="29">
        <v>1</v>
      </c>
      <c r="G208" s="29">
        <v>1</v>
      </c>
    </row>
    <row r="209" spans="1:7" hidden="1">
      <c r="A209" s="2" t="s">
        <v>12</v>
      </c>
      <c r="B209" s="2" t="s">
        <v>41</v>
      </c>
      <c r="C209" s="3" t="s">
        <v>10</v>
      </c>
      <c r="D209" s="42">
        <v>0.95</v>
      </c>
      <c r="E209" s="56">
        <v>0.99909999999999999</v>
      </c>
      <c r="F209" s="56">
        <v>0.99990000000000001</v>
      </c>
      <c r="G209" s="56">
        <v>0.99990000000000001</v>
      </c>
    </row>
    <row r="210" spans="1:7" hidden="1">
      <c r="A210" s="2" t="s">
        <v>12</v>
      </c>
      <c r="B210" s="2" t="s">
        <v>41</v>
      </c>
      <c r="C210" s="3" t="s">
        <v>10</v>
      </c>
      <c r="D210" s="42">
        <v>0.95</v>
      </c>
      <c r="E210" s="56">
        <v>0.98819999999999997</v>
      </c>
      <c r="F210" s="56">
        <v>0.99639999999999995</v>
      </c>
      <c r="G210" s="56">
        <v>0.996</v>
      </c>
    </row>
    <row r="211" spans="1:7" hidden="1">
      <c r="A211" s="2" t="s">
        <v>12</v>
      </c>
      <c r="B211" s="2" t="s">
        <v>41</v>
      </c>
      <c r="C211" s="3" t="s">
        <v>11</v>
      </c>
      <c r="D211" s="42">
        <v>0.98</v>
      </c>
      <c r="E211" s="29">
        <v>1</v>
      </c>
      <c r="F211" s="29">
        <v>1</v>
      </c>
      <c r="G211" s="29">
        <v>1</v>
      </c>
    </row>
    <row r="212" spans="1:7" hidden="1">
      <c r="A212" s="2" t="s">
        <v>28</v>
      </c>
      <c r="B212" s="2" t="s">
        <v>42</v>
      </c>
      <c r="C212" s="3" t="s">
        <v>10</v>
      </c>
      <c r="D212" s="18">
        <v>1</v>
      </c>
      <c r="E212" s="46">
        <v>1</v>
      </c>
      <c r="F212" s="46">
        <v>1</v>
      </c>
      <c r="G212" s="46">
        <v>1</v>
      </c>
    </row>
    <row r="213" spans="1:7" hidden="1">
      <c r="A213" s="2" t="s">
        <v>28</v>
      </c>
      <c r="B213" s="2" t="s">
        <v>42</v>
      </c>
      <c r="C213" s="3" t="s">
        <v>11</v>
      </c>
      <c r="D213" s="18">
        <v>1</v>
      </c>
      <c r="E213" s="46">
        <v>1</v>
      </c>
      <c r="F213" s="46">
        <v>1</v>
      </c>
      <c r="G213" s="46">
        <v>1</v>
      </c>
    </row>
    <row r="214" spans="1:7" hidden="1">
      <c r="A214" s="2" t="s">
        <v>12</v>
      </c>
      <c r="B214" s="2" t="s">
        <v>43</v>
      </c>
      <c r="C214" s="3" t="s">
        <v>10</v>
      </c>
      <c r="D214" s="57">
        <v>0.95</v>
      </c>
      <c r="E214" s="58">
        <v>1</v>
      </c>
      <c r="F214" s="58">
        <v>1</v>
      </c>
      <c r="G214" s="58">
        <v>1</v>
      </c>
    </row>
    <row r="215" spans="1:7" hidden="1">
      <c r="A215" s="2" t="s">
        <v>12</v>
      </c>
      <c r="B215" s="2" t="s">
        <v>43</v>
      </c>
      <c r="C215" s="3" t="s">
        <v>10</v>
      </c>
      <c r="D215" s="57">
        <v>0.95</v>
      </c>
      <c r="E215" s="58">
        <v>1</v>
      </c>
      <c r="F215" s="58">
        <v>1</v>
      </c>
      <c r="G215" s="58">
        <v>1</v>
      </c>
    </row>
    <row r="216" spans="1:7" hidden="1">
      <c r="A216" s="2" t="s">
        <v>12</v>
      </c>
      <c r="B216" s="2" t="s">
        <v>43</v>
      </c>
      <c r="C216" s="3" t="s">
        <v>10</v>
      </c>
      <c r="D216" s="57">
        <v>0.95</v>
      </c>
      <c r="E216" s="58">
        <v>1</v>
      </c>
      <c r="F216" s="58" t="s">
        <v>15</v>
      </c>
      <c r="G216" s="58" t="s">
        <v>15</v>
      </c>
    </row>
    <row r="217" spans="1:7" hidden="1">
      <c r="A217" s="2" t="s">
        <v>12</v>
      </c>
      <c r="B217" s="2" t="s">
        <v>43</v>
      </c>
      <c r="C217" s="3" t="s">
        <v>11</v>
      </c>
      <c r="D217" s="57">
        <v>0.95</v>
      </c>
      <c r="E217" s="58">
        <v>1</v>
      </c>
      <c r="F217" s="58">
        <v>1</v>
      </c>
      <c r="G217" s="58">
        <v>1</v>
      </c>
    </row>
    <row r="218" spans="1:7" hidden="1">
      <c r="A218" s="2" t="s">
        <v>12</v>
      </c>
      <c r="B218" s="2" t="s">
        <v>43</v>
      </c>
      <c r="C218" s="3" t="s">
        <v>11</v>
      </c>
      <c r="D218" s="57">
        <v>0.95</v>
      </c>
      <c r="E218" s="58">
        <v>1</v>
      </c>
      <c r="F218" s="58">
        <v>1</v>
      </c>
      <c r="G218" s="58">
        <v>1</v>
      </c>
    </row>
    <row r="219" spans="1:7" hidden="1">
      <c r="A219" s="2" t="s">
        <v>12</v>
      </c>
      <c r="B219" s="2" t="s">
        <v>43</v>
      </c>
      <c r="C219" s="3" t="s">
        <v>11</v>
      </c>
      <c r="D219" s="57">
        <v>0.95</v>
      </c>
      <c r="E219" s="58">
        <v>1</v>
      </c>
      <c r="F219" s="58" t="s">
        <v>15</v>
      </c>
      <c r="G219" s="58" t="s">
        <v>15</v>
      </c>
    </row>
    <row r="220" spans="1:7" hidden="1">
      <c r="A220" s="2" t="s">
        <v>28</v>
      </c>
      <c r="B220" s="2" t="s">
        <v>44</v>
      </c>
      <c r="C220" s="3" t="s">
        <v>9</v>
      </c>
      <c r="D220" s="18">
        <v>1</v>
      </c>
      <c r="E220" s="59">
        <v>1.0148412698412699</v>
      </c>
      <c r="F220" s="59">
        <v>1.0181746031746031</v>
      </c>
      <c r="G220" s="59">
        <v>1.0346969696969697</v>
      </c>
    </row>
    <row r="221" spans="1:7" hidden="1">
      <c r="A221" s="2" t="s">
        <v>28</v>
      </c>
      <c r="B221" s="2" t="s">
        <v>44</v>
      </c>
      <c r="C221" s="3" t="s">
        <v>10</v>
      </c>
      <c r="D221" s="18">
        <v>0.95</v>
      </c>
      <c r="E221" s="60">
        <v>0.95</v>
      </c>
      <c r="F221" s="60">
        <v>0.95</v>
      </c>
      <c r="G221" s="60">
        <v>0.95</v>
      </c>
    </row>
    <row r="222" spans="1:7" hidden="1">
      <c r="A222" s="2" t="s">
        <v>28</v>
      </c>
      <c r="B222" s="2" t="s">
        <v>44</v>
      </c>
      <c r="C222" s="3" t="s">
        <v>10</v>
      </c>
      <c r="D222" s="18">
        <v>0.95</v>
      </c>
      <c r="E222" s="60">
        <v>0.95</v>
      </c>
      <c r="F222" s="60">
        <v>0.95</v>
      </c>
      <c r="G222" s="60">
        <v>0.95</v>
      </c>
    </row>
    <row r="223" spans="1:7" hidden="1">
      <c r="A223" s="2" t="s">
        <v>28</v>
      </c>
      <c r="B223" s="2" t="s">
        <v>44</v>
      </c>
      <c r="C223" s="3" t="s">
        <v>11</v>
      </c>
      <c r="D223" s="18">
        <v>0.95</v>
      </c>
      <c r="E223" s="59">
        <v>1</v>
      </c>
      <c r="F223" s="59">
        <v>1</v>
      </c>
      <c r="G223" s="59">
        <v>1</v>
      </c>
    </row>
    <row r="224" spans="1:7" hidden="1">
      <c r="A224" s="2" t="s">
        <v>28</v>
      </c>
      <c r="B224" s="2" t="s">
        <v>44</v>
      </c>
      <c r="C224" s="3" t="s">
        <v>11</v>
      </c>
      <c r="D224" s="18">
        <v>1</v>
      </c>
      <c r="E224" s="59">
        <v>1</v>
      </c>
      <c r="F224" s="59">
        <v>1</v>
      </c>
      <c r="G224" s="59">
        <v>1</v>
      </c>
    </row>
    <row r="225" spans="1:7">
      <c r="A225" s="2" t="s">
        <v>12</v>
      </c>
      <c r="B225" s="2" t="s">
        <v>45</v>
      </c>
      <c r="C225" s="3" t="s">
        <v>9</v>
      </c>
      <c r="D225" s="14">
        <v>21060</v>
      </c>
      <c r="E225" s="15">
        <v>23112</v>
      </c>
      <c r="F225" s="15">
        <v>19275</v>
      </c>
      <c r="G225" s="15">
        <v>20646</v>
      </c>
    </row>
    <row r="226" spans="1:7">
      <c r="A226" s="2" t="s">
        <v>12</v>
      </c>
      <c r="B226" s="2" t="s">
        <v>45</v>
      </c>
      <c r="C226" s="3" t="s">
        <v>9</v>
      </c>
      <c r="D226" s="14">
        <v>10.5</v>
      </c>
      <c r="E226" s="15">
        <v>11.54</v>
      </c>
      <c r="F226" s="15">
        <v>9.1</v>
      </c>
      <c r="G226" s="15">
        <v>9.5</v>
      </c>
    </row>
    <row r="227" spans="1:7">
      <c r="A227" s="2" t="s">
        <v>12</v>
      </c>
      <c r="B227" s="2" t="s">
        <v>45</v>
      </c>
      <c r="C227" s="3" t="s">
        <v>10</v>
      </c>
      <c r="D227" s="18">
        <v>0.95</v>
      </c>
      <c r="E227" s="46" t="s">
        <v>15</v>
      </c>
      <c r="F227" s="46">
        <v>0.91069999999999995</v>
      </c>
      <c r="G227" s="46">
        <v>0.88839999999999997</v>
      </c>
    </row>
    <row r="228" spans="1:7">
      <c r="A228" s="2" t="s">
        <v>12</v>
      </c>
      <c r="B228" s="2" t="s">
        <v>46</v>
      </c>
      <c r="C228" s="3" t="s">
        <v>9</v>
      </c>
      <c r="D228" s="2">
        <v>49</v>
      </c>
      <c r="E228" s="2">
        <v>18.079999999999998</v>
      </c>
      <c r="F228" s="2">
        <v>29.1</v>
      </c>
      <c r="G228" s="2">
        <v>38.299999999999997</v>
      </c>
    </row>
    <row r="229" spans="1:7" hidden="1">
      <c r="A229" s="2" t="s">
        <v>12</v>
      </c>
      <c r="B229" s="2" t="s">
        <v>46</v>
      </c>
      <c r="C229" s="3" t="s">
        <v>9</v>
      </c>
      <c r="D229" s="4">
        <v>0.95</v>
      </c>
      <c r="E229" s="5">
        <v>0.98970000000000002</v>
      </c>
      <c r="F229" s="5">
        <v>0.97840000000000005</v>
      </c>
      <c r="G229" s="5" t="e">
        <v>#N/A</v>
      </c>
    </row>
    <row r="230" spans="1:7">
      <c r="A230" s="2" t="s">
        <v>12</v>
      </c>
      <c r="B230" s="2" t="s">
        <v>46</v>
      </c>
      <c r="C230" s="3" t="s">
        <v>10</v>
      </c>
      <c r="D230" s="61">
        <v>0.96</v>
      </c>
      <c r="E230" s="2" t="s">
        <v>15</v>
      </c>
      <c r="F230" s="2" t="s">
        <v>15</v>
      </c>
      <c r="G230" s="2" t="s">
        <v>15</v>
      </c>
    </row>
    <row r="231" spans="1:7">
      <c r="A231" s="2" t="s">
        <v>12</v>
      </c>
      <c r="B231" s="2" t="s">
        <v>46</v>
      </c>
      <c r="C231" s="3" t="s">
        <v>11</v>
      </c>
      <c r="D231" s="62">
        <v>8.3333333333333332E-3</v>
      </c>
      <c r="E231" s="62">
        <v>7.7083333333333335E-3</v>
      </c>
      <c r="F231" s="62">
        <v>8.0555555555555554E-3</v>
      </c>
      <c r="G231" s="62">
        <v>8.8179301220614563E-3</v>
      </c>
    </row>
    <row r="232" spans="1:7" hidden="1">
      <c r="A232" s="2" t="s">
        <v>12</v>
      </c>
      <c r="B232" s="2" t="s">
        <v>46</v>
      </c>
      <c r="C232" s="3" t="s">
        <v>11</v>
      </c>
      <c r="D232" s="18">
        <v>0.02</v>
      </c>
      <c r="E232" s="46">
        <v>2E-3</v>
      </c>
      <c r="F232" s="46">
        <v>7.1000000000000004E-3</v>
      </c>
      <c r="G232" s="46">
        <v>1.8700000000000001E-2</v>
      </c>
    </row>
    <row r="233" spans="1:7" hidden="1">
      <c r="A233" s="2" t="s">
        <v>12</v>
      </c>
      <c r="B233" s="2" t="s">
        <v>47</v>
      </c>
      <c r="C233" s="3" t="s">
        <v>10</v>
      </c>
      <c r="D233" s="18">
        <v>0.99</v>
      </c>
      <c r="E233" s="56">
        <v>1</v>
      </c>
      <c r="F233" s="56">
        <v>1</v>
      </c>
      <c r="G233" s="56">
        <v>1</v>
      </c>
    </row>
    <row r="234" spans="1:7" hidden="1">
      <c r="A234" s="2" t="s">
        <v>12</v>
      </c>
      <c r="B234" s="2" t="s">
        <v>47</v>
      </c>
      <c r="C234" s="3" t="s">
        <v>10</v>
      </c>
      <c r="D234" s="18">
        <v>0.99</v>
      </c>
      <c r="E234" s="56">
        <v>1</v>
      </c>
      <c r="F234" s="56">
        <v>1</v>
      </c>
      <c r="G234" s="56">
        <v>1</v>
      </c>
    </row>
    <row r="235" spans="1:7" hidden="1">
      <c r="A235" s="2" t="s">
        <v>12</v>
      </c>
      <c r="B235" s="2" t="s">
        <v>47</v>
      </c>
      <c r="C235" s="3" t="s">
        <v>10</v>
      </c>
      <c r="D235" s="18">
        <v>0.99</v>
      </c>
      <c r="E235" s="56">
        <v>1</v>
      </c>
      <c r="F235" s="56" t="s">
        <v>15</v>
      </c>
      <c r="G235" s="56" t="s">
        <v>15</v>
      </c>
    </row>
    <row r="236" spans="1:7">
      <c r="A236" s="2" t="s">
        <v>12</v>
      </c>
      <c r="B236" s="2" t="s">
        <v>47</v>
      </c>
      <c r="C236" s="3" t="s">
        <v>10</v>
      </c>
      <c r="D236" s="18">
        <v>0.95</v>
      </c>
      <c r="E236" s="56" t="s">
        <v>15</v>
      </c>
      <c r="F236" s="56" t="s">
        <v>15</v>
      </c>
      <c r="G236" s="56" t="s">
        <v>15</v>
      </c>
    </row>
    <row r="237" spans="1:7" hidden="1">
      <c r="A237" s="2" t="s">
        <v>12</v>
      </c>
      <c r="B237" s="2" t="s">
        <v>47</v>
      </c>
      <c r="C237" s="3" t="s">
        <v>11</v>
      </c>
      <c r="D237" s="18">
        <v>0.98</v>
      </c>
      <c r="E237" s="56">
        <v>1</v>
      </c>
      <c r="F237" s="56">
        <v>1</v>
      </c>
      <c r="G237" s="56">
        <v>0.75</v>
      </c>
    </row>
    <row r="238" spans="1:7">
      <c r="A238" s="2" t="s">
        <v>12</v>
      </c>
      <c r="B238" s="2" t="s">
        <v>47</v>
      </c>
      <c r="C238" s="3" t="s">
        <v>11</v>
      </c>
      <c r="D238" s="18">
        <v>1</v>
      </c>
      <c r="E238" s="56" t="s">
        <v>15</v>
      </c>
      <c r="F238" s="56" t="s">
        <v>15</v>
      </c>
      <c r="G238" s="56" t="s">
        <v>15</v>
      </c>
    </row>
    <row r="239" spans="1:7" hidden="1">
      <c r="A239" s="2" t="s">
        <v>12</v>
      </c>
      <c r="B239" s="2" t="s">
        <v>47</v>
      </c>
      <c r="C239" s="3" t="s">
        <v>11</v>
      </c>
      <c r="D239" s="18">
        <v>0.99</v>
      </c>
      <c r="E239" s="56">
        <v>1</v>
      </c>
      <c r="F239" s="56" t="s">
        <v>15</v>
      </c>
      <c r="G239" s="56">
        <v>1</v>
      </c>
    </row>
    <row r="240" spans="1:7">
      <c r="A240" s="2" t="s">
        <v>12</v>
      </c>
      <c r="B240" s="2" t="s">
        <v>47</v>
      </c>
      <c r="C240" s="3" t="s">
        <v>11</v>
      </c>
      <c r="D240" s="18">
        <v>0.99</v>
      </c>
      <c r="E240" s="56" t="s">
        <v>15</v>
      </c>
      <c r="F240" s="56" t="s">
        <v>15</v>
      </c>
      <c r="G240" s="56" t="s">
        <v>15</v>
      </c>
    </row>
    <row r="241" spans="1:7">
      <c r="A241" s="2" t="s">
        <v>12</v>
      </c>
      <c r="B241" s="2" t="s">
        <v>47</v>
      </c>
      <c r="C241" s="3" t="s">
        <v>11</v>
      </c>
      <c r="D241" s="18">
        <v>1</v>
      </c>
      <c r="E241" s="56" t="s">
        <v>15</v>
      </c>
      <c r="F241" s="56" t="s">
        <v>15</v>
      </c>
      <c r="G241" s="56" t="s">
        <v>15</v>
      </c>
    </row>
    <row r="242" spans="1:7">
      <c r="A242" s="2" t="s">
        <v>12</v>
      </c>
      <c r="B242" s="2" t="s">
        <v>47</v>
      </c>
      <c r="C242" s="3" t="s">
        <v>11</v>
      </c>
      <c r="D242" s="18">
        <v>1</v>
      </c>
      <c r="E242" s="56" t="s">
        <v>15</v>
      </c>
      <c r="F242" s="56" t="s">
        <v>15</v>
      </c>
      <c r="G242" s="56" t="s">
        <v>15</v>
      </c>
    </row>
    <row r="243" spans="1:7" hidden="1">
      <c r="A243" s="2" t="s">
        <v>12</v>
      </c>
      <c r="B243" s="2" t="s">
        <v>48</v>
      </c>
      <c r="C243" s="3" t="s">
        <v>9</v>
      </c>
      <c r="D243" s="4">
        <v>0.96</v>
      </c>
      <c r="E243" s="13">
        <v>0.98</v>
      </c>
      <c r="F243" s="13">
        <v>0.98</v>
      </c>
      <c r="G243" s="13">
        <v>0.98</v>
      </c>
    </row>
    <row r="244" spans="1:7" hidden="1">
      <c r="A244" s="2" t="s">
        <v>12</v>
      </c>
      <c r="B244" s="2" t="s">
        <v>48</v>
      </c>
      <c r="C244" s="3" t="s">
        <v>10</v>
      </c>
      <c r="D244" s="4">
        <v>0.96</v>
      </c>
      <c r="E244" s="13">
        <v>1</v>
      </c>
      <c r="F244" s="13">
        <v>1</v>
      </c>
      <c r="G244" s="13">
        <v>0.98</v>
      </c>
    </row>
    <row r="245" spans="1:7" hidden="1">
      <c r="A245" s="2" t="s">
        <v>12</v>
      </c>
      <c r="B245" s="2" t="s">
        <v>48</v>
      </c>
      <c r="C245" s="3" t="s">
        <v>11</v>
      </c>
      <c r="D245" s="4">
        <v>0.96</v>
      </c>
      <c r="E245" s="13">
        <v>1</v>
      </c>
      <c r="F245" s="13">
        <v>1</v>
      </c>
      <c r="G245" s="13">
        <v>1</v>
      </c>
    </row>
  </sheetData>
  <autoFilter ref="A1:G245" xr:uid="{1285D7F6-672D-4F01-9126-692011961444}">
    <filterColumn colId="4">
      <filters>
        <filter val="0"/>
        <filter val="0.2"/>
        <filter val="00:06:19"/>
        <filter val="00:11:06"/>
        <filter val="1"/>
        <filter val="1,239"/>
        <filter val="1,336"/>
        <filter val="1,787"/>
        <filter val="1.77"/>
        <filter val="10457"/>
        <filter val="105"/>
        <filter val="11.54"/>
        <filter val="124"/>
        <filter val="161.65"/>
        <filter val="17000"/>
        <filter val="18"/>
        <filter val="18.08"/>
        <filter val="182"/>
        <filter val="195.00"/>
        <filter val="199.00"/>
        <filter val="2"/>
        <filter val="2,925"/>
        <filter val="20007"/>
        <filter val="20010"/>
        <filter val="2050"/>
        <filter val="2061"/>
        <filter val="23112"/>
        <filter val="23120"/>
        <filter val="242"/>
        <filter val="28.03"/>
        <filter val="283"/>
        <filter val="3"/>
        <filter val="315"/>
        <filter val="317"/>
        <filter val="376"/>
        <filter val="41"/>
        <filter val="42.46"/>
        <filter val="5"/>
        <filter val="5,154"/>
        <filter val="5198.000"/>
        <filter val="5709"/>
        <filter val="585"/>
        <filter val="6"/>
        <filter val="6429"/>
        <filter val="685"/>
        <filter val="7.51"/>
        <filter val="7950"/>
        <filter val="8075"/>
        <filter val="9"/>
        <filter val="NA"/>
      </filters>
    </filterColumn>
  </autoFilter>
  <conditionalFormatting sqref="C2:C245">
    <cfRule type="containsText" dxfId="12" priority="1" stopIfTrue="1" operator="containsText" text="TAT">
      <formula>NOT(ISERROR(SEARCH("TAT",C2)))</formula>
    </cfRule>
    <cfRule type="containsText" dxfId="11" priority="2" stopIfTrue="1" operator="containsText" text="Quality">
      <formula>NOT(ISERROR(SEARCH("Quality",C2)))</formula>
    </cfRule>
    <cfRule type="containsText" dxfId="10" priority="3" stopIfTrue="1" operator="containsText" text="Productivity">
      <formula>NOT(ISERROR(SEARCH("Productivity",C2)))</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BD1C6-A9C2-4B47-B09A-AB63443BF3E4}">
  <dimension ref="A1:O243"/>
  <sheetViews>
    <sheetView zoomScaleNormal="100" workbookViewId="0"/>
  </sheetViews>
  <sheetFormatPr defaultRowHeight="15"/>
  <cols>
    <col min="1" max="1" width="13.28515625" bestFit="1" customWidth="1"/>
    <col min="2" max="2" width="13" customWidth="1"/>
    <col min="3" max="3" width="11.85546875" customWidth="1"/>
    <col min="4" max="4" width="15.7109375" customWidth="1"/>
    <col min="5" max="5" width="12.5703125" customWidth="1"/>
    <col min="6" max="6" width="15.140625" customWidth="1"/>
    <col min="7" max="7" width="14.42578125" bestFit="1" customWidth="1"/>
    <col min="8" max="8" width="1.5703125" style="69" customWidth="1"/>
    <col min="9" max="9" width="13.28515625" bestFit="1" customWidth="1"/>
    <col min="10" max="10" width="21.42578125" bestFit="1" customWidth="1"/>
    <col min="11" max="11" width="13.7109375" bestFit="1" customWidth="1"/>
    <col min="13" max="13" width="9.7109375" bestFit="1" customWidth="1"/>
    <col min="14" max="14" width="13.42578125" bestFit="1" customWidth="1"/>
    <col min="15" max="15" width="12.85546875" bestFit="1" customWidth="1"/>
  </cols>
  <sheetData>
    <row r="1" spans="1:15" ht="45">
      <c r="A1" s="1" t="s">
        <v>0</v>
      </c>
      <c r="B1" s="1" t="s">
        <v>1</v>
      </c>
      <c r="C1" s="1" t="s">
        <v>2</v>
      </c>
      <c r="D1" s="1" t="s">
        <v>3</v>
      </c>
      <c r="E1" s="1" t="s">
        <v>4</v>
      </c>
      <c r="F1" s="1" t="s">
        <v>5</v>
      </c>
      <c r="G1" s="1" t="s">
        <v>6</v>
      </c>
      <c r="I1" s="1" t="s">
        <v>0</v>
      </c>
      <c r="J1" s="1" t="s">
        <v>1</v>
      </c>
      <c r="K1" s="1" t="s">
        <v>2</v>
      </c>
      <c r="L1" s="1" t="s">
        <v>3</v>
      </c>
      <c r="M1" s="1" t="s">
        <v>49</v>
      </c>
      <c r="N1" s="1" t="s">
        <v>50</v>
      </c>
      <c r="O1" s="1" t="s">
        <v>51</v>
      </c>
    </row>
    <row r="2" spans="1:15">
      <c r="A2" s="2" t="s">
        <v>7</v>
      </c>
      <c r="B2" s="2" t="s">
        <v>8</v>
      </c>
      <c r="C2" s="3" t="s">
        <v>9</v>
      </c>
      <c r="D2" s="4">
        <v>0.95</v>
      </c>
      <c r="E2" s="5">
        <v>0.92138831207356864</v>
      </c>
      <c r="F2" s="5">
        <v>0.92200000000000004</v>
      </c>
      <c r="G2" s="5">
        <v>0.82698644421272161</v>
      </c>
      <c r="H2"/>
      <c r="I2" s="2" t="s">
        <v>7</v>
      </c>
      <c r="J2" s="2" t="s">
        <v>8</v>
      </c>
      <c r="K2" s="3" t="s">
        <v>9</v>
      </c>
      <c r="L2" s="4">
        <v>0.95</v>
      </c>
      <c r="M2" s="65">
        <f t="shared" ref="M2:O3" si="0">E2</f>
        <v>0.92138831207356864</v>
      </c>
      <c r="N2" s="65">
        <f t="shared" si="0"/>
        <v>0.92200000000000004</v>
      </c>
      <c r="O2" s="65">
        <f t="shared" si="0"/>
        <v>0.82698644421272161</v>
      </c>
    </row>
    <row r="3" spans="1:15">
      <c r="A3" s="2" t="s">
        <v>7</v>
      </c>
      <c r="B3" s="2" t="s">
        <v>8</v>
      </c>
      <c r="C3" s="3" t="s">
        <v>9</v>
      </c>
      <c r="D3" s="4">
        <v>0.05</v>
      </c>
      <c r="E3" s="5">
        <v>6.3991185320167815E-2</v>
      </c>
      <c r="F3" s="5">
        <v>6.7000000000000004E-2</v>
      </c>
      <c r="G3" s="5">
        <v>0.13013555787278416</v>
      </c>
      <c r="H3"/>
      <c r="I3" s="2" t="s">
        <v>7</v>
      </c>
      <c r="J3" s="2" t="s">
        <v>8</v>
      </c>
      <c r="K3" s="3" t="s">
        <v>9</v>
      </c>
      <c r="L3" s="4">
        <v>0.05</v>
      </c>
      <c r="M3" s="65">
        <f t="shared" si="0"/>
        <v>6.3991185320167815E-2</v>
      </c>
      <c r="N3" s="65">
        <f t="shared" si="0"/>
        <v>6.7000000000000004E-2</v>
      </c>
      <c r="O3" s="65">
        <f t="shared" si="0"/>
        <v>0.13013555787278416</v>
      </c>
    </row>
    <row r="4" spans="1:15">
      <c r="A4" s="2" t="s">
        <v>7</v>
      </c>
      <c r="B4" s="2" t="s">
        <v>8</v>
      </c>
      <c r="C4" s="3" t="s">
        <v>9</v>
      </c>
      <c r="D4" s="2">
        <v>45</v>
      </c>
      <c r="E4" s="6">
        <v>42.46</v>
      </c>
      <c r="F4" s="6">
        <v>39.99</v>
      </c>
      <c r="G4" s="6">
        <v>38.350096711798841</v>
      </c>
      <c r="H4"/>
      <c r="I4" s="2" t="s">
        <v>7</v>
      </c>
      <c r="J4" s="2" t="s">
        <v>8</v>
      </c>
      <c r="K4" s="3" t="s">
        <v>9</v>
      </c>
      <c r="L4" s="2">
        <v>45</v>
      </c>
      <c r="M4" s="65">
        <f>E4/$L4</f>
        <v>0.94355555555555559</v>
      </c>
      <c r="N4" s="65">
        <f>F4/$L4</f>
        <v>0.88866666666666672</v>
      </c>
      <c r="O4" s="65">
        <f>G4/$L4</f>
        <v>0.85222437137330753</v>
      </c>
    </row>
    <row r="5" spans="1:15">
      <c r="A5" s="2" t="s">
        <v>7</v>
      </c>
      <c r="B5" s="2" t="s">
        <v>8</v>
      </c>
      <c r="C5" s="3" t="s">
        <v>10</v>
      </c>
      <c r="D5" s="4">
        <v>0.85</v>
      </c>
      <c r="E5" s="5">
        <v>0.81953657142857161</v>
      </c>
      <c r="F5" s="5">
        <v>0</v>
      </c>
      <c r="G5" s="5">
        <v>0.83244693877551013</v>
      </c>
      <c r="H5"/>
      <c r="I5" s="2" t="s">
        <v>7</v>
      </c>
      <c r="J5" s="2" t="s">
        <v>8</v>
      </c>
      <c r="K5" s="3" t="s">
        <v>10</v>
      </c>
      <c r="L5" s="4">
        <v>0.85</v>
      </c>
      <c r="M5" s="65">
        <f t="shared" ref="M5:O8" si="1">E5</f>
        <v>0.81953657142857161</v>
      </c>
      <c r="N5" s="65">
        <f t="shared" si="1"/>
        <v>0</v>
      </c>
      <c r="O5" s="65">
        <f t="shared" si="1"/>
        <v>0.83244693877551013</v>
      </c>
    </row>
    <row r="6" spans="1:15">
      <c r="A6" s="2" t="s">
        <v>7</v>
      </c>
      <c r="B6" s="2" t="s">
        <v>8</v>
      </c>
      <c r="C6" s="3" t="s">
        <v>11</v>
      </c>
      <c r="D6" s="4">
        <v>0.75</v>
      </c>
      <c r="E6" s="5">
        <v>0.67146310579026136</v>
      </c>
      <c r="F6" s="5">
        <v>0.71940000000000004</v>
      </c>
      <c r="G6" s="5">
        <v>0.55077006951069918</v>
      </c>
      <c r="H6"/>
      <c r="I6" s="2" t="s">
        <v>7</v>
      </c>
      <c r="J6" s="2" t="s">
        <v>8</v>
      </c>
      <c r="K6" s="3" t="s">
        <v>11</v>
      </c>
      <c r="L6" s="4">
        <v>0.75</v>
      </c>
      <c r="M6" s="65">
        <f t="shared" si="1"/>
        <v>0.67146310579026136</v>
      </c>
      <c r="N6" s="65">
        <f t="shared" si="1"/>
        <v>0.71940000000000004</v>
      </c>
      <c r="O6" s="65">
        <f t="shared" si="1"/>
        <v>0.55077006951069918</v>
      </c>
    </row>
    <row r="7" spans="1:15">
      <c r="A7" s="2" t="s">
        <v>7</v>
      </c>
      <c r="B7" s="2" t="s">
        <v>8</v>
      </c>
      <c r="C7" s="3" t="s">
        <v>11</v>
      </c>
      <c r="D7" s="4">
        <v>0.8</v>
      </c>
      <c r="E7" s="5">
        <v>0.60260903426791279</v>
      </c>
      <c r="F7" s="5">
        <v>0.624</v>
      </c>
      <c r="G7" s="5">
        <v>0.48307740520213099</v>
      </c>
      <c r="H7"/>
      <c r="I7" s="2" t="s">
        <v>7</v>
      </c>
      <c r="J7" s="2" t="s">
        <v>8</v>
      </c>
      <c r="K7" s="3" t="s">
        <v>11</v>
      </c>
      <c r="L7" s="4">
        <v>0.8</v>
      </c>
      <c r="M7" s="65">
        <f t="shared" si="1"/>
        <v>0.60260903426791279</v>
      </c>
      <c r="N7" s="65">
        <f t="shared" si="1"/>
        <v>0.624</v>
      </c>
      <c r="O7" s="65">
        <f t="shared" si="1"/>
        <v>0.48307740520213099</v>
      </c>
    </row>
    <row r="8" spans="1:15">
      <c r="A8" s="2" t="s">
        <v>7</v>
      </c>
      <c r="B8" s="2" t="s">
        <v>8</v>
      </c>
      <c r="C8" s="3" t="s">
        <v>11</v>
      </c>
      <c r="D8" s="4">
        <v>0.8</v>
      </c>
      <c r="E8" s="5">
        <v>0.80263965623081646</v>
      </c>
      <c r="F8" s="5">
        <v>0.82950000000000002</v>
      </c>
      <c r="G8" s="5">
        <v>0.60696177847113886</v>
      </c>
      <c r="H8"/>
      <c r="I8" s="2" t="s">
        <v>7</v>
      </c>
      <c r="J8" s="2" t="s">
        <v>8</v>
      </c>
      <c r="K8" s="3" t="s">
        <v>11</v>
      </c>
      <c r="L8" s="4">
        <v>0.8</v>
      </c>
      <c r="M8" s="65">
        <f t="shared" si="1"/>
        <v>0.80263965623081646</v>
      </c>
      <c r="N8" s="65">
        <f t="shared" si="1"/>
        <v>0.82950000000000002</v>
      </c>
      <c r="O8" s="65">
        <f t="shared" si="1"/>
        <v>0.60696177847113886</v>
      </c>
    </row>
    <row r="9" spans="1:15">
      <c r="A9" s="2" t="s">
        <v>7</v>
      </c>
      <c r="B9" s="2" t="s">
        <v>8</v>
      </c>
      <c r="C9" s="3" t="s">
        <v>11</v>
      </c>
      <c r="D9" s="7">
        <v>4.1666666666666666E-3</v>
      </c>
      <c r="E9" s="8">
        <v>4.3821653266311097E-3</v>
      </c>
      <c r="F9" s="8">
        <v>4.3749999999999995E-3</v>
      </c>
      <c r="G9" s="8">
        <v>4.051154600153462E-3</v>
      </c>
      <c r="H9"/>
      <c r="I9" s="2" t="s">
        <v>7</v>
      </c>
      <c r="J9" s="2" t="s">
        <v>8</v>
      </c>
      <c r="K9" s="3" t="s">
        <v>11</v>
      </c>
      <c r="L9" s="7">
        <v>4.1666666666666666E-3</v>
      </c>
      <c r="M9" s="65">
        <f t="shared" ref="M9:O10" si="2">E9/$L9</f>
        <v>1.0517196783914664</v>
      </c>
      <c r="N9" s="65">
        <f t="shared" si="2"/>
        <v>1.0499999999999998</v>
      </c>
      <c r="O9" s="65">
        <f t="shared" si="2"/>
        <v>0.97227710403683087</v>
      </c>
    </row>
    <row r="10" spans="1:15">
      <c r="A10" s="2" t="s">
        <v>12</v>
      </c>
      <c r="B10" s="2" t="s">
        <v>13</v>
      </c>
      <c r="C10" s="3" t="s">
        <v>9</v>
      </c>
      <c r="D10" s="2">
        <v>154</v>
      </c>
      <c r="E10" s="9">
        <v>161.65</v>
      </c>
      <c r="F10" s="9">
        <v>158.78</v>
      </c>
      <c r="G10" s="9">
        <v>172.5</v>
      </c>
      <c r="I10" s="2" t="s">
        <v>12</v>
      </c>
      <c r="J10" s="2" t="s">
        <v>13</v>
      </c>
      <c r="K10" s="3" t="s">
        <v>9</v>
      </c>
      <c r="L10" s="2">
        <v>154</v>
      </c>
      <c r="M10" s="65">
        <f t="shared" si="2"/>
        <v>1.0496753246753248</v>
      </c>
      <c r="N10" s="65">
        <f t="shared" si="2"/>
        <v>1.031038961038961</v>
      </c>
      <c r="O10" s="65">
        <f t="shared" si="2"/>
        <v>1.1201298701298701</v>
      </c>
    </row>
    <row r="11" spans="1:15">
      <c r="A11" s="2" t="s">
        <v>12</v>
      </c>
      <c r="B11" s="2" t="s">
        <v>13</v>
      </c>
      <c r="C11" s="3" t="s">
        <v>10</v>
      </c>
      <c r="D11" s="4">
        <v>0.95</v>
      </c>
      <c r="E11" s="10">
        <v>0.99909999999999999</v>
      </c>
      <c r="F11" s="10">
        <v>0.99809999999999999</v>
      </c>
      <c r="G11" s="10">
        <v>0.99719999999999998</v>
      </c>
      <c r="I11" s="2" t="s">
        <v>12</v>
      </c>
      <c r="J11" s="2" t="s">
        <v>13</v>
      </c>
      <c r="K11" s="3" t="s">
        <v>10</v>
      </c>
      <c r="L11" s="4">
        <v>0.95</v>
      </c>
      <c r="M11" s="65">
        <f t="shared" ref="M11:M40" si="3">E11</f>
        <v>0.99909999999999999</v>
      </c>
      <c r="N11" s="65">
        <f t="shared" ref="N11:N40" si="4">F11</f>
        <v>0.99809999999999999</v>
      </c>
      <c r="O11" s="65">
        <f t="shared" ref="O11:O40" si="5">G11</f>
        <v>0.99719999999999998</v>
      </c>
    </row>
    <row r="12" spans="1:15">
      <c r="A12" s="2" t="s">
        <v>12</v>
      </c>
      <c r="B12" s="2" t="s">
        <v>13</v>
      </c>
      <c r="C12" s="3" t="s">
        <v>10</v>
      </c>
      <c r="D12" s="4">
        <v>0.95</v>
      </c>
      <c r="E12" s="10">
        <v>0.99890000000000001</v>
      </c>
      <c r="F12" s="10">
        <v>1</v>
      </c>
      <c r="G12" s="10">
        <v>1</v>
      </c>
      <c r="I12" s="2" t="s">
        <v>12</v>
      </c>
      <c r="J12" s="2" t="s">
        <v>13</v>
      </c>
      <c r="K12" s="3" t="s">
        <v>10</v>
      </c>
      <c r="L12" s="4">
        <v>0.95</v>
      </c>
      <c r="M12" s="65">
        <f t="shared" si="3"/>
        <v>0.99890000000000001</v>
      </c>
      <c r="N12" s="65">
        <f t="shared" si="4"/>
        <v>1</v>
      </c>
      <c r="O12" s="65">
        <f t="shared" si="5"/>
        <v>1</v>
      </c>
    </row>
    <row r="13" spans="1:15">
      <c r="A13" s="2" t="s">
        <v>12</v>
      </c>
      <c r="B13" s="2" t="s">
        <v>13</v>
      </c>
      <c r="C13" s="3" t="s">
        <v>10</v>
      </c>
      <c r="D13" s="4">
        <v>0.95</v>
      </c>
      <c r="E13" s="10">
        <v>1</v>
      </c>
      <c r="F13" s="10">
        <v>1</v>
      </c>
      <c r="G13" s="10">
        <v>1</v>
      </c>
      <c r="I13" s="2" t="s">
        <v>12</v>
      </c>
      <c r="J13" s="2" t="s">
        <v>13</v>
      </c>
      <c r="K13" s="3" t="s">
        <v>10</v>
      </c>
      <c r="L13" s="4">
        <v>0.95</v>
      </c>
      <c r="M13" s="65">
        <f t="shared" si="3"/>
        <v>1</v>
      </c>
      <c r="N13" s="65">
        <f t="shared" si="4"/>
        <v>1</v>
      </c>
      <c r="O13" s="65">
        <f t="shared" si="5"/>
        <v>1</v>
      </c>
    </row>
    <row r="14" spans="1:15">
      <c r="A14" s="2" t="s">
        <v>12</v>
      </c>
      <c r="B14" s="2" t="s">
        <v>13</v>
      </c>
      <c r="C14" s="3" t="s">
        <v>11</v>
      </c>
      <c r="D14" s="4">
        <v>0.97</v>
      </c>
      <c r="E14" s="11">
        <v>0.99650000000000005</v>
      </c>
      <c r="F14" s="11">
        <v>0.99809999999999999</v>
      </c>
      <c r="G14" s="11">
        <v>0.99719999999999998</v>
      </c>
      <c r="I14" s="2" t="s">
        <v>12</v>
      </c>
      <c r="J14" s="2" t="s">
        <v>13</v>
      </c>
      <c r="K14" s="3" t="s">
        <v>11</v>
      </c>
      <c r="L14" s="4">
        <v>0.97</v>
      </c>
      <c r="M14" s="65">
        <f t="shared" si="3"/>
        <v>0.99650000000000005</v>
      </c>
      <c r="N14" s="65">
        <f t="shared" si="4"/>
        <v>0.99809999999999999</v>
      </c>
      <c r="O14" s="65">
        <f t="shared" si="5"/>
        <v>0.99719999999999998</v>
      </c>
    </row>
    <row r="15" spans="1:15">
      <c r="A15" s="2" t="s">
        <v>12</v>
      </c>
      <c r="B15" s="2" t="s">
        <v>13</v>
      </c>
      <c r="C15" s="3" t="s">
        <v>11</v>
      </c>
      <c r="D15" s="4">
        <v>0.97</v>
      </c>
      <c r="E15" s="10">
        <v>1</v>
      </c>
      <c r="F15" s="10">
        <v>1</v>
      </c>
      <c r="G15" s="10">
        <v>1</v>
      </c>
      <c r="I15" s="2" t="s">
        <v>12</v>
      </c>
      <c r="J15" s="2" t="s">
        <v>13</v>
      </c>
      <c r="K15" s="3" t="s">
        <v>11</v>
      </c>
      <c r="L15" s="4">
        <v>0.97</v>
      </c>
      <c r="M15" s="65">
        <f t="shared" si="3"/>
        <v>1</v>
      </c>
      <c r="N15" s="65">
        <f t="shared" si="4"/>
        <v>1</v>
      </c>
      <c r="O15" s="65">
        <f t="shared" si="5"/>
        <v>1</v>
      </c>
    </row>
    <row r="16" spans="1:15">
      <c r="A16" s="2" t="s">
        <v>12</v>
      </c>
      <c r="B16" s="2" t="s">
        <v>13</v>
      </c>
      <c r="C16" s="3" t="s">
        <v>11</v>
      </c>
      <c r="D16" s="4">
        <v>0.97</v>
      </c>
      <c r="E16" s="10">
        <v>1</v>
      </c>
      <c r="F16" s="10">
        <v>1</v>
      </c>
      <c r="G16" s="10">
        <v>1</v>
      </c>
      <c r="I16" s="2" t="s">
        <v>12</v>
      </c>
      <c r="J16" s="2" t="s">
        <v>13</v>
      </c>
      <c r="K16" s="3" t="s">
        <v>11</v>
      </c>
      <c r="L16" s="4">
        <v>0.97</v>
      </c>
      <c r="M16" s="65">
        <f t="shared" si="3"/>
        <v>1</v>
      </c>
      <c r="N16" s="65">
        <f t="shared" si="4"/>
        <v>1</v>
      </c>
      <c r="O16" s="65">
        <f t="shared" si="5"/>
        <v>1</v>
      </c>
    </row>
    <row r="17" spans="1:15">
      <c r="A17" s="2" t="s">
        <v>12</v>
      </c>
      <c r="B17" s="2" t="s">
        <v>14</v>
      </c>
      <c r="C17" s="3" t="s">
        <v>10</v>
      </c>
      <c r="D17" s="4">
        <v>0.95</v>
      </c>
      <c r="E17" s="12">
        <v>1</v>
      </c>
      <c r="F17" s="12">
        <v>1</v>
      </c>
      <c r="G17" s="12">
        <v>0.99939999999999996</v>
      </c>
      <c r="I17" s="2" t="s">
        <v>12</v>
      </c>
      <c r="J17" s="2" t="s">
        <v>14</v>
      </c>
      <c r="K17" s="3" t="s">
        <v>10</v>
      </c>
      <c r="L17" s="4">
        <v>0.95</v>
      </c>
      <c r="M17" s="65">
        <f t="shared" si="3"/>
        <v>1</v>
      </c>
      <c r="N17" s="65">
        <f t="shared" si="4"/>
        <v>1</v>
      </c>
      <c r="O17" s="65">
        <f t="shared" si="5"/>
        <v>0.99939999999999996</v>
      </c>
    </row>
    <row r="18" spans="1:15">
      <c r="A18" s="2" t="s">
        <v>12</v>
      </c>
      <c r="B18" s="2" t="s">
        <v>14</v>
      </c>
      <c r="C18" s="3" t="s">
        <v>10</v>
      </c>
      <c r="D18" s="4">
        <v>0.95</v>
      </c>
      <c r="E18" s="12">
        <v>1</v>
      </c>
      <c r="F18" s="12">
        <v>1</v>
      </c>
      <c r="G18" s="12">
        <v>1</v>
      </c>
      <c r="I18" s="2" t="s">
        <v>12</v>
      </c>
      <c r="J18" s="2" t="s">
        <v>14</v>
      </c>
      <c r="K18" s="3" t="s">
        <v>10</v>
      </c>
      <c r="L18" s="4">
        <v>0.95</v>
      </c>
      <c r="M18" s="65">
        <f t="shared" si="3"/>
        <v>1</v>
      </c>
      <c r="N18" s="65">
        <f t="shared" si="4"/>
        <v>1</v>
      </c>
      <c r="O18" s="65">
        <f t="shared" si="5"/>
        <v>1</v>
      </c>
    </row>
    <row r="19" spans="1:15">
      <c r="A19" s="2" t="s">
        <v>12</v>
      </c>
      <c r="B19" s="2" t="s">
        <v>14</v>
      </c>
      <c r="C19" s="3" t="s">
        <v>10</v>
      </c>
      <c r="D19" s="4">
        <v>0.95</v>
      </c>
      <c r="E19" s="12">
        <v>1</v>
      </c>
      <c r="F19" s="12">
        <v>1</v>
      </c>
      <c r="G19" s="12">
        <v>1</v>
      </c>
      <c r="I19" s="2" t="s">
        <v>12</v>
      </c>
      <c r="J19" s="2" t="s">
        <v>14</v>
      </c>
      <c r="K19" s="3" t="s">
        <v>10</v>
      </c>
      <c r="L19" s="4">
        <v>0.95</v>
      </c>
      <c r="M19" s="65">
        <f t="shared" si="3"/>
        <v>1</v>
      </c>
      <c r="N19" s="65">
        <f t="shared" si="4"/>
        <v>1</v>
      </c>
      <c r="O19" s="65">
        <f t="shared" si="5"/>
        <v>1</v>
      </c>
    </row>
    <row r="20" spans="1:15">
      <c r="A20" s="2" t="s">
        <v>12</v>
      </c>
      <c r="B20" s="2" t="s">
        <v>14</v>
      </c>
      <c r="C20" s="3" t="s">
        <v>10</v>
      </c>
      <c r="D20" s="4">
        <v>0.95</v>
      </c>
      <c r="E20" s="12">
        <v>1</v>
      </c>
      <c r="F20" s="12">
        <v>1</v>
      </c>
      <c r="G20" s="12">
        <v>1</v>
      </c>
      <c r="I20" s="2" t="s">
        <v>12</v>
      </c>
      <c r="J20" s="2" t="s">
        <v>14</v>
      </c>
      <c r="K20" s="3" t="s">
        <v>10</v>
      </c>
      <c r="L20" s="4">
        <v>0.95</v>
      </c>
      <c r="M20" s="65">
        <f t="shared" si="3"/>
        <v>1</v>
      </c>
      <c r="N20" s="65">
        <f t="shared" si="4"/>
        <v>1</v>
      </c>
      <c r="O20" s="65">
        <f t="shared" si="5"/>
        <v>1</v>
      </c>
    </row>
    <row r="21" spans="1:15">
      <c r="A21" s="2" t="s">
        <v>12</v>
      </c>
      <c r="B21" s="2" t="s">
        <v>14</v>
      </c>
      <c r="C21" s="3" t="s">
        <v>10</v>
      </c>
      <c r="D21" s="4">
        <v>0.95</v>
      </c>
      <c r="E21" s="12">
        <v>1</v>
      </c>
      <c r="F21" s="12">
        <v>1</v>
      </c>
      <c r="G21" s="12">
        <v>1</v>
      </c>
      <c r="I21" s="2" t="s">
        <v>12</v>
      </c>
      <c r="J21" s="2" t="s">
        <v>14</v>
      </c>
      <c r="K21" s="3" t="s">
        <v>10</v>
      </c>
      <c r="L21" s="4">
        <v>0.95</v>
      </c>
      <c r="M21" s="65">
        <f t="shared" si="3"/>
        <v>1</v>
      </c>
      <c r="N21" s="65">
        <f t="shared" si="4"/>
        <v>1</v>
      </c>
      <c r="O21" s="65">
        <f t="shared" si="5"/>
        <v>1</v>
      </c>
    </row>
    <row r="22" spans="1:15">
      <c r="A22" s="2" t="s">
        <v>12</v>
      </c>
      <c r="B22" s="2" t="s">
        <v>14</v>
      </c>
      <c r="C22" s="3" t="s">
        <v>10</v>
      </c>
      <c r="D22" s="4">
        <v>0.95</v>
      </c>
      <c r="E22" s="12">
        <v>1</v>
      </c>
      <c r="F22" s="12">
        <v>1</v>
      </c>
      <c r="G22" s="12">
        <v>1</v>
      </c>
      <c r="I22" s="2" t="s">
        <v>12</v>
      </c>
      <c r="J22" s="2" t="s">
        <v>14</v>
      </c>
      <c r="K22" s="3" t="s">
        <v>10</v>
      </c>
      <c r="L22" s="4">
        <v>0.95</v>
      </c>
      <c r="M22" s="65">
        <f t="shared" si="3"/>
        <v>1</v>
      </c>
      <c r="N22" s="65">
        <f t="shared" si="4"/>
        <v>1</v>
      </c>
      <c r="O22" s="65">
        <f t="shared" si="5"/>
        <v>1</v>
      </c>
    </row>
    <row r="23" spans="1:15">
      <c r="A23" s="2" t="s">
        <v>12</v>
      </c>
      <c r="B23" s="2" t="s">
        <v>14</v>
      </c>
      <c r="C23" s="3" t="s">
        <v>10</v>
      </c>
      <c r="D23" s="4">
        <v>0.95</v>
      </c>
      <c r="E23" s="13">
        <v>1</v>
      </c>
      <c r="F23" s="13">
        <v>1</v>
      </c>
      <c r="G23" s="13">
        <v>1</v>
      </c>
      <c r="I23" s="2" t="s">
        <v>12</v>
      </c>
      <c r="J23" s="2" t="s">
        <v>14</v>
      </c>
      <c r="K23" s="3" t="s">
        <v>10</v>
      </c>
      <c r="L23" s="4">
        <v>0.95</v>
      </c>
      <c r="M23" s="65">
        <f t="shared" si="3"/>
        <v>1</v>
      </c>
      <c r="N23" s="65">
        <f t="shared" si="4"/>
        <v>1</v>
      </c>
      <c r="O23" s="65">
        <f t="shared" si="5"/>
        <v>1</v>
      </c>
    </row>
    <row r="24" spans="1:15">
      <c r="A24" s="2" t="s">
        <v>12</v>
      </c>
      <c r="B24" s="2" t="s">
        <v>14</v>
      </c>
      <c r="C24" s="3" t="s">
        <v>10</v>
      </c>
      <c r="D24" s="4">
        <v>0.95</v>
      </c>
      <c r="E24" s="13">
        <v>1</v>
      </c>
      <c r="F24" s="13">
        <v>1</v>
      </c>
      <c r="G24" s="13">
        <v>1</v>
      </c>
      <c r="I24" s="2" t="s">
        <v>12</v>
      </c>
      <c r="J24" s="2" t="s">
        <v>14</v>
      </c>
      <c r="K24" s="3" t="s">
        <v>10</v>
      </c>
      <c r="L24" s="4">
        <v>0.95</v>
      </c>
      <c r="M24" s="65">
        <f t="shared" si="3"/>
        <v>1</v>
      </c>
      <c r="N24" s="65">
        <f t="shared" si="4"/>
        <v>1</v>
      </c>
      <c r="O24" s="65">
        <f t="shared" si="5"/>
        <v>1</v>
      </c>
    </row>
    <row r="25" spans="1:15">
      <c r="A25" s="2" t="s">
        <v>12</v>
      </c>
      <c r="B25" s="2" t="s">
        <v>14</v>
      </c>
      <c r="C25" s="3" t="s">
        <v>10</v>
      </c>
      <c r="D25" s="4">
        <v>0.95</v>
      </c>
      <c r="E25" s="13">
        <v>1</v>
      </c>
      <c r="F25" s="13">
        <v>1</v>
      </c>
      <c r="G25" s="13">
        <v>1</v>
      </c>
      <c r="I25" s="2" t="s">
        <v>12</v>
      </c>
      <c r="J25" s="2" t="s">
        <v>14</v>
      </c>
      <c r="K25" s="3" t="s">
        <v>10</v>
      </c>
      <c r="L25" s="4">
        <v>0.95</v>
      </c>
      <c r="M25" s="65">
        <f t="shared" si="3"/>
        <v>1</v>
      </c>
      <c r="N25" s="65">
        <f t="shared" si="4"/>
        <v>1</v>
      </c>
      <c r="O25" s="65">
        <f t="shared" si="5"/>
        <v>1</v>
      </c>
    </row>
    <row r="26" spans="1:15">
      <c r="A26" s="2" t="s">
        <v>12</v>
      </c>
      <c r="B26" s="2" t="s">
        <v>14</v>
      </c>
      <c r="C26" s="3" t="s">
        <v>10</v>
      </c>
      <c r="D26" s="4">
        <v>0.95</v>
      </c>
      <c r="E26" s="13">
        <v>1</v>
      </c>
      <c r="F26" s="13">
        <v>1</v>
      </c>
      <c r="G26" s="13">
        <v>1</v>
      </c>
      <c r="I26" s="2" t="s">
        <v>12</v>
      </c>
      <c r="J26" s="2" t="s">
        <v>14</v>
      </c>
      <c r="K26" s="3" t="s">
        <v>10</v>
      </c>
      <c r="L26" s="4">
        <v>0.95</v>
      </c>
      <c r="M26" s="65">
        <f t="shared" si="3"/>
        <v>1</v>
      </c>
      <c r="N26" s="65">
        <f t="shared" si="4"/>
        <v>1</v>
      </c>
      <c r="O26" s="65">
        <f t="shared" si="5"/>
        <v>1</v>
      </c>
    </row>
    <row r="27" spans="1:15">
      <c r="A27" s="2" t="s">
        <v>12</v>
      </c>
      <c r="B27" s="2" t="s">
        <v>14</v>
      </c>
      <c r="C27" s="3" t="s">
        <v>10</v>
      </c>
      <c r="D27" s="4">
        <v>0.95</v>
      </c>
      <c r="E27" s="13">
        <v>1</v>
      </c>
      <c r="F27" s="13">
        <v>1</v>
      </c>
      <c r="G27" s="13">
        <v>1</v>
      </c>
      <c r="I27" s="2" t="s">
        <v>12</v>
      </c>
      <c r="J27" s="2" t="s">
        <v>14</v>
      </c>
      <c r="K27" s="3" t="s">
        <v>10</v>
      </c>
      <c r="L27" s="4">
        <v>0.95</v>
      </c>
      <c r="M27" s="65">
        <f t="shared" si="3"/>
        <v>1</v>
      </c>
      <c r="N27" s="65">
        <f t="shared" si="4"/>
        <v>1</v>
      </c>
      <c r="O27" s="65">
        <f t="shared" si="5"/>
        <v>1</v>
      </c>
    </row>
    <row r="28" spans="1:15">
      <c r="A28" s="2" t="s">
        <v>12</v>
      </c>
      <c r="B28" s="2" t="s">
        <v>14</v>
      </c>
      <c r="C28" s="3" t="s">
        <v>11</v>
      </c>
      <c r="D28" s="4">
        <v>0.95</v>
      </c>
      <c r="E28" s="12">
        <v>1</v>
      </c>
      <c r="F28" s="12">
        <v>1</v>
      </c>
      <c r="G28" s="12">
        <v>1</v>
      </c>
      <c r="I28" s="2" t="s">
        <v>12</v>
      </c>
      <c r="J28" s="2" t="s">
        <v>14</v>
      </c>
      <c r="K28" s="3" t="s">
        <v>11</v>
      </c>
      <c r="L28" s="4">
        <v>0.95</v>
      </c>
      <c r="M28" s="65">
        <f t="shared" si="3"/>
        <v>1</v>
      </c>
      <c r="N28" s="65">
        <f t="shared" si="4"/>
        <v>1</v>
      </c>
      <c r="O28" s="65">
        <f t="shared" si="5"/>
        <v>1</v>
      </c>
    </row>
    <row r="29" spans="1:15">
      <c r="A29" s="2" t="s">
        <v>12</v>
      </c>
      <c r="B29" s="2" t="s">
        <v>14</v>
      </c>
      <c r="C29" s="3" t="s">
        <v>11</v>
      </c>
      <c r="D29" s="4">
        <v>0.95</v>
      </c>
      <c r="E29" s="12">
        <v>1</v>
      </c>
      <c r="F29" s="12">
        <v>1</v>
      </c>
      <c r="G29" s="12">
        <v>1</v>
      </c>
      <c r="I29" s="2" t="s">
        <v>12</v>
      </c>
      <c r="J29" s="2" t="s">
        <v>14</v>
      </c>
      <c r="K29" s="3" t="s">
        <v>11</v>
      </c>
      <c r="L29" s="4">
        <v>0.95</v>
      </c>
      <c r="M29" s="65">
        <f t="shared" si="3"/>
        <v>1</v>
      </c>
      <c r="N29" s="65">
        <f t="shared" si="4"/>
        <v>1</v>
      </c>
      <c r="O29" s="65">
        <f t="shared" si="5"/>
        <v>1</v>
      </c>
    </row>
    <row r="30" spans="1:15">
      <c r="A30" s="2" t="s">
        <v>12</v>
      </c>
      <c r="B30" s="2" t="s">
        <v>14</v>
      </c>
      <c r="C30" s="3" t="s">
        <v>11</v>
      </c>
      <c r="D30" s="4">
        <v>0.95</v>
      </c>
      <c r="E30" s="12">
        <v>1</v>
      </c>
      <c r="F30" s="12">
        <v>1</v>
      </c>
      <c r="G30" s="12">
        <v>1</v>
      </c>
      <c r="I30" s="2" t="s">
        <v>12</v>
      </c>
      <c r="J30" s="2" t="s">
        <v>14</v>
      </c>
      <c r="K30" s="3" t="s">
        <v>11</v>
      </c>
      <c r="L30" s="4">
        <v>0.95</v>
      </c>
      <c r="M30" s="65">
        <f t="shared" si="3"/>
        <v>1</v>
      </c>
      <c r="N30" s="65">
        <f t="shared" si="4"/>
        <v>1</v>
      </c>
      <c r="O30" s="65">
        <f t="shared" si="5"/>
        <v>1</v>
      </c>
    </row>
    <row r="31" spans="1:15">
      <c r="A31" s="2" t="s">
        <v>12</v>
      </c>
      <c r="B31" s="2" t="s">
        <v>14</v>
      </c>
      <c r="C31" s="3" t="s">
        <v>11</v>
      </c>
      <c r="D31" s="4">
        <v>0.95</v>
      </c>
      <c r="E31" s="12">
        <v>1</v>
      </c>
      <c r="F31" s="12">
        <v>1</v>
      </c>
      <c r="G31" s="12">
        <v>1</v>
      </c>
      <c r="I31" s="2" t="s">
        <v>12</v>
      </c>
      <c r="J31" s="2" t="s">
        <v>14</v>
      </c>
      <c r="K31" s="3" t="s">
        <v>11</v>
      </c>
      <c r="L31" s="4">
        <v>0.95</v>
      </c>
      <c r="M31" s="65">
        <f t="shared" si="3"/>
        <v>1</v>
      </c>
      <c r="N31" s="65">
        <f t="shared" si="4"/>
        <v>1</v>
      </c>
      <c r="O31" s="65">
        <f t="shared" si="5"/>
        <v>1</v>
      </c>
    </row>
    <row r="32" spans="1:15">
      <c r="A32" s="2" t="s">
        <v>12</v>
      </c>
      <c r="B32" s="2" t="s">
        <v>14</v>
      </c>
      <c r="C32" s="3" t="s">
        <v>11</v>
      </c>
      <c r="D32" s="4">
        <v>0.95</v>
      </c>
      <c r="E32" s="12">
        <v>1</v>
      </c>
      <c r="F32" s="12">
        <v>1</v>
      </c>
      <c r="G32" s="12">
        <v>1</v>
      </c>
      <c r="I32" s="2" t="s">
        <v>12</v>
      </c>
      <c r="J32" s="2" t="s">
        <v>14</v>
      </c>
      <c r="K32" s="3" t="s">
        <v>11</v>
      </c>
      <c r="L32" s="4">
        <v>0.95</v>
      </c>
      <c r="M32" s="65">
        <f t="shared" si="3"/>
        <v>1</v>
      </c>
      <c r="N32" s="65">
        <f t="shared" si="4"/>
        <v>1</v>
      </c>
      <c r="O32" s="65">
        <f t="shared" si="5"/>
        <v>1</v>
      </c>
    </row>
    <row r="33" spans="1:15">
      <c r="A33" s="2" t="s">
        <v>12</v>
      </c>
      <c r="B33" s="2" t="s">
        <v>14</v>
      </c>
      <c r="C33" s="3" t="s">
        <v>11</v>
      </c>
      <c r="D33" s="4">
        <v>0.95</v>
      </c>
      <c r="E33" s="12">
        <v>1</v>
      </c>
      <c r="F33" s="12">
        <v>1</v>
      </c>
      <c r="G33" s="12">
        <v>1</v>
      </c>
      <c r="I33" s="2" t="s">
        <v>12</v>
      </c>
      <c r="J33" s="2" t="s">
        <v>14</v>
      </c>
      <c r="K33" s="3" t="s">
        <v>11</v>
      </c>
      <c r="L33" s="4">
        <v>0.95</v>
      </c>
      <c r="M33" s="65">
        <f t="shared" si="3"/>
        <v>1</v>
      </c>
      <c r="N33" s="65">
        <f t="shared" si="4"/>
        <v>1</v>
      </c>
      <c r="O33" s="65">
        <f t="shared" si="5"/>
        <v>1</v>
      </c>
    </row>
    <row r="34" spans="1:15">
      <c r="A34" s="2" t="s">
        <v>12</v>
      </c>
      <c r="B34" s="2" t="s">
        <v>14</v>
      </c>
      <c r="C34" s="3" t="s">
        <v>11</v>
      </c>
      <c r="D34" s="4">
        <v>0.95</v>
      </c>
      <c r="E34" s="12">
        <v>1</v>
      </c>
      <c r="F34" s="12" t="s">
        <v>54</v>
      </c>
      <c r="G34" s="12" t="s">
        <v>54</v>
      </c>
      <c r="I34" s="2" t="s">
        <v>12</v>
      </c>
      <c r="J34" s="2" t="s">
        <v>14</v>
      </c>
      <c r="K34" s="3" t="s">
        <v>11</v>
      </c>
      <c r="L34" s="4">
        <v>0.95</v>
      </c>
      <c r="M34" s="65">
        <f t="shared" si="3"/>
        <v>1</v>
      </c>
      <c r="N34" s="65" t="str">
        <f t="shared" si="4"/>
        <v>0!</v>
      </c>
      <c r="O34" s="65" t="str">
        <f t="shared" si="5"/>
        <v>0!</v>
      </c>
    </row>
    <row r="35" spans="1:15">
      <c r="A35" s="2" t="s">
        <v>12</v>
      </c>
      <c r="B35" s="2" t="s">
        <v>14</v>
      </c>
      <c r="C35" s="3" t="s">
        <v>11</v>
      </c>
      <c r="D35" s="4">
        <v>0.95</v>
      </c>
      <c r="E35" s="12">
        <v>0</v>
      </c>
      <c r="F35" s="12">
        <v>0</v>
      </c>
      <c r="G35" s="12">
        <v>0</v>
      </c>
      <c r="I35" s="2" t="s">
        <v>12</v>
      </c>
      <c r="J35" s="2" t="s">
        <v>14</v>
      </c>
      <c r="K35" s="3" t="s">
        <v>11</v>
      </c>
      <c r="L35" s="4">
        <v>0.95</v>
      </c>
      <c r="M35" s="65">
        <f t="shared" si="3"/>
        <v>0</v>
      </c>
      <c r="N35" s="65">
        <f t="shared" si="4"/>
        <v>0</v>
      </c>
      <c r="O35" s="65">
        <f t="shared" si="5"/>
        <v>0</v>
      </c>
    </row>
    <row r="36" spans="1:15">
      <c r="A36" s="2" t="s">
        <v>12</v>
      </c>
      <c r="B36" s="2" t="s">
        <v>14</v>
      </c>
      <c r="C36" s="3" t="s">
        <v>11</v>
      </c>
      <c r="D36" s="4">
        <v>0.95</v>
      </c>
      <c r="E36" s="13">
        <v>1</v>
      </c>
      <c r="F36" s="13">
        <v>1</v>
      </c>
      <c r="G36" s="13">
        <v>1</v>
      </c>
      <c r="I36" s="2" t="s">
        <v>12</v>
      </c>
      <c r="J36" s="2" t="s">
        <v>14</v>
      </c>
      <c r="K36" s="3" t="s">
        <v>11</v>
      </c>
      <c r="L36" s="4">
        <v>0.95</v>
      </c>
      <c r="M36" s="65">
        <f t="shared" si="3"/>
        <v>1</v>
      </c>
      <c r="N36" s="65">
        <f t="shared" si="4"/>
        <v>1</v>
      </c>
      <c r="O36" s="65">
        <f t="shared" si="5"/>
        <v>1</v>
      </c>
    </row>
    <row r="37" spans="1:15">
      <c r="A37" s="2" t="s">
        <v>12</v>
      </c>
      <c r="B37" s="2" t="s">
        <v>14</v>
      </c>
      <c r="C37" s="3" t="s">
        <v>11</v>
      </c>
      <c r="D37" s="4">
        <v>0.95</v>
      </c>
      <c r="E37" s="13">
        <v>1</v>
      </c>
      <c r="F37" s="13">
        <v>1</v>
      </c>
      <c r="G37" s="13">
        <v>1</v>
      </c>
      <c r="I37" s="2" t="s">
        <v>12</v>
      </c>
      <c r="J37" s="2" t="s">
        <v>14</v>
      </c>
      <c r="K37" s="3" t="s">
        <v>11</v>
      </c>
      <c r="L37" s="4">
        <v>0.95</v>
      </c>
      <c r="M37" s="65">
        <f t="shared" si="3"/>
        <v>1</v>
      </c>
      <c r="N37" s="65">
        <f t="shared" si="4"/>
        <v>1</v>
      </c>
      <c r="O37" s="65">
        <f t="shared" si="5"/>
        <v>1</v>
      </c>
    </row>
    <row r="38" spans="1:15">
      <c r="A38" s="2" t="s">
        <v>12</v>
      </c>
      <c r="B38" s="2" t="s">
        <v>14</v>
      </c>
      <c r="C38" s="3" t="s">
        <v>11</v>
      </c>
      <c r="D38" s="4">
        <v>0.95</v>
      </c>
      <c r="E38" s="13">
        <v>1</v>
      </c>
      <c r="F38" s="13">
        <v>1</v>
      </c>
      <c r="G38" s="13">
        <v>1</v>
      </c>
      <c r="I38" s="2" t="s">
        <v>12</v>
      </c>
      <c r="J38" s="2" t="s">
        <v>14</v>
      </c>
      <c r="K38" s="3" t="s">
        <v>11</v>
      </c>
      <c r="L38" s="4">
        <v>0.95</v>
      </c>
      <c r="M38" s="65">
        <f t="shared" si="3"/>
        <v>1</v>
      </c>
      <c r="N38" s="65">
        <f t="shared" si="4"/>
        <v>1</v>
      </c>
      <c r="O38" s="65">
        <f t="shared" si="5"/>
        <v>1</v>
      </c>
    </row>
    <row r="39" spans="1:15">
      <c r="A39" s="2" t="s">
        <v>12</v>
      </c>
      <c r="B39" s="2" t="s">
        <v>14</v>
      </c>
      <c r="C39" s="3" t="s">
        <v>11</v>
      </c>
      <c r="D39" s="4">
        <v>0.95</v>
      </c>
      <c r="E39" s="13">
        <v>1</v>
      </c>
      <c r="F39" s="13">
        <v>1</v>
      </c>
      <c r="G39" s="13">
        <v>1</v>
      </c>
      <c r="I39" s="2" t="s">
        <v>12</v>
      </c>
      <c r="J39" s="2" t="s">
        <v>14</v>
      </c>
      <c r="K39" s="3" t="s">
        <v>11</v>
      </c>
      <c r="L39" s="4">
        <v>0.95</v>
      </c>
      <c r="M39" s="65">
        <f t="shared" si="3"/>
        <v>1</v>
      </c>
      <c r="N39" s="65">
        <f t="shared" si="4"/>
        <v>1</v>
      </c>
      <c r="O39" s="65">
        <f t="shared" si="5"/>
        <v>1</v>
      </c>
    </row>
    <row r="40" spans="1:15">
      <c r="A40" s="2" t="s">
        <v>12</v>
      </c>
      <c r="B40" s="2" t="s">
        <v>14</v>
      </c>
      <c r="C40" s="3" t="s">
        <v>11</v>
      </c>
      <c r="D40" s="4">
        <v>0.95</v>
      </c>
      <c r="E40" s="13">
        <v>1</v>
      </c>
      <c r="F40" s="13">
        <v>1</v>
      </c>
      <c r="G40" s="13">
        <v>1</v>
      </c>
      <c r="I40" s="2" t="s">
        <v>12</v>
      </c>
      <c r="J40" s="2" t="s">
        <v>14</v>
      </c>
      <c r="K40" s="3" t="s">
        <v>11</v>
      </c>
      <c r="L40" s="4">
        <v>0.95</v>
      </c>
      <c r="M40" s="65">
        <f t="shared" si="3"/>
        <v>1</v>
      </c>
      <c r="N40" s="65">
        <f t="shared" si="4"/>
        <v>1</v>
      </c>
      <c r="O40" s="65">
        <f t="shared" si="5"/>
        <v>1</v>
      </c>
    </row>
    <row r="41" spans="1:15">
      <c r="A41" s="2" t="s">
        <v>12</v>
      </c>
      <c r="B41" s="2" t="s">
        <v>16</v>
      </c>
      <c r="C41" s="3" t="s">
        <v>9</v>
      </c>
      <c r="D41" s="14">
        <v>7500</v>
      </c>
      <c r="E41" s="15">
        <v>8075</v>
      </c>
      <c r="F41" s="15">
        <v>8084</v>
      </c>
      <c r="G41" s="15">
        <v>7816</v>
      </c>
      <c r="I41" s="2" t="s">
        <v>12</v>
      </c>
      <c r="J41" s="2" t="s">
        <v>16</v>
      </c>
      <c r="K41" s="3" t="s">
        <v>9</v>
      </c>
      <c r="L41" s="14">
        <v>7500</v>
      </c>
      <c r="M41" s="65">
        <f>E41/$L41</f>
        <v>1.0766666666666667</v>
      </c>
      <c r="N41" s="65">
        <f>F41/$L41</f>
        <v>1.0778666666666668</v>
      </c>
      <c r="O41" s="65">
        <f>G41/$L41</f>
        <v>1.0421333333333334</v>
      </c>
    </row>
    <row r="42" spans="1:15">
      <c r="A42" s="2" t="s">
        <v>12</v>
      </c>
      <c r="B42" s="2" t="s">
        <v>16</v>
      </c>
      <c r="C42" s="3" t="s">
        <v>9</v>
      </c>
      <c r="D42" s="16">
        <v>1</v>
      </c>
      <c r="E42" s="17">
        <v>1</v>
      </c>
      <c r="F42" s="17">
        <v>1</v>
      </c>
      <c r="G42" s="17">
        <v>1</v>
      </c>
      <c r="I42" s="2" t="s">
        <v>12</v>
      </c>
      <c r="J42" s="2" t="s">
        <v>16</v>
      </c>
      <c r="K42" s="3" t="s">
        <v>9</v>
      </c>
      <c r="L42" s="16">
        <v>1</v>
      </c>
      <c r="M42" s="65">
        <f t="shared" ref="M42:O48" si="6">E42</f>
        <v>1</v>
      </c>
      <c r="N42" s="65">
        <f t="shared" si="6"/>
        <v>1</v>
      </c>
      <c r="O42" s="65">
        <f t="shared" si="6"/>
        <v>1</v>
      </c>
    </row>
    <row r="43" spans="1:15">
      <c r="A43" s="2" t="s">
        <v>12</v>
      </c>
      <c r="B43" s="2" t="s">
        <v>16</v>
      </c>
      <c r="C43" s="3" t="s">
        <v>9</v>
      </c>
      <c r="D43" s="18">
        <v>1</v>
      </c>
      <c r="E43" s="19">
        <v>1</v>
      </c>
      <c r="F43" s="19">
        <v>1</v>
      </c>
      <c r="G43" s="19">
        <v>1</v>
      </c>
      <c r="I43" s="2" t="s">
        <v>12</v>
      </c>
      <c r="J43" s="2" t="s">
        <v>16</v>
      </c>
      <c r="K43" s="3" t="s">
        <v>9</v>
      </c>
      <c r="L43" s="18">
        <v>1</v>
      </c>
      <c r="M43" s="65">
        <f t="shared" si="6"/>
        <v>1</v>
      </c>
      <c r="N43" s="65">
        <f t="shared" si="6"/>
        <v>1</v>
      </c>
      <c r="O43" s="65">
        <f t="shared" si="6"/>
        <v>1</v>
      </c>
    </row>
    <row r="44" spans="1:15">
      <c r="A44" s="2" t="s">
        <v>12</v>
      </c>
      <c r="B44" s="2" t="s">
        <v>16</v>
      </c>
      <c r="C44" s="3" t="s">
        <v>9</v>
      </c>
      <c r="D44" s="18">
        <v>1</v>
      </c>
      <c r="E44" s="19">
        <v>1</v>
      </c>
      <c r="F44" s="19">
        <v>1</v>
      </c>
      <c r="G44" s="19">
        <v>1</v>
      </c>
      <c r="I44" s="2" t="s">
        <v>12</v>
      </c>
      <c r="J44" s="2" t="s">
        <v>16</v>
      </c>
      <c r="K44" s="3" t="s">
        <v>9</v>
      </c>
      <c r="L44" s="18">
        <v>1</v>
      </c>
      <c r="M44" s="65">
        <f t="shared" si="6"/>
        <v>1</v>
      </c>
      <c r="N44" s="65">
        <f t="shared" si="6"/>
        <v>1</v>
      </c>
      <c r="O44" s="65">
        <f t="shared" si="6"/>
        <v>1</v>
      </c>
    </row>
    <row r="45" spans="1:15">
      <c r="A45" s="2" t="s">
        <v>12</v>
      </c>
      <c r="B45" s="2" t="s">
        <v>16</v>
      </c>
      <c r="C45" s="3" t="s">
        <v>10</v>
      </c>
      <c r="D45" s="20">
        <v>0.99560000000000004</v>
      </c>
      <c r="E45" s="20">
        <v>0.99890000000000001</v>
      </c>
      <c r="F45" s="20">
        <v>1</v>
      </c>
      <c r="G45" s="20">
        <v>0.99880000000000002</v>
      </c>
      <c r="I45" s="2" t="s">
        <v>12</v>
      </c>
      <c r="J45" s="2" t="s">
        <v>16</v>
      </c>
      <c r="K45" s="3" t="s">
        <v>10</v>
      </c>
      <c r="L45" s="20">
        <v>0.99560000000000004</v>
      </c>
      <c r="M45" s="65">
        <f t="shared" si="6"/>
        <v>0.99890000000000001</v>
      </c>
      <c r="N45" s="65">
        <f t="shared" si="6"/>
        <v>1</v>
      </c>
      <c r="O45" s="65">
        <f t="shared" si="6"/>
        <v>0.99880000000000002</v>
      </c>
    </row>
    <row r="46" spans="1:15">
      <c r="A46" s="2" t="s">
        <v>12</v>
      </c>
      <c r="B46" s="2" t="s">
        <v>16</v>
      </c>
      <c r="C46" s="3" t="s">
        <v>10</v>
      </c>
      <c r="D46" s="20">
        <v>0.9869</v>
      </c>
      <c r="E46" s="20">
        <v>1</v>
      </c>
      <c r="F46" s="20">
        <v>1</v>
      </c>
      <c r="G46" s="20">
        <v>1</v>
      </c>
      <c r="I46" s="2" t="s">
        <v>12</v>
      </c>
      <c r="J46" s="2" t="s">
        <v>16</v>
      </c>
      <c r="K46" s="3" t="s">
        <v>10</v>
      </c>
      <c r="L46" s="20">
        <v>0.9869</v>
      </c>
      <c r="M46" s="65">
        <f t="shared" si="6"/>
        <v>1</v>
      </c>
      <c r="N46" s="65">
        <f t="shared" si="6"/>
        <v>1</v>
      </c>
      <c r="O46" s="65">
        <f t="shared" si="6"/>
        <v>1</v>
      </c>
    </row>
    <row r="47" spans="1:15">
      <c r="A47" s="2" t="s">
        <v>12</v>
      </c>
      <c r="B47" s="2" t="s">
        <v>16</v>
      </c>
      <c r="C47" s="3" t="s">
        <v>10</v>
      </c>
      <c r="D47" s="20">
        <v>0.98</v>
      </c>
      <c r="E47" s="20">
        <v>1</v>
      </c>
      <c r="F47" s="20">
        <v>1</v>
      </c>
      <c r="G47" s="20">
        <v>1</v>
      </c>
      <c r="I47" s="2" t="s">
        <v>12</v>
      </c>
      <c r="J47" s="2" t="s">
        <v>16</v>
      </c>
      <c r="K47" s="3" t="s">
        <v>10</v>
      </c>
      <c r="L47" s="20">
        <v>0.98</v>
      </c>
      <c r="M47" s="65">
        <f t="shared" si="6"/>
        <v>1</v>
      </c>
      <c r="N47" s="65">
        <f t="shared" si="6"/>
        <v>1</v>
      </c>
      <c r="O47" s="65">
        <f t="shared" si="6"/>
        <v>1</v>
      </c>
    </row>
    <row r="48" spans="1:15">
      <c r="A48" s="2" t="s">
        <v>12</v>
      </c>
      <c r="B48" s="2" t="s">
        <v>16</v>
      </c>
      <c r="C48" s="3" t="s">
        <v>11</v>
      </c>
      <c r="D48" s="18">
        <v>1</v>
      </c>
      <c r="E48" s="21">
        <v>1</v>
      </c>
      <c r="F48" s="21">
        <v>1</v>
      </c>
      <c r="G48" s="21">
        <v>1</v>
      </c>
      <c r="I48" s="2" t="s">
        <v>12</v>
      </c>
      <c r="J48" s="2" t="s">
        <v>16</v>
      </c>
      <c r="K48" s="3" t="s">
        <v>11</v>
      </c>
      <c r="L48" s="18">
        <v>1</v>
      </c>
      <c r="M48" s="65">
        <f t="shared" si="6"/>
        <v>1</v>
      </c>
      <c r="N48" s="65">
        <f t="shared" si="6"/>
        <v>1</v>
      </c>
      <c r="O48" s="65">
        <f t="shared" si="6"/>
        <v>1</v>
      </c>
    </row>
    <row r="49" spans="1:15">
      <c r="A49" s="2" t="s">
        <v>12</v>
      </c>
      <c r="B49" s="2" t="s">
        <v>17</v>
      </c>
      <c r="C49" s="3" t="s">
        <v>9</v>
      </c>
      <c r="D49" s="22">
        <v>6.25</v>
      </c>
      <c r="E49" s="15">
        <v>0</v>
      </c>
      <c r="F49" s="15">
        <v>0</v>
      </c>
      <c r="G49" s="15">
        <v>0</v>
      </c>
      <c r="I49" s="2" t="s">
        <v>12</v>
      </c>
      <c r="J49" s="2" t="s">
        <v>17</v>
      </c>
      <c r="K49" s="3" t="s">
        <v>9</v>
      </c>
      <c r="L49" s="22">
        <v>6.25</v>
      </c>
      <c r="M49" s="65">
        <f>E49/$L49</f>
        <v>0</v>
      </c>
      <c r="N49" s="65">
        <f>F49/$L49</f>
        <v>0</v>
      </c>
      <c r="O49" s="65">
        <f>G49/$L49</f>
        <v>0</v>
      </c>
    </row>
    <row r="50" spans="1:15">
      <c r="A50" s="2" t="s">
        <v>12</v>
      </c>
      <c r="B50" s="2" t="s">
        <v>17</v>
      </c>
      <c r="C50" s="3" t="s">
        <v>9</v>
      </c>
      <c r="D50" s="2" t="s">
        <v>18</v>
      </c>
      <c r="E50" s="9">
        <v>0</v>
      </c>
      <c r="F50" s="9">
        <v>0</v>
      </c>
      <c r="G50" s="9">
        <v>17.86</v>
      </c>
      <c r="I50" s="2" t="s">
        <v>12</v>
      </c>
      <c r="J50" s="2" t="s">
        <v>17</v>
      </c>
      <c r="K50" s="3" t="s">
        <v>9</v>
      </c>
      <c r="L50" s="2" t="s">
        <v>18</v>
      </c>
      <c r="M50" s="65">
        <v>0</v>
      </c>
      <c r="N50" s="65">
        <v>0</v>
      </c>
      <c r="O50" s="65">
        <f>G50/12.4</f>
        <v>1.4403225806451612</v>
      </c>
    </row>
    <row r="51" spans="1:15">
      <c r="A51" s="2" t="s">
        <v>12</v>
      </c>
      <c r="B51" s="2" t="s">
        <v>17</v>
      </c>
      <c r="C51" s="3" t="s">
        <v>10</v>
      </c>
      <c r="D51" s="14">
        <v>105</v>
      </c>
      <c r="E51" s="15">
        <v>0</v>
      </c>
      <c r="F51" s="15">
        <v>0</v>
      </c>
      <c r="G51" s="15">
        <v>179.77</v>
      </c>
      <c r="I51" s="2" t="s">
        <v>12</v>
      </c>
      <c r="J51" s="2" t="s">
        <v>17</v>
      </c>
      <c r="K51" s="3" t="s">
        <v>10</v>
      </c>
      <c r="L51" s="14">
        <v>105</v>
      </c>
      <c r="M51" s="65">
        <f>E51/$L51</f>
        <v>0</v>
      </c>
      <c r="N51" s="65">
        <f>F51/$L51</f>
        <v>0</v>
      </c>
      <c r="O51" s="65">
        <f>G51/$L51</f>
        <v>1.7120952380952381</v>
      </c>
    </row>
    <row r="52" spans="1:15">
      <c r="A52" s="2" t="s">
        <v>12</v>
      </c>
      <c r="B52" s="2" t="s">
        <v>19</v>
      </c>
      <c r="C52" s="3" t="s">
        <v>9</v>
      </c>
      <c r="D52" s="23">
        <v>1</v>
      </c>
      <c r="E52" s="13">
        <v>1.1499999999999999</v>
      </c>
      <c r="F52" s="13">
        <v>1.1599999999999999</v>
      </c>
      <c r="G52" s="13">
        <v>1.21</v>
      </c>
      <c r="I52" s="2" t="s">
        <v>12</v>
      </c>
      <c r="J52" s="2" t="s">
        <v>19</v>
      </c>
      <c r="K52" s="3" t="s">
        <v>9</v>
      </c>
      <c r="L52" s="23">
        <v>1</v>
      </c>
      <c r="M52" s="65">
        <f>E52</f>
        <v>1.1499999999999999</v>
      </c>
      <c r="N52" s="65">
        <f>F52</f>
        <v>1.1599999999999999</v>
      </c>
      <c r="O52" s="65">
        <f>G52</f>
        <v>1.21</v>
      </c>
    </row>
    <row r="53" spans="1:15">
      <c r="A53" s="2" t="s">
        <v>12</v>
      </c>
      <c r="B53" s="2" t="s">
        <v>19</v>
      </c>
      <c r="C53" s="3" t="s">
        <v>9</v>
      </c>
      <c r="D53" s="24">
        <v>140</v>
      </c>
      <c r="E53" s="25">
        <v>199</v>
      </c>
      <c r="F53" s="25">
        <v>182</v>
      </c>
      <c r="G53" s="25">
        <v>169</v>
      </c>
      <c r="I53" s="2" t="s">
        <v>12</v>
      </c>
      <c r="J53" s="2" t="s">
        <v>19</v>
      </c>
      <c r="K53" s="3" t="s">
        <v>9</v>
      </c>
      <c r="L53" s="24">
        <v>140</v>
      </c>
      <c r="M53" s="65">
        <f>E53/$L53</f>
        <v>1.4214285714285715</v>
      </c>
      <c r="N53" s="65">
        <f>F53/$L53</f>
        <v>1.3</v>
      </c>
      <c r="O53" s="65">
        <f>G53/$L53</f>
        <v>1.2071428571428571</v>
      </c>
    </row>
    <row r="54" spans="1:15">
      <c r="A54" s="2" t="s">
        <v>12</v>
      </c>
      <c r="B54" s="2" t="s">
        <v>19</v>
      </c>
      <c r="C54" s="3" t="s">
        <v>10</v>
      </c>
      <c r="D54" s="23">
        <v>0.95</v>
      </c>
      <c r="E54" s="13">
        <v>0.97499999999999998</v>
      </c>
      <c r="F54" s="13">
        <v>0.96</v>
      </c>
      <c r="G54" s="13">
        <v>0.96950000000000003</v>
      </c>
      <c r="I54" s="2" t="s">
        <v>12</v>
      </c>
      <c r="J54" s="2" t="s">
        <v>19</v>
      </c>
      <c r="K54" s="3" t="s">
        <v>10</v>
      </c>
      <c r="L54" s="23">
        <v>0.95</v>
      </c>
      <c r="M54" s="65">
        <f t="shared" ref="M54:O56" si="7">E54</f>
        <v>0.97499999999999998</v>
      </c>
      <c r="N54" s="65">
        <f t="shared" si="7"/>
        <v>0.96</v>
      </c>
      <c r="O54" s="65">
        <f t="shared" si="7"/>
        <v>0.96950000000000003</v>
      </c>
    </row>
    <row r="55" spans="1:15">
      <c r="A55" s="2" t="s">
        <v>12</v>
      </c>
      <c r="B55" s="2" t="s">
        <v>19</v>
      </c>
      <c r="C55" s="3" t="s">
        <v>11</v>
      </c>
      <c r="D55" s="23">
        <v>0.95</v>
      </c>
      <c r="E55" s="13">
        <v>1</v>
      </c>
      <c r="F55" s="13">
        <v>1</v>
      </c>
      <c r="G55" s="13">
        <v>1</v>
      </c>
      <c r="I55" s="2" t="s">
        <v>12</v>
      </c>
      <c r="J55" s="2" t="s">
        <v>19</v>
      </c>
      <c r="K55" s="3" t="s">
        <v>11</v>
      </c>
      <c r="L55" s="23">
        <v>0.95</v>
      </c>
      <c r="M55" s="65">
        <f t="shared" si="7"/>
        <v>1</v>
      </c>
      <c r="N55" s="65">
        <f t="shared" si="7"/>
        <v>1</v>
      </c>
      <c r="O55" s="65">
        <f t="shared" si="7"/>
        <v>1</v>
      </c>
    </row>
    <row r="56" spans="1:15">
      <c r="A56" s="2" t="s">
        <v>12</v>
      </c>
      <c r="B56" s="2" t="s">
        <v>19</v>
      </c>
      <c r="C56" s="3" t="s">
        <v>11</v>
      </c>
      <c r="D56" s="23">
        <v>0.95</v>
      </c>
      <c r="E56" s="13">
        <v>1</v>
      </c>
      <c r="F56" s="13">
        <v>1</v>
      </c>
      <c r="G56" s="13">
        <v>1</v>
      </c>
      <c r="I56" s="2" t="s">
        <v>12</v>
      </c>
      <c r="J56" s="2" t="s">
        <v>19</v>
      </c>
      <c r="K56" s="3" t="s">
        <v>11</v>
      </c>
      <c r="L56" s="23">
        <v>0.95</v>
      </c>
      <c r="M56" s="65">
        <f t="shared" si="7"/>
        <v>1</v>
      </c>
      <c r="N56" s="65">
        <f t="shared" si="7"/>
        <v>1</v>
      </c>
      <c r="O56" s="65">
        <f t="shared" si="7"/>
        <v>1</v>
      </c>
    </row>
    <row r="57" spans="1:15">
      <c r="A57" s="2" t="s">
        <v>12</v>
      </c>
      <c r="B57" s="2" t="s">
        <v>20</v>
      </c>
      <c r="C57" s="3" t="s">
        <v>9</v>
      </c>
      <c r="D57" s="26">
        <v>10000</v>
      </c>
      <c r="E57" s="27">
        <v>10457</v>
      </c>
      <c r="F57" s="27">
        <v>11947</v>
      </c>
      <c r="G57" s="27">
        <v>12410</v>
      </c>
      <c r="I57" s="2" t="s">
        <v>12</v>
      </c>
      <c r="J57" s="2" t="s">
        <v>20</v>
      </c>
      <c r="K57" s="3" t="s">
        <v>9</v>
      </c>
      <c r="L57" s="26">
        <v>10000</v>
      </c>
      <c r="M57" s="65">
        <f>E57/$L57</f>
        <v>1.0457000000000001</v>
      </c>
      <c r="N57" s="65">
        <f>F57/$L57</f>
        <v>1.1947000000000001</v>
      </c>
      <c r="O57" s="65">
        <f>G57/$L57</f>
        <v>1.2410000000000001</v>
      </c>
    </row>
    <row r="58" spans="1:15">
      <c r="A58" s="2" t="s">
        <v>12</v>
      </c>
      <c r="B58" s="2" t="s">
        <v>20</v>
      </c>
      <c r="C58" s="3" t="s">
        <v>10</v>
      </c>
      <c r="D58" s="28">
        <v>0.95</v>
      </c>
      <c r="E58" s="29">
        <v>0.99709999999999999</v>
      </c>
      <c r="F58" s="29">
        <v>0.99739999999999995</v>
      </c>
      <c r="G58" s="29">
        <v>0.99870000000000003</v>
      </c>
      <c r="I58" s="2" t="s">
        <v>12</v>
      </c>
      <c r="J58" s="2" t="s">
        <v>20</v>
      </c>
      <c r="K58" s="3" t="s">
        <v>10</v>
      </c>
      <c r="L58" s="28">
        <v>0.95</v>
      </c>
      <c r="M58" s="65">
        <f t="shared" ref="M58:O59" si="8">E58</f>
        <v>0.99709999999999999</v>
      </c>
      <c r="N58" s="65">
        <f t="shared" si="8"/>
        <v>0.99739999999999995</v>
      </c>
      <c r="O58" s="65">
        <f t="shared" si="8"/>
        <v>0.99870000000000003</v>
      </c>
    </row>
    <row r="59" spans="1:15">
      <c r="A59" s="2" t="s">
        <v>12</v>
      </c>
      <c r="B59" s="2" t="s">
        <v>20</v>
      </c>
      <c r="C59" s="3" t="s">
        <v>11</v>
      </c>
      <c r="D59" s="28">
        <v>1</v>
      </c>
      <c r="E59" s="30">
        <v>1</v>
      </c>
      <c r="F59" s="30">
        <v>1</v>
      </c>
      <c r="G59" s="30">
        <v>1</v>
      </c>
      <c r="I59" s="2" t="s">
        <v>12</v>
      </c>
      <c r="J59" s="2" t="s">
        <v>20</v>
      </c>
      <c r="K59" s="3" t="s">
        <v>11</v>
      </c>
      <c r="L59" s="28">
        <v>1</v>
      </c>
      <c r="M59" s="65">
        <f t="shared" si="8"/>
        <v>1</v>
      </c>
      <c r="N59" s="65">
        <f t="shared" si="8"/>
        <v>1</v>
      </c>
      <c r="O59" s="65">
        <f t="shared" si="8"/>
        <v>1</v>
      </c>
    </row>
    <row r="60" spans="1:15">
      <c r="A60" s="2" t="s">
        <v>12</v>
      </c>
      <c r="B60" s="2" t="s">
        <v>21</v>
      </c>
      <c r="C60" s="3" t="s">
        <v>9</v>
      </c>
      <c r="D60" s="2">
        <v>22500</v>
      </c>
      <c r="E60" s="2">
        <v>23120</v>
      </c>
      <c r="F60" s="2">
        <v>23056</v>
      </c>
      <c r="G60" s="2">
        <v>22833</v>
      </c>
      <c r="I60" s="2" t="s">
        <v>12</v>
      </c>
      <c r="J60" s="2" t="s">
        <v>21</v>
      </c>
      <c r="K60" s="3" t="s">
        <v>9</v>
      </c>
      <c r="L60" s="2">
        <v>22500</v>
      </c>
      <c r="M60" s="65">
        <f t="shared" ref="M60:O63" si="9">E60/$L60</f>
        <v>1.0275555555555556</v>
      </c>
      <c r="N60" s="65">
        <f t="shared" si="9"/>
        <v>1.0247111111111111</v>
      </c>
      <c r="O60" s="65">
        <f t="shared" si="9"/>
        <v>1.0147999999999999</v>
      </c>
    </row>
    <row r="61" spans="1:15">
      <c r="A61" s="2" t="s">
        <v>12</v>
      </c>
      <c r="B61" s="2" t="s">
        <v>21</v>
      </c>
      <c r="C61" s="3" t="s">
        <v>9</v>
      </c>
      <c r="D61" s="2">
        <v>2000</v>
      </c>
      <c r="E61" s="2">
        <v>2050</v>
      </c>
      <c r="F61" s="2">
        <v>2050</v>
      </c>
      <c r="G61" s="2">
        <v>0</v>
      </c>
      <c r="I61" s="2" t="s">
        <v>12</v>
      </c>
      <c r="J61" s="2" t="s">
        <v>21</v>
      </c>
      <c r="K61" s="3" t="s">
        <v>9</v>
      </c>
      <c r="L61" s="2">
        <v>2000</v>
      </c>
      <c r="M61" s="65">
        <f t="shared" si="9"/>
        <v>1.0249999999999999</v>
      </c>
      <c r="N61" s="65">
        <f t="shared" si="9"/>
        <v>1.0249999999999999</v>
      </c>
      <c r="O61" s="65">
        <f t="shared" si="9"/>
        <v>0</v>
      </c>
    </row>
    <row r="62" spans="1:15">
      <c r="A62" s="2" t="s">
        <v>12</v>
      </c>
      <c r="B62" s="2" t="s">
        <v>21</v>
      </c>
      <c r="C62" s="3" t="s">
        <v>9</v>
      </c>
      <c r="D62" s="2">
        <v>6000</v>
      </c>
      <c r="E62" s="2">
        <v>6429</v>
      </c>
      <c r="F62" s="2">
        <v>7661</v>
      </c>
      <c r="G62" s="2">
        <v>0</v>
      </c>
      <c r="I62" s="2" t="s">
        <v>12</v>
      </c>
      <c r="J62" s="2" t="s">
        <v>21</v>
      </c>
      <c r="K62" s="3" t="s">
        <v>9</v>
      </c>
      <c r="L62" s="2">
        <v>6000</v>
      </c>
      <c r="M62" s="65">
        <f t="shared" si="9"/>
        <v>1.0714999999999999</v>
      </c>
      <c r="N62" s="65">
        <f t="shared" si="9"/>
        <v>1.2768333333333333</v>
      </c>
      <c r="O62" s="65">
        <f t="shared" si="9"/>
        <v>0</v>
      </c>
    </row>
    <row r="63" spans="1:15">
      <c r="A63" s="2" t="s">
        <v>12</v>
      </c>
      <c r="B63" s="2" t="s">
        <v>21</v>
      </c>
      <c r="C63" s="3" t="s">
        <v>9</v>
      </c>
      <c r="D63" s="2">
        <v>2000</v>
      </c>
      <c r="E63" s="2">
        <v>2061</v>
      </c>
      <c r="F63" s="2">
        <v>1061</v>
      </c>
      <c r="G63" s="2">
        <v>1051</v>
      </c>
      <c r="I63" s="2" t="s">
        <v>12</v>
      </c>
      <c r="J63" s="2" t="s">
        <v>21</v>
      </c>
      <c r="K63" s="3" t="s">
        <v>9</v>
      </c>
      <c r="L63" s="2">
        <v>2000</v>
      </c>
      <c r="M63" s="65">
        <f t="shared" si="9"/>
        <v>1.0305</v>
      </c>
      <c r="N63" s="65">
        <f t="shared" si="9"/>
        <v>0.53049999999999997</v>
      </c>
      <c r="O63" s="65">
        <f t="shared" si="9"/>
        <v>0.52549999999999997</v>
      </c>
    </row>
    <row r="64" spans="1:15">
      <c r="A64" s="2" t="s">
        <v>12</v>
      </c>
      <c r="B64" s="2" t="s">
        <v>21</v>
      </c>
      <c r="C64" s="3" t="s">
        <v>10</v>
      </c>
      <c r="D64" s="4">
        <v>0.95</v>
      </c>
      <c r="E64" s="5">
        <v>0.98870000000000002</v>
      </c>
      <c r="F64" s="5">
        <v>23056</v>
      </c>
      <c r="G64" s="5">
        <v>22833</v>
      </c>
      <c r="I64" s="2" t="s">
        <v>12</v>
      </c>
      <c r="J64" s="2" t="s">
        <v>21</v>
      </c>
      <c r="K64" s="3" t="s">
        <v>10</v>
      </c>
      <c r="L64" s="4">
        <v>0.95</v>
      </c>
      <c r="M64" s="65">
        <f t="shared" ref="M64:O71" si="10">E64</f>
        <v>0.98870000000000002</v>
      </c>
      <c r="N64" s="65">
        <v>1</v>
      </c>
      <c r="O64" s="65">
        <v>1</v>
      </c>
    </row>
    <row r="65" spans="1:15">
      <c r="A65" s="2" t="s">
        <v>12</v>
      </c>
      <c r="B65" s="2" t="s">
        <v>21</v>
      </c>
      <c r="C65" s="3" t="s">
        <v>10</v>
      </c>
      <c r="D65" s="4">
        <v>0.95</v>
      </c>
      <c r="E65" s="5">
        <v>1</v>
      </c>
      <c r="F65" s="5">
        <v>2050</v>
      </c>
      <c r="G65" s="5">
        <v>0</v>
      </c>
      <c r="I65" s="2" t="s">
        <v>12</v>
      </c>
      <c r="J65" s="2" t="s">
        <v>21</v>
      </c>
      <c r="K65" s="3" t="s">
        <v>10</v>
      </c>
      <c r="L65" s="4">
        <v>0.95</v>
      </c>
      <c r="M65" s="65">
        <f t="shared" si="10"/>
        <v>1</v>
      </c>
      <c r="N65" s="65">
        <v>1</v>
      </c>
      <c r="O65" s="65">
        <f t="shared" si="10"/>
        <v>0</v>
      </c>
    </row>
    <row r="66" spans="1:15">
      <c r="A66" s="2" t="s">
        <v>12</v>
      </c>
      <c r="B66" s="2" t="s">
        <v>21</v>
      </c>
      <c r="C66" s="3" t="s">
        <v>10</v>
      </c>
      <c r="D66" s="4">
        <v>0.95</v>
      </c>
      <c r="E66" s="5">
        <v>0.98680000000000001</v>
      </c>
      <c r="F66" s="5">
        <v>7661</v>
      </c>
      <c r="G66" s="5">
        <v>0</v>
      </c>
      <c r="I66" s="2" t="s">
        <v>12</v>
      </c>
      <c r="J66" s="2" t="s">
        <v>21</v>
      </c>
      <c r="K66" s="3" t="s">
        <v>10</v>
      </c>
      <c r="L66" s="4">
        <v>0.95</v>
      </c>
      <c r="M66" s="65">
        <f t="shared" si="10"/>
        <v>0.98680000000000001</v>
      </c>
      <c r="N66" s="65">
        <v>1</v>
      </c>
      <c r="O66" s="65">
        <f t="shared" si="10"/>
        <v>0</v>
      </c>
    </row>
    <row r="67" spans="1:15">
      <c r="A67" s="2" t="s">
        <v>12</v>
      </c>
      <c r="B67" s="2" t="s">
        <v>21</v>
      </c>
      <c r="C67" s="3" t="s">
        <v>10</v>
      </c>
      <c r="D67" s="4">
        <v>0.95</v>
      </c>
      <c r="E67" s="5">
        <v>0.98980000000000001</v>
      </c>
      <c r="F67" s="5">
        <v>1061</v>
      </c>
      <c r="G67" s="5">
        <v>1051</v>
      </c>
      <c r="I67" s="2" t="s">
        <v>12</v>
      </c>
      <c r="J67" s="2" t="s">
        <v>21</v>
      </c>
      <c r="K67" s="3" t="s">
        <v>10</v>
      </c>
      <c r="L67" s="4">
        <v>0.95</v>
      </c>
      <c r="M67" s="65">
        <f t="shared" si="10"/>
        <v>0.98980000000000001</v>
      </c>
      <c r="N67" s="65">
        <v>1</v>
      </c>
      <c r="O67" s="65">
        <v>1</v>
      </c>
    </row>
    <row r="68" spans="1:15">
      <c r="A68" s="2" t="s">
        <v>12</v>
      </c>
      <c r="B68" s="2" t="s">
        <v>21</v>
      </c>
      <c r="C68" s="3" t="s">
        <v>11</v>
      </c>
      <c r="D68" s="4">
        <v>1</v>
      </c>
      <c r="E68" s="5">
        <v>1</v>
      </c>
      <c r="F68" s="5">
        <v>1</v>
      </c>
      <c r="G68" s="5">
        <v>1</v>
      </c>
      <c r="I68" s="2" t="s">
        <v>12</v>
      </c>
      <c r="J68" s="2" t="s">
        <v>21</v>
      </c>
      <c r="K68" s="3" t="s">
        <v>11</v>
      </c>
      <c r="L68" s="4">
        <v>1</v>
      </c>
      <c r="M68" s="65">
        <f t="shared" si="10"/>
        <v>1</v>
      </c>
      <c r="N68" s="65">
        <f t="shared" si="10"/>
        <v>1</v>
      </c>
      <c r="O68" s="65">
        <f t="shared" si="10"/>
        <v>1</v>
      </c>
    </row>
    <row r="69" spans="1:15">
      <c r="A69" s="2" t="s">
        <v>12</v>
      </c>
      <c r="B69" s="2" t="s">
        <v>21</v>
      </c>
      <c r="C69" s="3" t="s">
        <v>11</v>
      </c>
      <c r="D69" s="4">
        <v>1</v>
      </c>
      <c r="E69" s="5">
        <v>1</v>
      </c>
      <c r="F69" s="5">
        <v>1</v>
      </c>
      <c r="G69" s="5">
        <v>0</v>
      </c>
      <c r="I69" s="2" t="s">
        <v>12</v>
      </c>
      <c r="J69" s="2" t="s">
        <v>21</v>
      </c>
      <c r="K69" s="3" t="s">
        <v>11</v>
      </c>
      <c r="L69" s="4">
        <v>1</v>
      </c>
      <c r="M69" s="65">
        <f t="shared" si="10"/>
        <v>1</v>
      </c>
      <c r="N69" s="65">
        <f t="shared" si="10"/>
        <v>1</v>
      </c>
      <c r="O69" s="65">
        <f t="shared" si="10"/>
        <v>0</v>
      </c>
    </row>
    <row r="70" spans="1:15">
      <c r="A70" s="2" t="s">
        <v>12</v>
      </c>
      <c r="B70" s="2" t="s">
        <v>21</v>
      </c>
      <c r="C70" s="3" t="s">
        <v>11</v>
      </c>
      <c r="D70" s="4">
        <v>1</v>
      </c>
      <c r="E70" s="5">
        <v>1</v>
      </c>
      <c r="F70" s="5">
        <v>1</v>
      </c>
      <c r="G70" s="5">
        <v>0</v>
      </c>
      <c r="I70" s="2" t="s">
        <v>12</v>
      </c>
      <c r="J70" s="2" t="s">
        <v>21</v>
      </c>
      <c r="K70" s="3" t="s">
        <v>11</v>
      </c>
      <c r="L70" s="4">
        <v>1</v>
      </c>
      <c r="M70" s="65">
        <f t="shared" si="10"/>
        <v>1</v>
      </c>
      <c r="N70" s="65">
        <f t="shared" si="10"/>
        <v>1</v>
      </c>
      <c r="O70" s="65">
        <f t="shared" si="10"/>
        <v>0</v>
      </c>
    </row>
    <row r="71" spans="1:15">
      <c r="A71" s="2" t="s">
        <v>12</v>
      </c>
      <c r="B71" s="2" t="s">
        <v>21</v>
      </c>
      <c r="C71" s="3" t="s">
        <v>11</v>
      </c>
      <c r="D71" s="4">
        <v>1</v>
      </c>
      <c r="E71" s="5">
        <v>1</v>
      </c>
      <c r="F71" s="5">
        <v>1</v>
      </c>
      <c r="G71" s="5">
        <v>1</v>
      </c>
      <c r="I71" s="2" t="s">
        <v>12</v>
      </c>
      <c r="J71" s="2" t="s">
        <v>21</v>
      </c>
      <c r="K71" s="3" t="s">
        <v>11</v>
      </c>
      <c r="L71" s="4">
        <v>1</v>
      </c>
      <c r="M71" s="65">
        <f t="shared" si="10"/>
        <v>1</v>
      </c>
      <c r="N71" s="65">
        <f t="shared" si="10"/>
        <v>1</v>
      </c>
      <c r="O71" s="65">
        <f t="shared" si="10"/>
        <v>1</v>
      </c>
    </row>
    <row r="72" spans="1:15">
      <c r="A72" s="2" t="s">
        <v>22</v>
      </c>
      <c r="B72" s="2" t="s">
        <v>23</v>
      </c>
      <c r="C72" s="3" t="s">
        <v>9</v>
      </c>
      <c r="D72" s="2">
        <v>680</v>
      </c>
      <c r="E72" s="31">
        <v>685</v>
      </c>
      <c r="F72" s="31">
        <v>0</v>
      </c>
      <c r="G72" s="31">
        <v>711</v>
      </c>
      <c r="H72"/>
      <c r="I72" s="2" t="s">
        <v>22</v>
      </c>
      <c r="J72" s="2" t="s">
        <v>23</v>
      </c>
      <c r="K72" s="3" t="s">
        <v>9</v>
      </c>
      <c r="L72" s="2">
        <v>680</v>
      </c>
      <c r="M72" s="65">
        <f t="shared" ref="M72:O77" si="11">E72/$L72</f>
        <v>1.0073529411764706</v>
      </c>
      <c r="N72" s="65">
        <f t="shared" si="11"/>
        <v>0</v>
      </c>
      <c r="O72" s="65">
        <f t="shared" si="11"/>
        <v>1.0455882352941177</v>
      </c>
    </row>
    <row r="73" spans="1:15">
      <c r="A73" s="2" t="s">
        <v>22</v>
      </c>
      <c r="B73" s="2" t="s">
        <v>23</v>
      </c>
      <c r="C73" s="3" t="s">
        <v>9</v>
      </c>
      <c r="D73" s="2">
        <v>550</v>
      </c>
      <c r="E73" s="31">
        <v>1239</v>
      </c>
      <c r="F73" s="31">
        <v>0</v>
      </c>
      <c r="G73" s="31">
        <v>722</v>
      </c>
      <c r="H73"/>
      <c r="I73" s="2" t="s">
        <v>22</v>
      </c>
      <c r="J73" s="2" t="s">
        <v>23</v>
      </c>
      <c r="K73" s="3" t="s">
        <v>9</v>
      </c>
      <c r="L73" s="2">
        <v>550</v>
      </c>
      <c r="M73" s="65">
        <f t="shared" si="11"/>
        <v>2.2527272727272729</v>
      </c>
      <c r="N73" s="65">
        <f t="shared" si="11"/>
        <v>0</v>
      </c>
      <c r="O73" s="65">
        <f t="shared" si="11"/>
        <v>1.3127272727272727</v>
      </c>
    </row>
    <row r="74" spans="1:15">
      <c r="A74" s="2" t="s">
        <v>22</v>
      </c>
      <c r="B74" s="2" t="s">
        <v>23</v>
      </c>
      <c r="C74" s="3" t="s">
        <v>9</v>
      </c>
      <c r="D74" s="2">
        <v>2800</v>
      </c>
      <c r="E74" s="31">
        <v>2925</v>
      </c>
      <c r="F74" s="31">
        <v>0</v>
      </c>
      <c r="G74" s="31">
        <v>2834</v>
      </c>
      <c r="H74"/>
      <c r="I74" s="2" t="s">
        <v>22</v>
      </c>
      <c r="J74" s="2" t="s">
        <v>23</v>
      </c>
      <c r="K74" s="3" t="s">
        <v>9</v>
      </c>
      <c r="L74" s="2">
        <v>2800</v>
      </c>
      <c r="M74" s="65">
        <f t="shared" si="11"/>
        <v>1.0446428571428572</v>
      </c>
      <c r="N74" s="65">
        <f t="shared" si="11"/>
        <v>0</v>
      </c>
      <c r="O74" s="65">
        <f t="shared" si="11"/>
        <v>1.0121428571428572</v>
      </c>
    </row>
    <row r="75" spans="1:15">
      <c r="A75" s="2" t="s">
        <v>22</v>
      </c>
      <c r="B75" s="2" t="s">
        <v>23</v>
      </c>
      <c r="C75" s="3" t="s">
        <v>9</v>
      </c>
      <c r="D75" s="2">
        <v>1600</v>
      </c>
      <c r="E75" s="31">
        <v>1787</v>
      </c>
      <c r="F75" s="31">
        <v>0</v>
      </c>
      <c r="G75" s="31">
        <v>1907</v>
      </c>
      <c r="H75"/>
      <c r="I75" s="2" t="s">
        <v>22</v>
      </c>
      <c r="J75" s="2" t="s">
        <v>23</v>
      </c>
      <c r="K75" s="3" t="s">
        <v>9</v>
      </c>
      <c r="L75" s="2">
        <v>1600</v>
      </c>
      <c r="M75" s="65">
        <f t="shared" si="11"/>
        <v>1.1168750000000001</v>
      </c>
      <c r="N75" s="65">
        <f t="shared" si="11"/>
        <v>0</v>
      </c>
      <c r="O75" s="65">
        <f t="shared" si="11"/>
        <v>1.191875</v>
      </c>
    </row>
    <row r="76" spans="1:15">
      <c r="A76" s="2" t="s">
        <v>22</v>
      </c>
      <c r="B76" s="2" t="s">
        <v>23</v>
      </c>
      <c r="C76" s="3" t="s">
        <v>9</v>
      </c>
      <c r="D76" s="2">
        <v>350</v>
      </c>
      <c r="E76" s="31">
        <v>315</v>
      </c>
      <c r="F76" s="31">
        <v>0</v>
      </c>
      <c r="G76" s="31">
        <v>346</v>
      </c>
      <c r="H76"/>
      <c r="I76" s="2" t="s">
        <v>22</v>
      </c>
      <c r="J76" s="2" t="s">
        <v>23</v>
      </c>
      <c r="K76" s="3" t="s">
        <v>9</v>
      </c>
      <c r="L76" s="2">
        <v>350</v>
      </c>
      <c r="M76" s="65">
        <f t="shared" si="11"/>
        <v>0.9</v>
      </c>
      <c r="N76" s="65">
        <f t="shared" si="11"/>
        <v>0</v>
      </c>
      <c r="O76" s="65">
        <f t="shared" si="11"/>
        <v>0.98857142857142855</v>
      </c>
    </row>
    <row r="77" spans="1:15">
      <c r="A77" s="2" t="s">
        <v>22</v>
      </c>
      <c r="B77" s="2" t="s">
        <v>23</v>
      </c>
      <c r="C77" s="3" t="s">
        <v>9</v>
      </c>
      <c r="D77" s="2">
        <v>1500</v>
      </c>
      <c r="E77" s="31">
        <v>1336</v>
      </c>
      <c r="F77" s="31">
        <v>0</v>
      </c>
      <c r="G77" s="31">
        <v>1376</v>
      </c>
      <c r="H77"/>
      <c r="I77" s="2" t="s">
        <v>22</v>
      </c>
      <c r="J77" s="2" t="s">
        <v>23</v>
      </c>
      <c r="K77" s="3" t="s">
        <v>9</v>
      </c>
      <c r="L77" s="2">
        <v>1500</v>
      </c>
      <c r="M77" s="65">
        <f t="shared" si="11"/>
        <v>0.89066666666666672</v>
      </c>
      <c r="N77" s="65">
        <f t="shared" si="11"/>
        <v>0</v>
      </c>
      <c r="O77" s="65">
        <f t="shared" si="11"/>
        <v>0.91733333333333333</v>
      </c>
    </row>
    <row r="78" spans="1:15">
      <c r="A78" s="2" t="s">
        <v>22</v>
      </c>
      <c r="B78" s="2" t="s">
        <v>23</v>
      </c>
      <c r="C78" s="3" t="s">
        <v>9</v>
      </c>
      <c r="D78" s="32">
        <v>0.88</v>
      </c>
      <c r="E78" s="10">
        <v>0.85199999999999998</v>
      </c>
      <c r="F78" s="10">
        <v>0</v>
      </c>
      <c r="G78" s="10">
        <v>0.88</v>
      </c>
      <c r="H78"/>
      <c r="I78" s="2" t="s">
        <v>22</v>
      </c>
      <c r="J78" s="2" t="s">
        <v>23</v>
      </c>
      <c r="K78" s="3" t="s">
        <v>9</v>
      </c>
      <c r="L78" s="32">
        <v>0.88</v>
      </c>
      <c r="M78" s="65">
        <f t="shared" ref="M78:O81" si="12">E78</f>
        <v>0.85199999999999998</v>
      </c>
      <c r="N78" s="65">
        <f t="shared" si="12"/>
        <v>0</v>
      </c>
      <c r="O78" s="65">
        <f t="shared" si="12"/>
        <v>0.88</v>
      </c>
    </row>
    <row r="79" spans="1:15">
      <c r="A79" s="2" t="s">
        <v>22</v>
      </c>
      <c r="B79" s="2" t="s">
        <v>23</v>
      </c>
      <c r="C79" s="3" t="s">
        <v>9</v>
      </c>
      <c r="D79" s="32">
        <v>0.7</v>
      </c>
      <c r="E79" s="10">
        <v>0.66200000000000003</v>
      </c>
      <c r="F79" s="10">
        <v>0</v>
      </c>
      <c r="G79" s="10">
        <v>0.66600000000000004</v>
      </c>
      <c r="H79"/>
      <c r="I79" s="2" t="s">
        <v>22</v>
      </c>
      <c r="J79" s="2" t="s">
        <v>23</v>
      </c>
      <c r="K79" s="3" t="s">
        <v>9</v>
      </c>
      <c r="L79" s="32">
        <v>0.7</v>
      </c>
      <c r="M79" s="65">
        <f t="shared" si="12"/>
        <v>0.66200000000000003</v>
      </c>
      <c r="N79" s="65">
        <f t="shared" si="12"/>
        <v>0</v>
      </c>
      <c r="O79" s="65">
        <f t="shared" si="12"/>
        <v>0.66600000000000004</v>
      </c>
    </row>
    <row r="80" spans="1:15">
      <c r="A80" s="2" t="s">
        <v>22</v>
      </c>
      <c r="B80" s="2" t="s">
        <v>23</v>
      </c>
      <c r="C80" s="3" t="s">
        <v>9</v>
      </c>
      <c r="D80" s="32">
        <v>0.5</v>
      </c>
      <c r="E80" s="10">
        <v>0.51849999999999996</v>
      </c>
      <c r="F80" s="10">
        <v>0</v>
      </c>
      <c r="G80" s="10">
        <v>0.52</v>
      </c>
      <c r="H80"/>
      <c r="I80" s="2" t="s">
        <v>22</v>
      </c>
      <c r="J80" s="2" t="s">
        <v>23</v>
      </c>
      <c r="K80" s="3" t="s">
        <v>9</v>
      </c>
      <c r="L80" s="32">
        <v>0.5</v>
      </c>
      <c r="M80" s="65">
        <f t="shared" si="12"/>
        <v>0.51849999999999996</v>
      </c>
      <c r="N80" s="65">
        <f t="shared" si="12"/>
        <v>0</v>
      </c>
      <c r="O80" s="65">
        <f t="shared" si="12"/>
        <v>0.52</v>
      </c>
    </row>
    <row r="81" spans="1:15">
      <c r="A81" s="2" t="s">
        <v>22</v>
      </c>
      <c r="B81" s="2" t="s">
        <v>23</v>
      </c>
      <c r="C81" s="3" t="s">
        <v>9</v>
      </c>
      <c r="D81" s="32">
        <v>0.8</v>
      </c>
      <c r="E81" s="10">
        <v>1.01</v>
      </c>
      <c r="F81" s="10">
        <v>0</v>
      </c>
      <c r="G81" s="10">
        <v>0.91200000000000003</v>
      </c>
      <c r="H81"/>
      <c r="I81" s="2" t="s">
        <v>22</v>
      </c>
      <c r="J81" s="2" t="s">
        <v>23</v>
      </c>
      <c r="K81" s="3" t="s">
        <v>9</v>
      </c>
      <c r="L81" s="32">
        <v>0.8</v>
      </c>
      <c r="M81" s="65">
        <f t="shared" si="12"/>
        <v>1.01</v>
      </c>
      <c r="N81" s="65">
        <f t="shared" si="12"/>
        <v>0</v>
      </c>
      <c r="O81" s="65">
        <f t="shared" si="12"/>
        <v>0.91200000000000003</v>
      </c>
    </row>
    <row r="82" spans="1:15">
      <c r="A82" s="2" t="s">
        <v>22</v>
      </c>
      <c r="B82" s="2" t="s">
        <v>23</v>
      </c>
      <c r="C82" s="3" t="s">
        <v>9</v>
      </c>
      <c r="D82" s="2">
        <v>520</v>
      </c>
      <c r="E82" s="31">
        <v>585</v>
      </c>
      <c r="F82" s="31">
        <v>0</v>
      </c>
      <c r="G82" s="31">
        <v>574</v>
      </c>
      <c r="H82"/>
      <c r="I82" s="2" t="s">
        <v>22</v>
      </c>
      <c r="J82" s="2" t="s">
        <v>23</v>
      </c>
      <c r="K82" s="3" t="s">
        <v>9</v>
      </c>
      <c r="L82" s="2">
        <v>520</v>
      </c>
      <c r="M82" s="65">
        <f>E82/$L82</f>
        <v>1.125</v>
      </c>
      <c r="N82" s="65">
        <f>F82/$L82</f>
        <v>0</v>
      </c>
      <c r="O82" s="65">
        <f>G82/$L82</f>
        <v>1.1038461538461539</v>
      </c>
    </row>
    <row r="83" spans="1:15">
      <c r="A83" s="2" t="s">
        <v>22</v>
      </c>
      <c r="B83" s="2" t="s">
        <v>23</v>
      </c>
      <c r="C83" s="3" t="s">
        <v>9</v>
      </c>
      <c r="D83" s="32">
        <v>0.7</v>
      </c>
      <c r="E83" s="10">
        <v>0.80400000000000005</v>
      </c>
      <c r="F83" s="10">
        <v>0</v>
      </c>
      <c r="G83" s="10">
        <v>0.78200000000000003</v>
      </c>
      <c r="H83"/>
      <c r="I83" s="2" t="s">
        <v>22</v>
      </c>
      <c r="J83" s="2" t="s">
        <v>23</v>
      </c>
      <c r="K83" s="3" t="s">
        <v>9</v>
      </c>
      <c r="L83" s="32">
        <v>0.7</v>
      </c>
      <c r="M83" s="65">
        <f t="shared" ref="M83:O85" si="13">E83</f>
        <v>0.80400000000000005</v>
      </c>
      <c r="N83" s="65">
        <f t="shared" si="13"/>
        <v>0</v>
      </c>
      <c r="O83" s="65">
        <f t="shared" si="13"/>
        <v>0.78200000000000003</v>
      </c>
    </row>
    <row r="84" spans="1:15">
      <c r="A84" s="2" t="s">
        <v>22</v>
      </c>
      <c r="B84" s="2" t="s">
        <v>23</v>
      </c>
      <c r="C84" s="3" t="s">
        <v>9</v>
      </c>
      <c r="D84" s="33">
        <v>0.48</v>
      </c>
      <c r="E84" s="34">
        <v>0.51</v>
      </c>
      <c r="F84" s="34">
        <v>0</v>
      </c>
      <c r="G84" s="34">
        <v>0.52</v>
      </c>
      <c r="H84"/>
      <c r="I84" s="2" t="s">
        <v>22</v>
      </c>
      <c r="J84" s="2" t="s">
        <v>23</v>
      </c>
      <c r="K84" s="3" t="s">
        <v>9</v>
      </c>
      <c r="L84" s="33">
        <v>0.48</v>
      </c>
      <c r="M84" s="65">
        <f t="shared" si="13"/>
        <v>0.51</v>
      </c>
      <c r="N84" s="65">
        <f t="shared" si="13"/>
        <v>0</v>
      </c>
      <c r="O84" s="65">
        <f t="shared" si="13"/>
        <v>0.52</v>
      </c>
    </row>
    <row r="85" spans="1:15">
      <c r="A85" s="2" t="s">
        <v>22</v>
      </c>
      <c r="B85" s="2" t="s">
        <v>23</v>
      </c>
      <c r="C85" s="3" t="s">
        <v>9</v>
      </c>
      <c r="D85" s="33">
        <v>0.48</v>
      </c>
      <c r="E85" s="34">
        <v>0.61539999999999995</v>
      </c>
      <c r="F85" s="34">
        <v>0</v>
      </c>
      <c r="G85" s="34">
        <v>0.63</v>
      </c>
      <c r="H85"/>
      <c r="I85" s="2" t="s">
        <v>22</v>
      </c>
      <c r="J85" s="2" t="s">
        <v>23</v>
      </c>
      <c r="K85" s="3" t="s">
        <v>9</v>
      </c>
      <c r="L85" s="33">
        <v>0.48</v>
      </c>
      <c r="M85" s="65">
        <f t="shared" si="13"/>
        <v>0.61539999999999995</v>
      </c>
      <c r="N85" s="65">
        <f t="shared" si="13"/>
        <v>0</v>
      </c>
      <c r="O85" s="65">
        <f t="shared" si="13"/>
        <v>0.63</v>
      </c>
    </row>
    <row r="86" spans="1:15">
      <c r="A86" s="2" t="s">
        <v>22</v>
      </c>
      <c r="B86" s="2" t="s">
        <v>23</v>
      </c>
      <c r="C86" s="3" t="s">
        <v>10</v>
      </c>
      <c r="D86" s="14">
        <v>50</v>
      </c>
      <c r="E86" s="9">
        <v>41</v>
      </c>
      <c r="F86" s="9">
        <v>0</v>
      </c>
      <c r="G86" s="9">
        <v>17</v>
      </c>
      <c r="H86"/>
      <c r="I86" s="2" t="s">
        <v>22</v>
      </c>
      <c r="J86" s="2" t="s">
        <v>23</v>
      </c>
      <c r="K86" s="3" t="s">
        <v>10</v>
      </c>
      <c r="L86" s="14">
        <v>50</v>
      </c>
      <c r="M86" s="65">
        <f t="shared" ref="M86:O87" si="14">E86/$L86</f>
        <v>0.82</v>
      </c>
      <c r="N86" s="65">
        <f t="shared" si="14"/>
        <v>0</v>
      </c>
      <c r="O86" s="65">
        <f t="shared" si="14"/>
        <v>0.34</v>
      </c>
    </row>
    <row r="87" spans="1:15">
      <c r="A87" s="2" t="s">
        <v>22</v>
      </c>
      <c r="B87" s="2" t="s">
        <v>23</v>
      </c>
      <c r="C87" s="3" t="s">
        <v>10</v>
      </c>
      <c r="D87" s="2">
        <v>2</v>
      </c>
      <c r="E87" s="9">
        <v>0</v>
      </c>
      <c r="F87" s="9">
        <v>0</v>
      </c>
      <c r="G87" s="9">
        <v>0</v>
      </c>
      <c r="H87"/>
      <c r="I87" s="2" t="s">
        <v>22</v>
      </c>
      <c r="J87" s="2" t="s">
        <v>23</v>
      </c>
      <c r="K87" s="3" t="s">
        <v>10</v>
      </c>
      <c r="L87" s="2">
        <v>2</v>
      </c>
      <c r="M87" s="65">
        <f t="shared" si="14"/>
        <v>0</v>
      </c>
      <c r="N87" s="65">
        <f t="shared" si="14"/>
        <v>0</v>
      </c>
      <c r="O87" s="65">
        <f t="shared" si="14"/>
        <v>0</v>
      </c>
    </row>
    <row r="88" spans="1:15">
      <c r="A88" s="2" t="s">
        <v>22</v>
      </c>
      <c r="B88" s="2" t="s">
        <v>23</v>
      </c>
      <c r="C88" s="3" t="s">
        <v>10</v>
      </c>
      <c r="D88" s="35">
        <v>0.72</v>
      </c>
      <c r="E88" s="12">
        <v>0.74099999999999999</v>
      </c>
      <c r="F88" s="12">
        <v>0</v>
      </c>
      <c r="G88" s="12">
        <v>0.74299999999999999</v>
      </c>
      <c r="H88"/>
      <c r="I88" s="2" t="s">
        <v>22</v>
      </c>
      <c r="J88" s="2" t="s">
        <v>23</v>
      </c>
      <c r="K88" s="3" t="s">
        <v>10</v>
      </c>
      <c r="L88" s="35">
        <v>0.72</v>
      </c>
      <c r="M88" s="65">
        <f t="shared" ref="M88:O90" si="15">E88</f>
        <v>0.74099999999999999</v>
      </c>
      <c r="N88" s="65">
        <f t="shared" si="15"/>
        <v>0</v>
      </c>
      <c r="O88" s="65">
        <f t="shared" si="15"/>
        <v>0.74299999999999999</v>
      </c>
    </row>
    <row r="89" spans="1:15">
      <c r="A89" s="2" t="s">
        <v>22</v>
      </c>
      <c r="B89" s="2" t="s">
        <v>23</v>
      </c>
      <c r="C89" s="3" t="s">
        <v>10</v>
      </c>
      <c r="D89" s="35">
        <v>6.2E-2</v>
      </c>
      <c r="E89" s="12">
        <v>5.8999999999999997E-2</v>
      </c>
      <c r="F89" s="12">
        <v>0</v>
      </c>
      <c r="G89" s="12">
        <v>0.06</v>
      </c>
      <c r="H89"/>
      <c r="I89" s="2" t="s">
        <v>22</v>
      </c>
      <c r="J89" s="2" t="s">
        <v>23</v>
      </c>
      <c r="K89" s="3" t="s">
        <v>10</v>
      </c>
      <c r="L89" s="35">
        <v>6.2E-2</v>
      </c>
      <c r="M89" s="65">
        <f t="shared" si="15"/>
        <v>5.8999999999999997E-2</v>
      </c>
      <c r="N89" s="65">
        <f t="shared" si="15"/>
        <v>0</v>
      </c>
      <c r="O89" s="65">
        <f t="shared" si="15"/>
        <v>0.06</v>
      </c>
    </row>
    <row r="90" spans="1:15">
      <c r="A90" s="2" t="s">
        <v>22</v>
      </c>
      <c r="B90" s="2" t="s">
        <v>23</v>
      </c>
      <c r="C90" s="3" t="s">
        <v>11</v>
      </c>
      <c r="D90" s="18">
        <v>0.8</v>
      </c>
      <c r="E90" s="10">
        <v>0.76600000000000001</v>
      </c>
      <c r="F90" s="10">
        <v>0</v>
      </c>
      <c r="G90" s="10">
        <v>0.78</v>
      </c>
      <c r="H90"/>
      <c r="I90" s="2" t="s">
        <v>22</v>
      </c>
      <c r="J90" s="2" t="s">
        <v>23</v>
      </c>
      <c r="K90" s="3" t="s">
        <v>11</v>
      </c>
      <c r="L90" s="18">
        <v>0.8</v>
      </c>
      <c r="M90" s="65">
        <f t="shared" si="15"/>
        <v>0.76600000000000001</v>
      </c>
      <c r="N90" s="65">
        <f t="shared" si="15"/>
        <v>0</v>
      </c>
      <c r="O90" s="65">
        <f t="shared" si="15"/>
        <v>0.78</v>
      </c>
    </row>
    <row r="91" spans="1:15">
      <c r="A91" s="2" t="s">
        <v>22</v>
      </c>
      <c r="B91" s="2" t="s">
        <v>23</v>
      </c>
      <c r="C91" s="3" t="s">
        <v>11</v>
      </c>
      <c r="D91" s="36">
        <v>200</v>
      </c>
      <c r="E91" s="37">
        <v>195</v>
      </c>
      <c r="F91" s="37">
        <v>0</v>
      </c>
      <c r="G91" s="37">
        <v>195</v>
      </c>
      <c r="H91"/>
      <c r="I91" s="2" t="s">
        <v>22</v>
      </c>
      <c r="J91" s="2" t="s">
        <v>23</v>
      </c>
      <c r="K91" s="3" t="s">
        <v>11</v>
      </c>
      <c r="L91" s="36">
        <v>200</v>
      </c>
      <c r="M91" s="65">
        <f t="shared" ref="M91:O93" si="16">E91/$L91</f>
        <v>0.97499999999999998</v>
      </c>
      <c r="N91" s="65">
        <f t="shared" si="16"/>
        <v>0</v>
      </c>
      <c r="O91" s="65">
        <f t="shared" si="16"/>
        <v>0.97499999999999998</v>
      </c>
    </row>
    <row r="92" spans="1:15">
      <c r="A92" s="2" t="s">
        <v>22</v>
      </c>
      <c r="B92" s="2" t="s">
        <v>23</v>
      </c>
      <c r="C92" s="3" t="s">
        <v>11</v>
      </c>
      <c r="D92" s="2">
        <v>4000</v>
      </c>
      <c r="E92" s="38">
        <v>5198</v>
      </c>
      <c r="F92" s="38">
        <v>0</v>
      </c>
      <c r="G92" s="38">
        <v>4794</v>
      </c>
      <c r="H92"/>
      <c r="I92" s="2" t="s">
        <v>22</v>
      </c>
      <c r="J92" s="2" t="s">
        <v>23</v>
      </c>
      <c r="K92" s="3" t="s">
        <v>11</v>
      </c>
      <c r="L92" s="2">
        <v>4000</v>
      </c>
      <c r="M92" s="65">
        <f t="shared" si="16"/>
        <v>1.2995000000000001</v>
      </c>
      <c r="N92" s="65">
        <f t="shared" si="16"/>
        <v>0</v>
      </c>
      <c r="O92" s="65">
        <f t="shared" si="16"/>
        <v>1.1984999999999999</v>
      </c>
    </row>
    <row r="93" spans="1:15">
      <c r="A93" s="2" t="s">
        <v>22</v>
      </c>
      <c r="B93" s="2" t="s">
        <v>23</v>
      </c>
      <c r="C93" s="3" t="s">
        <v>11</v>
      </c>
      <c r="D93" s="2">
        <v>70</v>
      </c>
      <c r="E93" s="9">
        <v>283</v>
      </c>
      <c r="F93" s="9">
        <v>0</v>
      </c>
      <c r="G93" s="9">
        <v>0</v>
      </c>
      <c r="H93"/>
      <c r="I93" s="2" t="s">
        <v>22</v>
      </c>
      <c r="J93" s="2" t="s">
        <v>23</v>
      </c>
      <c r="K93" s="3" t="s">
        <v>11</v>
      </c>
      <c r="L93" s="2">
        <v>70</v>
      </c>
      <c r="M93" s="65">
        <f t="shared" si="16"/>
        <v>4.0428571428571427</v>
      </c>
      <c r="N93" s="65">
        <f t="shared" si="16"/>
        <v>0</v>
      </c>
      <c r="O93" s="65">
        <f t="shared" si="16"/>
        <v>0</v>
      </c>
    </row>
    <row r="94" spans="1:15">
      <c r="A94" s="2" t="s">
        <v>22</v>
      </c>
      <c r="B94" s="2" t="s">
        <v>23</v>
      </c>
      <c r="C94" s="3" t="s">
        <v>11</v>
      </c>
      <c r="D94" s="32">
        <v>0.73</v>
      </c>
      <c r="E94" s="10">
        <v>0.71099999999999997</v>
      </c>
      <c r="F94" s="10">
        <v>0</v>
      </c>
      <c r="G94" s="10">
        <v>0.72199999999999998</v>
      </c>
      <c r="H94"/>
      <c r="I94" s="2" t="s">
        <v>22</v>
      </c>
      <c r="J94" s="2" t="s">
        <v>23</v>
      </c>
      <c r="K94" s="3" t="s">
        <v>11</v>
      </c>
      <c r="L94" s="32">
        <v>0.73</v>
      </c>
      <c r="M94" s="65">
        <f>E94</f>
        <v>0.71099999999999997</v>
      </c>
      <c r="N94" s="65">
        <f>F94</f>
        <v>0</v>
      </c>
      <c r="O94" s="65">
        <f>G94</f>
        <v>0.72199999999999998</v>
      </c>
    </row>
    <row r="95" spans="1:15">
      <c r="A95" s="2" t="s">
        <v>22</v>
      </c>
      <c r="B95" s="2" t="s">
        <v>23</v>
      </c>
      <c r="C95" s="3" t="s">
        <v>11</v>
      </c>
      <c r="D95" s="2">
        <v>2</v>
      </c>
      <c r="E95" s="9">
        <v>1.77</v>
      </c>
      <c r="F95" s="9">
        <v>0</v>
      </c>
      <c r="G95" s="9">
        <v>1.6</v>
      </c>
      <c r="H95"/>
      <c r="I95" s="2" t="s">
        <v>22</v>
      </c>
      <c r="J95" s="2" t="s">
        <v>23</v>
      </c>
      <c r="K95" s="3" t="s">
        <v>11</v>
      </c>
      <c r="L95" s="2">
        <v>2</v>
      </c>
      <c r="M95" s="65">
        <f>E95/$L95</f>
        <v>0.88500000000000001</v>
      </c>
      <c r="N95" s="65">
        <f>F95/$L95</f>
        <v>0</v>
      </c>
      <c r="O95" s="65">
        <f>G95/$L95</f>
        <v>0.8</v>
      </c>
    </row>
    <row r="96" spans="1:15">
      <c r="A96" s="2" t="s">
        <v>22</v>
      </c>
      <c r="B96" s="2" t="s">
        <v>23</v>
      </c>
      <c r="C96" s="3" t="s">
        <v>11</v>
      </c>
      <c r="D96" s="35">
        <v>0.4</v>
      </c>
      <c r="E96" s="12">
        <v>0.41099999999999998</v>
      </c>
      <c r="F96" s="12">
        <v>0</v>
      </c>
      <c r="G96" s="12">
        <v>0.44500000000000001</v>
      </c>
      <c r="H96"/>
      <c r="I96" s="2" t="s">
        <v>22</v>
      </c>
      <c r="J96" s="2" t="s">
        <v>23</v>
      </c>
      <c r="K96" s="3" t="s">
        <v>11</v>
      </c>
      <c r="L96" s="35">
        <v>0.4</v>
      </c>
      <c r="M96" s="65">
        <f t="shared" ref="M96:O100" si="17">E96</f>
        <v>0.41099999999999998</v>
      </c>
      <c r="N96" s="65">
        <f t="shared" si="17"/>
        <v>0</v>
      </c>
      <c r="O96" s="65">
        <f t="shared" si="17"/>
        <v>0.44500000000000001</v>
      </c>
    </row>
    <row r="97" spans="1:15">
      <c r="A97" s="2" t="s">
        <v>22</v>
      </c>
      <c r="B97" s="2" t="s">
        <v>23</v>
      </c>
      <c r="C97" s="3" t="s">
        <v>11</v>
      </c>
      <c r="D97" s="35">
        <v>1.4999999999999999E-2</v>
      </c>
      <c r="E97" s="12">
        <v>1.04E-2</v>
      </c>
      <c r="F97" s="12">
        <v>0</v>
      </c>
      <c r="G97" s="12">
        <v>7.6E-3</v>
      </c>
      <c r="H97"/>
      <c r="I97" s="2" t="s">
        <v>22</v>
      </c>
      <c r="J97" s="2" t="s">
        <v>23</v>
      </c>
      <c r="K97" s="3" t="s">
        <v>11</v>
      </c>
      <c r="L97" s="35">
        <v>1.4999999999999999E-2</v>
      </c>
      <c r="M97" s="65">
        <f t="shared" si="17"/>
        <v>1.04E-2</v>
      </c>
      <c r="N97" s="65">
        <f t="shared" si="17"/>
        <v>0</v>
      </c>
      <c r="O97" s="65">
        <f t="shared" si="17"/>
        <v>7.6E-3</v>
      </c>
    </row>
    <row r="98" spans="1:15">
      <c r="A98" s="2" t="s">
        <v>12</v>
      </c>
      <c r="B98" s="2" t="s">
        <v>24</v>
      </c>
      <c r="C98" s="3" t="s">
        <v>9</v>
      </c>
      <c r="D98" s="4">
        <v>0.95</v>
      </c>
      <c r="E98" s="39">
        <v>1.0417000000000001</v>
      </c>
      <c r="F98" s="39">
        <v>1.0017</v>
      </c>
      <c r="G98" s="39">
        <v>1.0017</v>
      </c>
      <c r="I98" s="2" t="s">
        <v>12</v>
      </c>
      <c r="J98" s="2" t="s">
        <v>24</v>
      </c>
      <c r="K98" s="3" t="s">
        <v>9</v>
      </c>
      <c r="L98" s="4">
        <v>0.95</v>
      </c>
      <c r="M98" s="65">
        <f t="shared" si="17"/>
        <v>1.0417000000000001</v>
      </c>
      <c r="N98" s="65">
        <f t="shared" si="17"/>
        <v>1.0017</v>
      </c>
      <c r="O98" s="65">
        <f t="shared" si="17"/>
        <v>1.0017</v>
      </c>
    </row>
    <row r="99" spans="1:15">
      <c r="A99" s="2" t="s">
        <v>12</v>
      </c>
      <c r="B99" s="2" t="s">
        <v>24</v>
      </c>
      <c r="C99" s="3" t="s">
        <v>10</v>
      </c>
      <c r="D99" s="4">
        <v>0.96</v>
      </c>
      <c r="E99" s="39">
        <v>1</v>
      </c>
      <c r="F99" s="39">
        <v>1</v>
      </c>
      <c r="G99" s="39">
        <v>1</v>
      </c>
      <c r="I99" s="2" t="s">
        <v>12</v>
      </c>
      <c r="J99" s="2" t="s">
        <v>24</v>
      </c>
      <c r="K99" s="3" t="s">
        <v>10</v>
      </c>
      <c r="L99" s="4">
        <v>0.96</v>
      </c>
      <c r="M99" s="65">
        <f t="shared" si="17"/>
        <v>1</v>
      </c>
      <c r="N99" s="65">
        <f t="shared" si="17"/>
        <v>1</v>
      </c>
      <c r="O99" s="65">
        <f t="shared" si="17"/>
        <v>1</v>
      </c>
    </row>
    <row r="100" spans="1:15">
      <c r="A100" s="2" t="s">
        <v>12</v>
      </c>
      <c r="B100" s="2" t="s">
        <v>24</v>
      </c>
      <c r="C100" s="3" t="s">
        <v>11</v>
      </c>
      <c r="D100" s="4">
        <v>0.96</v>
      </c>
      <c r="E100" s="39">
        <v>1</v>
      </c>
      <c r="F100" s="39">
        <v>1</v>
      </c>
      <c r="G100" s="39">
        <v>1</v>
      </c>
      <c r="I100" s="2" t="s">
        <v>12</v>
      </c>
      <c r="J100" s="2" t="s">
        <v>24</v>
      </c>
      <c r="K100" s="3" t="s">
        <v>11</v>
      </c>
      <c r="L100" s="4">
        <v>0.96</v>
      </c>
      <c r="M100" s="65">
        <f t="shared" si="17"/>
        <v>1</v>
      </c>
      <c r="N100" s="65">
        <f t="shared" si="17"/>
        <v>1</v>
      </c>
      <c r="O100" s="65">
        <f t="shared" si="17"/>
        <v>1</v>
      </c>
    </row>
    <row r="101" spans="1:15">
      <c r="A101" s="2" t="s">
        <v>12</v>
      </c>
      <c r="B101" s="2" t="s">
        <v>25</v>
      </c>
      <c r="C101" s="3" t="s">
        <v>9</v>
      </c>
      <c r="D101" s="2">
        <v>20000</v>
      </c>
      <c r="E101" s="9">
        <v>20010</v>
      </c>
      <c r="F101" s="9">
        <v>20010</v>
      </c>
      <c r="G101" s="9">
        <v>20010</v>
      </c>
      <c r="I101" s="2" t="s">
        <v>12</v>
      </c>
      <c r="J101" s="2" t="s">
        <v>25</v>
      </c>
      <c r="K101" s="3" t="s">
        <v>9</v>
      </c>
      <c r="L101" s="2">
        <v>20000</v>
      </c>
      <c r="M101" s="65">
        <f t="shared" ref="M101:O102" si="18">E101/$L101</f>
        <v>1.0004999999999999</v>
      </c>
      <c r="N101" s="65">
        <f t="shared" si="18"/>
        <v>1.0004999999999999</v>
      </c>
      <c r="O101" s="65">
        <f t="shared" si="18"/>
        <v>1.0004999999999999</v>
      </c>
    </row>
    <row r="102" spans="1:15">
      <c r="A102" s="2" t="s">
        <v>12</v>
      </c>
      <c r="B102" s="2" t="s">
        <v>25</v>
      </c>
      <c r="C102" s="3" t="s">
        <v>9</v>
      </c>
      <c r="D102" s="2">
        <v>17000</v>
      </c>
      <c r="E102" s="9">
        <v>17000</v>
      </c>
      <c r="F102" s="9">
        <v>17000</v>
      </c>
      <c r="G102" s="9">
        <v>17000</v>
      </c>
      <c r="I102" s="2" t="s">
        <v>12</v>
      </c>
      <c r="J102" s="2" t="s">
        <v>25</v>
      </c>
      <c r="K102" s="3" t="s">
        <v>9</v>
      </c>
      <c r="L102" s="2">
        <v>17000</v>
      </c>
      <c r="M102" s="65">
        <f t="shared" si="18"/>
        <v>1</v>
      </c>
      <c r="N102" s="65">
        <f t="shared" si="18"/>
        <v>1</v>
      </c>
      <c r="O102" s="65">
        <f t="shared" si="18"/>
        <v>1</v>
      </c>
    </row>
    <row r="103" spans="1:15">
      <c r="A103" s="2" t="s">
        <v>12</v>
      </c>
      <c r="B103" s="2" t="s">
        <v>25</v>
      </c>
      <c r="C103" s="3" t="s">
        <v>10</v>
      </c>
      <c r="D103" s="23">
        <v>0.01</v>
      </c>
      <c r="E103" s="4">
        <v>0</v>
      </c>
      <c r="F103" s="4">
        <v>0</v>
      </c>
      <c r="G103" s="4">
        <v>0</v>
      </c>
      <c r="I103" s="2" t="s">
        <v>12</v>
      </c>
      <c r="J103" s="2" t="s">
        <v>25</v>
      </c>
      <c r="K103" s="3" t="s">
        <v>10</v>
      </c>
      <c r="L103" s="23">
        <v>0.01</v>
      </c>
      <c r="M103" s="65">
        <f t="shared" ref="M103:O108" si="19">E103</f>
        <v>0</v>
      </c>
      <c r="N103" s="65">
        <f t="shared" si="19"/>
        <v>0</v>
      </c>
      <c r="O103" s="65">
        <f t="shared" si="19"/>
        <v>0</v>
      </c>
    </row>
    <row r="104" spans="1:15">
      <c r="A104" s="2" t="s">
        <v>12</v>
      </c>
      <c r="B104" s="2" t="s">
        <v>25</v>
      </c>
      <c r="C104" s="3" t="s">
        <v>10</v>
      </c>
      <c r="D104" s="23">
        <v>0.02</v>
      </c>
      <c r="E104" s="4">
        <v>0</v>
      </c>
      <c r="F104" s="4">
        <v>0</v>
      </c>
      <c r="G104" s="4">
        <v>0</v>
      </c>
      <c r="I104" s="2" t="s">
        <v>12</v>
      </c>
      <c r="J104" s="2" t="s">
        <v>25</v>
      </c>
      <c r="K104" s="3" t="s">
        <v>10</v>
      </c>
      <c r="L104" s="23">
        <v>0.02</v>
      </c>
      <c r="M104" s="65">
        <f t="shared" si="19"/>
        <v>0</v>
      </c>
      <c r="N104" s="65">
        <f t="shared" si="19"/>
        <v>0</v>
      </c>
      <c r="O104" s="65">
        <f t="shared" si="19"/>
        <v>0</v>
      </c>
    </row>
    <row r="105" spans="1:15">
      <c r="A105" s="2" t="s">
        <v>12</v>
      </c>
      <c r="B105" s="2" t="s">
        <v>25</v>
      </c>
      <c r="C105" s="3" t="s">
        <v>10</v>
      </c>
      <c r="D105" s="23">
        <v>0.1</v>
      </c>
      <c r="E105" s="4">
        <v>0</v>
      </c>
      <c r="F105" s="4">
        <v>0</v>
      </c>
      <c r="G105" s="4">
        <v>0</v>
      </c>
      <c r="I105" s="2" t="s">
        <v>12</v>
      </c>
      <c r="J105" s="2" t="s">
        <v>25</v>
      </c>
      <c r="K105" s="3" t="s">
        <v>10</v>
      </c>
      <c r="L105" s="23">
        <v>0.1</v>
      </c>
      <c r="M105" s="65">
        <f t="shared" si="19"/>
        <v>0</v>
      </c>
      <c r="N105" s="65">
        <f t="shared" si="19"/>
        <v>0</v>
      </c>
      <c r="O105" s="65">
        <f t="shared" si="19"/>
        <v>0</v>
      </c>
    </row>
    <row r="106" spans="1:15">
      <c r="A106" s="2" t="s">
        <v>12</v>
      </c>
      <c r="B106" s="2" t="s">
        <v>25</v>
      </c>
      <c r="C106" s="3" t="s">
        <v>11</v>
      </c>
      <c r="D106" s="23">
        <v>0.95</v>
      </c>
      <c r="E106" s="23">
        <v>1</v>
      </c>
      <c r="F106" s="23">
        <v>1</v>
      </c>
      <c r="G106" s="23">
        <v>1</v>
      </c>
      <c r="I106" s="2" t="s">
        <v>12</v>
      </c>
      <c r="J106" s="2" t="s">
        <v>25</v>
      </c>
      <c r="K106" s="3" t="s">
        <v>11</v>
      </c>
      <c r="L106" s="23">
        <v>0.95</v>
      </c>
      <c r="M106" s="65">
        <f t="shared" si="19"/>
        <v>1</v>
      </c>
      <c r="N106" s="65">
        <f t="shared" si="19"/>
        <v>1</v>
      </c>
      <c r="O106" s="65">
        <f t="shared" si="19"/>
        <v>1</v>
      </c>
    </row>
    <row r="107" spans="1:15">
      <c r="A107" s="2" t="s">
        <v>12</v>
      </c>
      <c r="B107" s="2" t="s">
        <v>25</v>
      </c>
      <c r="C107" s="3" t="s">
        <v>11</v>
      </c>
      <c r="D107" s="23">
        <v>1</v>
      </c>
      <c r="E107" s="23">
        <v>1</v>
      </c>
      <c r="F107" s="23">
        <v>1</v>
      </c>
      <c r="G107" s="23">
        <v>1</v>
      </c>
      <c r="I107" s="2" t="s">
        <v>12</v>
      </c>
      <c r="J107" s="2" t="s">
        <v>25</v>
      </c>
      <c r="K107" s="3" t="s">
        <v>11</v>
      </c>
      <c r="L107" s="23">
        <v>1</v>
      </c>
      <c r="M107" s="65">
        <f t="shared" si="19"/>
        <v>1</v>
      </c>
      <c r="N107" s="65">
        <f t="shared" si="19"/>
        <v>1</v>
      </c>
      <c r="O107" s="65">
        <f t="shared" si="19"/>
        <v>1</v>
      </c>
    </row>
    <row r="108" spans="1:15">
      <c r="A108" s="2" t="s">
        <v>12</v>
      </c>
      <c r="B108" s="2" t="s">
        <v>25</v>
      </c>
      <c r="C108" s="3" t="s">
        <v>11</v>
      </c>
      <c r="D108" s="23">
        <v>1</v>
      </c>
      <c r="E108" s="2">
        <v>0</v>
      </c>
      <c r="F108" s="2">
        <v>0</v>
      </c>
      <c r="G108" s="2">
        <v>0</v>
      </c>
      <c r="I108" s="2" t="s">
        <v>12</v>
      </c>
      <c r="J108" s="2" t="s">
        <v>25</v>
      </c>
      <c r="K108" s="3" t="s">
        <v>11</v>
      </c>
      <c r="L108" s="23">
        <v>1</v>
      </c>
      <c r="M108" s="65">
        <f t="shared" si="19"/>
        <v>0</v>
      </c>
      <c r="N108" s="65">
        <f t="shared" si="19"/>
        <v>0</v>
      </c>
      <c r="O108" s="65">
        <f t="shared" si="19"/>
        <v>0</v>
      </c>
    </row>
    <row r="109" spans="1:15">
      <c r="A109" s="2" t="s">
        <v>12</v>
      </c>
      <c r="B109" s="2" t="s">
        <v>26</v>
      </c>
      <c r="C109" s="3" t="s">
        <v>9</v>
      </c>
      <c r="D109" s="14">
        <v>230</v>
      </c>
      <c r="E109" s="15">
        <v>242</v>
      </c>
      <c r="F109" s="15">
        <v>232</v>
      </c>
      <c r="G109" s="15">
        <v>232</v>
      </c>
      <c r="I109" s="2" t="s">
        <v>12</v>
      </c>
      <c r="J109" s="2" t="s">
        <v>26</v>
      </c>
      <c r="K109" s="3" t="s">
        <v>9</v>
      </c>
      <c r="L109" s="14">
        <v>230</v>
      </c>
      <c r="M109" s="65">
        <f>E109/$L109</f>
        <v>1.0521739130434782</v>
      </c>
      <c r="N109" s="65">
        <f>F109/$L109</f>
        <v>1.008695652173913</v>
      </c>
      <c r="O109" s="65">
        <f>G109/$L109</f>
        <v>1.008695652173913</v>
      </c>
    </row>
    <row r="110" spans="1:15">
      <c r="A110" s="2" t="s">
        <v>12</v>
      </c>
      <c r="B110" s="2" t="s">
        <v>26</v>
      </c>
      <c r="C110" s="3" t="s">
        <v>10</v>
      </c>
      <c r="D110" s="18">
        <v>0.95</v>
      </c>
      <c r="E110" s="40">
        <v>1</v>
      </c>
      <c r="F110" s="40">
        <v>1</v>
      </c>
      <c r="G110" s="40">
        <v>1</v>
      </c>
      <c r="I110" s="2" t="s">
        <v>12</v>
      </c>
      <c r="J110" s="2" t="s">
        <v>26</v>
      </c>
      <c r="K110" s="3" t="s">
        <v>10</v>
      </c>
      <c r="L110" s="18">
        <v>0.95</v>
      </c>
      <c r="M110" s="65">
        <f t="shared" ref="M110:M125" si="20">E110</f>
        <v>1</v>
      </c>
      <c r="N110" s="65">
        <f t="shared" ref="N110:N125" si="21">F110</f>
        <v>1</v>
      </c>
      <c r="O110" s="65">
        <f t="shared" ref="O110:O125" si="22">G110</f>
        <v>1</v>
      </c>
    </row>
    <row r="111" spans="1:15">
      <c r="A111" s="2" t="s">
        <v>12</v>
      </c>
      <c r="B111" s="2" t="s">
        <v>26</v>
      </c>
      <c r="C111" s="3" t="s">
        <v>10</v>
      </c>
      <c r="D111" s="18">
        <v>0.95</v>
      </c>
      <c r="E111" s="40">
        <v>1</v>
      </c>
      <c r="F111" s="40">
        <v>1</v>
      </c>
      <c r="G111" s="40">
        <v>0</v>
      </c>
      <c r="I111" s="2" t="s">
        <v>12</v>
      </c>
      <c r="J111" s="2" t="s">
        <v>26</v>
      </c>
      <c r="K111" s="3" t="s">
        <v>10</v>
      </c>
      <c r="L111" s="18">
        <v>0.95</v>
      </c>
      <c r="M111" s="65">
        <f t="shared" si="20"/>
        <v>1</v>
      </c>
      <c r="N111" s="65">
        <f t="shared" si="21"/>
        <v>1</v>
      </c>
      <c r="O111" s="65">
        <f t="shared" si="22"/>
        <v>0</v>
      </c>
    </row>
    <row r="112" spans="1:15">
      <c r="A112" s="2" t="s">
        <v>12</v>
      </c>
      <c r="B112" s="2" t="s">
        <v>26</v>
      </c>
      <c r="C112" s="3" t="s">
        <v>10</v>
      </c>
      <c r="D112" s="18">
        <v>0.95</v>
      </c>
      <c r="E112" s="40">
        <v>1</v>
      </c>
      <c r="F112" s="40">
        <v>1</v>
      </c>
      <c r="G112" s="40">
        <v>0</v>
      </c>
      <c r="I112" s="2" t="s">
        <v>12</v>
      </c>
      <c r="J112" s="2" t="s">
        <v>26</v>
      </c>
      <c r="K112" s="3" t="s">
        <v>10</v>
      </c>
      <c r="L112" s="18">
        <v>0.95</v>
      </c>
      <c r="M112" s="65">
        <f t="shared" si="20"/>
        <v>1</v>
      </c>
      <c r="N112" s="65">
        <f t="shared" si="21"/>
        <v>1</v>
      </c>
      <c r="O112" s="65">
        <f t="shared" si="22"/>
        <v>0</v>
      </c>
    </row>
    <row r="113" spans="1:15">
      <c r="A113" s="2" t="s">
        <v>12</v>
      </c>
      <c r="B113" s="2" t="s">
        <v>26</v>
      </c>
      <c r="C113" s="3" t="s">
        <v>10</v>
      </c>
      <c r="D113" s="18">
        <v>0.95</v>
      </c>
      <c r="E113" s="40">
        <v>1</v>
      </c>
      <c r="F113" s="40">
        <v>1</v>
      </c>
      <c r="G113" s="40">
        <v>0</v>
      </c>
      <c r="I113" s="2" t="s">
        <v>12</v>
      </c>
      <c r="J113" s="2" t="s">
        <v>26</v>
      </c>
      <c r="K113" s="3" t="s">
        <v>10</v>
      </c>
      <c r="L113" s="18">
        <v>0.95</v>
      </c>
      <c r="M113" s="65">
        <f t="shared" si="20"/>
        <v>1</v>
      </c>
      <c r="N113" s="65">
        <f t="shared" si="21"/>
        <v>1</v>
      </c>
      <c r="O113" s="65">
        <f t="shared" si="22"/>
        <v>0</v>
      </c>
    </row>
    <row r="114" spans="1:15">
      <c r="A114" s="2" t="s">
        <v>12</v>
      </c>
      <c r="B114" s="2" t="s">
        <v>26</v>
      </c>
      <c r="C114" s="3" t="s">
        <v>10</v>
      </c>
      <c r="D114" s="18">
        <v>0.95</v>
      </c>
      <c r="E114" s="41">
        <v>1</v>
      </c>
      <c r="F114" s="41">
        <v>0.99670000000000003</v>
      </c>
      <c r="G114" s="41">
        <v>1</v>
      </c>
      <c r="I114" s="2" t="s">
        <v>12</v>
      </c>
      <c r="J114" s="2" t="s">
        <v>26</v>
      </c>
      <c r="K114" s="3" t="s">
        <v>10</v>
      </c>
      <c r="L114" s="18">
        <v>0.95</v>
      </c>
      <c r="M114" s="65">
        <f t="shared" si="20"/>
        <v>1</v>
      </c>
      <c r="N114" s="65">
        <f t="shared" si="21"/>
        <v>0.99670000000000003</v>
      </c>
      <c r="O114" s="65">
        <f t="shared" si="22"/>
        <v>1</v>
      </c>
    </row>
    <row r="115" spans="1:15">
      <c r="A115" s="2" t="s">
        <v>12</v>
      </c>
      <c r="B115" s="2" t="s">
        <v>26</v>
      </c>
      <c r="C115" s="3" t="s">
        <v>11</v>
      </c>
      <c r="D115" s="42">
        <v>0.95</v>
      </c>
      <c r="E115" s="29">
        <v>1</v>
      </c>
      <c r="F115" s="29">
        <v>1</v>
      </c>
      <c r="G115" s="29">
        <v>1</v>
      </c>
      <c r="I115" s="2" t="s">
        <v>12</v>
      </c>
      <c r="J115" s="2" t="s">
        <v>26</v>
      </c>
      <c r="K115" s="3" t="s">
        <v>11</v>
      </c>
      <c r="L115" s="42">
        <v>0.95</v>
      </c>
      <c r="M115" s="65">
        <f t="shared" si="20"/>
        <v>1</v>
      </c>
      <c r="N115" s="65">
        <f t="shared" si="21"/>
        <v>1</v>
      </c>
      <c r="O115" s="65">
        <f t="shared" si="22"/>
        <v>1</v>
      </c>
    </row>
    <row r="116" spans="1:15">
      <c r="A116" s="2" t="s">
        <v>12</v>
      </c>
      <c r="B116" s="2" t="s">
        <v>26</v>
      </c>
      <c r="C116" s="3" t="s">
        <v>11</v>
      </c>
      <c r="D116" s="42">
        <v>0.95</v>
      </c>
      <c r="E116" s="29">
        <v>0.99209999999999998</v>
      </c>
      <c r="F116" s="29">
        <v>0</v>
      </c>
      <c r="G116" s="29">
        <v>0</v>
      </c>
      <c r="I116" s="2" t="s">
        <v>12</v>
      </c>
      <c r="J116" s="2" t="s">
        <v>26</v>
      </c>
      <c r="K116" s="3" t="s">
        <v>11</v>
      </c>
      <c r="L116" s="42">
        <v>0.95</v>
      </c>
      <c r="M116" s="65">
        <f t="shared" si="20"/>
        <v>0.99209999999999998</v>
      </c>
      <c r="N116" s="65">
        <f t="shared" si="21"/>
        <v>0</v>
      </c>
      <c r="O116" s="65">
        <f t="shared" si="22"/>
        <v>0</v>
      </c>
    </row>
    <row r="117" spans="1:15">
      <c r="A117" s="2" t="s">
        <v>12</v>
      </c>
      <c r="B117" s="2" t="s">
        <v>26</v>
      </c>
      <c r="C117" s="3" t="s">
        <v>11</v>
      </c>
      <c r="D117" s="42">
        <v>0.95</v>
      </c>
      <c r="E117" s="29">
        <v>1</v>
      </c>
      <c r="F117" s="29">
        <v>0</v>
      </c>
      <c r="G117" s="29">
        <v>0</v>
      </c>
      <c r="I117" s="2" t="s">
        <v>12</v>
      </c>
      <c r="J117" s="2" t="s">
        <v>26</v>
      </c>
      <c r="K117" s="3" t="s">
        <v>11</v>
      </c>
      <c r="L117" s="42">
        <v>0.95</v>
      </c>
      <c r="M117" s="65">
        <f t="shared" si="20"/>
        <v>1</v>
      </c>
      <c r="N117" s="65">
        <f t="shared" si="21"/>
        <v>0</v>
      </c>
      <c r="O117" s="65">
        <f t="shared" si="22"/>
        <v>0</v>
      </c>
    </row>
    <row r="118" spans="1:15">
      <c r="A118" s="2" t="s">
        <v>12</v>
      </c>
      <c r="B118" s="2" t="s">
        <v>26</v>
      </c>
      <c r="C118" s="3" t="s">
        <v>11</v>
      </c>
      <c r="D118" s="42">
        <v>0.95</v>
      </c>
      <c r="E118" s="29">
        <v>1</v>
      </c>
      <c r="F118" s="29">
        <v>0</v>
      </c>
      <c r="G118" s="29">
        <v>0</v>
      </c>
      <c r="I118" s="2" t="s">
        <v>12</v>
      </c>
      <c r="J118" s="2" t="s">
        <v>26</v>
      </c>
      <c r="K118" s="3" t="s">
        <v>11</v>
      </c>
      <c r="L118" s="42">
        <v>0.95</v>
      </c>
      <c r="M118" s="65">
        <f t="shared" si="20"/>
        <v>1</v>
      </c>
      <c r="N118" s="65">
        <f t="shared" si="21"/>
        <v>0</v>
      </c>
      <c r="O118" s="65">
        <f t="shared" si="22"/>
        <v>0</v>
      </c>
    </row>
    <row r="119" spans="1:15">
      <c r="A119" s="2" t="s">
        <v>12</v>
      </c>
      <c r="B119" s="2" t="s">
        <v>26</v>
      </c>
      <c r="C119" s="3" t="s">
        <v>11</v>
      </c>
      <c r="D119" s="42">
        <v>0.95</v>
      </c>
      <c r="E119" s="29">
        <v>1</v>
      </c>
      <c r="F119" s="29">
        <v>0</v>
      </c>
      <c r="G119" s="29">
        <v>0</v>
      </c>
      <c r="I119" s="2" t="s">
        <v>12</v>
      </c>
      <c r="J119" s="2" t="s">
        <v>26</v>
      </c>
      <c r="K119" s="3" t="s">
        <v>11</v>
      </c>
      <c r="L119" s="42">
        <v>0.95</v>
      </c>
      <c r="M119" s="65">
        <f t="shared" si="20"/>
        <v>1</v>
      </c>
      <c r="N119" s="65">
        <f t="shared" si="21"/>
        <v>0</v>
      </c>
      <c r="O119" s="65">
        <f t="shared" si="22"/>
        <v>0</v>
      </c>
    </row>
    <row r="120" spans="1:15">
      <c r="A120" s="2" t="s">
        <v>12</v>
      </c>
      <c r="B120" s="2" t="s">
        <v>26</v>
      </c>
      <c r="C120" s="3" t="s">
        <v>11</v>
      </c>
      <c r="D120" s="42">
        <v>0.95</v>
      </c>
      <c r="E120" s="29">
        <v>1</v>
      </c>
      <c r="F120" s="29">
        <v>0</v>
      </c>
      <c r="G120" s="29">
        <v>0</v>
      </c>
      <c r="I120" s="2" t="s">
        <v>12</v>
      </c>
      <c r="J120" s="2" t="s">
        <v>26</v>
      </c>
      <c r="K120" s="3" t="s">
        <v>11</v>
      </c>
      <c r="L120" s="42">
        <v>0.95</v>
      </c>
      <c r="M120" s="65">
        <f t="shared" si="20"/>
        <v>1</v>
      </c>
      <c r="N120" s="65">
        <f t="shared" si="21"/>
        <v>0</v>
      </c>
      <c r="O120" s="65">
        <f t="shared" si="22"/>
        <v>0</v>
      </c>
    </row>
    <row r="121" spans="1:15">
      <c r="A121" s="2" t="s">
        <v>7</v>
      </c>
      <c r="B121" s="2" t="s">
        <v>27</v>
      </c>
      <c r="C121" s="3" t="s">
        <v>9</v>
      </c>
      <c r="D121" s="18">
        <v>0.15</v>
      </c>
      <c r="E121" s="29">
        <v>2.4966092329331391E-2</v>
      </c>
      <c r="F121" s="29">
        <v>8.4000000000000005E-2</v>
      </c>
      <c r="G121" s="29">
        <v>6.0000000000000001E-3</v>
      </c>
      <c r="H121"/>
      <c r="I121" s="2" t="s">
        <v>7</v>
      </c>
      <c r="J121" s="2" t="s">
        <v>27</v>
      </c>
      <c r="K121" s="3" t="s">
        <v>9</v>
      </c>
      <c r="L121" s="18">
        <v>0.15</v>
      </c>
      <c r="M121" s="65">
        <f t="shared" si="20"/>
        <v>2.4966092329331391E-2</v>
      </c>
      <c r="N121" s="65">
        <f t="shared" si="21"/>
        <v>8.4000000000000005E-2</v>
      </c>
      <c r="O121" s="65">
        <f t="shared" si="22"/>
        <v>6.0000000000000001E-3</v>
      </c>
    </row>
    <row r="122" spans="1:15">
      <c r="A122" s="2" t="s">
        <v>7</v>
      </c>
      <c r="B122" s="2" t="s">
        <v>27</v>
      </c>
      <c r="C122" s="3" t="s">
        <v>9</v>
      </c>
      <c r="D122" s="18">
        <v>1</v>
      </c>
      <c r="E122" s="43">
        <v>1.0209999999999999</v>
      </c>
      <c r="F122" s="43">
        <v>1.03</v>
      </c>
      <c r="G122" s="43">
        <v>1.04</v>
      </c>
      <c r="H122"/>
      <c r="I122" s="2" t="s">
        <v>7</v>
      </c>
      <c r="J122" s="2" t="s">
        <v>27</v>
      </c>
      <c r="K122" s="3" t="s">
        <v>9</v>
      </c>
      <c r="L122" s="18">
        <v>1</v>
      </c>
      <c r="M122" s="65">
        <f t="shared" si="20"/>
        <v>1.0209999999999999</v>
      </c>
      <c r="N122" s="65">
        <f t="shared" si="21"/>
        <v>1.03</v>
      </c>
      <c r="O122" s="65">
        <f t="shared" si="22"/>
        <v>1.04</v>
      </c>
    </row>
    <row r="123" spans="1:15">
      <c r="A123" s="2" t="s">
        <v>7</v>
      </c>
      <c r="B123" s="2" t="s">
        <v>27</v>
      </c>
      <c r="C123" s="3" t="s">
        <v>10</v>
      </c>
      <c r="D123" s="18">
        <v>0.02</v>
      </c>
      <c r="E123" s="44">
        <v>5.9999999999999995E-4</v>
      </c>
      <c r="F123" s="44">
        <v>2.0000000000000001E-4</v>
      </c>
      <c r="G123" s="44">
        <v>2.0000000000000001E-4</v>
      </c>
      <c r="H123"/>
      <c r="I123" s="2" t="s">
        <v>7</v>
      </c>
      <c r="J123" s="2" t="s">
        <v>27</v>
      </c>
      <c r="K123" s="3" t="s">
        <v>10</v>
      </c>
      <c r="L123" s="18">
        <v>0.02</v>
      </c>
      <c r="M123" s="65">
        <f t="shared" si="20"/>
        <v>5.9999999999999995E-4</v>
      </c>
      <c r="N123" s="65">
        <f t="shared" si="21"/>
        <v>2.0000000000000001E-4</v>
      </c>
      <c r="O123" s="65">
        <f t="shared" si="22"/>
        <v>2.0000000000000001E-4</v>
      </c>
    </row>
    <row r="124" spans="1:15">
      <c r="A124" s="2" t="s">
        <v>7</v>
      </c>
      <c r="B124" s="2" t="s">
        <v>27</v>
      </c>
      <c r="C124" s="3" t="s">
        <v>11</v>
      </c>
      <c r="D124" s="18">
        <v>0.98</v>
      </c>
      <c r="E124" s="43">
        <v>1</v>
      </c>
      <c r="F124" s="43">
        <v>1</v>
      </c>
      <c r="G124" s="43">
        <v>1</v>
      </c>
      <c r="H124"/>
      <c r="I124" s="2" t="s">
        <v>7</v>
      </c>
      <c r="J124" s="2" t="s">
        <v>27</v>
      </c>
      <c r="K124" s="3" t="s">
        <v>11</v>
      </c>
      <c r="L124" s="18">
        <v>0.98</v>
      </c>
      <c r="M124" s="65">
        <f t="shared" si="20"/>
        <v>1</v>
      </c>
      <c r="N124" s="65">
        <f t="shared" si="21"/>
        <v>1</v>
      </c>
      <c r="O124" s="65">
        <f t="shared" si="22"/>
        <v>1</v>
      </c>
    </row>
    <row r="125" spans="1:15">
      <c r="A125" s="2" t="s">
        <v>28</v>
      </c>
      <c r="B125" s="2" t="s">
        <v>29</v>
      </c>
      <c r="C125" s="3" t="s">
        <v>10</v>
      </c>
      <c r="D125" s="4">
        <v>0.05</v>
      </c>
      <c r="E125" s="13">
        <v>0</v>
      </c>
      <c r="F125" s="13">
        <v>0</v>
      </c>
      <c r="G125" s="13">
        <v>0</v>
      </c>
      <c r="H125"/>
      <c r="I125" s="2" t="s">
        <v>28</v>
      </c>
      <c r="J125" s="2" t="s">
        <v>29</v>
      </c>
      <c r="K125" s="3" t="s">
        <v>10</v>
      </c>
      <c r="L125" s="4">
        <v>0.05</v>
      </c>
      <c r="M125" s="65">
        <f t="shared" si="20"/>
        <v>0</v>
      </c>
      <c r="N125" s="65">
        <f t="shared" si="21"/>
        <v>0</v>
      </c>
      <c r="O125" s="65">
        <f t="shared" si="22"/>
        <v>0</v>
      </c>
    </row>
    <row r="126" spans="1:15">
      <c r="A126" s="2" t="s">
        <v>28</v>
      </c>
      <c r="B126" s="2" t="s">
        <v>29</v>
      </c>
      <c r="C126" s="3" t="s">
        <v>10</v>
      </c>
      <c r="D126" s="2">
        <v>5</v>
      </c>
      <c r="E126" s="9">
        <v>0</v>
      </c>
      <c r="F126" s="9">
        <v>0</v>
      </c>
      <c r="G126" s="9">
        <v>0</v>
      </c>
      <c r="H126"/>
      <c r="I126" s="2" t="s">
        <v>28</v>
      </c>
      <c r="J126" s="2" t="s">
        <v>29</v>
      </c>
      <c r="K126" s="3" t="s">
        <v>10</v>
      </c>
      <c r="L126" s="2">
        <v>5</v>
      </c>
      <c r="M126" s="65">
        <f t="shared" ref="M126:O128" si="23">E126/$L126</f>
        <v>0</v>
      </c>
      <c r="N126" s="65">
        <f t="shared" si="23"/>
        <v>0</v>
      </c>
      <c r="O126" s="65">
        <f t="shared" si="23"/>
        <v>0</v>
      </c>
    </row>
    <row r="127" spans="1:15">
      <c r="A127" s="2" t="s">
        <v>28</v>
      </c>
      <c r="B127" s="2" t="s">
        <v>29</v>
      </c>
      <c r="C127" s="3" t="s">
        <v>10</v>
      </c>
      <c r="D127" s="2">
        <v>5</v>
      </c>
      <c r="E127" s="9">
        <v>0</v>
      </c>
      <c r="F127" s="9">
        <v>0</v>
      </c>
      <c r="G127" s="9">
        <v>0</v>
      </c>
      <c r="H127"/>
      <c r="I127" s="2" t="s">
        <v>28</v>
      </c>
      <c r="J127" s="2" t="s">
        <v>29</v>
      </c>
      <c r="K127" s="3" t="s">
        <v>10</v>
      </c>
      <c r="L127" s="2">
        <v>5</v>
      </c>
      <c r="M127" s="65">
        <f t="shared" si="23"/>
        <v>0</v>
      </c>
      <c r="N127" s="65">
        <f t="shared" si="23"/>
        <v>0</v>
      </c>
      <c r="O127" s="65">
        <f t="shared" si="23"/>
        <v>0</v>
      </c>
    </row>
    <row r="128" spans="1:15">
      <c r="A128" s="2" t="s">
        <v>28</v>
      </c>
      <c r="B128" s="2" t="s">
        <v>29</v>
      </c>
      <c r="C128" s="3" t="s">
        <v>10</v>
      </c>
      <c r="D128" s="2">
        <v>5</v>
      </c>
      <c r="E128" s="9">
        <v>0</v>
      </c>
      <c r="F128" s="9">
        <v>0</v>
      </c>
      <c r="G128" s="9">
        <v>0</v>
      </c>
      <c r="H128"/>
      <c r="I128" s="2" t="s">
        <v>28</v>
      </c>
      <c r="J128" s="2" t="s">
        <v>29</v>
      </c>
      <c r="K128" s="3" t="s">
        <v>10</v>
      </c>
      <c r="L128" s="2">
        <v>5</v>
      </c>
      <c r="M128" s="65">
        <f t="shared" si="23"/>
        <v>0</v>
      </c>
      <c r="N128" s="65">
        <f t="shared" si="23"/>
        <v>0</v>
      </c>
      <c r="O128" s="65">
        <f t="shared" si="23"/>
        <v>0</v>
      </c>
    </row>
    <row r="129" spans="1:15">
      <c r="A129" s="2" t="s">
        <v>28</v>
      </c>
      <c r="B129" s="2" t="s">
        <v>29</v>
      </c>
      <c r="C129" s="3" t="s">
        <v>11</v>
      </c>
      <c r="D129" s="4">
        <v>0.95</v>
      </c>
      <c r="E129" s="13">
        <v>1</v>
      </c>
      <c r="F129" s="13">
        <v>1</v>
      </c>
      <c r="G129" s="13">
        <v>1</v>
      </c>
      <c r="H129"/>
      <c r="I129" s="2" t="s">
        <v>28</v>
      </c>
      <c r="J129" s="2" t="s">
        <v>29</v>
      </c>
      <c r="K129" s="3" t="s">
        <v>11</v>
      </c>
      <c r="L129" s="4">
        <v>0.95</v>
      </c>
      <c r="M129" s="65">
        <f t="shared" ref="M129:O135" si="24">E129</f>
        <v>1</v>
      </c>
      <c r="N129" s="65">
        <f t="shared" si="24"/>
        <v>1</v>
      </c>
      <c r="O129" s="65">
        <f t="shared" si="24"/>
        <v>1</v>
      </c>
    </row>
    <row r="130" spans="1:15">
      <c r="A130" s="2" t="s">
        <v>28</v>
      </c>
      <c r="B130" s="2" t="s">
        <v>29</v>
      </c>
      <c r="C130" s="3" t="s">
        <v>11</v>
      </c>
      <c r="D130" s="4">
        <v>0.95</v>
      </c>
      <c r="E130" s="13">
        <v>1</v>
      </c>
      <c r="F130" s="13">
        <v>1</v>
      </c>
      <c r="G130" s="13">
        <v>1</v>
      </c>
      <c r="H130"/>
      <c r="I130" s="2" t="s">
        <v>28</v>
      </c>
      <c r="J130" s="2" t="s">
        <v>29</v>
      </c>
      <c r="K130" s="3" t="s">
        <v>11</v>
      </c>
      <c r="L130" s="4">
        <v>0.95</v>
      </c>
      <c r="M130" s="65">
        <f t="shared" si="24"/>
        <v>1</v>
      </c>
      <c r="N130" s="65">
        <f t="shared" si="24"/>
        <v>1</v>
      </c>
      <c r="O130" s="65">
        <f t="shared" si="24"/>
        <v>1</v>
      </c>
    </row>
    <row r="131" spans="1:15">
      <c r="A131" s="2" t="s">
        <v>28</v>
      </c>
      <c r="B131" s="2" t="s">
        <v>29</v>
      </c>
      <c r="C131" s="3" t="s">
        <v>11</v>
      </c>
      <c r="D131" s="4">
        <v>0.95</v>
      </c>
      <c r="E131" s="13">
        <v>1</v>
      </c>
      <c r="F131" s="13">
        <v>1</v>
      </c>
      <c r="G131" s="13">
        <v>1</v>
      </c>
      <c r="H131"/>
      <c r="I131" s="2" t="s">
        <v>28</v>
      </c>
      <c r="J131" s="2" t="s">
        <v>29</v>
      </c>
      <c r="K131" s="3" t="s">
        <v>11</v>
      </c>
      <c r="L131" s="4">
        <v>0.95</v>
      </c>
      <c r="M131" s="65">
        <f t="shared" si="24"/>
        <v>1</v>
      </c>
      <c r="N131" s="65">
        <f t="shared" si="24"/>
        <v>1</v>
      </c>
      <c r="O131" s="65">
        <f t="shared" si="24"/>
        <v>1</v>
      </c>
    </row>
    <row r="132" spans="1:15">
      <c r="A132" s="2" t="s">
        <v>28</v>
      </c>
      <c r="B132" s="2" t="s">
        <v>29</v>
      </c>
      <c r="C132" s="3" t="s">
        <v>11</v>
      </c>
      <c r="D132" s="4">
        <v>0.95</v>
      </c>
      <c r="E132" s="13">
        <v>1</v>
      </c>
      <c r="F132" s="13">
        <v>1</v>
      </c>
      <c r="G132" s="13">
        <v>1</v>
      </c>
      <c r="H132"/>
      <c r="I132" s="2" t="s">
        <v>28</v>
      </c>
      <c r="J132" s="2" t="s">
        <v>29</v>
      </c>
      <c r="K132" s="3" t="s">
        <v>11</v>
      </c>
      <c r="L132" s="4">
        <v>0.95</v>
      </c>
      <c r="M132" s="65">
        <f t="shared" si="24"/>
        <v>1</v>
      </c>
      <c r="N132" s="65">
        <f t="shared" si="24"/>
        <v>1</v>
      </c>
      <c r="O132" s="65">
        <f t="shared" si="24"/>
        <v>1</v>
      </c>
    </row>
    <row r="133" spans="1:15">
      <c r="A133" s="2" t="s">
        <v>28</v>
      </c>
      <c r="B133" s="2" t="s">
        <v>30</v>
      </c>
      <c r="C133" s="3" t="s">
        <v>9</v>
      </c>
      <c r="D133" s="18">
        <v>1</v>
      </c>
      <c r="E133" s="19">
        <v>1</v>
      </c>
      <c r="F133" s="19">
        <v>1</v>
      </c>
      <c r="G133" s="19">
        <v>0</v>
      </c>
      <c r="H133"/>
      <c r="I133" s="2" t="s">
        <v>28</v>
      </c>
      <c r="J133" s="2" t="s">
        <v>30</v>
      </c>
      <c r="K133" s="3" t="s">
        <v>9</v>
      </c>
      <c r="L133" s="18">
        <v>1</v>
      </c>
      <c r="M133" s="65">
        <f t="shared" si="24"/>
        <v>1</v>
      </c>
      <c r="N133" s="65">
        <f t="shared" si="24"/>
        <v>1</v>
      </c>
      <c r="O133" s="65">
        <f t="shared" si="24"/>
        <v>0</v>
      </c>
    </row>
    <row r="134" spans="1:15">
      <c r="A134" s="2" t="s">
        <v>28</v>
      </c>
      <c r="B134" s="2" t="s">
        <v>30</v>
      </c>
      <c r="C134" s="3" t="s">
        <v>9</v>
      </c>
      <c r="D134" s="18">
        <v>1</v>
      </c>
      <c r="E134" s="19">
        <v>1</v>
      </c>
      <c r="F134" s="19">
        <v>1</v>
      </c>
      <c r="G134" s="19">
        <v>0</v>
      </c>
      <c r="H134"/>
      <c r="I134" s="2" t="s">
        <v>28</v>
      </c>
      <c r="J134" s="2" t="s">
        <v>30</v>
      </c>
      <c r="K134" s="3" t="s">
        <v>9</v>
      </c>
      <c r="L134" s="18">
        <v>1</v>
      </c>
      <c r="M134" s="65">
        <f t="shared" si="24"/>
        <v>1</v>
      </c>
      <c r="N134" s="65">
        <f t="shared" si="24"/>
        <v>1</v>
      </c>
      <c r="O134" s="65">
        <f t="shared" si="24"/>
        <v>0</v>
      </c>
    </row>
    <row r="135" spans="1:15">
      <c r="A135" s="2" t="s">
        <v>28</v>
      </c>
      <c r="B135" s="2" t="s">
        <v>30</v>
      </c>
      <c r="C135" s="3" t="s">
        <v>9</v>
      </c>
      <c r="D135" s="18">
        <v>1</v>
      </c>
      <c r="E135" s="19">
        <v>0</v>
      </c>
      <c r="F135" s="19">
        <v>0</v>
      </c>
      <c r="G135" s="19">
        <v>0</v>
      </c>
      <c r="H135"/>
      <c r="I135" s="2" t="s">
        <v>28</v>
      </c>
      <c r="J135" s="2" t="s">
        <v>30</v>
      </c>
      <c r="K135" s="3" t="s">
        <v>9</v>
      </c>
      <c r="L135" s="18">
        <v>1</v>
      </c>
      <c r="M135" s="65">
        <f t="shared" si="24"/>
        <v>0</v>
      </c>
      <c r="N135" s="65">
        <f t="shared" si="24"/>
        <v>0</v>
      </c>
      <c r="O135" s="65">
        <f t="shared" si="24"/>
        <v>0</v>
      </c>
    </row>
    <row r="136" spans="1:15">
      <c r="A136" s="2" t="s">
        <v>28</v>
      </c>
      <c r="B136" s="2" t="s">
        <v>30</v>
      </c>
      <c r="C136" s="3" t="s">
        <v>10</v>
      </c>
      <c r="D136" s="14">
        <v>5</v>
      </c>
      <c r="E136" s="15">
        <v>0</v>
      </c>
      <c r="F136" s="15">
        <v>0</v>
      </c>
      <c r="G136" s="15">
        <v>0</v>
      </c>
      <c r="H136"/>
      <c r="I136" s="2" t="s">
        <v>28</v>
      </c>
      <c r="J136" s="2" t="s">
        <v>30</v>
      </c>
      <c r="K136" s="3" t="s">
        <v>10</v>
      </c>
      <c r="L136" s="14">
        <v>5</v>
      </c>
      <c r="M136" s="65">
        <f>E136/$L136</f>
        <v>0</v>
      </c>
      <c r="N136" s="65">
        <f>F136/$L136</f>
        <v>0</v>
      </c>
      <c r="O136" s="65">
        <f>G136/$L136</f>
        <v>0</v>
      </c>
    </row>
    <row r="137" spans="1:15">
      <c r="A137" s="2" t="s">
        <v>28</v>
      </c>
      <c r="B137" s="2" t="s">
        <v>30</v>
      </c>
      <c r="C137" s="3" t="s">
        <v>10</v>
      </c>
      <c r="D137" s="18">
        <v>0.95</v>
      </c>
      <c r="E137" s="19">
        <v>1</v>
      </c>
      <c r="F137" s="19">
        <v>1</v>
      </c>
      <c r="G137" s="19">
        <v>0</v>
      </c>
      <c r="H137"/>
      <c r="I137" s="2" t="s">
        <v>28</v>
      </c>
      <c r="J137" s="2" t="s">
        <v>30</v>
      </c>
      <c r="K137" s="3" t="s">
        <v>10</v>
      </c>
      <c r="L137" s="18">
        <v>0.95</v>
      </c>
      <c r="M137" s="65">
        <f t="shared" ref="M137:O140" si="25">E137</f>
        <v>1</v>
      </c>
      <c r="N137" s="65">
        <f t="shared" si="25"/>
        <v>1</v>
      </c>
      <c r="O137" s="65">
        <f t="shared" si="25"/>
        <v>0</v>
      </c>
    </row>
    <row r="138" spans="1:15">
      <c r="A138" s="2" t="s">
        <v>28</v>
      </c>
      <c r="B138" s="2" t="s">
        <v>30</v>
      </c>
      <c r="C138" s="3" t="s">
        <v>11</v>
      </c>
      <c r="D138" s="18">
        <v>0.95</v>
      </c>
      <c r="E138" s="19">
        <v>1</v>
      </c>
      <c r="F138" s="19">
        <v>1</v>
      </c>
      <c r="G138" s="19">
        <v>0</v>
      </c>
      <c r="H138"/>
      <c r="I138" s="2" t="s">
        <v>28</v>
      </c>
      <c r="J138" s="2" t="s">
        <v>30</v>
      </c>
      <c r="K138" s="3" t="s">
        <v>11</v>
      </c>
      <c r="L138" s="18">
        <v>0.95</v>
      </c>
      <c r="M138" s="65">
        <f t="shared" si="25"/>
        <v>1</v>
      </c>
      <c r="N138" s="65">
        <f t="shared" si="25"/>
        <v>1</v>
      </c>
      <c r="O138" s="65">
        <f t="shared" si="25"/>
        <v>0</v>
      </c>
    </row>
    <row r="139" spans="1:15">
      <c r="A139" s="2" t="s">
        <v>28</v>
      </c>
      <c r="B139" s="2" t="s">
        <v>30</v>
      </c>
      <c r="C139" s="3" t="s">
        <v>11</v>
      </c>
      <c r="D139" s="18">
        <v>0.95</v>
      </c>
      <c r="E139" s="19">
        <v>1</v>
      </c>
      <c r="F139" s="19">
        <v>1</v>
      </c>
      <c r="G139" s="19">
        <v>0</v>
      </c>
      <c r="H139"/>
      <c r="I139" s="2" t="s">
        <v>28</v>
      </c>
      <c r="J139" s="2" t="s">
        <v>30</v>
      </c>
      <c r="K139" s="3" t="s">
        <v>11</v>
      </c>
      <c r="L139" s="18">
        <v>0.95</v>
      </c>
      <c r="M139" s="65">
        <f t="shared" si="25"/>
        <v>1</v>
      </c>
      <c r="N139" s="65">
        <f t="shared" si="25"/>
        <v>1</v>
      </c>
      <c r="O139" s="65">
        <f t="shared" si="25"/>
        <v>0</v>
      </c>
    </row>
    <row r="140" spans="1:15">
      <c r="A140" s="2" t="s">
        <v>28</v>
      </c>
      <c r="B140" s="2" t="s">
        <v>30</v>
      </c>
      <c r="C140" s="3" t="s">
        <v>11</v>
      </c>
      <c r="D140" s="18">
        <v>0.95</v>
      </c>
      <c r="E140" s="19">
        <v>1</v>
      </c>
      <c r="F140" s="19">
        <v>1</v>
      </c>
      <c r="G140" s="19">
        <v>0</v>
      </c>
      <c r="H140"/>
      <c r="I140" s="2" t="s">
        <v>28</v>
      </c>
      <c r="J140" s="2" t="s">
        <v>30</v>
      </c>
      <c r="K140" s="3" t="s">
        <v>11</v>
      </c>
      <c r="L140" s="18">
        <v>0.95</v>
      </c>
      <c r="M140" s="65">
        <f t="shared" si="25"/>
        <v>1</v>
      </c>
      <c r="N140" s="65">
        <f t="shared" si="25"/>
        <v>1</v>
      </c>
      <c r="O140" s="65">
        <f t="shared" si="25"/>
        <v>0</v>
      </c>
    </row>
    <row r="141" spans="1:15">
      <c r="A141" s="2" t="s">
        <v>28</v>
      </c>
      <c r="B141" s="2" t="s">
        <v>31</v>
      </c>
      <c r="C141" s="3" t="s">
        <v>9</v>
      </c>
      <c r="D141" s="14">
        <v>105</v>
      </c>
      <c r="E141" s="15">
        <v>105</v>
      </c>
      <c r="F141" s="15">
        <v>100</v>
      </c>
      <c r="G141" s="15">
        <v>100</v>
      </c>
      <c r="H141"/>
      <c r="I141" s="2" t="s">
        <v>28</v>
      </c>
      <c r="J141" s="2" t="s">
        <v>31</v>
      </c>
      <c r="K141" s="3" t="s">
        <v>9</v>
      </c>
      <c r="L141" s="14">
        <v>105</v>
      </c>
      <c r="M141" s="65">
        <f t="shared" ref="M141:O142" si="26">E141/$L141</f>
        <v>1</v>
      </c>
      <c r="N141" s="65">
        <f t="shared" si="26"/>
        <v>0.95238095238095233</v>
      </c>
      <c r="O141" s="65">
        <f t="shared" si="26"/>
        <v>0.95238095238095233</v>
      </c>
    </row>
    <row r="142" spans="1:15">
      <c r="A142" s="2" t="s">
        <v>28</v>
      </c>
      <c r="B142" s="2" t="s">
        <v>31</v>
      </c>
      <c r="C142" s="3" t="s">
        <v>10</v>
      </c>
      <c r="D142" s="14">
        <v>2.1</v>
      </c>
      <c r="E142" s="15">
        <v>6</v>
      </c>
      <c r="F142" s="15">
        <v>0</v>
      </c>
      <c r="G142" s="15">
        <v>0</v>
      </c>
      <c r="H142"/>
      <c r="I142" s="2" t="s">
        <v>28</v>
      </c>
      <c r="J142" s="2" t="s">
        <v>31</v>
      </c>
      <c r="K142" s="3" t="s">
        <v>10</v>
      </c>
      <c r="L142" s="14">
        <v>2.1</v>
      </c>
      <c r="M142" s="65">
        <f t="shared" si="26"/>
        <v>2.8571428571428572</v>
      </c>
      <c r="N142" s="65">
        <f t="shared" si="26"/>
        <v>0</v>
      </c>
      <c r="O142" s="65">
        <f t="shared" si="26"/>
        <v>0</v>
      </c>
    </row>
    <row r="143" spans="1:15">
      <c r="A143" s="2" t="s">
        <v>28</v>
      </c>
      <c r="B143" s="2" t="s">
        <v>31</v>
      </c>
      <c r="C143" s="3" t="s">
        <v>10</v>
      </c>
      <c r="D143" s="18">
        <v>0.98</v>
      </c>
      <c r="E143" s="19">
        <v>0.98913043478260865</v>
      </c>
      <c r="F143" s="19">
        <v>1</v>
      </c>
      <c r="G143" s="19">
        <v>1</v>
      </c>
      <c r="H143"/>
      <c r="I143" s="2" t="s">
        <v>28</v>
      </c>
      <c r="J143" s="2" t="s">
        <v>31</v>
      </c>
      <c r="K143" s="3" t="s">
        <v>10</v>
      </c>
      <c r="L143" s="18">
        <v>0.98</v>
      </c>
      <c r="M143" s="65">
        <f t="shared" ref="M143:O144" si="27">E143</f>
        <v>0.98913043478260865</v>
      </c>
      <c r="N143" s="65">
        <f t="shared" si="27"/>
        <v>1</v>
      </c>
      <c r="O143" s="65">
        <f t="shared" si="27"/>
        <v>1</v>
      </c>
    </row>
    <row r="144" spans="1:15">
      <c r="A144" s="2" t="s">
        <v>28</v>
      </c>
      <c r="B144" s="2" t="s">
        <v>31</v>
      </c>
      <c r="C144" s="3" t="s">
        <v>10</v>
      </c>
      <c r="D144" s="18">
        <v>0.9</v>
      </c>
      <c r="E144" s="17">
        <v>0.93478260869565222</v>
      </c>
      <c r="F144" s="17">
        <v>1</v>
      </c>
      <c r="G144" s="17">
        <v>0.98</v>
      </c>
      <c r="H144"/>
      <c r="I144" s="2" t="s">
        <v>28</v>
      </c>
      <c r="J144" s="2" t="s">
        <v>31</v>
      </c>
      <c r="K144" s="3" t="s">
        <v>10</v>
      </c>
      <c r="L144" s="18">
        <v>0.9</v>
      </c>
      <c r="M144" s="65">
        <f t="shared" si="27"/>
        <v>0.93478260869565222</v>
      </c>
      <c r="N144" s="65">
        <f t="shared" si="27"/>
        <v>1</v>
      </c>
      <c r="O144" s="65">
        <f t="shared" si="27"/>
        <v>0.98</v>
      </c>
    </row>
    <row r="145" spans="1:15">
      <c r="A145" s="2" t="s">
        <v>28</v>
      </c>
      <c r="B145" s="2" t="s">
        <v>31</v>
      </c>
      <c r="C145" s="3" t="s">
        <v>11</v>
      </c>
      <c r="D145" s="14">
        <v>105</v>
      </c>
      <c r="E145" s="15">
        <v>105</v>
      </c>
      <c r="F145" s="15">
        <v>100</v>
      </c>
      <c r="G145" s="15">
        <v>100</v>
      </c>
      <c r="H145"/>
      <c r="I145" s="2" t="s">
        <v>28</v>
      </c>
      <c r="J145" s="2" t="s">
        <v>31</v>
      </c>
      <c r="K145" s="3" t="s">
        <v>11</v>
      </c>
      <c r="L145" s="14">
        <v>105</v>
      </c>
      <c r="M145" s="65">
        <f>E145/$L145</f>
        <v>1</v>
      </c>
      <c r="N145" s="65">
        <f>F145/$L145</f>
        <v>0.95238095238095233</v>
      </c>
      <c r="O145" s="65">
        <f>G145/$L145</f>
        <v>0.95238095238095233</v>
      </c>
    </row>
    <row r="146" spans="1:15">
      <c r="A146" s="2" t="s">
        <v>28</v>
      </c>
      <c r="B146" s="2" t="s">
        <v>32</v>
      </c>
      <c r="C146" s="3" t="s">
        <v>9</v>
      </c>
      <c r="D146" s="18">
        <v>1</v>
      </c>
      <c r="E146" s="19">
        <v>1</v>
      </c>
      <c r="F146" s="19">
        <v>1</v>
      </c>
      <c r="G146" s="19">
        <v>1</v>
      </c>
      <c r="H146"/>
      <c r="I146" s="2" t="s">
        <v>28</v>
      </c>
      <c r="J146" s="2" t="s">
        <v>32</v>
      </c>
      <c r="K146" s="3" t="s">
        <v>9</v>
      </c>
      <c r="L146" s="18">
        <v>1</v>
      </c>
      <c r="M146" s="65">
        <f t="shared" ref="M146:O148" si="28">E146</f>
        <v>1</v>
      </c>
      <c r="N146" s="65">
        <f t="shared" si="28"/>
        <v>1</v>
      </c>
      <c r="O146" s="65">
        <f t="shared" si="28"/>
        <v>1</v>
      </c>
    </row>
    <row r="147" spans="1:15">
      <c r="A147" s="2" t="s">
        <v>28</v>
      </c>
      <c r="B147" s="2" t="s">
        <v>32</v>
      </c>
      <c r="C147" s="3" t="s">
        <v>9</v>
      </c>
      <c r="D147" s="18">
        <v>1</v>
      </c>
      <c r="E147" s="19">
        <v>1</v>
      </c>
      <c r="F147" s="19">
        <v>1</v>
      </c>
      <c r="G147" s="19">
        <v>1</v>
      </c>
      <c r="H147"/>
      <c r="I147" s="2" t="s">
        <v>28</v>
      </c>
      <c r="J147" s="2" t="s">
        <v>32</v>
      </c>
      <c r="K147" s="3" t="s">
        <v>9</v>
      </c>
      <c r="L147" s="18">
        <v>1</v>
      </c>
      <c r="M147" s="65">
        <f t="shared" si="28"/>
        <v>1</v>
      </c>
      <c r="N147" s="65">
        <f t="shared" si="28"/>
        <v>1</v>
      </c>
      <c r="O147" s="65">
        <f t="shared" si="28"/>
        <v>1</v>
      </c>
    </row>
    <row r="148" spans="1:15">
      <c r="A148" s="2" t="s">
        <v>28</v>
      </c>
      <c r="B148" s="2" t="s">
        <v>32</v>
      </c>
      <c r="C148" s="3" t="s">
        <v>9</v>
      </c>
      <c r="D148" s="18">
        <v>1</v>
      </c>
      <c r="E148" s="19">
        <v>1</v>
      </c>
      <c r="F148" s="19">
        <v>1</v>
      </c>
      <c r="G148" s="19">
        <v>1</v>
      </c>
      <c r="H148"/>
      <c r="I148" s="2" t="s">
        <v>28</v>
      </c>
      <c r="J148" s="2" t="s">
        <v>32</v>
      </c>
      <c r="K148" s="3" t="s">
        <v>9</v>
      </c>
      <c r="L148" s="18">
        <v>1</v>
      </c>
      <c r="M148" s="65">
        <f t="shared" si="28"/>
        <v>1</v>
      </c>
      <c r="N148" s="65">
        <f t="shared" si="28"/>
        <v>1</v>
      </c>
      <c r="O148" s="65">
        <f t="shared" si="28"/>
        <v>1</v>
      </c>
    </row>
    <row r="149" spans="1:15">
      <c r="A149" s="2" t="s">
        <v>28</v>
      </c>
      <c r="B149" s="2" t="s">
        <v>32</v>
      </c>
      <c r="C149" s="3" t="s">
        <v>10</v>
      </c>
      <c r="D149" s="45">
        <v>5</v>
      </c>
      <c r="E149" s="15">
        <v>0</v>
      </c>
      <c r="F149" s="15">
        <v>0</v>
      </c>
      <c r="G149" s="15">
        <v>0</v>
      </c>
      <c r="H149"/>
      <c r="I149" s="2" t="s">
        <v>28</v>
      </c>
      <c r="J149" s="2" t="s">
        <v>32</v>
      </c>
      <c r="K149" s="3" t="s">
        <v>10</v>
      </c>
      <c r="L149" s="45">
        <v>5</v>
      </c>
      <c r="M149" s="65">
        <f>E149/$L149</f>
        <v>0</v>
      </c>
      <c r="N149" s="65">
        <f>F149/$L149</f>
        <v>0</v>
      </c>
      <c r="O149" s="65">
        <f>G149/$L149</f>
        <v>0</v>
      </c>
    </row>
    <row r="150" spans="1:15">
      <c r="A150" s="2" t="s">
        <v>28</v>
      </c>
      <c r="B150" s="2" t="s">
        <v>32</v>
      </c>
      <c r="C150" s="3" t="s">
        <v>11</v>
      </c>
      <c r="D150" s="18">
        <v>0.95</v>
      </c>
      <c r="E150" s="19">
        <v>1</v>
      </c>
      <c r="F150" s="19">
        <v>1</v>
      </c>
      <c r="G150" s="19">
        <v>1</v>
      </c>
      <c r="H150"/>
      <c r="I150" s="2" t="s">
        <v>28</v>
      </c>
      <c r="J150" s="2" t="s">
        <v>32</v>
      </c>
      <c r="K150" s="3" t="s">
        <v>11</v>
      </c>
      <c r="L150" s="18">
        <v>0.95</v>
      </c>
      <c r="M150" s="65">
        <f t="shared" ref="M150:O153" si="29">E150</f>
        <v>1</v>
      </c>
      <c r="N150" s="65">
        <f t="shared" si="29"/>
        <v>1</v>
      </c>
      <c r="O150" s="65">
        <f t="shared" si="29"/>
        <v>1</v>
      </c>
    </row>
    <row r="151" spans="1:15">
      <c r="A151" s="2" t="s">
        <v>28</v>
      </c>
      <c r="B151" s="2" t="s">
        <v>32</v>
      </c>
      <c r="C151" s="3" t="s">
        <v>11</v>
      </c>
      <c r="D151" s="18">
        <v>0.95</v>
      </c>
      <c r="E151" s="19">
        <v>1</v>
      </c>
      <c r="F151" s="19">
        <v>1</v>
      </c>
      <c r="G151" s="19">
        <v>1</v>
      </c>
      <c r="H151"/>
      <c r="I151" s="2" t="s">
        <v>28</v>
      </c>
      <c r="J151" s="2" t="s">
        <v>32</v>
      </c>
      <c r="K151" s="3" t="s">
        <v>11</v>
      </c>
      <c r="L151" s="18">
        <v>0.95</v>
      </c>
      <c r="M151" s="65">
        <f t="shared" si="29"/>
        <v>1</v>
      </c>
      <c r="N151" s="65">
        <f t="shared" si="29"/>
        <v>1</v>
      </c>
      <c r="O151" s="65">
        <f t="shared" si="29"/>
        <v>1</v>
      </c>
    </row>
    <row r="152" spans="1:15">
      <c r="A152" s="2" t="s">
        <v>28</v>
      </c>
      <c r="B152" s="2" t="s">
        <v>32</v>
      </c>
      <c r="C152" s="3" t="s">
        <v>11</v>
      </c>
      <c r="D152" s="18">
        <v>0.95</v>
      </c>
      <c r="E152" s="19">
        <v>1</v>
      </c>
      <c r="F152" s="19">
        <v>1</v>
      </c>
      <c r="G152" s="19">
        <v>1</v>
      </c>
      <c r="H152"/>
      <c r="I152" s="2" t="s">
        <v>28</v>
      </c>
      <c r="J152" s="2" t="s">
        <v>32</v>
      </c>
      <c r="K152" s="3" t="s">
        <v>11</v>
      </c>
      <c r="L152" s="18">
        <v>0.95</v>
      </c>
      <c r="M152" s="65">
        <f t="shared" si="29"/>
        <v>1</v>
      </c>
      <c r="N152" s="65">
        <f t="shared" si="29"/>
        <v>1</v>
      </c>
      <c r="O152" s="65">
        <f t="shared" si="29"/>
        <v>1</v>
      </c>
    </row>
    <row r="153" spans="1:15">
      <c r="A153" s="2" t="s">
        <v>7</v>
      </c>
      <c r="B153" s="2" t="s">
        <v>33</v>
      </c>
      <c r="C153" s="3" t="s">
        <v>9</v>
      </c>
      <c r="D153" s="42">
        <v>0.95</v>
      </c>
      <c r="E153" s="46">
        <v>1</v>
      </c>
      <c r="F153" s="46">
        <v>1</v>
      </c>
      <c r="G153" s="46">
        <v>1</v>
      </c>
      <c r="H153"/>
      <c r="I153" s="2" t="s">
        <v>7</v>
      </c>
      <c r="J153" s="2" t="s">
        <v>33</v>
      </c>
      <c r="K153" s="3" t="s">
        <v>9</v>
      </c>
      <c r="L153" s="42">
        <v>0.95</v>
      </c>
      <c r="M153" s="65">
        <f t="shared" si="29"/>
        <v>1</v>
      </c>
      <c r="N153" s="65">
        <f t="shared" si="29"/>
        <v>1</v>
      </c>
      <c r="O153" s="65">
        <f t="shared" si="29"/>
        <v>1</v>
      </c>
    </row>
    <row r="154" spans="1:15">
      <c r="A154" s="2" t="s">
        <v>7</v>
      </c>
      <c r="B154" s="2" t="s">
        <v>33</v>
      </c>
      <c r="C154" s="3" t="s">
        <v>9</v>
      </c>
      <c r="D154" s="14">
        <v>5</v>
      </c>
      <c r="E154" s="15">
        <v>5</v>
      </c>
      <c r="F154" s="15">
        <v>5</v>
      </c>
      <c r="G154" s="15">
        <v>5</v>
      </c>
      <c r="H154"/>
      <c r="I154" s="2" t="s">
        <v>7</v>
      </c>
      <c r="J154" s="2" t="s">
        <v>33</v>
      </c>
      <c r="K154" s="3" t="s">
        <v>9</v>
      </c>
      <c r="L154" s="14">
        <v>5</v>
      </c>
      <c r="M154" s="65">
        <f>E154/$L154</f>
        <v>1</v>
      </c>
      <c r="N154" s="65">
        <f>F154/$L154</f>
        <v>1</v>
      </c>
      <c r="O154" s="65">
        <f>G154/$L154</f>
        <v>1</v>
      </c>
    </row>
    <row r="155" spans="1:15">
      <c r="A155" s="2" t="s">
        <v>7</v>
      </c>
      <c r="B155" s="2" t="s">
        <v>33</v>
      </c>
      <c r="C155" s="3" t="s">
        <v>9</v>
      </c>
      <c r="D155" s="47">
        <v>5.5E-2</v>
      </c>
      <c r="E155" s="46">
        <v>0</v>
      </c>
      <c r="F155" s="46">
        <v>7.0000000000000001E-3</v>
      </c>
      <c r="G155" s="46">
        <v>2E-3</v>
      </c>
      <c r="H155"/>
      <c r="I155" s="2" t="s">
        <v>7</v>
      </c>
      <c r="J155" s="2" t="s">
        <v>33</v>
      </c>
      <c r="K155" s="3" t="s">
        <v>9</v>
      </c>
      <c r="L155" s="47">
        <v>5.5E-2</v>
      </c>
      <c r="M155" s="65">
        <f t="shared" ref="M155:O157" si="30">E155</f>
        <v>0</v>
      </c>
      <c r="N155" s="65">
        <f t="shared" si="30"/>
        <v>7.0000000000000001E-3</v>
      </c>
      <c r="O155" s="65">
        <f t="shared" si="30"/>
        <v>2E-3</v>
      </c>
    </row>
    <row r="156" spans="1:15">
      <c r="A156" s="2" t="s">
        <v>7</v>
      </c>
      <c r="B156" s="2" t="s">
        <v>33</v>
      </c>
      <c r="C156" s="3" t="s">
        <v>9</v>
      </c>
      <c r="D156" s="47">
        <v>0.09</v>
      </c>
      <c r="E156" s="46">
        <v>5.0999999999999997E-2</v>
      </c>
      <c r="F156" s="46">
        <v>2.1999999999999999E-2</v>
      </c>
      <c r="G156" s="46">
        <v>0.02</v>
      </c>
      <c r="H156"/>
      <c r="I156" s="2" t="s">
        <v>7</v>
      </c>
      <c r="J156" s="2" t="s">
        <v>33</v>
      </c>
      <c r="K156" s="3" t="s">
        <v>9</v>
      </c>
      <c r="L156" s="47">
        <v>0.09</v>
      </c>
      <c r="M156" s="65">
        <f t="shared" si="30"/>
        <v>5.0999999999999997E-2</v>
      </c>
      <c r="N156" s="65">
        <f t="shared" si="30"/>
        <v>2.1999999999999999E-2</v>
      </c>
      <c r="O156" s="65">
        <f t="shared" si="30"/>
        <v>0.02</v>
      </c>
    </row>
    <row r="157" spans="1:15">
      <c r="A157" s="2" t="s">
        <v>7</v>
      </c>
      <c r="B157" s="2" t="s">
        <v>33</v>
      </c>
      <c r="C157" s="3" t="s">
        <v>9</v>
      </c>
      <c r="D157" s="47">
        <v>1.4999999999999999E-2</v>
      </c>
      <c r="E157" s="46">
        <v>6.0000000000000001E-3</v>
      </c>
      <c r="F157" s="46">
        <v>1.4E-2</v>
      </c>
      <c r="G157" s="46">
        <v>4.0000000000000001E-3</v>
      </c>
      <c r="H157"/>
      <c r="I157" s="2" t="s">
        <v>7</v>
      </c>
      <c r="J157" s="2" t="s">
        <v>33</v>
      </c>
      <c r="K157" s="3" t="s">
        <v>9</v>
      </c>
      <c r="L157" s="47">
        <v>1.4999999999999999E-2</v>
      </c>
      <c r="M157" s="65">
        <f t="shared" si="30"/>
        <v>6.0000000000000001E-3</v>
      </c>
      <c r="N157" s="65">
        <f t="shared" si="30"/>
        <v>1.4E-2</v>
      </c>
      <c r="O157" s="65">
        <f t="shared" si="30"/>
        <v>4.0000000000000001E-3</v>
      </c>
    </row>
    <row r="158" spans="1:15">
      <c r="A158" s="2" t="s">
        <v>7</v>
      </c>
      <c r="B158" s="2" t="s">
        <v>33</v>
      </c>
      <c r="C158" s="3" t="s">
        <v>9</v>
      </c>
      <c r="D158" s="14">
        <v>225</v>
      </c>
      <c r="E158" s="15">
        <v>317</v>
      </c>
      <c r="F158" s="15">
        <v>346</v>
      </c>
      <c r="G158" s="15">
        <v>275</v>
      </c>
      <c r="H158"/>
      <c r="I158" s="2" t="s">
        <v>7</v>
      </c>
      <c r="J158" s="2" t="s">
        <v>33</v>
      </c>
      <c r="K158" s="3" t="s">
        <v>9</v>
      </c>
      <c r="L158" s="14">
        <v>225</v>
      </c>
      <c r="M158" s="65">
        <f>E158/$L158</f>
        <v>1.4088888888888889</v>
      </c>
      <c r="N158" s="65">
        <f>F158/$L158</f>
        <v>1.5377777777777777</v>
      </c>
      <c r="O158" s="65">
        <f>G158/$L158</f>
        <v>1.2222222222222223</v>
      </c>
    </row>
    <row r="159" spans="1:15">
      <c r="A159" s="2" t="s">
        <v>7</v>
      </c>
      <c r="B159" s="2" t="s">
        <v>33</v>
      </c>
      <c r="C159" s="3" t="s">
        <v>9</v>
      </c>
      <c r="D159" s="18">
        <v>0.15</v>
      </c>
      <c r="E159" s="46">
        <v>0.13900000000000001</v>
      </c>
      <c r="F159" s="46">
        <v>0.14599999999999999</v>
      </c>
      <c r="G159" s="46">
        <v>0.14799999999999999</v>
      </c>
      <c r="H159"/>
      <c r="I159" s="2" t="s">
        <v>7</v>
      </c>
      <c r="J159" s="2" t="s">
        <v>33</v>
      </c>
      <c r="K159" s="3" t="s">
        <v>9</v>
      </c>
      <c r="L159" s="18">
        <v>0.15</v>
      </c>
      <c r="M159" s="65">
        <f>E159</f>
        <v>0.13900000000000001</v>
      </c>
      <c r="N159" s="65">
        <f>F159</f>
        <v>0.14599999999999999</v>
      </c>
      <c r="O159" s="65">
        <f>G159</f>
        <v>0.14799999999999999</v>
      </c>
    </row>
    <row r="160" spans="1:15">
      <c r="A160" s="2" t="s">
        <v>7</v>
      </c>
      <c r="B160" s="2" t="s">
        <v>33</v>
      </c>
      <c r="C160" s="3" t="s">
        <v>9</v>
      </c>
      <c r="D160" s="14">
        <v>120</v>
      </c>
      <c r="E160" s="15">
        <v>182</v>
      </c>
      <c r="F160" s="15">
        <v>206</v>
      </c>
      <c r="G160" s="15">
        <v>164</v>
      </c>
      <c r="H160"/>
      <c r="I160" s="2" t="s">
        <v>7</v>
      </c>
      <c r="J160" s="2" t="s">
        <v>33</v>
      </c>
      <c r="K160" s="3" t="s">
        <v>9</v>
      </c>
      <c r="L160" s="14">
        <v>120</v>
      </c>
      <c r="M160" s="65">
        <f>E160/$L160</f>
        <v>1.5166666666666666</v>
      </c>
      <c r="N160" s="65">
        <f>F160/$L160</f>
        <v>1.7166666666666666</v>
      </c>
      <c r="O160" s="65">
        <f>G160/$L160</f>
        <v>1.3666666666666667</v>
      </c>
    </row>
    <row r="161" spans="1:15">
      <c r="A161" s="2" t="s">
        <v>7</v>
      </c>
      <c r="B161" s="2" t="s">
        <v>33</v>
      </c>
      <c r="C161" s="3" t="s">
        <v>9</v>
      </c>
      <c r="D161" s="18">
        <v>0.81</v>
      </c>
      <c r="E161" s="19">
        <v>1</v>
      </c>
      <c r="F161" s="19">
        <v>1</v>
      </c>
      <c r="G161" s="19">
        <v>1</v>
      </c>
      <c r="H161"/>
      <c r="I161" s="2" t="s">
        <v>7</v>
      </c>
      <c r="J161" s="2" t="s">
        <v>33</v>
      </c>
      <c r="K161" s="3" t="s">
        <v>9</v>
      </c>
      <c r="L161" s="18">
        <v>0.81</v>
      </c>
      <c r="M161" s="65">
        <f t="shared" ref="M161:O163" si="31">E161</f>
        <v>1</v>
      </c>
      <c r="N161" s="65">
        <f t="shared" si="31"/>
        <v>1</v>
      </c>
      <c r="O161" s="65">
        <f t="shared" si="31"/>
        <v>1</v>
      </c>
    </row>
    <row r="162" spans="1:15">
      <c r="A162" s="2" t="s">
        <v>7</v>
      </c>
      <c r="B162" s="2" t="s">
        <v>33</v>
      </c>
      <c r="C162" s="3" t="s">
        <v>9</v>
      </c>
      <c r="D162" s="18">
        <v>1</v>
      </c>
      <c r="E162" s="19">
        <v>1</v>
      </c>
      <c r="F162" s="19">
        <v>1</v>
      </c>
      <c r="G162" s="19">
        <v>1</v>
      </c>
      <c r="H162"/>
      <c r="I162" s="2" t="s">
        <v>7</v>
      </c>
      <c r="J162" s="2" t="s">
        <v>33</v>
      </c>
      <c r="K162" s="3" t="s">
        <v>9</v>
      </c>
      <c r="L162" s="18">
        <v>1</v>
      </c>
      <c r="M162" s="65">
        <f t="shared" si="31"/>
        <v>1</v>
      </c>
      <c r="N162" s="65">
        <f t="shared" si="31"/>
        <v>1</v>
      </c>
      <c r="O162" s="65">
        <f t="shared" si="31"/>
        <v>1</v>
      </c>
    </row>
    <row r="163" spans="1:15">
      <c r="A163" s="2" t="s">
        <v>7</v>
      </c>
      <c r="B163" s="2" t="s">
        <v>33</v>
      </c>
      <c r="C163" s="3" t="s">
        <v>10</v>
      </c>
      <c r="D163" s="18">
        <v>0.45</v>
      </c>
      <c r="E163" s="46">
        <v>0.3</v>
      </c>
      <c r="F163" s="46">
        <v>0.28000000000000003</v>
      </c>
      <c r="G163" s="46">
        <v>0.29399999999999998</v>
      </c>
      <c r="H163"/>
      <c r="I163" s="2" t="s">
        <v>7</v>
      </c>
      <c r="J163" s="2" t="s">
        <v>33</v>
      </c>
      <c r="K163" s="3" t="s">
        <v>10</v>
      </c>
      <c r="L163" s="18">
        <v>0.45</v>
      </c>
      <c r="M163" s="65">
        <f t="shared" si="31"/>
        <v>0.3</v>
      </c>
      <c r="N163" s="65">
        <f t="shared" si="31"/>
        <v>0.28000000000000003</v>
      </c>
      <c r="O163" s="65">
        <f t="shared" si="31"/>
        <v>0.29399999999999998</v>
      </c>
    </row>
    <row r="164" spans="1:15">
      <c r="A164" s="2" t="s">
        <v>7</v>
      </c>
      <c r="B164" s="2" t="s">
        <v>33</v>
      </c>
      <c r="C164" s="3" t="s">
        <v>10</v>
      </c>
      <c r="D164" s="14">
        <v>3.5</v>
      </c>
      <c r="E164" s="46">
        <v>2.5999999999999999E-2</v>
      </c>
      <c r="F164" s="46">
        <v>2.5999999999999999E-2</v>
      </c>
      <c r="G164" s="46">
        <v>2.7E-2</v>
      </c>
      <c r="H164"/>
      <c r="I164" s="2" t="s">
        <v>7</v>
      </c>
      <c r="J164" s="2" t="s">
        <v>33</v>
      </c>
      <c r="K164" s="3" t="s">
        <v>10</v>
      </c>
      <c r="L164" s="14">
        <v>3.5</v>
      </c>
      <c r="M164" s="65">
        <f t="shared" ref="M164:M174" si="32">E164/$L164</f>
        <v>7.4285714285714285E-3</v>
      </c>
      <c r="N164" s="65">
        <f t="shared" ref="N164:N174" si="33">F164/$L164</f>
        <v>7.4285714285714285E-3</v>
      </c>
      <c r="O164" s="65">
        <f t="shared" ref="O164:O174" si="34">G164/$L164</f>
        <v>7.7142857142857143E-3</v>
      </c>
    </row>
    <row r="165" spans="1:15">
      <c r="A165" s="2" t="s">
        <v>7</v>
      </c>
      <c r="B165" s="2" t="s">
        <v>33</v>
      </c>
      <c r="C165" s="3" t="s">
        <v>10</v>
      </c>
      <c r="D165" s="14">
        <v>0.4</v>
      </c>
      <c r="E165" s="15">
        <v>0.2</v>
      </c>
      <c r="F165" s="15">
        <v>0.2</v>
      </c>
      <c r="G165" s="15">
        <v>0.2</v>
      </c>
      <c r="H165"/>
      <c r="I165" s="2" t="s">
        <v>7</v>
      </c>
      <c r="J165" s="2" t="s">
        <v>33</v>
      </c>
      <c r="K165" s="3" t="s">
        <v>10</v>
      </c>
      <c r="L165" s="14">
        <v>0.4</v>
      </c>
      <c r="M165" s="65">
        <f t="shared" si="32"/>
        <v>0.5</v>
      </c>
      <c r="N165" s="65">
        <f t="shared" si="33"/>
        <v>0.5</v>
      </c>
      <c r="O165" s="65">
        <f t="shared" si="34"/>
        <v>0.5</v>
      </c>
    </row>
    <row r="166" spans="1:15">
      <c r="A166" s="2" t="s">
        <v>7</v>
      </c>
      <c r="B166" s="2" t="s">
        <v>33</v>
      </c>
      <c r="C166" s="3" t="s">
        <v>10</v>
      </c>
      <c r="D166" s="14">
        <v>252</v>
      </c>
      <c r="E166" s="15">
        <v>376</v>
      </c>
      <c r="F166" s="15">
        <v>407</v>
      </c>
      <c r="G166" s="15">
        <v>361</v>
      </c>
      <c r="H166"/>
      <c r="I166" s="2" t="s">
        <v>7</v>
      </c>
      <c r="J166" s="2" t="s">
        <v>33</v>
      </c>
      <c r="K166" s="3" t="s">
        <v>10</v>
      </c>
      <c r="L166" s="14">
        <v>252</v>
      </c>
      <c r="M166" s="65">
        <f t="shared" si="32"/>
        <v>1.4920634920634921</v>
      </c>
      <c r="N166" s="65">
        <f t="shared" si="33"/>
        <v>1.6150793650793651</v>
      </c>
      <c r="O166" s="65">
        <f t="shared" si="34"/>
        <v>1.4325396825396826</v>
      </c>
    </row>
    <row r="167" spans="1:15">
      <c r="A167" s="2" t="s">
        <v>7</v>
      </c>
      <c r="B167" s="2" t="s">
        <v>33</v>
      </c>
      <c r="C167" s="3" t="s">
        <v>10</v>
      </c>
      <c r="D167" s="14">
        <v>20</v>
      </c>
      <c r="E167" s="15">
        <v>18</v>
      </c>
      <c r="F167" s="15">
        <v>16</v>
      </c>
      <c r="G167" s="15">
        <v>19</v>
      </c>
      <c r="H167"/>
      <c r="I167" s="2" t="s">
        <v>7</v>
      </c>
      <c r="J167" s="2" t="s">
        <v>33</v>
      </c>
      <c r="K167" s="3" t="s">
        <v>10</v>
      </c>
      <c r="L167" s="14">
        <v>20</v>
      </c>
      <c r="M167" s="65">
        <f t="shared" si="32"/>
        <v>0.9</v>
      </c>
      <c r="N167" s="65">
        <f t="shared" si="33"/>
        <v>0.8</v>
      </c>
      <c r="O167" s="65">
        <f t="shared" si="34"/>
        <v>0.95</v>
      </c>
    </row>
    <row r="168" spans="1:15">
      <c r="A168" s="2" t="s">
        <v>7</v>
      </c>
      <c r="B168" s="2" t="s">
        <v>33</v>
      </c>
      <c r="C168" s="3" t="s">
        <v>10</v>
      </c>
      <c r="D168" s="14">
        <v>50</v>
      </c>
      <c r="E168" s="15">
        <v>41</v>
      </c>
      <c r="F168" s="15">
        <v>40</v>
      </c>
      <c r="G168" s="15">
        <v>42</v>
      </c>
      <c r="H168"/>
      <c r="I168" s="2" t="s">
        <v>7</v>
      </c>
      <c r="J168" s="2" t="s">
        <v>33</v>
      </c>
      <c r="K168" s="3" t="s">
        <v>10</v>
      </c>
      <c r="L168" s="14">
        <v>50</v>
      </c>
      <c r="M168" s="65">
        <f t="shared" si="32"/>
        <v>0.82</v>
      </c>
      <c r="N168" s="65">
        <f t="shared" si="33"/>
        <v>0.8</v>
      </c>
      <c r="O168" s="65">
        <f t="shared" si="34"/>
        <v>0.84</v>
      </c>
    </row>
    <row r="169" spans="1:15">
      <c r="A169" s="2" t="s">
        <v>7</v>
      </c>
      <c r="B169" s="2" t="s">
        <v>33</v>
      </c>
      <c r="C169" s="3" t="s">
        <v>10</v>
      </c>
      <c r="D169" s="14">
        <v>15</v>
      </c>
      <c r="E169" s="15">
        <v>9</v>
      </c>
      <c r="F169" s="15">
        <v>9</v>
      </c>
      <c r="G169" s="15">
        <v>8</v>
      </c>
      <c r="H169"/>
      <c r="I169" s="2" t="s">
        <v>7</v>
      </c>
      <c r="J169" s="2" t="s">
        <v>33</v>
      </c>
      <c r="K169" s="3" t="s">
        <v>10</v>
      </c>
      <c r="L169" s="14">
        <v>15</v>
      </c>
      <c r="M169" s="65">
        <f t="shared" si="32"/>
        <v>0.6</v>
      </c>
      <c r="N169" s="65">
        <f t="shared" si="33"/>
        <v>0.6</v>
      </c>
      <c r="O169" s="65">
        <f t="shared" si="34"/>
        <v>0.53333333333333333</v>
      </c>
    </row>
    <row r="170" spans="1:15">
      <c r="A170" s="2" t="s">
        <v>7</v>
      </c>
      <c r="B170" s="2" t="s">
        <v>33</v>
      </c>
      <c r="C170" s="3" t="s">
        <v>10</v>
      </c>
      <c r="D170" s="14">
        <v>3</v>
      </c>
      <c r="E170" s="15">
        <v>0</v>
      </c>
      <c r="F170" s="15">
        <v>0</v>
      </c>
      <c r="G170" s="15">
        <v>2</v>
      </c>
      <c r="H170"/>
      <c r="I170" s="2" t="s">
        <v>7</v>
      </c>
      <c r="J170" s="2" t="s">
        <v>33</v>
      </c>
      <c r="K170" s="3" t="s">
        <v>10</v>
      </c>
      <c r="L170" s="14">
        <v>3</v>
      </c>
      <c r="M170" s="65">
        <f t="shared" si="32"/>
        <v>0</v>
      </c>
      <c r="N170" s="65">
        <f t="shared" si="33"/>
        <v>0</v>
      </c>
      <c r="O170" s="65">
        <f t="shared" si="34"/>
        <v>0.66666666666666663</v>
      </c>
    </row>
    <row r="171" spans="1:15">
      <c r="A171" s="2" t="s">
        <v>7</v>
      </c>
      <c r="B171" s="2" t="s">
        <v>33</v>
      </c>
      <c r="C171" s="3" t="s">
        <v>10</v>
      </c>
      <c r="D171" s="14">
        <v>1</v>
      </c>
      <c r="E171" s="15">
        <v>0</v>
      </c>
      <c r="F171" s="15">
        <v>0</v>
      </c>
      <c r="G171" s="15">
        <v>0</v>
      </c>
      <c r="H171"/>
      <c r="I171" s="2" t="s">
        <v>7</v>
      </c>
      <c r="J171" s="2" t="s">
        <v>33</v>
      </c>
      <c r="K171" s="3" t="s">
        <v>10</v>
      </c>
      <c r="L171" s="14">
        <v>1</v>
      </c>
      <c r="M171" s="65">
        <f t="shared" si="32"/>
        <v>0</v>
      </c>
      <c r="N171" s="65">
        <f t="shared" si="33"/>
        <v>0</v>
      </c>
      <c r="O171" s="65">
        <f t="shared" si="34"/>
        <v>0</v>
      </c>
    </row>
    <row r="172" spans="1:15">
      <c r="A172" s="2" t="s">
        <v>7</v>
      </c>
      <c r="B172" s="2" t="s">
        <v>33</v>
      </c>
      <c r="C172" s="3" t="s">
        <v>10</v>
      </c>
      <c r="D172" s="14">
        <v>5</v>
      </c>
      <c r="E172" s="15">
        <v>3</v>
      </c>
      <c r="F172" s="15">
        <v>4</v>
      </c>
      <c r="G172" s="15">
        <v>1</v>
      </c>
      <c r="H172"/>
      <c r="I172" s="2" t="s">
        <v>7</v>
      </c>
      <c r="J172" s="2" t="s">
        <v>33</v>
      </c>
      <c r="K172" s="3" t="s">
        <v>10</v>
      </c>
      <c r="L172" s="14">
        <v>5</v>
      </c>
      <c r="M172" s="65">
        <f t="shared" si="32"/>
        <v>0.6</v>
      </c>
      <c r="N172" s="65">
        <f t="shared" si="33"/>
        <v>0.8</v>
      </c>
      <c r="O172" s="65">
        <f t="shared" si="34"/>
        <v>0.2</v>
      </c>
    </row>
    <row r="173" spans="1:15">
      <c r="A173" s="2" t="s">
        <v>7</v>
      </c>
      <c r="B173" s="2" t="s">
        <v>33</v>
      </c>
      <c r="C173" s="3" t="s">
        <v>10</v>
      </c>
      <c r="D173" s="14">
        <v>3</v>
      </c>
      <c r="E173" s="15">
        <v>2</v>
      </c>
      <c r="F173" s="15">
        <v>0</v>
      </c>
      <c r="G173" s="15">
        <v>2</v>
      </c>
      <c r="H173"/>
      <c r="I173" s="2" t="s">
        <v>7</v>
      </c>
      <c r="J173" s="2" t="s">
        <v>33</v>
      </c>
      <c r="K173" s="3" t="s">
        <v>10</v>
      </c>
      <c r="L173" s="14">
        <v>3</v>
      </c>
      <c r="M173" s="65">
        <f t="shared" si="32"/>
        <v>0.66666666666666663</v>
      </c>
      <c r="N173" s="65">
        <f t="shared" si="33"/>
        <v>0</v>
      </c>
      <c r="O173" s="65">
        <f t="shared" si="34"/>
        <v>0.66666666666666663</v>
      </c>
    </row>
    <row r="174" spans="1:15">
      <c r="A174" s="2" t="s">
        <v>7</v>
      </c>
      <c r="B174" s="2" t="s">
        <v>33</v>
      </c>
      <c r="C174" s="3" t="s">
        <v>10</v>
      </c>
      <c r="D174" s="14">
        <v>5</v>
      </c>
      <c r="E174" s="15">
        <v>1</v>
      </c>
      <c r="F174" s="15">
        <v>1</v>
      </c>
      <c r="G174" s="15">
        <v>1</v>
      </c>
      <c r="H174"/>
      <c r="I174" s="2" t="s">
        <v>7</v>
      </c>
      <c r="J174" s="2" t="s">
        <v>33</v>
      </c>
      <c r="K174" s="3" t="s">
        <v>10</v>
      </c>
      <c r="L174" s="14">
        <v>5</v>
      </c>
      <c r="M174" s="65">
        <f t="shared" si="32"/>
        <v>0.2</v>
      </c>
      <c r="N174" s="65">
        <f t="shared" si="33"/>
        <v>0.2</v>
      </c>
      <c r="O174" s="65">
        <f t="shared" si="34"/>
        <v>0.2</v>
      </c>
    </row>
    <row r="175" spans="1:15">
      <c r="A175" s="2" t="s">
        <v>7</v>
      </c>
      <c r="B175" s="2" t="s">
        <v>33</v>
      </c>
      <c r="C175" s="3" t="s">
        <v>10</v>
      </c>
      <c r="D175" s="18">
        <v>0.98</v>
      </c>
      <c r="E175" s="46">
        <v>0.99299999999999999</v>
      </c>
      <c r="F175" s="46">
        <v>0.997</v>
      </c>
      <c r="G175" s="46">
        <v>0.99</v>
      </c>
      <c r="H175"/>
      <c r="I175" s="2" t="s">
        <v>7</v>
      </c>
      <c r="J175" s="2" t="s">
        <v>33</v>
      </c>
      <c r="K175" s="3" t="s">
        <v>10</v>
      </c>
      <c r="L175" s="18">
        <v>0.98</v>
      </c>
      <c r="M175" s="65">
        <f t="shared" ref="M175:O182" si="35">E175</f>
        <v>0.99299999999999999</v>
      </c>
      <c r="N175" s="65">
        <f t="shared" si="35"/>
        <v>0.997</v>
      </c>
      <c r="O175" s="65">
        <f t="shared" si="35"/>
        <v>0.99</v>
      </c>
    </row>
    <row r="176" spans="1:15">
      <c r="A176" s="2" t="s">
        <v>7</v>
      </c>
      <c r="B176" s="2" t="s">
        <v>33</v>
      </c>
      <c r="C176" s="3" t="s">
        <v>10</v>
      </c>
      <c r="D176" s="18">
        <v>1</v>
      </c>
      <c r="E176" s="46">
        <v>0.96</v>
      </c>
      <c r="F176" s="46">
        <v>0.96</v>
      </c>
      <c r="G176" s="46">
        <v>0</v>
      </c>
      <c r="H176"/>
      <c r="I176" s="2" t="s">
        <v>7</v>
      </c>
      <c r="J176" s="2" t="s">
        <v>33</v>
      </c>
      <c r="K176" s="3" t="s">
        <v>10</v>
      </c>
      <c r="L176" s="18">
        <v>1</v>
      </c>
      <c r="M176" s="65">
        <f t="shared" si="35"/>
        <v>0.96</v>
      </c>
      <c r="N176" s="65">
        <f t="shared" si="35"/>
        <v>0.96</v>
      </c>
      <c r="O176" s="65">
        <f t="shared" si="35"/>
        <v>0</v>
      </c>
    </row>
    <row r="177" spans="1:15">
      <c r="A177" s="2" t="s">
        <v>7</v>
      </c>
      <c r="B177" s="2" t="s">
        <v>33</v>
      </c>
      <c r="C177" s="3" t="s">
        <v>11</v>
      </c>
      <c r="D177" s="18">
        <v>1</v>
      </c>
      <c r="E177" s="19">
        <v>1</v>
      </c>
      <c r="F177" s="19">
        <v>1</v>
      </c>
      <c r="G177" s="19">
        <v>1</v>
      </c>
      <c r="H177"/>
      <c r="I177" s="2" t="s">
        <v>7</v>
      </c>
      <c r="J177" s="2" t="s">
        <v>33</v>
      </c>
      <c r="K177" s="3" t="s">
        <v>11</v>
      </c>
      <c r="L177" s="18">
        <v>1</v>
      </c>
      <c r="M177" s="65">
        <f t="shared" si="35"/>
        <v>1</v>
      </c>
      <c r="N177" s="65">
        <f t="shared" si="35"/>
        <v>1</v>
      </c>
      <c r="O177" s="65">
        <f t="shared" si="35"/>
        <v>1</v>
      </c>
    </row>
    <row r="178" spans="1:15">
      <c r="A178" s="2" t="s">
        <v>7</v>
      </c>
      <c r="B178" s="2" t="s">
        <v>33</v>
      </c>
      <c r="C178" s="3" t="s">
        <v>11</v>
      </c>
      <c r="D178" s="18">
        <v>1</v>
      </c>
      <c r="E178" s="19">
        <v>1</v>
      </c>
      <c r="F178" s="19">
        <v>1</v>
      </c>
      <c r="G178" s="19">
        <v>1</v>
      </c>
      <c r="H178"/>
      <c r="I178" s="2" t="s">
        <v>7</v>
      </c>
      <c r="J178" s="2" t="s">
        <v>33</v>
      </c>
      <c r="K178" s="3" t="s">
        <v>11</v>
      </c>
      <c r="L178" s="18">
        <v>1</v>
      </c>
      <c r="M178" s="65">
        <f t="shared" si="35"/>
        <v>1</v>
      </c>
      <c r="N178" s="65">
        <f t="shared" si="35"/>
        <v>1</v>
      </c>
      <c r="O178" s="65">
        <f t="shared" si="35"/>
        <v>1</v>
      </c>
    </row>
    <row r="179" spans="1:15">
      <c r="A179" s="2" t="s">
        <v>7</v>
      </c>
      <c r="B179" s="2" t="s">
        <v>33</v>
      </c>
      <c r="C179" s="3" t="s">
        <v>11</v>
      </c>
      <c r="D179" s="18">
        <v>1</v>
      </c>
      <c r="E179" s="19">
        <v>1</v>
      </c>
      <c r="F179" s="19">
        <v>1</v>
      </c>
      <c r="G179" s="19">
        <v>1</v>
      </c>
      <c r="H179"/>
      <c r="I179" s="2" t="s">
        <v>7</v>
      </c>
      <c r="J179" s="2" t="s">
        <v>33</v>
      </c>
      <c r="K179" s="3" t="s">
        <v>11</v>
      </c>
      <c r="L179" s="18">
        <v>1</v>
      </c>
      <c r="M179" s="65">
        <f t="shared" si="35"/>
        <v>1</v>
      </c>
      <c r="N179" s="65">
        <f t="shared" si="35"/>
        <v>1</v>
      </c>
      <c r="O179" s="65">
        <f t="shared" si="35"/>
        <v>1</v>
      </c>
    </row>
    <row r="180" spans="1:15">
      <c r="A180" s="2" t="s">
        <v>7</v>
      </c>
      <c r="B180" s="2" t="s">
        <v>33</v>
      </c>
      <c r="C180" s="3" t="s">
        <v>11</v>
      </c>
      <c r="D180" s="18">
        <v>1</v>
      </c>
      <c r="E180" s="19">
        <v>1</v>
      </c>
      <c r="F180" s="19">
        <v>1</v>
      </c>
      <c r="G180" s="19">
        <v>1</v>
      </c>
      <c r="H180"/>
      <c r="I180" s="2" t="s">
        <v>7</v>
      </c>
      <c r="J180" s="2" t="s">
        <v>33</v>
      </c>
      <c r="K180" s="3" t="s">
        <v>11</v>
      </c>
      <c r="L180" s="18">
        <v>1</v>
      </c>
      <c r="M180" s="65">
        <f t="shared" si="35"/>
        <v>1</v>
      </c>
      <c r="N180" s="65">
        <f t="shared" si="35"/>
        <v>1</v>
      </c>
      <c r="O180" s="65">
        <f t="shared" si="35"/>
        <v>1</v>
      </c>
    </row>
    <row r="181" spans="1:15">
      <c r="A181" s="2" t="s">
        <v>7</v>
      </c>
      <c r="B181" s="2" t="s">
        <v>34</v>
      </c>
      <c r="C181" s="3" t="s">
        <v>9</v>
      </c>
      <c r="D181" s="42">
        <v>1</v>
      </c>
      <c r="E181" s="29">
        <v>1</v>
      </c>
      <c r="F181" s="29">
        <v>1</v>
      </c>
      <c r="G181" s="29">
        <v>1</v>
      </c>
      <c r="H181"/>
      <c r="I181" s="2" t="s">
        <v>7</v>
      </c>
      <c r="J181" s="2" t="s">
        <v>34</v>
      </c>
      <c r="K181" s="3" t="s">
        <v>9</v>
      </c>
      <c r="L181" s="42">
        <v>1</v>
      </c>
      <c r="M181" s="65">
        <f t="shared" si="35"/>
        <v>1</v>
      </c>
      <c r="N181" s="65">
        <f t="shared" si="35"/>
        <v>1</v>
      </c>
      <c r="O181" s="65">
        <f t="shared" si="35"/>
        <v>1</v>
      </c>
    </row>
    <row r="182" spans="1:15">
      <c r="A182" s="2" t="s">
        <v>7</v>
      </c>
      <c r="B182" s="2" t="s">
        <v>34</v>
      </c>
      <c r="C182" s="3" t="s">
        <v>10</v>
      </c>
      <c r="D182" s="42">
        <v>0.99</v>
      </c>
      <c r="E182" s="29">
        <v>1</v>
      </c>
      <c r="F182" s="29">
        <v>1</v>
      </c>
      <c r="G182" s="29">
        <v>1</v>
      </c>
      <c r="H182"/>
      <c r="I182" s="2" t="s">
        <v>7</v>
      </c>
      <c r="J182" s="2" t="s">
        <v>34</v>
      </c>
      <c r="K182" s="3" t="s">
        <v>10</v>
      </c>
      <c r="L182" s="42">
        <v>0.99</v>
      </c>
      <c r="M182" s="65">
        <f t="shared" si="35"/>
        <v>1</v>
      </c>
      <c r="N182" s="65">
        <f t="shared" si="35"/>
        <v>1</v>
      </c>
      <c r="O182" s="65">
        <f t="shared" si="35"/>
        <v>1</v>
      </c>
    </row>
    <row r="183" spans="1:15">
      <c r="A183" s="2" t="s">
        <v>7</v>
      </c>
      <c r="B183" s="2" t="s">
        <v>34</v>
      </c>
      <c r="C183" s="3" t="s">
        <v>11</v>
      </c>
      <c r="D183" s="48">
        <v>3</v>
      </c>
      <c r="E183" s="27">
        <v>3</v>
      </c>
      <c r="F183" s="27">
        <v>2</v>
      </c>
      <c r="G183" s="27">
        <v>2</v>
      </c>
      <c r="H183"/>
      <c r="I183" s="2" t="s">
        <v>7</v>
      </c>
      <c r="J183" s="2" t="s">
        <v>34</v>
      </c>
      <c r="K183" s="3" t="s">
        <v>11</v>
      </c>
      <c r="L183" s="48">
        <v>3</v>
      </c>
      <c r="M183" s="65">
        <f t="shared" ref="M183:O184" si="36">E183/$L183</f>
        <v>1</v>
      </c>
      <c r="N183" s="65">
        <f t="shared" si="36"/>
        <v>0.66666666666666663</v>
      </c>
      <c r="O183" s="65">
        <f t="shared" si="36"/>
        <v>0.66666666666666663</v>
      </c>
    </row>
    <row r="184" spans="1:15">
      <c r="A184" s="2" t="s">
        <v>22</v>
      </c>
      <c r="B184" s="2" t="s">
        <v>35</v>
      </c>
      <c r="C184" s="3" t="s">
        <v>9</v>
      </c>
      <c r="D184" s="22">
        <v>7.49</v>
      </c>
      <c r="E184" s="49">
        <v>7.51</v>
      </c>
      <c r="F184" s="49">
        <v>9.1671919103340542</v>
      </c>
      <c r="G184" s="49">
        <v>6.33</v>
      </c>
      <c r="H184"/>
      <c r="I184" s="2" t="s">
        <v>22</v>
      </c>
      <c r="J184" s="2" t="s">
        <v>35</v>
      </c>
      <c r="K184" s="3" t="s">
        <v>9</v>
      </c>
      <c r="L184" s="22">
        <v>7.49</v>
      </c>
      <c r="M184" s="65">
        <f t="shared" si="36"/>
        <v>1.0026702269692924</v>
      </c>
      <c r="N184" s="65">
        <f t="shared" si="36"/>
        <v>1.2239241535826508</v>
      </c>
      <c r="O184" s="65">
        <f t="shared" si="36"/>
        <v>0.84512683578104142</v>
      </c>
    </row>
    <row r="185" spans="1:15">
      <c r="A185" s="2" t="s">
        <v>22</v>
      </c>
      <c r="B185" s="2" t="s">
        <v>35</v>
      </c>
      <c r="C185" s="3" t="s">
        <v>9</v>
      </c>
      <c r="D185" s="18">
        <v>0.95</v>
      </c>
      <c r="E185" s="19">
        <v>1</v>
      </c>
      <c r="F185" s="19">
        <v>1</v>
      </c>
      <c r="G185" s="19">
        <v>1</v>
      </c>
      <c r="H185"/>
      <c r="I185" s="2" t="s">
        <v>22</v>
      </c>
      <c r="J185" s="2" t="s">
        <v>35</v>
      </c>
      <c r="K185" s="3" t="s">
        <v>9</v>
      </c>
      <c r="L185" s="18">
        <v>0.95</v>
      </c>
      <c r="M185" s="65">
        <f t="shared" ref="M185:O188" si="37">E185</f>
        <v>1</v>
      </c>
      <c r="N185" s="65">
        <f t="shared" si="37"/>
        <v>1</v>
      </c>
      <c r="O185" s="65">
        <f t="shared" si="37"/>
        <v>1</v>
      </c>
    </row>
    <row r="186" spans="1:15">
      <c r="A186" s="2" t="s">
        <v>22</v>
      </c>
      <c r="B186" s="2" t="s">
        <v>35</v>
      </c>
      <c r="C186" s="3" t="s">
        <v>9</v>
      </c>
      <c r="D186" s="18">
        <v>1</v>
      </c>
      <c r="E186" s="19">
        <v>1</v>
      </c>
      <c r="F186" s="19">
        <v>1</v>
      </c>
      <c r="G186" s="19">
        <v>1</v>
      </c>
      <c r="H186"/>
      <c r="I186" s="2" t="s">
        <v>22</v>
      </c>
      <c r="J186" s="2" t="s">
        <v>35</v>
      </c>
      <c r="K186" s="3" t="s">
        <v>9</v>
      </c>
      <c r="L186" s="18">
        <v>1</v>
      </c>
      <c r="M186" s="65">
        <f t="shared" si="37"/>
        <v>1</v>
      </c>
      <c r="N186" s="65">
        <f t="shared" si="37"/>
        <v>1</v>
      </c>
      <c r="O186" s="65">
        <f t="shared" si="37"/>
        <v>1</v>
      </c>
    </row>
    <row r="187" spans="1:15">
      <c r="A187" s="2" t="s">
        <v>22</v>
      </c>
      <c r="B187" s="2" t="s">
        <v>35</v>
      </c>
      <c r="C187" s="3" t="s">
        <v>10</v>
      </c>
      <c r="D187" s="18">
        <v>0.95</v>
      </c>
      <c r="E187" s="50">
        <v>0.98099999999999998</v>
      </c>
      <c r="F187" s="50">
        <v>0.91960890820206409</v>
      </c>
      <c r="G187" s="50">
        <v>0</v>
      </c>
      <c r="H187"/>
      <c r="I187" s="2" t="s">
        <v>22</v>
      </c>
      <c r="J187" s="2" t="s">
        <v>35</v>
      </c>
      <c r="K187" s="3" t="s">
        <v>10</v>
      </c>
      <c r="L187" s="18">
        <v>0.95</v>
      </c>
      <c r="M187" s="65">
        <f t="shared" si="37"/>
        <v>0.98099999999999998</v>
      </c>
      <c r="N187" s="65">
        <f t="shared" si="37"/>
        <v>0.91960890820206409</v>
      </c>
      <c r="O187" s="65">
        <f t="shared" si="37"/>
        <v>0</v>
      </c>
    </row>
    <row r="188" spans="1:15">
      <c r="A188" s="2" t="s">
        <v>22</v>
      </c>
      <c r="B188" s="2" t="s">
        <v>35</v>
      </c>
      <c r="C188" s="3" t="s">
        <v>10</v>
      </c>
      <c r="D188" s="18">
        <v>0.8</v>
      </c>
      <c r="E188" s="46">
        <v>0.89890000000000003</v>
      </c>
      <c r="F188" s="46">
        <v>0.88319999999999999</v>
      </c>
      <c r="G188" s="46">
        <v>0.90410000000000001</v>
      </c>
      <c r="H188"/>
      <c r="I188" s="2" t="s">
        <v>22</v>
      </c>
      <c r="J188" s="2" t="s">
        <v>35</v>
      </c>
      <c r="K188" s="3" t="s">
        <v>10</v>
      </c>
      <c r="L188" s="18">
        <v>0.8</v>
      </c>
      <c r="M188" s="65">
        <f t="shared" si="37"/>
        <v>0.89890000000000003</v>
      </c>
      <c r="N188" s="65">
        <f t="shared" si="37"/>
        <v>0.88319999999999999</v>
      </c>
      <c r="O188" s="65">
        <f t="shared" si="37"/>
        <v>0.90410000000000001</v>
      </c>
    </row>
    <row r="189" spans="1:15">
      <c r="A189" s="2" t="s">
        <v>12</v>
      </c>
      <c r="B189" s="2" t="s">
        <v>36</v>
      </c>
      <c r="C189" s="3" t="s">
        <v>9</v>
      </c>
      <c r="D189" s="51">
        <v>3490</v>
      </c>
      <c r="E189" s="52">
        <v>5154</v>
      </c>
      <c r="F189" s="52">
        <v>4664</v>
      </c>
      <c r="G189" s="52">
        <v>0</v>
      </c>
      <c r="I189" s="2" t="s">
        <v>12</v>
      </c>
      <c r="J189" s="2" t="s">
        <v>36</v>
      </c>
      <c r="K189" s="3" t="s">
        <v>9</v>
      </c>
      <c r="L189" s="51">
        <v>3490</v>
      </c>
      <c r="M189" s="65">
        <f t="shared" ref="M189:O190" si="38">E189/$L189</f>
        <v>1.4767908309455586</v>
      </c>
      <c r="N189" s="65">
        <f t="shared" si="38"/>
        <v>1.3363896848137535</v>
      </c>
      <c r="O189" s="65">
        <f t="shared" si="38"/>
        <v>0</v>
      </c>
    </row>
    <row r="190" spans="1:15">
      <c r="A190" s="2" t="s">
        <v>12</v>
      </c>
      <c r="B190" s="2" t="s">
        <v>36</v>
      </c>
      <c r="C190" s="3" t="s">
        <v>9</v>
      </c>
      <c r="D190" s="14">
        <v>6</v>
      </c>
      <c r="E190" s="53">
        <v>28.03</v>
      </c>
      <c r="F190" s="53">
        <v>28.47</v>
      </c>
      <c r="G190" s="53">
        <v>0</v>
      </c>
      <c r="I190" s="2" t="s">
        <v>12</v>
      </c>
      <c r="J190" s="2" t="s">
        <v>36</v>
      </c>
      <c r="K190" s="3" t="s">
        <v>9</v>
      </c>
      <c r="L190" s="14">
        <v>6</v>
      </c>
      <c r="M190" s="65">
        <f t="shared" si="38"/>
        <v>4.6716666666666669</v>
      </c>
      <c r="N190" s="65">
        <f t="shared" si="38"/>
        <v>4.7450000000000001</v>
      </c>
      <c r="O190" s="65">
        <f t="shared" si="38"/>
        <v>0</v>
      </c>
    </row>
    <row r="191" spans="1:15">
      <c r="A191" s="2" t="s">
        <v>12</v>
      </c>
      <c r="B191" s="2" t="s">
        <v>36</v>
      </c>
      <c r="C191" s="3" t="s">
        <v>10</v>
      </c>
      <c r="D191" s="18">
        <v>0.95</v>
      </c>
      <c r="E191" s="46">
        <v>1</v>
      </c>
      <c r="F191" s="46">
        <v>0.98770000000000002</v>
      </c>
      <c r="G191" s="46">
        <v>0.99980000000000002</v>
      </c>
      <c r="I191" s="2" t="s">
        <v>12</v>
      </c>
      <c r="J191" s="2" t="s">
        <v>36</v>
      </c>
      <c r="K191" s="3" t="s">
        <v>10</v>
      </c>
      <c r="L191" s="18">
        <v>0.95</v>
      </c>
      <c r="M191" s="65">
        <f t="shared" ref="M191:O192" si="39">E191</f>
        <v>1</v>
      </c>
      <c r="N191" s="65">
        <f t="shared" si="39"/>
        <v>0.98770000000000002</v>
      </c>
      <c r="O191" s="65">
        <f t="shared" si="39"/>
        <v>0.99980000000000002</v>
      </c>
    </row>
    <row r="192" spans="1:15">
      <c r="A192" s="2" t="s">
        <v>12</v>
      </c>
      <c r="B192" s="2" t="s">
        <v>36</v>
      </c>
      <c r="C192" s="3" t="s">
        <v>11</v>
      </c>
      <c r="D192" s="18">
        <v>0.95</v>
      </c>
      <c r="E192" s="46">
        <v>1</v>
      </c>
      <c r="F192" s="46">
        <v>1</v>
      </c>
      <c r="G192" s="46">
        <v>1</v>
      </c>
      <c r="I192" s="2" t="s">
        <v>12</v>
      </c>
      <c r="J192" s="2" t="s">
        <v>36</v>
      </c>
      <c r="K192" s="3" t="s">
        <v>11</v>
      </c>
      <c r="L192" s="18">
        <v>0.95</v>
      </c>
      <c r="M192" s="65">
        <f t="shared" si="39"/>
        <v>1</v>
      </c>
      <c r="N192" s="65">
        <f t="shared" si="39"/>
        <v>1</v>
      </c>
      <c r="O192" s="65">
        <f t="shared" si="39"/>
        <v>1</v>
      </c>
    </row>
    <row r="193" spans="1:15">
      <c r="A193" s="2" t="s">
        <v>22</v>
      </c>
      <c r="B193" s="2" t="s">
        <v>37</v>
      </c>
      <c r="C193" s="3" t="s">
        <v>9</v>
      </c>
      <c r="D193" s="54">
        <v>78</v>
      </c>
      <c r="E193" s="27">
        <v>124</v>
      </c>
      <c r="F193" s="27">
        <v>126</v>
      </c>
      <c r="G193" s="27">
        <v>119</v>
      </c>
      <c r="H193"/>
      <c r="I193" s="2" t="s">
        <v>22</v>
      </c>
      <c r="J193" s="2" t="s">
        <v>37</v>
      </c>
      <c r="K193" s="3" t="s">
        <v>9</v>
      </c>
      <c r="L193" s="54">
        <v>78</v>
      </c>
      <c r="M193" s="65">
        <f>E193/$L193</f>
        <v>1.5897435897435896</v>
      </c>
      <c r="N193" s="65">
        <f>F193/$L193</f>
        <v>1.6153846153846154</v>
      </c>
      <c r="O193" s="65">
        <f>G193/$L193</f>
        <v>1.5256410256410255</v>
      </c>
    </row>
    <row r="194" spans="1:15">
      <c r="A194" s="2" t="s">
        <v>22</v>
      </c>
      <c r="B194" s="2" t="s">
        <v>37</v>
      </c>
      <c r="C194" s="3" t="s">
        <v>10</v>
      </c>
      <c r="D194" s="42">
        <v>0.95</v>
      </c>
      <c r="E194" s="28">
        <v>1</v>
      </c>
      <c r="F194" s="28">
        <v>1</v>
      </c>
      <c r="G194" s="28">
        <v>1</v>
      </c>
      <c r="H194"/>
      <c r="I194" s="2" t="s">
        <v>22</v>
      </c>
      <c r="J194" s="2" t="s">
        <v>37</v>
      </c>
      <c r="K194" s="3" t="s">
        <v>10</v>
      </c>
      <c r="L194" s="42">
        <v>0.95</v>
      </c>
      <c r="M194" s="65">
        <f t="shared" ref="M194:O197" si="40">E194</f>
        <v>1</v>
      </c>
      <c r="N194" s="65">
        <f t="shared" si="40"/>
        <v>1</v>
      </c>
      <c r="O194" s="65">
        <f t="shared" si="40"/>
        <v>1</v>
      </c>
    </row>
    <row r="195" spans="1:15">
      <c r="A195" s="2" t="s">
        <v>22</v>
      </c>
      <c r="B195" s="2" t="s">
        <v>37</v>
      </c>
      <c r="C195" s="3" t="s">
        <v>11</v>
      </c>
      <c r="D195" s="42">
        <v>1</v>
      </c>
      <c r="E195" s="28">
        <v>0.98</v>
      </c>
      <c r="F195" s="28">
        <v>0.89</v>
      </c>
      <c r="G195" s="28">
        <v>0.89</v>
      </c>
      <c r="H195"/>
      <c r="I195" s="2" t="s">
        <v>22</v>
      </c>
      <c r="J195" s="2" t="s">
        <v>37</v>
      </c>
      <c r="K195" s="3" t="s">
        <v>11</v>
      </c>
      <c r="L195" s="42">
        <v>1</v>
      </c>
      <c r="M195" s="65">
        <f t="shared" si="40"/>
        <v>0.98</v>
      </c>
      <c r="N195" s="65">
        <f t="shared" si="40"/>
        <v>0.89</v>
      </c>
      <c r="O195" s="65">
        <f t="shared" si="40"/>
        <v>0.89</v>
      </c>
    </row>
    <row r="196" spans="1:15">
      <c r="A196" s="2" t="s">
        <v>22</v>
      </c>
      <c r="B196" s="2" t="s">
        <v>37</v>
      </c>
      <c r="C196" s="3" t="s">
        <v>11</v>
      </c>
      <c r="D196" s="42">
        <v>1</v>
      </c>
      <c r="E196" s="28">
        <v>1</v>
      </c>
      <c r="F196" s="28">
        <v>1</v>
      </c>
      <c r="G196" s="28">
        <v>1</v>
      </c>
      <c r="H196"/>
      <c r="I196" s="2" t="s">
        <v>22</v>
      </c>
      <c r="J196" s="2" t="s">
        <v>37</v>
      </c>
      <c r="K196" s="3" t="s">
        <v>11</v>
      </c>
      <c r="L196" s="42">
        <v>1</v>
      </c>
      <c r="M196" s="65">
        <f t="shared" si="40"/>
        <v>1</v>
      </c>
      <c r="N196" s="65">
        <f t="shared" si="40"/>
        <v>1</v>
      </c>
      <c r="O196" s="65">
        <f t="shared" si="40"/>
        <v>1</v>
      </c>
    </row>
    <row r="197" spans="1:15">
      <c r="A197" s="2" t="s">
        <v>22</v>
      </c>
      <c r="B197" s="2" t="s">
        <v>38</v>
      </c>
      <c r="C197" s="3" t="s">
        <v>11</v>
      </c>
      <c r="D197" s="18">
        <v>1</v>
      </c>
      <c r="E197" s="19">
        <v>1</v>
      </c>
      <c r="F197" s="19">
        <v>1</v>
      </c>
      <c r="G197" s="19">
        <v>1</v>
      </c>
      <c r="H197"/>
      <c r="I197" s="2" t="s">
        <v>22</v>
      </c>
      <c r="J197" s="2" t="s">
        <v>38</v>
      </c>
      <c r="K197" s="3" t="s">
        <v>11</v>
      </c>
      <c r="L197" s="18">
        <v>1</v>
      </c>
      <c r="M197" s="65">
        <f t="shared" si="40"/>
        <v>1</v>
      </c>
      <c r="N197" s="65">
        <f t="shared" si="40"/>
        <v>1</v>
      </c>
      <c r="O197" s="65">
        <f t="shared" si="40"/>
        <v>1</v>
      </c>
    </row>
    <row r="198" spans="1:15">
      <c r="A198" s="2" t="s">
        <v>12</v>
      </c>
      <c r="B198" s="2" t="s">
        <v>39</v>
      </c>
      <c r="C198" s="3" t="s">
        <v>9</v>
      </c>
      <c r="D198" s="2">
        <v>5700</v>
      </c>
      <c r="E198" s="55">
        <v>5709</v>
      </c>
      <c r="F198" s="55">
        <v>9001</v>
      </c>
      <c r="G198" s="55">
        <v>9083</v>
      </c>
      <c r="I198" s="2" t="s">
        <v>12</v>
      </c>
      <c r="J198" s="2" t="s">
        <v>39</v>
      </c>
      <c r="K198" s="3" t="s">
        <v>9</v>
      </c>
      <c r="L198" s="2">
        <v>5700</v>
      </c>
      <c r="M198" s="65">
        <f t="shared" ref="M198:O199" si="41">E198/$L198</f>
        <v>1.0015789473684211</v>
      </c>
      <c r="N198" s="65">
        <f t="shared" si="41"/>
        <v>1.5791228070175438</v>
      </c>
      <c r="O198" s="65">
        <f t="shared" si="41"/>
        <v>1.5935087719298247</v>
      </c>
    </row>
    <row r="199" spans="1:15">
      <c r="A199" s="2" t="s">
        <v>12</v>
      </c>
      <c r="B199" s="2" t="s">
        <v>39</v>
      </c>
      <c r="C199" s="3" t="s">
        <v>9</v>
      </c>
      <c r="D199" s="2">
        <v>20000</v>
      </c>
      <c r="E199" s="55">
        <v>20007</v>
      </c>
      <c r="F199" s="55">
        <v>20005</v>
      </c>
      <c r="G199" s="55">
        <v>20019</v>
      </c>
      <c r="I199" s="2" t="s">
        <v>12</v>
      </c>
      <c r="J199" s="2" t="s">
        <v>39</v>
      </c>
      <c r="K199" s="3" t="s">
        <v>9</v>
      </c>
      <c r="L199" s="2">
        <v>20000</v>
      </c>
      <c r="M199" s="65">
        <f t="shared" si="41"/>
        <v>1.0003500000000001</v>
      </c>
      <c r="N199" s="65">
        <f t="shared" si="41"/>
        <v>1.0002500000000001</v>
      </c>
      <c r="O199" s="65">
        <f t="shared" si="41"/>
        <v>1.00095</v>
      </c>
    </row>
    <row r="200" spans="1:15">
      <c r="A200" s="2" t="s">
        <v>12</v>
      </c>
      <c r="B200" s="2" t="s">
        <v>39</v>
      </c>
      <c r="C200" s="3" t="s">
        <v>10</v>
      </c>
      <c r="D200" s="4">
        <v>0.96</v>
      </c>
      <c r="E200" s="55">
        <v>0</v>
      </c>
      <c r="F200" s="55">
        <v>0</v>
      </c>
      <c r="G200" s="55">
        <v>0</v>
      </c>
      <c r="I200" s="2" t="s">
        <v>12</v>
      </c>
      <c r="J200" s="2" t="s">
        <v>39</v>
      </c>
      <c r="K200" s="3" t="s">
        <v>10</v>
      </c>
      <c r="L200" s="4">
        <v>0.96</v>
      </c>
      <c r="M200" s="65">
        <f t="shared" ref="M200:O201" si="42">E200</f>
        <v>0</v>
      </c>
      <c r="N200" s="65">
        <f t="shared" si="42"/>
        <v>0</v>
      </c>
      <c r="O200" s="65">
        <f t="shared" si="42"/>
        <v>0</v>
      </c>
    </row>
    <row r="201" spans="1:15">
      <c r="A201" s="2" t="s">
        <v>12</v>
      </c>
      <c r="B201" s="2" t="s">
        <v>39</v>
      </c>
      <c r="C201" s="3" t="s">
        <v>10</v>
      </c>
      <c r="D201" s="4">
        <v>0.96</v>
      </c>
      <c r="E201" s="55">
        <v>0</v>
      </c>
      <c r="F201" s="55">
        <v>0</v>
      </c>
      <c r="G201" s="55">
        <v>0</v>
      </c>
      <c r="I201" s="2" t="s">
        <v>12</v>
      </c>
      <c r="J201" s="2" t="s">
        <v>39</v>
      </c>
      <c r="K201" s="3" t="s">
        <v>10</v>
      </c>
      <c r="L201" s="4">
        <v>0.96</v>
      </c>
      <c r="M201" s="65">
        <f t="shared" si="42"/>
        <v>0</v>
      </c>
      <c r="N201" s="65">
        <f t="shared" si="42"/>
        <v>0</v>
      </c>
      <c r="O201" s="65">
        <f t="shared" si="42"/>
        <v>0</v>
      </c>
    </row>
    <row r="202" spans="1:15">
      <c r="A202" s="2" t="s">
        <v>12</v>
      </c>
      <c r="B202" s="2" t="s">
        <v>40</v>
      </c>
      <c r="C202" s="3" t="s">
        <v>9</v>
      </c>
      <c r="D202" s="14">
        <v>7938</v>
      </c>
      <c r="E202" s="15">
        <v>7950</v>
      </c>
      <c r="F202" s="15">
        <v>8101</v>
      </c>
      <c r="G202" s="15">
        <v>8313</v>
      </c>
      <c r="I202" s="2" t="s">
        <v>12</v>
      </c>
      <c r="J202" s="2" t="s">
        <v>40</v>
      </c>
      <c r="K202" s="3" t="s">
        <v>9</v>
      </c>
      <c r="L202" s="14">
        <v>7938</v>
      </c>
      <c r="M202" s="65">
        <f>E202/$L202</f>
        <v>1.00151171579743</v>
      </c>
      <c r="N202" s="65">
        <f>F202/$L202</f>
        <v>1.0205341395817586</v>
      </c>
      <c r="O202" s="65">
        <f>G202/$L202</f>
        <v>1.0472411186696902</v>
      </c>
    </row>
    <row r="203" spans="1:15">
      <c r="A203" s="2" t="s">
        <v>12</v>
      </c>
      <c r="B203" s="2" t="s">
        <v>40</v>
      </c>
      <c r="C203" s="3" t="s">
        <v>10</v>
      </c>
      <c r="D203" s="42">
        <v>0.97</v>
      </c>
      <c r="E203" s="56">
        <v>0.99070000000000003</v>
      </c>
      <c r="F203" s="56">
        <v>0.96</v>
      </c>
      <c r="G203" s="56">
        <v>0.96950000000000003</v>
      </c>
      <c r="I203" s="2" t="s">
        <v>12</v>
      </c>
      <c r="J203" s="2" t="s">
        <v>40</v>
      </c>
      <c r="K203" s="3" t="s">
        <v>10</v>
      </c>
      <c r="L203" s="42">
        <v>0.97</v>
      </c>
      <c r="M203" s="65">
        <f t="shared" ref="M203:M222" si="43">E203</f>
        <v>0.99070000000000003</v>
      </c>
      <c r="N203" s="65">
        <f t="shared" ref="N203:N222" si="44">F203</f>
        <v>0.96</v>
      </c>
      <c r="O203" s="65">
        <f t="shared" ref="O203:O222" si="45">G203</f>
        <v>0.96950000000000003</v>
      </c>
    </row>
    <row r="204" spans="1:15">
      <c r="A204" s="2" t="s">
        <v>12</v>
      </c>
      <c r="B204" s="2" t="s">
        <v>40</v>
      </c>
      <c r="C204" s="3" t="s">
        <v>11</v>
      </c>
      <c r="D204" s="42">
        <v>1</v>
      </c>
      <c r="E204" s="28">
        <v>1</v>
      </c>
      <c r="F204" s="28">
        <v>1</v>
      </c>
      <c r="G204" s="28">
        <v>1</v>
      </c>
      <c r="I204" s="2" t="s">
        <v>12</v>
      </c>
      <c r="J204" s="2" t="s">
        <v>40</v>
      </c>
      <c r="K204" s="3" t="s">
        <v>11</v>
      </c>
      <c r="L204" s="42">
        <v>1</v>
      </c>
      <c r="M204" s="65">
        <f t="shared" si="43"/>
        <v>1</v>
      </c>
      <c r="N204" s="65">
        <f t="shared" si="44"/>
        <v>1</v>
      </c>
      <c r="O204" s="65">
        <f t="shared" si="45"/>
        <v>1</v>
      </c>
    </row>
    <row r="205" spans="1:15">
      <c r="A205" s="2" t="s">
        <v>12</v>
      </c>
      <c r="B205" s="2" t="s">
        <v>40</v>
      </c>
      <c r="C205" s="3" t="s">
        <v>11</v>
      </c>
      <c r="D205" s="42">
        <v>1</v>
      </c>
      <c r="E205" s="28">
        <v>1</v>
      </c>
      <c r="F205" s="28">
        <v>1</v>
      </c>
      <c r="G205" s="28">
        <v>1</v>
      </c>
      <c r="I205" s="2" t="s">
        <v>12</v>
      </c>
      <c r="J205" s="2" t="s">
        <v>40</v>
      </c>
      <c r="K205" s="3" t="s">
        <v>11</v>
      </c>
      <c r="L205" s="42">
        <v>1</v>
      </c>
      <c r="M205" s="65">
        <f t="shared" si="43"/>
        <v>1</v>
      </c>
      <c r="N205" s="65">
        <f t="shared" si="44"/>
        <v>1</v>
      </c>
      <c r="O205" s="65">
        <f t="shared" si="45"/>
        <v>1</v>
      </c>
    </row>
    <row r="206" spans="1:15">
      <c r="A206" s="2" t="s">
        <v>12</v>
      </c>
      <c r="B206" s="2" t="s">
        <v>41</v>
      </c>
      <c r="C206" s="3" t="s">
        <v>9</v>
      </c>
      <c r="D206" s="42">
        <v>0.98</v>
      </c>
      <c r="E206" s="29">
        <v>1</v>
      </c>
      <c r="F206" s="29">
        <v>1</v>
      </c>
      <c r="G206" s="29">
        <v>1</v>
      </c>
      <c r="I206" s="2" t="s">
        <v>12</v>
      </c>
      <c r="J206" s="2" t="s">
        <v>41</v>
      </c>
      <c r="K206" s="3" t="s">
        <v>9</v>
      </c>
      <c r="L206" s="42">
        <v>0.98</v>
      </c>
      <c r="M206" s="65">
        <f t="shared" si="43"/>
        <v>1</v>
      </c>
      <c r="N206" s="65">
        <f t="shared" si="44"/>
        <v>1</v>
      </c>
      <c r="O206" s="65">
        <f t="shared" si="45"/>
        <v>1</v>
      </c>
    </row>
    <row r="207" spans="1:15">
      <c r="A207" s="2" t="s">
        <v>12</v>
      </c>
      <c r="B207" s="2" t="s">
        <v>41</v>
      </c>
      <c r="C207" s="3" t="s">
        <v>10</v>
      </c>
      <c r="D207" s="42">
        <v>0.95</v>
      </c>
      <c r="E207" s="56">
        <v>0.99909999999999999</v>
      </c>
      <c r="F207" s="56">
        <v>0.99990000000000001</v>
      </c>
      <c r="G207" s="56">
        <v>0.99990000000000001</v>
      </c>
      <c r="I207" s="2" t="s">
        <v>12</v>
      </c>
      <c r="J207" s="2" t="s">
        <v>41</v>
      </c>
      <c r="K207" s="3" t="s">
        <v>10</v>
      </c>
      <c r="L207" s="42">
        <v>0.95</v>
      </c>
      <c r="M207" s="65">
        <f t="shared" si="43"/>
        <v>0.99909999999999999</v>
      </c>
      <c r="N207" s="65">
        <f t="shared" si="44"/>
        <v>0.99990000000000001</v>
      </c>
      <c r="O207" s="65">
        <f t="shared" si="45"/>
        <v>0.99990000000000001</v>
      </c>
    </row>
    <row r="208" spans="1:15">
      <c r="A208" s="2" t="s">
        <v>12</v>
      </c>
      <c r="B208" s="2" t="s">
        <v>41</v>
      </c>
      <c r="C208" s="3" t="s">
        <v>10</v>
      </c>
      <c r="D208" s="42">
        <v>0.95</v>
      </c>
      <c r="E208" s="56">
        <v>0.98819999999999997</v>
      </c>
      <c r="F208" s="56">
        <v>0.99639999999999995</v>
      </c>
      <c r="G208" s="56">
        <v>0.996</v>
      </c>
      <c r="I208" s="2" t="s">
        <v>12</v>
      </c>
      <c r="J208" s="2" t="s">
        <v>41</v>
      </c>
      <c r="K208" s="3" t="s">
        <v>10</v>
      </c>
      <c r="L208" s="42">
        <v>0.95</v>
      </c>
      <c r="M208" s="65">
        <f t="shared" si="43"/>
        <v>0.98819999999999997</v>
      </c>
      <c r="N208" s="65">
        <f t="shared" si="44"/>
        <v>0.99639999999999995</v>
      </c>
      <c r="O208" s="65">
        <f t="shared" si="45"/>
        <v>0.996</v>
      </c>
    </row>
    <row r="209" spans="1:15">
      <c r="A209" s="2" t="s">
        <v>12</v>
      </c>
      <c r="B209" s="2" t="s">
        <v>41</v>
      </c>
      <c r="C209" s="3" t="s">
        <v>11</v>
      </c>
      <c r="D209" s="42">
        <v>0.98</v>
      </c>
      <c r="E209" s="29">
        <v>1</v>
      </c>
      <c r="F209" s="29">
        <v>1</v>
      </c>
      <c r="G209" s="29">
        <v>1</v>
      </c>
      <c r="I209" s="2" t="s">
        <v>12</v>
      </c>
      <c r="J209" s="2" t="s">
        <v>41</v>
      </c>
      <c r="K209" s="3" t="s">
        <v>11</v>
      </c>
      <c r="L209" s="42">
        <v>0.98</v>
      </c>
      <c r="M209" s="65">
        <f t="shared" si="43"/>
        <v>1</v>
      </c>
      <c r="N209" s="65">
        <f t="shared" si="44"/>
        <v>1</v>
      </c>
      <c r="O209" s="65">
        <f t="shared" si="45"/>
        <v>1</v>
      </c>
    </row>
    <row r="210" spans="1:15">
      <c r="A210" s="2" t="s">
        <v>28</v>
      </c>
      <c r="B210" s="2" t="s">
        <v>42</v>
      </c>
      <c r="C210" s="3" t="s">
        <v>10</v>
      </c>
      <c r="D210" s="18">
        <v>1</v>
      </c>
      <c r="E210" s="46">
        <v>1</v>
      </c>
      <c r="F210" s="46">
        <v>1</v>
      </c>
      <c r="G210" s="46">
        <v>1</v>
      </c>
      <c r="H210"/>
      <c r="I210" s="2" t="s">
        <v>28</v>
      </c>
      <c r="J210" s="2" t="s">
        <v>42</v>
      </c>
      <c r="K210" s="3" t="s">
        <v>10</v>
      </c>
      <c r="L210" s="18">
        <v>1</v>
      </c>
      <c r="M210" s="65">
        <f t="shared" si="43"/>
        <v>1</v>
      </c>
      <c r="N210" s="65">
        <f t="shared" si="44"/>
        <v>1</v>
      </c>
      <c r="O210" s="65">
        <f t="shared" si="45"/>
        <v>1</v>
      </c>
    </row>
    <row r="211" spans="1:15">
      <c r="A211" s="2" t="s">
        <v>28</v>
      </c>
      <c r="B211" s="2" t="s">
        <v>42</v>
      </c>
      <c r="C211" s="3" t="s">
        <v>11</v>
      </c>
      <c r="D211" s="18">
        <v>1</v>
      </c>
      <c r="E211" s="46">
        <v>1</v>
      </c>
      <c r="F211" s="46">
        <v>1</v>
      </c>
      <c r="G211" s="46">
        <v>1</v>
      </c>
      <c r="H211"/>
      <c r="I211" s="2" t="s">
        <v>28</v>
      </c>
      <c r="J211" s="2" t="s">
        <v>42</v>
      </c>
      <c r="K211" s="3" t="s">
        <v>11</v>
      </c>
      <c r="L211" s="18">
        <v>1</v>
      </c>
      <c r="M211" s="65">
        <f t="shared" si="43"/>
        <v>1</v>
      </c>
      <c r="N211" s="65">
        <f t="shared" si="44"/>
        <v>1</v>
      </c>
      <c r="O211" s="65">
        <f t="shared" si="45"/>
        <v>1</v>
      </c>
    </row>
    <row r="212" spans="1:15">
      <c r="A212" s="2" t="s">
        <v>12</v>
      </c>
      <c r="B212" s="2" t="s">
        <v>43</v>
      </c>
      <c r="C212" s="3" t="s">
        <v>10</v>
      </c>
      <c r="D212" s="57">
        <v>0.95</v>
      </c>
      <c r="E212" s="58">
        <v>1</v>
      </c>
      <c r="F212" s="58">
        <v>1</v>
      </c>
      <c r="G212" s="58">
        <v>1</v>
      </c>
      <c r="I212" s="2" t="s">
        <v>12</v>
      </c>
      <c r="J212" s="2" t="s">
        <v>43</v>
      </c>
      <c r="K212" s="3" t="s">
        <v>10</v>
      </c>
      <c r="L212" s="57">
        <v>0.95</v>
      </c>
      <c r="M212" s="65">
        <f t="shared" si="43"/>
        <v>1</v>
      </c>
      <c r="N212" s="65">
        <f t="shared" si="44"/>
        <v>1</v>
      </c>
      <c r="O212" s="65">
        <f t="shared" si="45"/>
        <v>1</v>
      </c>
    </row>
    <row r="213" spans="1:15">
      <c r="A213" s="2" t="s">
        <v>12</v>
      </c>
      <c r="B213" s="2" t="s">
        <v>43</v>
      </c>
      <c r="C213" s="3" t="s">
        <v>10</v>
      </c>
      <c r="D213" s="57">
        <v>0.95</v>
      </c>
      <c r="E213" s="58">
        <v>1</v>
      </c>
      <c r="F213" s="58">
        <v>1</v>
      </c>
      <c r="G213" s="58">
        <v>1</v>
      </c>
      <c r="I213" s="2" t="s">
        <v>12</v>
      </c>
      <c r="J213" s="2" t="s">
        <v>43</v>
      </c>
      <c r="K213" s="3" t="s">
        <v>10</v>
      </c>
      <c r="L213" s="57">
        <v>0.95</v>
      </c>
      <c r="M213" s="65">
        <f t="shared" si="43"/>
        <v>1</v>
      </c>
      <c r="N213" s="65">
        <f t="shared" si="44"/>
        <v>1</v>
      </c>
      <c r="O213" s="65">
        <f t="shared" si="45"/>
        <v>1</v>
      </c>
    </row>
    <row r="214" spans="1:15">
      <c r="A214" s="2" t="s">
        <v>12</v>
      </c>
      <c r="B214" s="2" t="s">
        <v>43</v>
      </c>
      <c r="C214" s="3" t="s">
        <v>10</v>
      </c>
      <c r="D214" s="57">
        <v>0.95</v>
      </c>
      <c r="E214" s="58">
        <v>1</v>
      </c>
      <c r="F214" s="58">
        <v>0</v>
      </c>
      <c r="G214" s="58">
        <v>0</v>
      </c>
      <c r="I214" s="2" t="s">
        <v>12</v>
      </c>
      <c r="J214" s="2" t="s">
        <v>43</v>
      </c>
      <c r="K214" s="3" t="s">
        <v>10</v>
      </c>
      <c r="L214" s="57">
        <v>0.95</v>
      </c>
      <c r="M214" s="65">
        <f t="shared" si="43"/>
        <v>1</v>
      </c>
      <c r="N214" s="65">
        <f t="shared" si="44"/>
        <v>0</v>
      </c>
      <c r="O214" s="65">
        <f t="shared" si="45"/>
        <v>0</v>
      </c>
    </row>
    <row r="215" spans="1:15">
      <c r="A215" s="2" t="s">
        <v>12</v>
      </c>
      <c r="B215" s="2" t="s">
        <v>43</v>
      </c>
      <c r="C215" s="3" t="s">
        <v>11</v>
      </c>
      <c r="D215" s="57">
        <v>0.95</v>
      </c>
      <c r="E215" s="58">
        <v>1</v>
      </c>
      <c r="F215" s="58">
        <v>1</v>
      </c>
      <c r="G215" s="58">
        <v>1</v>
      </c>
      <c r="I215" s="2" t="s">
        <v>12</v>
      </c>
      <c r="J215" s="2" t="s">
        <v>43</v>
      </c>
      <c r="K215" s="3" t="s">
        <v>11</v>
      </c>
      <c r="L215" s="57">
        <v>0.95</v>
      </c>
      <c r="M215" s="65">
        <f t="shared" si="43"/>
        <v>1</v>
      </c>
      <c r="N215" s="65">
        <f t="shared" si="44"/>
        <v>1</v>
      </c>
      <c r="O215" s="65">
        <f t="shared" si="45"/>
        <v>1</v>
      </c>
    </row>
    <row r="216" spans="1:15">
      <c r="A216" s="2" t="s">
        <v>12</v>
      </c>
      <c r="B216" s="2" t="s">
        <v>43</v>
      </c>
      <c r="C216" s="3" t="s">
        <v>11</v>
      </c>
      <c r="D216" s="57">
        <v>0.95</v>
      </c>
      <c r="E216" s="58">
        <v>1</v>
      </c>
      <c r="F216" s="58">
        <v>1</v>
      </c>
      <c r="G216" s="58">
        <v>1</v>
      </c>
      <c r="I216" s="2" t="s">
        <v>12</v>
      </c>
      <c r="J216" s="2" t="s">
        <v>43</v>
      </c>
      <c r="K216" s="3" t="s">
        <v>11</v>
      </c>
      <c r="L216" s="57">
        <v>0.95</v>
      </c>
      <c r="M216" s="65">
        <f t="shared" si="43"/>
        <v>1</v>
      </c>
      <c r="N216" s="65">
        <f t="shared" si="44"/>
        <v>1</v>
      </c>
      <c r="O216" s="65">
        <f t="shared" si="45"/>
        <v>1</v>
      </c>
    </row>
    <row r="217" spans="1:15">
      <c r="A217" s="2" t="s">
        <v>12</v>
      </c>
      <c r="B217" s="2" t="s">
        <v>43</v>
      </c>
      <c r="C217" s="3" t="s">
        <v>11</v>
      </c>
      <c r="D217" s="57">
        <v>0.95</v>
      </c>
      <c r="E217" s="58">
        <v>1</v>
      </c>
      <c r="F217" s="58">
        <v>0</v>
      </c>
      <c r="G217" s="58">
        <v>0</v>
      </c>
      <c r="I217" s="2" t="s">
        <v>12</v>
      </c>
      <c r="J217" s="2" t="s">
        <v>43</v>
      </c>
      <c r="K217" s="3" t="s">
        <v>11</v>
      </c>
      <c r="L217" s="57">
        <v>0.95</v>
      </c>
      <c r="M217" s="65">
        <f t="shared" si="43"/>
        <v>1</v>
      </c>
      <c r="N217" s="65">
        <f t="shared" si="44"/>
        <v>0</v>
      </c>
      <c r="O217" s="65">
        <f t="shared" si="45"/>
        <v>0</v>
      </c>
    </row>
    <row r="218" spans="1:15">
      <c r="A218" s="2" t="s">
        <v>28</v>
      </c>
      <c r="B218" s="2" t="s">
        <v>44</v>
      </c>
      <c r="C218" s="3" t="s">
        <v>9</v>
      </c>
      <c r="D218" s="18">
        <v>1</v>
      </c>
      <c r="E218" s="59">
        <v>1.0148412698412699</v>
      </c>
      <c r="F218" s="59">
        <v>1.0181746031746031</v>
      </c>
      <c r="G218" s="59">
        <v>1.0346969696969697</v>
      </c>
      <c r="H218"/>
      <c r="I218" s="2" t="s">
        <v>28</v>
      </c>
      <c r="J218" s="2" t="s">
        <v>44</v>
      </c>
      <c r="K218" s="3" t="s">
        <v>9</v>
      </c>
      <c r="L218" s="18">
        <v>1</v>
      </c>
      <c r="M218" s="65">
        <f t="shared" si="43"/>
        <v>1.0148412698412699</v>
      </c>
      <c r="N218" s="65">
        <f t="shared" si="44"/>
        <v>1.0181746031746031</v>
      </c>
      <c r="O218" s="65">
        <f t="shared" si="45"/>
        <v>1.0346969696969697</v>
      </c>
    </row>
    <row r="219" spans="1:15">
      <c r="A219" s="2" t="s">
        <v>28</v>
      </c>
      <c r="B219" s="2" t="s">
        <v>44</v>
      </c>
      <c r="C219" s="3" t="s">
        <v>10</v>
      </c>
      <c r="D219" s="18">
        <v>0.95</v>
      </c>
      <c r="E219" s="60">
        <v>0.95</v>
      </c>
      <c r="F219" s="60">
        <v>0.95</v>
      </c>
      <c r="G219" s="60">
        <v>0.95</v>
      </c>
      <c r="H219"/>
      <c r="I219" s="2" t="s">
        <v>28</v>
      </c>
      <c r="J219" s="2" t="s">
        <v>44</v>
      </c>
      <c r="K219" s="3" t="s">
        <v>10</v>
      </c>
      <c r="L219" s="18">
        <v>0.95</v>
      </c>
      <c r="M219" s="65">
        <f t="shared" si="43"/>
        <v>0.95</v>
      </c>
      <c r="N219" s="65">
        <f t="shared" si="44"/>
        <v>0.95</v>
      </c>
      <c r="O219" s="65">
        <f t="shared" si="45"/>
        <v>0.95</v>
      </c>
    </row>
    <row r="220" spans="1:15">
      <c r="A220" s="2" t="s">
        <v>28</v>
      </c>
      <c r="B220" s="2" t="s">
        <v>44</v>
      </c>
      <c r="C220" s="3" t="s">
        <v>10</v>
      </c>
      <c r="D220" s="18">
        <v>0.95</v>
      </c>
      <c r="E220" s="60">
        <v>0.95</v>
      </c>
      <c r="F220" s="60">
        <v>0.95</v>
      </c>
      <c r="G220" s="60">
        <v>0.95</v>
      </c>
      <c r="H220"/>
      <c r="I220" s="2" t="s">
        <v>28</v>
      </c>
      <c r="J220" s="2" t="s">
        <v>44</v>
      </c>
      <c r="K220" s="3" t="s">
        <v>10</v>
      </c>
      <c r="L220" s="18">
        <v>0.95</v>
      </c>
      <c r="M220" s="65">
        <f t="shared" si="43"/>
        <v>0.95</v>
      </c>
      <c r="N220" s="65">
        <f t="shared" si="44"/>
        <v>0.95</v>
      </c>
      <c r="O220" s="65">
        <f t="shared" si="45"/>
        <v>0.95</v>
      </c>
    </row>
    <row r="221" spans="1:15">
      <c r="A221" s="2" t="s">
        <v>28</v>
      </c>
      <c r="B221" s="2" t="s">
        <v>44</v>
      </c>
      <c r="C221" s="3" t="s">
        <v>11</v>
      </c>
      <c r="D221" s="18">
        <v>0.95</v>
      </c>
      <c r="E221" s="59">
        <v>1</v>
      </c>
      <c r="F221" s="59">
        <v>1</v>
      </c>
      <c r="G221" s="59">
        <v>1</v>
      </c>
      <c r="H221"/>
      <c r="I221" s="2" t="s">
        <v>28</v>
      </c>
      <c r="J221" s="2" t="s">
        <v>44</v>
      </c>
      <c r="K221" s="3" t="s">
        <v>11</v>
      </c>
      <c r="L221" s="18">
        <v>0.95</v>
      </c>
      <c r="M221" s="65">
        <f t="shared" si="43"/>
        <v>1</v>
      </c>
      <c r="N221" s="65">
        <f t="shared" si="44"/>
        <v>1</v>
      </c>
      <c r="O221" s="65">
        <f t="shared" si="45"/>
        <v>1</v>
      </c>
    </row>
    <row r="222" spans="1:15">
      <c r="A222" s="2" t="s">
        <v>28</v>
      </c>
      <c r="B222" s="2" t="s">
        <v>44</v>
      </c>
      <c r="C222" s="3" t="s">
        <v>11</v>
      </c>
      <c r="D222" s="18">
        <v>1</v>
      </c>
      <c r="E222" s="59">
        <v>1</v>
      </c>
      <c r="F222" s="59">
        <v>1</v>
      </c>
      <c r="G222" s="59">
        <v>1</v>
      </c>
      <c r="H222"/>
      <c r="I222" s="2" t="s">
        <v>28</v>
      </c>
      <c r="J222" s="2" t="s">
        <v>44</v>
      </c>
      <c r="K222" s="3" t="s">
        <v>11</v>
      </c>
      <c r="L222" s="18">
        <v>1</v>
      </c>
      <c r="M222" s="65">
        <f t="shared" si="43"/>
        <v>1</v>
      </c>
      <c r="N222" s="65">
        <f t="shared" si="44"/>
        <v>1</v>
      </c>
      <c r="O222" s="65">
        <f t="shared" si="45"/>
        <v>1</v>
      </c>
    </row>
    <row r="223" spans="1:15">
      <c r="A223" s="2" t="s">
        <v>12</v>
      </c>
      <c r="B223" s="2" t="s">
        <v>45</v>
      </c>
      <c r="C223" s="3" t="s">
        <v>9</v>
      </c>
      <c r="D223" s="14">
        <v>21060</v>
      </c>
      <c r="E223" s="15">
        <v>23112</v>
      </c>
      <c r="F223" s="15">
        <v>19275</v>
      </c>
      <c r="G223" s="15">
        <v>20646</v>
      </c>
      <c r="I223" s="2" t="s">
        <v>12</v>
      </c>
      <c r="J223" s="2" t="s">
        <v>45</v>
      </c>
      <c r="K223" s="3" t="s">
        <v>9</v>
      </c>
      <c r="L223" s="14">
        <v>21060</v>
      </c>
      <c r="M223" s="65">
        <f t="shared" ref="M223:O224" si="46">E223/$L223</f>
        <v>1.0974358974358975</v>
      </c>
      <c r="N223" s="65">
        <f t="shared" si="46"/>
        <v>0.91524216524216528</v>
      </c>
      <c r="O223" s="65">
        <f t="shared" si="46"/>
        <v>0.9803418803418803</v>
      </c>
    </row>
    <row r="224" spans="1:15">
      <c r="A224" s="2" t="s">
        <v>12</v>
      </c>
      <c r="B224" s="2" t="s">
        <v>45</v>
      </c>
      <c r="C224" s="3" t="s">
        <v>9</v>
      </c>
      <c r="D224" s="14">
        <v>10.5</v>
      </c>
      <c r="E224" s="15">
        <v>11.54</v>
      </c>
      <c r="F224" s="15">
        <v>9.1</v>
      </c>
      <c r="G224" s="15">
        <v>9.5</v>
      </c>
      <c r="I224" s="2" t="s">
        <v>12</v>
      </c>
      <c r="J224" s="2" t="s">
        <v>45</v>
      </c>
      <c r="K224" s="3" t="s">
        <v>9</v>
      </c>
      <c r="L224" s="14">
        <v>10.5</v>
      </c>
      <c r="M224" s="65">
        <f t="shared" si="46"/>
        <v>1.0990476190476191</v>
      </c>
      <c r="N224" s="65">
        <f t="shared" si="46"/>
        <v>0.86666666666666659</v>
      </c>
      <c r="O224" s="65">
        <f t="shared" si="46"/>
        <v>0.90476190476190477</v>
      </c>
    </row>
    <row r="225" spans="1:15">
      <c r="A225" s="2" t="s">
        <v>12</v>
      </c>
      <c r="B225" s="2" t="s">
        <v>45</v>
      </c>
      <c r="C225" s="3" t="s">
        <v>10</v>
      </c>
      <c r="D225" s="18">
        <v>0.95</v>
      </c>
      <c r="E225" s="46">
        <v>0</v>
      </c>
      <c r="F225" s="46">
        <v>0.91069999999999995</v>
      </c>
      <c r="G225" s="46">
        <v>0.88839999999999997</v>
      </c>
      <c r="I225" s="2" t="s">
        <v>12</v>
      </c>
      <c r="J225" s="2" t="s">
        <v>45</v>
      </c>
      <c r="K225" s="3" t="s">
        <v>10</v>
      </c>
      <c r="L225" s="18">
        <v>0.95</v>
      </c>
      <c r="M225" s="65">
        <f>E225</f>
        <v>0</v>
      </c>
      <c r="N225" s="65">
        <f>F225</f>
        <v>0.91069999999999995</v>
      </c>
      <c r="O225" s="65">
        <f>G225</f>
        <v>0.88839999999999997</v>
      </c>
    </row>
    <row r="226" spans="1:15">
      <c r="A226" s="2" t="s">
        <v>12</v>
      </c>
      <c r="B226" s="2" t="s">
        <v>46</v>
      </c>
      <c r="C226" s="3" t="s">
        <v>9</v>
      </c>
      <c r="D226" s="2">
        <v>49</v>
      </c>
      <c r="E226" s="2">
        <v>18.079999999999998</v>
      </c>
      <c r="F226" s="2">
        <v>29.1</v>
      </c>
      <c r="G226" s="2">
        <v>38.299999999999997</v>
      </c>
      <c r="I226" s="2" t="s">
        <v>12</v>
      </c>
      <c r="J226" s="2" t="s">
        <v>46</v>
      </c>
      <c r="K226" s="3" t="s">
        <v>9</v>
      </c>
      <c r="L226" s="2">
        <v>49</v>
      </c>
      <c r="M226" s="65">
        <f>E226/$L226</f>
        <v>0.36897959183673468</v>
      </c>
      <c r="N226" s="65">
        <f>F226/$L226</f>
        <v>0.59387755102040818</v>
      </c>
      <c r="O226" s="65">
        <f>G226/$L226</f>
        <v>0.78163265306122442</v>
      </c>
    </row>
    <row r="227" spans="1:15">
      <c r="A227" s="2" t="s">
        <v>12</v>
      </c>
      <c r="B227" s="2" t="s">
        <v>46</v>
      </c>
      <c r="C227" s="3" t="s">
        <v>9</v>
      </c>
      <c r="D227" s="4">
        <v>0.95</v>
      </c>
      <c r="E227" s="5">
        <v>0.98970000000000002</v>
      </c>
      <c r="F227" s="5">
        <v>0.97840000000000005</v>
      </c>
      <c r="G227" s="5">
        <v>0</v>
      </c>
      <c r="I227" s="2" t="s">
        <v>12</v>
      </c>
      <c r="J227" s="2" t="s">
        <v>46</v>
      </c>
      <c r="K227" s="3" t="s">
        <v>9</v>
      </c>
      <c r="L227" s="4">
        <v>0.95</v>
      </c>
      <c r="M227" s="65">
        <f t="shared" ref="M227:O228" si="47">E227</f>
        <v>0.98970000000000002</v>
      </c>
      <c r="N227" s="65">
        <f t="shared" si="47"/>
        <v>0.97840000000000005</v>
      </c>
      <c r="O227" s="65">
        <f t="shared" si="47"/>
        <v>0</v>
      </c>
    </row>
    <row r="228" spans="1:15">
      <c r="A228" s="2" t="s">
        <v>12</v>
      </c>
      <c r="B228" s="2" t="s">
        <v>46</v>
      </c>
      <c r="C228" s="3" t="s">
        <v>10</v>
      </c>
      <c r="D228" s="61">
        <v>0.96</v>
      </c>
      <c r="E228" s="2">
        <v>0</v>
      </c>
      <c r="F228" s="2">
        <v>0</v>
      </c>
      <c r="G228" s="2">
        <v>0</v>
      </c>
      <c r="I228" s="2" t="s">
        <v>12</v>
      </c>
      <c r="J228" s="2" t="s">
        <v>46</v>
      </c>
      <c r="K228" s="3" t="s">
        <v>10</v>
      </c>
      <c r="L228" s="61">
        <v>0.96</v>
      </c>
      <c r="M228" s="65">
        <f t="shared" si="47"/>
        <v>0</v>
      </c>
      <c r="N228" s="65">
        <f t="shared" si="47"/>
        <v>0</v>
      </c>
      <c r="O228" s="65">
        <f t="shared" si="47"/>
        <v>0</v>
      </c>
    </row>
    <row r="229" spans="1:15">
      <c r="A229" s="2" t="s">
        <v>12</v>
      </c>
      <c r="B229" s="2" t="s">
        <v>46</v>
      </c>
      <c r="C229" s="3" t="s">
        <v>11</v>
      </c>
      <c r="D229" s="62">
        <v>8.3333333333333332E-3</v>
      </c>
      <c r="E229" s="62">
        <v>7.7083333333333335E-3</v>
      </c>
      <c r="F229" s="62">
        <v>8.0555555555555554E-3</v>
      </c>
      <c r="G229" s="62">
        <v>8.8179301220614563E-3</v>
      </c>
      <c r="I229" s="2" t="s">
        <v>12</v>
      </c>
      <c r="J229" s="2" t="s">
        <v>46</v>
      </c>
      <c r="K229" s="3" t="s">
        <v>11</v>
      </c>
      <c r="L229" s="62">
        <v>8.3333333333333332E-3</v>
      </c>
      <c r="M229" s="65">
        <f>E229/$L229</f>
        <v>0.92500000000000004</v>
      </c>
      <c r="N229" s="65">
        <f>F229/$L229</f>
        <v>0.96666666666666667</v>
      </c>
      <c r="O229" s="65">
        <f>G229/$L229</f>
        <v>1.0581516146473748</v>
      </c>
    </row>
    <row r="230" spans="1:15">
      <c r="A230" s="2" t="s">
        <v>12</v>
      </c>
      <c r="B230" s="2" t="s">
        <v>46</v>
      </c>
      <c r="C230" s="3" t="s">
        <v>11</v>
      </c>
      <c r="D230" s="18">
        <v>0.02</v>
      </c>
      <c r="E230" s="46">
        <v>2E-3</v>
      </c>
      <c r="F230" s="46">
        <v>7.1000000000000004E-3</v>
      </c>
      <c r="G230" s="46">
        <v>1.8700000000000001E-2</v>
      </c>
      <c r="I230" s="2" t="s">
        <v>12</v>
      </c>
      <c r="J230" s="2" t="s">
        <v>46</v>
      </c>
      <c r="K230" s="3" t="s">
        <v>11</v>
      </c>
      <c r="L230" s="18">
        <v>0.02</v>
      </c>
      <c r="M230" s="65">
        <f t="shared" ref="M230:O234" si="48">E230</f>
        <v>2E-3</v>
      </c>
      <c r="N230" s="65">
        <f t="shared" si="48"/>
        <v>7.1000000000000004E-3</v>
      </c>
      <c r="O230" s="65">
        <f t="shared" si="48"/>
        <v>1.8700000000000001E-2</v>
      </c>
    </row>
    <row r="231" spans="1:15">
      <c r="A231" s="2" t="s">
        <v>12</v>
      </c>
      <c r="B231" s="2" t="s">
        <v>47</v>
      </c>
      <c r="C231" s="3" t="s">
        <v>10</v>
      </c>
      <c r="D231" s="18">
        <v>0.99</v>
      </c>
      <c r="E231" s="56">
        <v>1</v>
      </c>
      <c r="F231" s="56">
        <v>1</v>
      </c>
      <c r="G231" s="56">
        <v>1</v>
      </c>
      <c r="I231" s="2" t="s">
        <v>12</v>
      </c>
      <c r="J231" s="2" t="s">
        <v>47</v>
      </c>
      <c r="K231" s="3" t="s">
        <v>10</v>
      </c>
      <c r="L231" s="18">
        <v>0.99</v>
      </c>
      <c r="M231" s="65">
        <f t="shared" si="48"/>
        <v>1</v>
      </c>
      <c r="N231" s="65">
        <f t="shared" si="48"/>
        <v>1</v>
      </c>
      <c r="O231" s="65">
        <f t="shared" si="48"/>
        <v>1</v>
      </c>
    </row>
    <row r="232" spans="1:15">
      <c r="A232" s="2" t="s">
        <v>12</v>
      </c>
      <c r="B232" s="2" t="s">
        <v>47</v>
      </c>
      <c r="C232" s="3" t="s">
        <v>10</v>
      </c>
      <c r="D232" s="18">
        <v>0.99</v>
      </c>
      <c r="E232" s="56">
        <v>1</v>
      </c>
      <c r="F232" s="56">
        <v>1</v>
      </c>
      <c r="G232" s="56">
        <v>1</v>
      </c>
      <c r="I232" s="2" t="s">
        <v>12</v>
      </c>
      <c r="J232" s="2" t="s">
        <v>47</v>
      </c>
      <c r="K232" s="3" t="s">
        <v>10</v>
      </c>
      <c r="L232" s="18">
        <v>0.99</v>
      </c>
      <c r="M232" s="65">
        <f t="shared" si="48"/>
        <v>1</v>
      </c>
      <c r="N232" s="65">
        <f t="shared" si="48"/>
        <v>1</v>
      </c>
      <c r="O232" s="65">
        <f t="shared" si="48"/>
        <v>1</v>
      </c>
    </row>
    <row r="233" spans="1:15">
      <c r="A233" s="2" t="s">
        <v>12</v>
      </c>
      <c r="B233" s="2" t="s">
        <v>47</v>
      </c>
      <c r="C233" s="3" t="s">
        <v>10</v>
      </c>
      <c r="D233" s="18">
        <v>0.99</v>
      </c>
      <c r="E233" s="56">
        <v>1</v>
      </c>
      <c r="F233" s="56">
        <v>0</v>
      </c>
      <c r="G233" s="56">
        <v>0</v>
      </c>
      <c r="I233" s="2" t="s">
        <v>12</v>
      </c>
      <c r="J233" s="2" t="s">
        <v>47</v>
      </c>
      <c r="K233" s="3" t="s">
        <v>10</v>
      </c>
      <c r="L233" s="18">
        <v>0.99</v>
      </c>
      <c r="M233" s="65">
        <f t="shared" si="48"/>
        <v>1</v>
      </c>
      <c r="N233" s="65">
        <f t="shared" si="48"/>
        <v>0</v>
      </c>
      <c r="O233" s="65">
        <f t="shared" si="48"/>
        <v>0</v>
      </c>
    </row>
    <row r="234" spans="1:15">
      <c r="A234" s="2" t="s">
        <v>12</v>
      </c>
      <c r="B234" s="2" t="s">
        <v>47</v>
      </c>
      <c r="C234" s="3" t="s">
        <v>10</v>
      </c>
      <c r="D234" s="18">
        <v>0.95</v>
      </c>
      <c r="E234" s="56">
        <v>0</v>
      </c>
      <c r="F234" s="56">
        <v>0</v>
      </c>
      <c r="G234" s="56">
        <v>0</v>
      </c>
      <c r="I234" s="2" t="s">
        <v>12</v>
      </c>
      <c r="J234" s="2" t="s">
        <v>47</v>
      </c>
      <c r="K234" s="3" t="s">
        <v>10</v>
      </c>
      <c r="L234" s="18">
        <v>0.95</v>
      </c>
      <c r="M234" s="65">
        <f t="shared" si="48"/>
        <v>0</v>
      </c>
      <c r="N234" s="65">
        <f t="shared" si="48"/>
        <v>0</v>
      </c>
      <c r="O234" s="65">
        <f t="shared" si="48"/>
        <v>0</v>
      </c>
    </row>
    <row r="235" spans="1:15">
      <c r="A235" s="2" t="s">
        <v>12</v>
      </c>
      <c r="B235" s="2" t="s">
        <v>47</v>
      </c>
      <c r="C235" s="3" t="s">
        <v>11</v>
      </c>
      <c r="D235" s="18">
        <v>0.98</v>
      </c>
      <c r="E235" s="56">
        <v>1</v>
      </c>
      <c r="F235" s="56">
        <v>1</v>
      </c>
      <c r="G235" s="56">
        <v>0.75</v>
      </c>
      <c r="I235" s="2" t="s">
        <v>12</v>
      </c>
      <c r="J235" s="2" t="s">
        <v>47</v>
      </c>
      <c r="K235" s="3" t="s">
        <v>11</v>
      </c>
      <c r="L235" s="18">
        <v>0.98</v>
      </c>
      <c r="M235" s="65">
        <f t="shared" ref="M235:O243" si="49">E235</f>
        <v>1</v>
      </c>
      <c r="N235" s="65">
        <f t="shared" si="49"/>
        <v>1</v>
      </c>
      <c r="O235" s="65">
        <f t="shared" si="49"/>
        <v>0.75</v>
      </c>
    </row>
    <row r="236" spans="1:15">
      <c r="A236" s="2" t="s">
        <v>12</v>
      </c>
      <c r="B236" s="2" t="s">
        <v>47</v>
      </c>
      <c r="C236" s="3" t="s">
        <v>11</v>
      </c>
      <c r="D236" s="18">
        <v>1</v>
      </c>
      <c r="E236" s="56">
        <v>0</v>
      </c>
      <c r="F236" s="56">
        <v>0</v>
      </c>
      <c r="G236" s="56">
        <v>0</v>
      </c>
      <c r="I236" s="2" t="s">
        <v>12</v>
      </c>
      <c r="J236" s="2" t="s">
        <v>47</v>
      </c>
      <c r="K236" s="3" t="s">
        <v>11</v>
      </c>
      <c r="L236" s="18">
        <v>1</v>
      </c>
      <c r="M236" s="65">
        <f t="shared" si="49"/>
        <v>0</v>
      </c>
      <c r="N236" s="65">
        <f t="shared" si="49"/>
        <v>0</v>
      </c>
      <c r="O236" s="65">
        <f t="shared" si="49"/>
        <v>0</v>
      </c>
    </row>
    <row r="237" spans="1:15">
      <c r="A237" s="2" t="s">
        <v>12</v>
      </c>
      <c r="B237" s="2" t="s">
        <v>47</v>
      </c>
      <c r="C237" s="3" t="s">
        <v>11</v>
      </c>
      <c r="D237" s="18">
        <v>0.99</v>
      </c>
      <c r="E237" s="56">
        <v>1</v>
      </c>
      <c r="F237" s="56">
        <v>0</v>
      </c>
      <c r="G237" s="56">
        <v>1</v>
      </c>
      <c r="I237" s="2" t="s">
        <v>12</v>
      </c>
      <c r="J237" s="2" t="s">
        <v>47</v>
      </c>
      <c r="K237" s="3" t="s">
        <v>11</v>
      </c>
      <c r="L237" s="18">
        <v>0.99</v>
      </c>
      <c r="M237" s="65">
        <f t="shared" si="49"/>
        <v>1</v>
      </c>
      <c r="N237" s="65">
        <f t="shared" si="49"/>
        <v>0</v>
      </c>
      <c r="O237" s="65">
        <f t="shared" si="49"/>
        <v>1</v>
      </c>
    </row>
    <row r="238" spans="1:15">
      <c r="A238" s="2" t="s">
        <v>12</v>
      </c>
      <c r="B238" s="2" t="s">
        <v>47</v>
      </c>
      <c r="C238" s="3" t="s">
        <v>11</v>
      </c>
      <c r="D238" s="18">
        <v>0.99</v>
      </c>
      <c r="E238" s="56">
        <v>0</v>
      </c>
      <c r="F238" s="56">
        <v>0</v>
      </c>
      <c r="G238" s="56">
        <v>0</v>
      </c>
      <c r="I238" s="2" t="s">
        <v>12</v>
      </c>
      <c r="J238" s="2" t="s">
        <v>47</v>
      </c>
      <c r="K238" s="3" t="s">
        <v>11</v>
      </c>
      <c r="L238" s="18">
        <v>0.99</v>
      </c>
      <c r="M238" s="65">
        <f t="shared" si="49"/>
        <v>0</v>
      </c>
      <c r="N238" s="65">
        <f t="shared" si="49"/>
        <v>0</v>
      </c>
      <c r="O238" s="65">
        <f t="shared" si="49"/>
        <v>0</v>
      </c>
    </row>
    <row r="239" spans="1:15">
      <c r="A239" s="2" t="s">
        <v>12</v>
      </c>
      <c r="B239" s="2" t="s">
        <v>47</v>
      </c>
      <c r="C239" s="3" t="s">
        <v>11</v>
      </c>
      <c r="D239" s="18">
        <v>1</v>
      </c>
      <c r="E239" s="56">
        <v>0</v>
      </c>
      <c r="F239" s="56">
        <v>0</v>
      </c>
      <c r="G239" s="56">
        <v>0</v>
      </c>
      <c r="I239" s="2" t="s">
        <v>12</v>
      </c>
      <c r="J239" s="2" t="s">
        <v>47</v>
      </c>
      <c r="K239" s="3" t="s">
        <v>11</v>
      </c>
      <c r="L239" s="18">
        <v>1</v>
      </c>
      <c r="M239" s="65">
        <f t="shared" si="49"/>
        <v>0</v>
      </c>
      <c r="N239" s="65">
        <f t="shared" si="49"/>
        <v>0</v>
      </c>
      <c r="O239" s="65">
        <f t="shared" si="49"/>
        <v>0</v>
      </c>
    </row>
    <row r="240" spans="1:15">
      <c r="A240" s="2" t="s">
        <v>12</v>
      </c>
      <c r="B240" s="2" t="s">
        <v>47</v>
      </c>
      <c r="C240" s="3" t="s">
        <v>11</v>
      </c>
      <c r="D240" s="18">
        <v>1</v>
      </c>
      <c r="E240" s="56">
        <v>0</v>
      </c>
      <c r="F240" s="56">
        <v>0</v>
      </c>
      <c r="G240" s="56">
        <v>0</v>
      </c>
      <c r="I240" s="2" t="s">
        <v>12</v>
      </c>
      <c r="J240" s="2" t="s">
        <v>47</v>
      </c>
      <c r="K240" s="3" t="s">
        <v>11</v>
      </c>
      <c r="L240" s="18">
        <v>1</v>
      </c>
      <c r="M240" s="65">
        <f t="shared" si="49"/>
        <v>0</v>
      </c>
      <c r="N240" s="65">
        <f t="shared" si="49"/>
        <v>0</v>
      </c>
      <c r="O240" s="65">
        <f t="shared" si="49"/>
        <v>0</v>
      </c>
    </row>
    <row r="241" spans="1:15">
      <c r="A241" s="2" t="s">
        <v>12</v>
      </c>
      <c r="B241" s="2" t="s">
        <v>48</v>
      </c>
      <c r="C241" s="3" t="s">
        <v>9</v>
      </c>
      <c r="D241" s="4">
        <v>0.96</v>
      </c>
      <c r="E241" s="13">
        <v>0.98</v>
      </c>
      <c r="F241" s="13">
        <v>0.98</v>
      </c>
      <c r="G241" s="13">
        <v>0.98</v>
      </c>
      <c r="I241" s="2" t="s">
        <v>12</v>
      </c>
      <c r="J241" s="2" t="s">
        <v>48</v>
      </c>
      <c r="K241" s="3" t="s">
        <v>9</v>
      </c>
      <c r="L241" s="4">
        <v>0.96</v>
      </c>
      <c r="M241" s="65">
        <f t="shared" si="49"/>
        <v>0.98</v>
      </c>
      <c r="N241" s="65">
        <f t="shared" si="49"/>
        <v>0.98</v>
      </c>
      <c r="O241" s="65">
        <f t="shared" si="49"/>
        <v>0.98</v>
      </c>
    </row>
    <row r="242" spans="1:15">
      <c r="A242" s="2" t="s">
        <v>12</v>
      </c>
      <c r="B242" s="2" t="s">
        <v>48</v>
      </c>
      <c r="C242" s="3" t="s">
        <v>10</v>
      </c>
      <c r="D242" s="4">
        <v>0.96</v>
      </c>
      <c r="E242" s="13">
        <v>1</v>
      </c>
      <c r="F242" s="13">
        <v>1</v>
      </c>
      <c r="G242" s="13">
        <v>0.98</v>
      </c>
      <c r="I242" s="2" t="s">
        <v>12</v>
      </c>
      <c r="J242" s="2" t="s">
        <v>48</v>
      </c>
      <c r="K242" s="3" t="s">
        <v>10</v>
      </c>
      <c r="L242" s="4">
        <v>0.96</v>
      </c>
      <c r="M242" s="65">
        <f t="shared" si="49"/>
        <v>1</v>
      </c>
      <c r="N242" s="65">
        <f t="shared" si="49"/>
        <v>1</v>
      </c>
      <c r="O242" s="65">
        <f t="shared" si="49"/>
        <v>0.98</v>
      </c>
    </row>
    <row r="243" spans="1:15">
      <c r="A243" s="2" t="s">
        <v>12</v>
      </c>
      <c r="B243" s="2" t="s">
        <v>48</v>
      </c>
      <c r="C243" s="3" t="s">
        <v>11</v>
      </c>
      <c r="D243" s="4">
        <v>0.96</v>
      </c>
      <c r="E243" s="13">
        <v>1</v>
      </c>
      <c r="F243" s="13">
        <v>1</v>
      </c>
      <c r="G243" s="13">
        <v>1</v>
      </c>
      <c r="I243" s="2" t="s">
        <v>12</v>
      </c>
      <c r="J243" s="2" t="s">
        <v>48</v>
      </c>
      <c r="K243" s="3" t="s">
        <v>11</v>
      </c>
      <c r="L243" s="4">
        <v>0.96</v>
      </c>
      <c r="M243" s="65">
        <f t="shared" si="49"/>
        <v>1</v>
      </c>
      <c r="N243" s="65">
        <f t="shared" si="49"/>
        <v>1</v>
      </c>
      <c r="O243" s="65">
        <f t="shared" si="49"/>
        <v>1</v>
      </c>
    </row>
  </sheetData>
  <autoFilter ref="A1:O243" xr:uid="{454BD1C6-A9C2-4B47-B09A-AB63443BF3E4}"/>
  <conditionalFormatting sqref="C2:C243">
    <cfRule type="containsText" dxfId="9" priority="4" stopIfTrue="1" operator="containsText" text="TAT">
      <formula>NOT(ISERROR(SEARCH("TAT",C2)))</formula>
    </cfRule>
    <cfRule type="containsText" dxfId="8" priority="5" stopIfTrue="1" operator="containsText" text="Quality">
      <formula>NOT(ISERROR(SEARCH("Quality",C2)))</formula>
    </cfRule>
    <cfRule type="containsText" dxfId="7" priority="6" stopIfTrue="1" operator="containsText" text="Productivity">
      <formula>NOT(ISERROR(SEARCH("Productivity",C2)))</formula>
    </cfRule>
  </conditionalFormatting>
  <conditionalFormatting sqref="K2:K243">
    <cfRule type="containsText" dxfId="6" priority="1" stopIfTrue="1" operator="containsText" text="TAT">
      <formula>NOT(ISERROR(SEARCH("TAT",K2)))</formula>
    </cfRule>
    <cfRule type="containsText" dxfId="5" priority="2" stopIfTrue="1" operator="containsText" text="Quality">
      <formula>NOT(ISERROR(SEARCH("Quality",K2)))</formula>
    </cfRule>
    <cfRule type="containsText" dxfId="4" priority="3" stopIfTrue="1" operator="containsText" text="Productivity">
      <formula>NOT(ISERROR(SEARCH("Productivity",K2)))</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756B8-68C6-4157-B314-9181A3E033B5}">
  <dimension ref="A1:G31"/>
  <sheetViews>
    <sheetView topLeftCell="A13" workbookViewId="0"/>
  </sheetViews>
  <sheetFormatPr defaultRowHeight="15"/>
  <cols>
    <col min="1" max="1" width="11.7109375" bestFit="1" customWidth="1"/>
    <col min="2" max="2" width="7.28515625" bestFit="1" customWidth="1"/>
    <col min="3" max="3" width="5.5703125" bestFit="1" customWidth="1"/>
    <col min="4" max="4" width="12" bestFit="1" customWidth="1"/>
    <col min="5" max="5" width="16.7109375" bestFit="1" customWidth="1"/>
    <col min="7" max="7" width="24.42578125" bestFit="1" customWidth="1"/>
  </cols>
  <sheetData>
    <row r="1" spans="1:4">
      <c r="A1" s="66" t="s">
        <v>1</v>
      </c>
      <c r="B1" t="s">
        <v>53</v>
      </c>
    </row>
    <row r="2" spans="1:4">
      <c r="A2" s="66" t="s">
        <v>0</v>
      </c>
      <c r="B2" t="s">
        <v>12</v>
      </c>
    </row>
    <row r="4" spans="1:4">
      <c r="B4" s="66" t="s">
        <v>52</v>
      </c>
    </row>
    <row r="5" spans="1:4">
      <c r="A5" s="66" t="s">
        <v>2</v>
      </c>
      <c r="B5" t="s">
        <v>58</v>
      </c>
      <c r="C5" t="s">
        <v>56</v>
      </c>
      <c r="D5" t="s">
        <v>59</v>
      </c>
    </row>
    <row r="6" spans="1:4">
      <c r="A6" t="s">
        <v>9</v>
      </c>
      <c r="B6" s="67">
        <v>0.83104691800653985</v>
      </c>
      <c r="C6" s="67">
        <v>1.0912768530574577</v>
      </c>
      <c r="D6" s="67">
        <v>1.0923952172575144</v>
      </c>
    </row>
    <row r="10" spans="1:4">
      <c r="B10" t="s">
        <v>55</v>
      </c>
      <c r="C10" t="s">
        <v>56</v>
      </c>
      <c r="D10" t="s">
        <v>57</v>
      </c>
    </row>
    <row r="11" spans="1:4">
      <c r="A11" t="s">
        <v>9</v>
      </c>
      <c r="B11" s="67">
        <f>GETPIVOTDATA("Oct ",$A$4,"Category","Productivity")</f>
        <v>0.83104691800653985</v>
      </c>
      <c r="C11" s="67">
        <f>GETPIVOTDATA("Nov",$A$4,"Category","Productivity")</f>
        <v>1.0912768530574577</v>
      </c>
      <c r="D11" s="67">
        <f>GETPIVOTDATA("Dec",$A$4,"Category","Productivity")</f>
        <v>1.0923952172575144</v>
      </c>
    </row>
    <row r="12" spans="1:4">
      <c r="A12" t="s">
        <v>10</v>
      </c>
      <c r="B12" s="67" t="e">
        <f>GETPIVOTDATA("Oct ",$A$4,"Category","Quality")</f>
        <v>#REF!</v>
      </c>
      <c r="C12" s="67" t="e">
        <f>GETPIVOTDATA("Nov",$A$4,"Category","Quality")</f>
        <v>#REF!</v>
      </c>
      <c r="D12" s="67" t="e">
        <f>GETPIVOTDATA("Dec",$A$4,"Category","Quality")</f>
        <v>#REF!</v>
      </c>
    </row>
    <row r="13" spans="1:4">
      <c r="A13" t="s">
        <v>11</v>
      </c>
      <c r="B13" s="67" t="e">
        <f>GETPIVOTDATA("Oct ",$A$4,"Category","TAT")</f>
        <v>#REF!</v>
      </c>
      <c r="C13" s="67" t="e">
        <f>GETPIVOTDATA("Nov",$A$4,"Category","TAT")</f>
        <v>#REF!</v>
      </c>
      <c r="D13" s="67" t="e">
        <f>GETPIVOTDATA("Dec",$A$4,"Category","TAT")</f>
        <v>#REF!</v>
      </c>
    </row>
    <row r="15" spans="1:4">
      <c r="A15" s="66" t="s">
        <v>0</v>
      </c>
      <c r="B15" t="s">
        <v>12</v>
      </c>
    </row>
    <row r="17" spans="1:7">
      <c r="A17" s="66" t="s">
        <v>61</v>
      </c>
      <c r="B17" t="s">
        <v>63</v>
      </c>
      <c r="C17" t="s">
        <v>56</v>
      </c>
      <c r="D17" t="s">
        <v>59</v>
      </c>
      <c r="E17" t="s">
        <v>60</v>
      </c>
    </row>
    <row r="18" spans="1:7">
      <c r="A18" s="72" t="s">
        <v>9</v>
      </c>
      <c r="B18" s="71">
        <v>0.83104691800653985</v>
      </c>
      <c r="C18" s="71">
        <v>1.0912768530574577</v>
      </c>
      <c r="D18" s="71">
        <v>1.0923952172575144</v>
      </c>
      <c r="E18" s="71">
        <v>5206.8424999999997</v>
      </c>
      <c r="F18" s="63">
        <f>(GETPIVOTDATA("Oct",$A$17,"Category","Productivity")+GETPIVOTDATA("Nov",$A$17,"Category","Productivity")+GETPIVOTDATA("Dec",$A$17,"Category","Productivity"))/GETPIVOTDATA("Average of Target",$A$17,"Category","Productivity")</f>
        <v>5.7899177636379666E-4</v>
      </c>
    </row>
    <row r="19" spans="1:7">
      <c r="A19" s="72" t="s">
        <v>62</v>
      </c>
      <c r="B19" s="68">
        <v>0.83104691800653985</v>
      </c>
      <c r="C19" s="68">
        <v>1.0912768530574577</v>
      </c>
      <c r="D19" s="68">
        <v>1.0923952172575144</v>
      </c>
      <c r="E19" s="68">
        <v>5206.8424999999997</v>
      </c>
      <c r="F19" s="63">
        <f t="shared" ref="F19:F20" si="0">(GETPIVOTDATA("Oct",$A$17,"Category","Productivity")+GETPIVOTDATA("Nov",$A$17,"Category","Productivity")+GETPIVOTDATA("Dec",$A$17,"Category","Productivity"))/GETPIVOTDATA("Average of Target",$A$17,"Category","Productivity")</f>
        <v>5.7899177636379666E-4</v>
      </c>
    </row>
    <row r="20" spans="1:7">
      <c r="F20" s="63">
        <f t="shared" si="0"/>
        <v>5.7899177636379666E-4</v>
      </c>
    </row>
    <row r="25" spans="1:7">
      <c r="A25" s="66" t="s">
        <v>0</v>
      </c>
      <c r="B25" t="s">
        <v>12</v>
      </c>
    </row>
    <row r="27" spans="1:7">
      <c r="A27" t="s">
        <v>63</v>
      </c>
      <c r="B27" t="s">
        <v>56</v>
      </c>
      <c r="C27" t="s">
        <v>59</v>
      </c>
    </row>
    <row r="28" spans="1:7">
      <c r="A28" s="71">
        <v>0.83104691800653985</v>
      </c>
      <c r="B28" s="71">
        <v>1.0912768530574577</v>
      </c>
      <c r="C28" s="71">
        <v>1.0923952172575144</v>
      </c>
    </row>
    <row r="30" spans="1:7">
      <c r="A30" t="s">
        <v>64</v>
      </c>
      <c r="D30" t="s">
        <v>65</v>
      </c>
      <c r="G30" t="s">
        <v>66</v>
      </c>
    </row>
    <row r="31" spans="1:7">
      <c r="A31" s="68">
        <v>33</v>
      </c>
      <c r="D31" s="68">
        <v>4</v>
      </c>
      <c r="G31" s="68">
        <v>3</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245FB-9C6B-411F-9BF0-2F68F11EB2C8}">
  <dimension ref="A1:U32"/>
  <sheetViews>
    <sheetView showGridLines="0" showRowColHeaders="0" tabSelected="1" workbookViewId="0">
      <selection sqref="A1:A2"/>
    </sheetView>
  </sheetViews>
  <sheetFormatPr defaultRowHeight="15"/>
  <sheetData>
    <row r="1" spans="1:21">
      <c r="A1" s="74"/>
      <c r="B1" s="74"/>
      <c r="C1" s="74"/>
      <c r="D1" s="74"/>
      <c r="E1" s="74"/>
      <c r="F1" s="74"/>
      <c r="G1" s="74"/>
      <c r="H1" s="74"/>
      <c r="I1" s="74"/>
      <c r="J1" s="74"/>
      <c r="K1" s="74"/>
      <c r="L1" s="74"/>
      <c r="M1" s="74"/>
      <c r="N1" s="74"/>
      <c r="O1" s="74"/>
      <c r="P1" s="74"/>
      <c r="Q1" s="74"/>
      <c r="R1" s="74"/>
      <c r="S1" s="74"/>
      <c r="T1" s="74"/>
      <c r="U1" s="74"/>
    </row>
    <row r="2" spans="1:21">
      <c r="A2" s="74"/>
      <c r="B2" s="74"/>
      <c r="C2" s="74"/>
      <c r="D2" s="74"/>
      <c r="E2" s="74"/>
      <c r="F2" s="74"/>
      <c r="G2" s="74"/>
      <c r="H2" s="74"/>
      <c r="I2" s="74"/>
      <c r="J2" s="74"/>
      <c r="K2" s="74"/>
      <c r="L2" s="74"/>
      <c r="M2" s="74"/>
      <c r="N2" s="74"/>
      <c r="O2" s="74"/>
      <c r="P2" s="74"/>
      <c r="Q2" s="74"/>
      <c r="R2" s="74"/>
      <c r="S2" s="74"/>
      <c r="T2" s="74"/>
      <c r="U2" s="74"/>
    </row>
    <row r="3" spans="1:21">
      <c r="A3" s="73"/>
      <c r="B3" s="73"/>
      <c r="C3" s="73"/>
      <c r="D3" s="73"/>
      <c r="E3" s="70"/>
      <c r="F3" s="70"/>
      <c r="G3" s="70"/>
      <c r="H3" s="70"/>
      <c r="I3" s="70"/>
      <c r="J3" s="70"/>
      <c r="K3" s="70"/>
      <c r="L3" s="70"/>
      <c r="M3" s="70"/>
      <c r="N3" s="70"/>
      <c r="O3" s="70"/>
      <c r="P3" s="70"/>
      <c r="Q3" s="70"/>
      <c r="R3" s="70"/>
      <c r="S3" s="70"/>
      <c r="T3" s="70"/>
      <c r="U3" s="70"/>
    </row>
    <row r="4" spans="1:21">
      <c r="A4" s="73"/>
      <c r="B4" s="73"/>
      <c r="C4" s="73"/>
      <c r="D4" s="73"/>
      <c r="E4" s="70"/>
      <c r="F4" s="70"/>
      <c r="G4" s="70"/>
      <c r="H4" s="70"/>
      <c r="I4" s="70"/>
      <c r="J4" s="70"/>
      <c r="K4" s="70"/>
      <c r="L4" s="70"/>
      <c r="M4" s="70"/>
      <c r="N4" s="70"/>
      <c r="O4" s="70"/>
      <c r="P4" s="70"/>
      <c r="Q4" s="70"/>
      <c r="R4" s="70"/>
      <c r="S4" s="70"/>
      <c r="T4" s="70"/>
      <c r="U4" s="70"/>
    </row>
    <row r="5" spans="1:21">
      <c r="A5" s="73"/>
      <c r="B5" s="73"/>
      <c r="C5" s="73"/>
      <c r="D5" s="73"/>
      <c r="E5" s="70"/>
      <c r="F5" s="70"/>
      <c r="G5" s="70"/>
      <c r="H5" s="70"/>
      <c r="I5" s="70"/>
      <c r="J5" s="70"/>
      <c r="K5" s="70"/>
      <c r="L5" s="70"/>
      <c r="M5" s="70"/>
      <c r="N5" s="70"/>
      <c r="O5" s="70"/>
      <c r="P5" s="70"/>
      <c r="Q5" s="70"/>
      <c r="R5" s="70"/>
      <c r="S5" s="70"/>
      <c r="T5" s="70"/>
      <c r="U5" s="70"/>
    </row>
    <row r="6" spans="1:21">
      <c r="A6" s="73"/>
      <c r="B6" s="73"/>
      <c r="C6" s="73"/>
      <c r="D6" s="73"/>
      <c r="E6" s="70"/>
      <c r="F6" s="70"/>
      <c r="G6" s="70"/>
      <c r="H6" s="70"/>
      <c r="I6" s="70"/>
      <c r="J6" s="70"/>
      <c r="K6" s="70"/>
      <c r="L6" s="70"/>
      <c r="M6" s="70"/>
      <c r="N6" s="70"/>
      <c r="O6" s="70"/>
      <c r="P6" s="70"/>
      <c r="Q6" s="70"/>
      <c r="R6" s="70"/>
      <c r="S6" s="70"/>
      <c r="T6" s="70"/>
      <c r="U6" s="70"/>
    </row>
    <row r="7" spans="1:21">
      <c r="A7" s="73"/>
      <c r="B7" s="73"/>
      <c r="C7" s="73"/>
      <c r="D7" s="73"/>
      <c r="E7" s="70"/>
      <c r="F7" s="70"/>
      <c r="G7" s="70"/>
      <c r="H7" s="70"/>
      <c r="I7" s="70"/>
      <c r="J7" s="70"/>
      <c r="K7" s="70"/>
      <c r="L7" s="70"/>
      <c r="M7" s="70"/>
      <c r="N7" s="70"/>
      <c r="O7" s="70"/>
      <c r="P7" s="70"/>
      <c r="Q7" s="70"/>
      <c r="R7" s="70"/>
      <c r="S7" s="70"/>
      <c r="T7" s="70"/>
      <c r="U7" s="70"/>
    </row>
    <row r="8" spans="1:21">
      <c r="A8" s="73"/>
      <c r="B8" s="73"/>
      <c r="C8" s="73"/>
      <c r="D8" s="73"/>
      <c r="E8" s="70"/>
      <c r="F8" s="70"/>
      <c r="G8" s="70"/>
      <c r="H8" s="70"/>
      <c r="I8" s="70"/>
      <c r="J8" s="70"/>
      <c r="K8" s="70"/>
      <c r="L8" s="70"/>
      <c r="M8" s="70"/>
      <c r="N8" s="70"/>
      <c r="O8" s="70"/>
      <c r="P8" s="70"/>
      <c r="Q8" s="70"/>
      <c r="R8" s="70"/>
      <c r="S8" s="70"/>
      <c r="T8" s="70"/>
      <c r="U8" s="70"/>
    </row>
    <row r="9" spans="1:21">
      <c r="A9" s="73"/>
      <c r="B9" s="73"/>
      <c r="C9" s="73"/>
      <c r="D9" s="73"/>
      <c r="E9" s="70"/>
      <c r="F9" s="70"/>
      <c r="G9" s="70"/>
      <c r="H9" s="70"/>
      <c r="I9" s="70"/>
      <c r="J9" s="70"/>
      <c r="K9" s="70"/>
      <c r="L9" s="70"/>
      <c r="M9" s="70"/>
      <c r="N9" s="70"/>
      <c r="O9" s="70"/>
      <c r="P9" s="70"/>
      <c r="Q9" s="70"/>
      <c r="R9" s="70"/>
      <c r="S9" s="70"/>
      <c r="T9" s="70"/>
      <c r="U9" s="70"/>
    </row>
    <row r="10" spans="1:21">
      <c r="A10" s="73"/>
      <c r="B10" s="73"/>
      <c r="C10" s="73"/>
      <c r="D10" s="73"/>
      <c r="E10" s="70"/>
      <c r="F10" s="70"/>
      <c r="G10" s="70"/>
      <c r="H10" s="70"/>
      <c r="I10" s="70"/>
      <c r="J10" s="70"/>
      <c r="K10" s="70"/>
      <c r="L10" s="70"/>
      <c r="M10" s="70"/>
      <c r="N10" s="70"/>
      <c r="O10" s="70"/>
      <c r="P10" s="70"/>
      <c r="Q10" s="70"/>
      <c r="R10" s="70"/>
      <c r="S10" s="70"/>
      <c r="T10" s="70"/>
      <c r="U10" s="70"/>
    </row>
    <row r="11" spans="1:21">
      <c r="A11" s="73"/>
      <c r="B11" s="73"/>
      <c r="C11" s="73"/>
      <c r="D11" s="73"/>
      <c r="E11" s="70"/>
      <c r="F11" s="70"/>
      <c r="G11" s="70"/>
      <c r="H11" s="70"/>
      <c r="I11" s="70"/>
      <c r="J11" s="70"/>
      <c r="K11" s="70"/>
      <c r="L11" s="70"/>
      <c r="M11" s="70"/>
      <c r="N11" s="70"/>
      <c r="O11" s="70"/>
      <c r="P11" s="70"/>
      <c r="Q11" s="70"/>
      <c r="R11" s="70"/>
      <c r="S11" s="70"/>
      <c r="T11" s="70"/>
      <c r="U11" s="70"/>
    </row>
    <row r="12" spans="1:21">
      <c r="A12" s="73"/>
      <c r="B12" s="73"/>
      <c r="C12" s="73"/>
      <c r="D12" s="73"/>
      <c r="E12" s="70"/>
      <c r="F12" s="70"/>
      <c r="G12" s="70"/>
      <c r="H12" s="70"/>
      <c r="I12" s="70"/>
      <c r="J12" s="70"/>
      <c r="K12" s="70"/>
      <c r="L12" s="70"/>
      <c r="M12" s="70"/>
      <c r="N12" s="70"/>
      <c r="O12" s="70"/>
      <c r="P12" s="70"/>
      <c r="Q12" s="70"/>
      <c r="R12" s="70"/>
      <c r="S12" s="70"/>
      <c r="T12" s="70"/>
      <c r="U12" s="70"/>
    </row>
    <row r="13" spans="1:21">
      <c r="A13" s="73"/>
      <c r="B13" s="73"/>
      <c r="C13" s="73"/>
      <c r="D13" s="73"/>
      <c r="E13" s="70"/>
      <c r="F13" s="70"/>
      <c r="G13" s="70"/>
      <c r="H13" s="70"/>
      <c r="I13" s="70"/>
      <c r="J13" s="70"/>
      <c r="K13" s="70"/>
      <c r="L13" s="70"/>
      <c r="M13" s="70"/>
      <c r="N13" s="70"/>
      <c r="O13" s="70"/>
      <c r="P13" s="70"/>
      <c r="Q13" s="70"/>
      <c r="R13" s="70"/>
      <c r="S13" s="70"/>
      <c r="T13" s="70"/>
      <c r="U13" s="70"/>
    </row>
    <row r="14" spans="1:21">
      <c r="A14" s="73"/>
      <c r="B14" s="73"/>
      <c r="C14" s="73"/>
      <c r="D14" s="73"/>
      <c r="E14" s="70"/>
      <c r="F14" s="70"/>
      <c r="G14" s="70"/>
      <c r="H14" s="70"/>
      <c r="I14" s="70"/>
      <c r="J14" s="70"/>
      <c r="K14" s="70"/>
      <c r="L14" s="70"/>
      <c r="M14" s="70"/>
      <c r="N14" s="70"/>
      <c r="O14" s="70"/>
      <c r="P14" s="70"/>
      <c r="Q14" s="70"/>
      <c r="R14" s="70"/>
      <c r="S14" s="70"/>
      <c r="T14" s="70"/>
      <c r="U14" s="70"/>
    </row>
    <row r="15" spans="1:21">
      <c r="A15" s="73"/>
      <c r="B15" s="73"/>
      <c r="C15" s="73"/>
      <c r="D15" s="73"/>
      <c r="E15" s="70"/>
      <c r="F15" s="70"/>
      <c r="G15" s="70"/>
      <c r="H15" s="70"/>
      <c r="I15" s="70"/>
      <c r="J15" s="70"/>
      <c r="K15" s="70"/>
      <c r="L15" s="70"/>
      <c r="M15" s="70"/>
      <c r="N15" s="70"/>
      <c r="O15" s="70"/>
      <c r="P15" s="70"/>
      <c r="Q15" s="70"/>
      <c r="R15" s="70"/>
      <c r="S15" s="70"/>
      <c r="T15" s="70"/>
      <c r="U15" s="70"/>
    </row>
    <row r="16" spans="1:21">
      <c r="A16" s="73"/>
      <c r="B16" s="73"/>
      <c r="C16" s="73"/>
      <c r="D16" s="73"/>
      <c r="E16" s="70"/>
      <c r="F16" s="70"/>
      <c r="G16" s="70"/>
      <c r="H16" s="70"/>
      <c r="I16" s="70"/>
      <c r="J16" s="70"/>
      <c r="K16" s="70"/>
      <c r="L16" s="70"/>
      <c r="M16" s="70"/>
      <c r="N16" s="70"/>
      <c r="O16" s="70"/>
      <c r="P16" s="70"/>
      <c r="Q16" s="70"/>
      <c r="R16" s="70"/>
      <c r="S16" s="70"/>
      <c r="T16" s="70"/>
      <c r="U16" s="70"/>
    </row>
    <row r="17" spans="1:21">
      <c r="A17" s="73"/>
      <c r="B17" s="73"/>
      <c r="C17" s="73"/>
      <c r="D17" s="73"/>
      <c r="E17" s="70"/>
      <c r="F17" s="70"/>
      <c r="G17" s="70"/>
      <c r="H17" s="70"/>
      <c r="I17" s="70"/>
      <c r="J17" s="70"/>
      <c r="K17" s="70"/>
      <c r="L17" s="70"/>
      <c r="M17" s="70"/>
      <c r="N17" s="70"/>
      <c r="O17" s="70"/>
      <c r="P17" s="70"/>
      <c r="Q17" s="70"/>
      <c r="R17" s="70"/>
      <c r="S17" s="70"/>
      <c r="T17" s="70"/>
      <c r="U17" s="70"/>
    </row>
    <row r="18" spans="1:21">
      <c r="A18" s="73"/>
      <c r="B18" s="73"/>
      <c r="C18" s="73"/>
      <c r="D18" s="73"/>
      <c r="E18" s="70"/>
      <c r="F18" s="70"/>
      <c r="G18" s="70"/>
      <c r="H18" s="70"/>
      <c r="I18" s="70"/>
      <c r="J18" s="70"/>
      <c r="K18" s="70"/>
      <c r="L18" s="70"/>
      <c r="M18" s="70"/>
      <c r="N18" s="70"/>
      <c r="O18" s="70"/>
      <c r="P18" s="70"/>
      <c r="Q18" s="70"/>
      <c r="R18" s="70"/>
      <c r="S18" s="70"/>
      <c r="T18" s="70"/>
      <c r="U18" s="70"/>
    </row>
    <row r="19" spans="1:21">
      <c r="A19" s="73"/>
      <c r="B19" s="73"/>
      <c r="C19" s="73"/>
      <c r="D19" s="73"/>
      <c r="E19" s="70"/>
      <c r="F19" s="70"/>
      <c r="G19" s="70"/>
      <c r="H19" s="70"/>
      <c r="I19" s="70"/>
      <c r="J19" s="70"/>
      <c r="K19" s="70"/>
      <c r="L19" s="70"/>
      <c r="M19" s="70"/>
      <c r="N19" s="70"/>
      <c r="O19" s="70"/>
      <c r="P19" s="70"/>
      <c r="Q19" s="70"/>
      <c r="R19" s="70"/>
      <c r="S19" s="70"/>
      <c r="T19" s="70"/>
      <c r="U19" s="70"/>
    </row>
    <row r="20" spans="1:21">
      <c r="A20" s="73"/>
      <c r="B20" s="73"/>
      <c r="C20" s="73"/>
      <c r="D20" s="73"/>
      <c r="E20" s="70"/>
      <c r="F20" s="70"/>
      <c r="G20" s="70"/>
      <c r="H20" s="70"/>
      <c r="I20" s="70"/>
      <c r="J20" s="70"/>
      <c r="K20" s="70"/>
      <c r="L20" s="70"/>
      <c r="M20" s="70"/>
      <c r="N20" s="70"/>
      <c r="O20" s="70"/>
      <c r="P20" s="70"/>
      <c r="Q20" s="70"/>
      <c r="R20" s="70"/>
      <c r="S20" s="70"/>
      <c r="T20" s="70"/>
      <c r="U20" s="70"/>
    </row>
    <row r="21" spans="1:21">
      <c r="A21" s="73"/>
      <c r="B21" s="73"/>
      <c r="C21" s="73"/>
      <c r="D21" s="73"/>
      <c r="E21" s="70"/>
      <c r="F21" s="70"/>
      <c r="G21" s="70"/>
      <c r="H21" s="70"/>
      <c r="I21" s="70"/>
      <c r="J21" s="70"/>
      <c r="K21" s="70"/>
      <c r="L21" s="70"/>
      <c r="M21" s="70"/>
      <c r="N21" s="70"/>
      <c r="O21" s="70"/>
      <c r="P21" s="70"/>
      <c r="Q21" s="70"/>
      <c r="R21" s="70"/>
      <c r="S21" s="70"/>
      <c r="T21" s="70"/>
      <c r="U21" s="70"/>
    </row>
    <row r="22" spans="1:21">
      <c r="A22" s="73"/>
      <c r="B22" s="73"/>
      <c r="C22" s="73"/>
      <c r="D22" s="73"/>
      <c r="E22" s="70"/>
      <c r="F22" s="70"/>
      <c r="G22" s="70"/>
      <c r="H22" s="70"/>
      <c r="I22" s="70"/>
      <c r="J22" s="70"/>
      <c r="K22" s="70"/>
      <c r="L22" s="70"/>
      <c r="M22" s="70"/>
      <c r="N22" s="70"/>
      <c r="O22" s="70"/>
      <c r="P22" s="70"/>
      <c r="Q22" s="70"/>
      <c r="R22" s="70"/>
      <c r="S22" s="70"/>
      <c r="T22" s="70"/>
      <c r="U22" s="70"/>
    </row>
    <row r="23" spans="1:21">
      <c r="A23" s="73"/>
      <c r="B23" s="73"/>
      <c r="C23" s="73"/>
      <c r="D23" s="73"/>
      <c r="E23" s="70"/>
      <c r="F23" s="70"/>
      <c r="G23" s="70"/>
      <c r="H23" s="70"/>
      <c r="I23" s="70"/>
      <c r="J23" s="70"/>
      <c r="K23" s="70"/>
      <c r="L23" s="70"/>
      <c r="M23" s="70"/>
      <c r="N23" s="70"/>
      <c r="O23" s="70"/>
      <c r="P23" s="70"/>
      <c r="Q23" s="70"/>
      <c r="R23" s="70"/>
      <c r="S23" s="70"/>
      <c r="T23" s="70"/>
      <c r="U23" s="70"/>
    </row>
    <row r="24" spans="1:21">
      <c r="A24" s="73"/>
      <c r="B24" s="73"/>
      <c r="C24" s="73"/>
      <c r="D24" s="73"/>
      <c r="E24" s="70"/>
      <c r="F24" s="70"/>
      <c r="G24" s="70"/>
      <c r="H24" s="70"/>
      <c r="I24" s="70"/>
      <c r="J24" s="70"/>
      <c r="K24" s="70"/>
      <c r="L24" s="70"/>
      <c r="M24" s="70"/>
      <c r="N24" s="70"/>
      <c r="O24" s="70"/>
      <c r="P24" s="70"/>
      <c r="Q24" s="70"/>
      <c r="R24" s="70"/>
      <c r="S24" s="70"/>
      <c r="T24" s="70"/>
      <c r="U24" s="70"/>
    </row>
    <row r="25" spans="1:21">
      <c r="A25" s="73"/>
      <c r="B25" s="73"/>
      <c r="C25" s="73"/>
      <c r="D25" s="73"/>
      <c r="E25" s="70"/>
      <c r="F25" s="70"/>
      <c r="G25" s="70"/>
      <c r="H25" s="70"/>
      <c r="I25" s="70"/>
      <c r="J25" s="70"/>
      <c r="K25" s="70"/>
      <c r="L25" s="70"/>
      <c r="M25" s="70"/>
      <c r="N25" s="70"/>
      <c r="O25" s="70"/>
      <c r="P25" s="70"/>
      <c r="Q25" s="70"/>
      <c r="R25" s="70"/>
      <c r="S25" s="70"/>
      <c r="T25" s="70"/>
      <c r="U25" s="70"/>
    </row>
    <row r="26" spans="1:21">
      <c r="A26" s="73"/>
      <c r="B26" s="73"/>
      <c r="C26" s="73"/>
      <c r="D26" s="73"/>
      <c r="E26" s="70"/>
      <c r="F26" s="70"/>
      <c r="G26" s="70"/>
      <c r="H26" s="70"/>
      <c r="I26" s="70"/>
      <c r="J26" s="70"/>
      <c r="K26" s="70"/>
      <c r="L26" s="70"/>
      <c r="M26" s="70"/>
      <c r="N26" s="70"/>
      <c r="O26" s="70"/>
      <c r="P26" s="70"/>
      <c r="Q26" s="70"/>
      <c r="R26" s="70"/>
      <c r="S26" s="70"/>
      <c r="T26" s="70"/>
      <c r="U26" s="70"/>
    </row>
    <row r="27" spans="1:21">
      <c r="A27" s="73"/>
      <c r="B27" s="73"/>
      <c r="C27" s="73"/>
      <c r="D27" s="73"/>
      <c r="E27" s="70"/>
      <c r="F27" s="70"/>
      <c r="G27" s="70"/>
      <c r="H27" s="70"/>
      <c r="I27" s="70"/>
      <c r="J27" s="70"/>
      <c r="K27" s="70"/>
      <c r="L27" s="70"/>
      <c r="M27" s="70"/>
      <c r="N27" s="70"/>
      <c r="O27" s="70"/>
      <c r="P27" s="70"/>
      <c r="Q27" s="70"/>
      <c r="R27" s="70"/>
      <c r="S27" s="70"/>
      <c r="T27" s="70"/>
      <c r="U27" s="70"/>
    </row>
    <row r="28" spans="1:21">
      <c r="A28" s="73"/>
      <c r="B28" s="73"/>
      <c r="C28" s="73"/>
      <c r="D28" s="73"/>
      <c r="E28" s="70"/>
      <c r="F28" s="70"/>
      <c r="G28" s="70"/>
      <c r="H28" s="70"/>
      <c r="I28" s="70"/>
      <c r="J28" s="70"/>
      <c r="K28" s="70"/>
      <c r="L28" s="70"/>
      <c r="M28" s="70"/>
      <c r="N28" s="70"/>
      <c r="O28" s="70"/>
      <c r="P28" s="70"/>
      <c r="Q28" s="70"/>
      <c r="R28" s="70"/>
      <c r="S28" s="70"/>
      <c r="T28" s="70"/>
      <c r="U28" s="70"/>
    </row>
    <row r="29" spans="1:21">
      <c r="A29" s="73"/>
      <c r="B29" s="73"/>
      <c r="C29" s="73"/>
      <c r="D29" s="73"/>
      <c r="E29" s="70"/>
      <c r="F29" s="70"/>
      <c r="G29" s="70"/>
      <c r="H29" s="70"/>
      <c r="I29" s="70"/>
      <c r="J29" s="70"/>
      <c r="K29" s="70"/>
      <c r="L29" s="70"/>
      <c r="M29" s="70"/>
      <c r="N29" s="70"/>
      <c r="O29" s="70"/>
      <c r="P29" s="70"/>
      <c r="Q29" s="70"/>
      <c r="R29" s="70"/>
      <c r="S29" s="70"/>
      <c r="T29" s="70"/>
      <c r="U29" s="70"/>
    </row>
    <row r="30" spans="1:21">
      <c r="A30" s="73"/>
      <c r="B30" s="73"/>
      <c r="C30" s="73"/>
      <c r="D30" s="73"/>
      <c r="E30" s="70"/>
      <c r="F30" s="70"/>
      <c r="G30" s="70"/>
      <c r="H30" s="70"/>
      <c r="I30" s="70"/>
      <c r="J30" s="70"/>
      <c r="K30" s="70"/>
      <c r="L30" s="70"/>
      <c r="M30" s="70"/>
      <c r="N30" s="70"/>
      <c r="O30" s="70"/>
      <c r="P30" s="70"/>
      <c r="Q30" s="70"/>
      <c r="R30" s="70"/>
      <c r="S30" s="70"/>
      <c r="T30" s="70"/>
      <c r="U30" s="70"/>
    </row>
    <row r="31" spans="1:21">
      <c r="A31" s="70"/>
      <c r="B31" s="70"/>
      <c r="C31" s="70"/>
      <c r="D31" s="70"/>
      <c r="E31" s="70"/>
      <c r="F31" s="70"/>
      <c r="G31" s="70"/>
      <c r="H31" s="70"/>
      <c r="I31" s="70"/>
      <c r="J31" s="70"/>
      <c r="K31" s="70"/>
      <c r="L31" s="70"/>
      <c r="M31" s="70"/>
      <c r="N31" s="70"/>
      <c r="O31" s="70"/>
      <c r="P31" s="70"/>
      <c r="Q31" s="70"/>
      <c r="R31" s="70"/>
      <c r="S31" s="70"/>
      <c r="T31" s="70"/>
      <c r="U31" s="70"/>
    </row>
    <row r="32" spans="1:21">
      <c r="A32" s="70"/>
      <c r="B32" s="70"/>
      <c r="C32" s="70"/>
      <c r="D32" s="70"/>
      <c r="E32" s="70"/>
      <c r="F32" s="70"/>
      <c r="G32" s="70"/>
      <c r="H32" s="70"/>
      <c r="I32" s="70"/>
      <c r="J32" s="70"/>
      <c r="K32" s="70"/>
      <c r="L32" s="70"/>
      <c r="M32" s="70"/>
      <c r="N32" s="70"/>
      <c r="O32" s="70"/>
      <c r="P32" s="70"/>
      <c r="Q32" s="70"/>
      <c r="R32" s="70"/>
      <c r="S32" s="70"/>
      <c r="T32" s="70"/>
      <c r="U32" s="70"/>
    </row>
  </sheetData>
  <mergeCells count="3">
    <mergeCell ref="A3:D30"/>
    <mergeCell ref="A1:A2"/>
    <mergeCell ref="B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77DB2-9294-4215-B183-AB74D7B6573C}">
  <dimension ref="A1:M15"/>
  <sheetViews>
    <sheetView workbookViewId="0">
      <selection activeCell="A4" sqref="A4 A7 A11 A14"/>
    </sheetView>
  </sheetViews>
  <sheetFormatPr defaultRowHeight="15"/>
  <cols>
    <col min="9" max="9" width="10.85546875" bestFit="1" customWidth="1"/>
  </cols>
  <sheetData>
    <row r="1" spans="1:13">
      <c r="A1" t="s">
        <v>67</v>
      </c>
      <c r="D1" t="s">
        <v>68</v>
      </c>
      <c r="F1" t="str">
        <f>LEFT(D1,6)</f>
        <v>Ramesh</v>
      </c>
      <c r="H1" t="s">
        <v>71</v>
      </c>
      <c r="I1" t="s">
        <v>69</v>
      </c>
      <c r="J1" t="s">
        <v>70</v>
      </c>
    </row>
    <row r="2" spans="1:13">
      <c r="A2">
        <v>21</v>
      </c>
      <c r="B2">
        <f>AVERAGE(A2:A15)</f>
        <v>37.09637188208616</v>
      </c>
      <c r="H2" t="s">
        <v>72</v>
      </c>
      <c r="I2" t="s">
        <v>78</v>
      </c>
      <c r="J2">
        <v>25000</v>
      </c>
      <c r="L2" t="s">
        <v>72</v>
      </c>
      <c r="M2">
        <f>VLOOKUP(H2,H1:J7,3,0)</f>
        <v>25000</v>
      </c>
    </row>
    <row r="3" spans="1:13">
      <c r="A3">
        <v>24</v>
      </c>
      <c r="H3" t="s">
        <v>73</v>
      </c>
      <c r="I3" t="s">
        <v>78</v>
      </c>
      <c r="J3">
        <v>30000</v>
      </c>
      <c r="L3" t="s">
        <v>72</v>
      </c>
      <c r="M3" t="e">
        <f>VLOOKUP(IF(L2="Ross","Ro",0),$H$1:$J$7,3,0)</f>
        <v>#N/A</v>
      </c>
    </row>
    <row r="4" spans="1:13">
      <c r="A4">
        <f>AVERAGE(A2,A5,A6,A8,A9,A10,A12,A13,A15)</f>
        <v>37.777777777777779</v>
      </c>
      <c r="H4" t="s">
        <v>74</v>
      </c>
      <c r="I4" t="s">
        <v>79</v>
      </c>
      <c r="J4">
        <v>19000</v>
      </c>
    </row>
    <row r="5" spans="1:13">
      <c r="A5">
        <v>33</v>
      </c>
      <c r="H5" t="s">
        <v>75</v>
      </c>
      <c r="I5" t="s">
        <v>80</v>
      </c>
      <c r="J5">
        <v>23000</v>
      </c>
    </row>
    <row r="6" spans="1:13">
      <c r="A6">
        <v>44</v>
      </c>
      <c r="H6" t="s">
        <v>76</v>
      </c>
      <c r="I6" t="s">
        <v>79</v>
      </c>
      <c r="J6">
        <v>30000</v>
      </c>
    </row>
    <row r="7" spans="1:13">
      <c r="A7">
        <f>AVERAGE(A5,A8,A9,A11,A12,A13,A15,A16,A18)</f>
        <v>38.821428571428569</v>
      </c>
      <c r="H7" t="s">
        <v>77</v>
      </c>
      <c r="I7" t="s">
        <v>78</v>
      </c>
      <c r="J7">
        <v>27000</v>
      </c>
    </row>
    <row r="8" spans="1:13">
      <c r="A8">
        <v>25</v>
      </c>
    </row>
    <row r="9" spans="1:13">
      <c r="A9">
        <v>37</v>
      </c>
    </row>
    <row r="10" spans="1:13">
      <c r="A10">
        <v>46</v>
      </c>
    </row>
    <row r="11" spans="1:13">
      <c r="A11">
        <f>AVERAGE(A9,A12,A13,A15,A16,A17,A19,A20,A22)</f>
        <v>42.75</v>
      </c>
    </row>
    <row r="12" spans="1:13">
      <c r="A12">
        <v>57</v>
      </c>
    </row>
    <row r="13" spans="1:13">
      <c r="A13">
        <v>62</v>
      </c>
    </row>
    <row r="14" spans="1:13">
      <c r="A14">
        <f>AVERAGE(A12,A15,A16,A18,A19,A20,A22,A23,A25)</f>
        <v>36</v>
      </c>
    </row>
    <row r="15" spans="1:13">
      <c r="A15">
        <v>15</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Transformation</vt:lpstr>
      <vt:lpstr>Pivot</vt:lpstr>
      <vt:lpstr>Dashboard</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Shruthi Ganesan</dc:creator>
  <cp:lastModifiedBy>DELL</cp:lastModifiedBy>
  <dcterms:created xsi:type="dcterms:W3CDTF">2023-09-22T07:54:45Z</dcterms:created>
  <dcterms:modified xsi:type="dcterms:W3CDTF">2023-09-26T16:43:12Z</dcterms:modified>
</cp:coreProperties>
</file>