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/>
  <xr:revisionPtr revIDLastSave="0" documentId="13_ncr:1_{4D367DA4-BED0-415B-9429-D0574A2B0B4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 Master Sheet" sheetId="2" r:id="rId1"/>
    <sheet name="Stock Inflow" sheetId="6" r:id="rId2"/>
    <sheet name="Stock Outflow" sheetId="7" r:id="rId3"/>
    <sheet name="Calculation" sheetId="8" r:id="rId4"/>
    <sheet name="Dashboard" sheetId="16" r:id="rId5"/>
  </sheets>
  <definedNames>
    <definedName name="_xlnm._FilterDatabase" localSheetId="3" hidden="1">Calculation!$F$12:$H$15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6" l="1"/>
  <c r="K20" i="16"/>
  <c r="K21" i="16"/>
  <c r="K22" i="16"/>
  <c r="K23" i="16"/>
  <c r="K24" i="16"/>
  <c r="K25" i="16"/>
  <c r="K26" i="16"/>
  <c r="K27" i="16"/>
  <c r="K18" i="16"/>
  <c r="B3" i="8" l="1"/>
  <c r="B4" i="8" s="1"/>
  <c r="I47" i="7"/>
  <c r="I46" i="7"/>
  <c r="I45" i="7"/>
  <c r="I44" i="7"/>
  <c r="I43" i="7"/>
  <c r="I42" i="7"/>
  <c r="C8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2" i="7"/>
  <c r="C3" i="6"/>
  <c r="C4" i="6"/>
  <c r="C5" i="6"/>
  <c r="C6" i="6"/>
  <c r="C7" i="6"/>
  <c r="C8" i="6"/>
  <c r="C9" i="6"/>
  <c r="C61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10" i="6"/>
  <c r="C41" i="6"/>
  <c r="C42" i="6"/>
  <c r="C43" i="6"/>
  <c r="C44" i="6"/>
  <c r="C45" i="6"/>
  <c r="C46" i="6"/>
  <c r="C40" i="6"/>
  <c r="C48" i="6"/>
  <c r="C49" i="6"/>
  <c r="C50" i="6"/>
  <c r="C51" i="6"/>
  <c r="C52" i="6"/>
  <c r="C53" i="6"/>
  <c r="C47" i="6"/>
  <c r="C55" i="6"/>
  <c r="C56" i="6"/>
  <c r="C57" i="6"/>
  <c r="C58" i="6"/>
  <c r="C59" i="6"/>
  <c r="C60" i="6"/>
  <c r="C54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2" i="6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16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15" i="7"/>
  <c r="M20" i="16" l="1"/>
  <c r="M24" i="16"/>
  <c r="L19" i="16"/>
  <c r="L23" i="16"/>
  <c r="L27" i="16"/>
  <c r="M21" i="16"/>
  <c r="M25" i="16"/>
  <c r="L20" i="16"/>
  <c r="L24" i="16"/>
  <c r="M22" i="16"/>
  <c r="M26" i="16"/>
  <c r="L21" i="16"/>
  <c r="L25" i="16"/>
  <c r="M18" i="16"/>
  <c r="M19" i="16"/>
  <c r="M23" i="16"/>
  <c r="M27" i="16"/>
  <c r="L22" i="16"/>
  <c r="L26" i="16"/>
  <c r="L18" i="16"/>
  <c r="K3" i="6" a="1"/>
  <c r="K3" i="6" s="1"/>
  <c r="N22" i="16" l="1"/>
  <c r="O22" i="16" s="1"/>
  <c r="N26" i="16"/>
  <c r="O26" i="16" s="1"/>
  <c r="N25" i="16"/>
  <c r="O25" i="16" s="1"/>
  <c r="N20" i="16"/>
  <c r="O20" i="16" s="1"/>
  <c r="N18" i="16"/>
  <c r="O18" i="16" s="1"/>
  <c r="N21" i="16"/>
  <c r="O21" i="16" s="1"/>
  <c r="N24" i="16"/>
  <c r="O24" i="16" s="1"/>
  <c r="N23" i="16"/>
  <c r="O23" i="16" s="1"/>
  <c r="N19" i="16"/>
  <c r="O19" i="16" s="1"/>
  <c r="N27" i="16"/>
  <c r="O27" i="16" s="1"/>
  <c r="I41" i="7"/>
  <c r="I40" i="7"/>
  <c r="I39" i="7"/>
  <c r="I38" i="7"/>
  <c r="I37" i="7"/>
  <c r="I36" i="7"/>
  <c r="I35" i="7"/>
  <c r="I34" i="7"/>
  <c r="I22" i="7"/>
  <c r="I23" i="7"/>
  <c r="I24" i="7"/>
  <c r="I25" i="7"/>
  <c r="I26" i="7"/>
  <c r="I27" i="7"/>
  <c r="I28" i="7"/>
  <c r="I29" i="7"/>
  <c r="I30" i="7"/>
  <c r="I31" i="7"/>
  <c r="I32" i="7"/>
  <c r="I33" i="7"/>
  <c r="I76" i="6"/>
  <c r="I77" i="6"/>
  <c r="I78" i="6"/>
  <c r="I79" i="6"/>
  <c r="I80" i="6"/>
  <c r="I81" i="6"/>
  <c r="I75" i="6"/>
  <c r="I69" i="6"/>
  <c r="I70" i="6"/>
  <c r="I71" i="6"/>
  <c r="I72" i="6"/>
  <c r="I73" i="6"/>
  <c r="I74" i="6"/>
  <c r="I68" i="6"/>
  <c r="I62" i="6"/>
  <c r="I63" i="6"/>
  <c r="I64" i="6"/>
  <c r="I65" i="6"/>
  <c r="I66" i="6"/>
  <c r="I67" i="6"/>
  <c r="I54" i="6"/>
  <c r="I55" i="6"/>
  <c r="I56" i="6"/>
  <c r="I57" i="6"/>
  <c r="I58" i="6"/>
  <c r="I59" i="6"/>
  <c r="I60" i="6"/>
  <c r="I47" i="6"/>
  <c r="I48" i="6"/>
  <c r="I49" i="6"/>
  <c r="I50" i="6"/>
  <c r="I51" i="6"/>
  <c r="I52" i="6"/>
  <c r="I53" i="6"/>
  <c r="I40" i="6"/>
  <c r="I41" i="6"/>
  <c r="I42" i="6"/>
  <c r="I43" i="6"/>
  <c r="I44" i="6"/>
  <c r="I45" i="6"/>
  <c r="I46" i="6"/>
  <c r="I10" i="6"/>
  <c r="I34" i="6"/>
  <c r="I35" i="6"/>
  <c r="I36" i="6"/>
  <c r="I37" i="6"/>
  <c r="I38" i="6"/>
  <c r="I39" i="6"/>
  <c r="I33" i="6"/>
  <c r="I27" i="6"/>
  <c r="I28" i="6"/>
  <c r="I29" i="6"/>
  <c r="I30" i="6"/>
  <c r="I31" i="6"/>
  <c r="I32" i="6"/>
  <c r="I26" i="6"/>
  <c r="I20" i="6"/>
  <c r="I21" i="6"/>
  <c r="I22" i="6"/>
  <c r="I23" i="6"/>
  <c r="I24" i="6"/>
  <c r="I25" i="6"/>
  <c r="I19" i="6"/>
  <c r="I18" i="6"/>
  <c r="I17" i="6"/>
  <c r="I16" i="6"/>
  <c r="I13" i="6"/>
  <c r="I14" i="6"/>
  <c r="I15" i="6"/>
  <c r="I12" i="6"/>
  <c r="G2" i="2" l="1"/>
  <c r="I2" i="2" s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I3" i="6"/>
  <c r="I4" i="6"/>
  <c r="I5" i="6"/>
  <c r="I6" i="6"/>
  <c r="I7" i="6"/>
  <c r="I8" i="6"/>
  <c r="I9" i="6"/>
  <c r="I61" i="6"/>
  <c r="I11" i="6"/>
  <c r="B1" i="8" l="1"/>
  <c r="B5" i="8" l="1"/>
  <c r="H15" i="8"/>
  <c r="B6" i="8"/>
  <c r="H13" i="8"/>
  <c r="H14" i="8"/>
  <c r="H11" i="2" l="1"/>
  <c r="H10" i="2"/>
  <c r="H9" i="2"/>
  <c r="H8" i="2"/>
  <c r="H7" i="2"/>
  <c r="H6" i="2"/>
  <c r="H5" i="2"/>
  <c r="H4" i="2"/>
  <c r="H3" i="2"/>
  <c r="H2" i="2" l="1"/>
  <c r="B2" i="8" s="1"/>
  <c r="I21" i="7"/>
  <c r="I20" i="7"/>
  <c r="I19" i="7"/>
  <c r="I18" i="7"/>
  <c r="I17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" i="6"/>
  <c r="G13" i="8" l="1"/>
  <c r="G15" i="8"/>
  <c r="G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<sst xmlns="http://schemas.openxmlformats.org/spreadsheetml/2006/main" count="669" uniqueCount="59">
  <si>
    <t>S No.</t>
  </si>
  <si>
    <t>Product ID</t>
  </si>
  <si>
    <t>Product Name</t>
  </si>
  <si>
    <t>Product Category</t>
  </si>
  <si>
    <t>Unit Price</t>
  </si>
  <si>
    <t>Vaccum Cleaner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</si>
  <si>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</si>
  <si>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</si>
  <si>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</si>
  <si>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</si>
  <si>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</si>
  <si>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</si>
  <si>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</si>
  <si>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</si>
  <si>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</si>
  <si>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</si>
  <si>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Detergents</t>
  </si>
  <si>
    <t>Toiletories</t>
  </si>
  <si>
    <t>Tooth Paste</t>
  </si>
  <si>
    <t>Sun Flower Oil</t>
  </si>
  <si>
    <t>Kitchen Items</t>
  </si>
  <si>
    <t>Rice</t>
  </si>
  <si>
    <t>Broom</t>
  </si>
  <si>
    <t>Home Care</t>
  </si>
  <si>
    <t>Bucket</t>
  </si>
  <si>
    <t>Knife</t>
  </si>
  <si>
    <t>Body Soap</t>
  </si>
  <si>
    <t>Date</t>
  </si>
  <si>
    <t>Units Received</t>
  </si>
  <si>
    <t>Total Value</t>
  </si>
  <si>
    <t>Units Sold</t>
  </si>
  <si>
    <t>Available Stock</t>
  </si>
  <si>
    <t>Available Stock Value</t>
  </si>
  <si>
    <t>Total Stock Available</t>
  </si>
  <si>
    <t>Total Stock Value</t>
  </si>
  <si>
    <t>=SUM(Product_List[Available Stock])</t>
  </si>
  <si>
    <t>=SUM(Product_List[Available Stock Value])</t>
  </si>
  <si>
    <t>Month Start</t>
  </si>
  <si>
    <t>Month End</t>
  </si>
  <si>
    <t>=DATE(YEAR(TODAY()),MONTH(TODAY()),1)</t>
  </si>
  <si>
    <t>=EOMONTH(TODAY(),0)</t>
  </si>
  <si>
    <t>Active Month Stock In</t>
  </si>
  <si>
    <t>Active Month Stock Out</t>
  </si>
  <si>
    <t>=SUMIFS(Stock_In[Units Received],Stock_In[Date],"&gt;="&amp;Calculation!$B$3,Stock_In[Date],"&lt;="&amp;Calculation!$B$4)</t>
  </si>
  <si>
    <t>=SUMIFS(Stock_Out[Units Sold],Stock_Out[Date],"&gt;="&amp;Calculation!$B$3,Stock_Out[Date],"&lt;="&amp;Calculation!$B$4)</t>
  </si>
  <si>
    <t>Total Sales</t>
  </si>
  <si>
    <t>Stock In</t>
  </si>
  <si>
    <t>Reorder Level</t>
  </si>
  <si>
    <t>Inventory list</t>
  </si>
  <si>
    <t>Month-Year</t>
  </si>
  <si>
    <t>SELECT MONTH</t>
  </si>
  <si>
    <t>Status</t>
  </si>
  <si>
    <t>PRODUCT NAME</t>
  </si>
  <si>
    <t>REORDER LEVEL</t>
  </si>
  <si>
    <t>STOCK-IN</t>
  </si>
  <si>
    <t>STOCK-OUT</t>
  </si>
  <si>
    <t>AVAILABLE STOCK</t>
  </si>
  <si>
    <t>STATUS</t>
  </si>
  <si>
    <t>Wheat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</si>
</sst>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dd\-mmm\-yyyy"/>
    <numFmt numFmtId="166" formatCode="_(* #,##0_);_(* \(#,##0\);_(* &quot;-&quot;??_);_(@_)"/>
    <numFmt numFmtId="167" formatCode="dd\-mm\-yyyy"/>
    <numFmt numFmtId="168" formatCode="_ &quot;₹&quot;\ * #,##0_ ;_ &quot;₹&quot;\ * \-#,##0_ ;_ &quot;₹&quot;\ * &quot;-&quot;??_ ;_ @_ "/>
    <numFmt numFmtId="169" formatCode="mm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94529"/>
      <name val="Univers"/>
      <family val="2"/>
    </font>
    <font>
      <sz val="10"/>
      <color rgb="FF494529"/>
      <name val="Univers"/>
      <family val="2"/>
    </font>
    <font>
      <sz val="10"/>
      <color theme="1"/>
      <name val="Univers"/>
      <family val="2"/>
    </font>
    <font>
      <b/>
      <sz val="10"/>
      <color rgb="FF494529"/>
      <name val="Univers"/>
      <family val="2"/>
    </font>
    <font>
      <sz val="12"/>
      <color rgb="FF494529"/>
      <name val="Univers"/>
      <family val="2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9"/>
      <color theme="1"/>
      <name val="Bahnschrift"/>
      <family val="2"/>
    </font>
    <font>
      <b/>
      <sz val="14"/>
      <color rgb="FF558ED5"/>
      <name val="Bahnschrift"/>
      <family val="2"/>
    </font>
    <font>
      <sz val="64"/>
      <color rgb="FF558ED5"/>
      <name val="Broadway"/>
      <family val="5"/>
    </font>
  </fonts>
  <fills count="4">
    <fill>
      <patternFill patternType="none"/>
    </fill>
    <fill>
      <patternFill patternType="gray125"/>
    </fill>
    <fill>
      <patternFill patternType="solid">
        <fgColor rgb="FFE0E6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0" xfId="0" applyNumberFormat="1"/>
    <xf numFmtId="167" fontId="0" fillId="0" borderId="2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1" applyNumberFormat="1" applyFont="1" applyFill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1" xfId="0" applyFont="1" applyBorder="1"/>
    <xf numFmtId="166" fontId="3" fillId="0" borderId="1" xfId="1" applyNumberFormat="1" applyFont="1" applyBorder="1"/>
    <xf numFmtId="0" fontId="3" fillId="0" borderId="0" xfId="0" applyFont="1"/>
    <xf numFmtId="0" fontId="3" fillId="0" borderId="0" xfId="0" quotePrefix="1" applyFont="1"/>
    <xf numFmtId="165" fontId="3" fillId="0" borderId="1" xfId="1" applyNumberFormat="1" applyFont="1" applyBorder="1"/>
    <xf numFmtId="0" fontId="3" fillId="0" borderId="1" xfId="0" applyFont="1" applyBorder="1" applyAlignment="1">
      <alignment horizontal="center" vertical="center"/>
    </xf>
    <xf numFmtId="168" fontId="3" fillId="0" borderId="1" xfId="2" applyNumberFormat="1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67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9" fontId="4" fillId="0" borderId="2" xfId="0" applyNumberFormat="1" applyFont="1" applyBorder="1" applyAlignment="1">
      <alignment horizontal="center" vertical="center"/>
    </xf>
    <xf numFmtId="169" fontId="0" fillId="0" borderId="0" xfId="0" applyNumberFormat="1"/>
    <xf numFmtId="14" fontId="0" fillId="2" borderId="0" xfId="0" applyNumberFormat="1" applyFill="1"/>
    <xf numFmtId="0" fontId="3" fillId="2" borderId="0" xfId="0" applyFont="1" applyFill="1"/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169" fontId="10" fillId="3" borderId="0" xfId="0" applyNumberFormat="1" applyFont="1" applyFill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4" xfId="1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4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44" fontId="4" fillId="0" borderId="1" xfId="1" applyNumberFormat="1" applyFont="1" applyFill="1" applyBorder="1" applyAlignment="1">
      <alignment horizontal="center" vertical="center"/>
    </xf>
    <xf numFmtId="168" fontId="4" fillId="0" borderId="1" xfId="1" applyNumberFormat="1" applyFont="1" applyFill="1" applyBorder="1" applyAlignment="1">
      <alignment horizontal="center" vertical="center"/>
    </xf>
    <xf numFmtId="168" fontId="0" fillId="0" borderId="1" xfId="1" applyNumberFormat="1" applyFont="1" applyFill="1" applyBorder="1" applyAlignment="1">
      <alignment horizontal="center" vertical="center"/>
    </xf>
    <xf numFmtId="168" fontId="0" fillId="0" borderId="4" xfId="1" applyNumberFormat="1" applyFont="1" applyFill="1" applyBorder="1" applyAlignment="1">
      <alignment horizontal="center" vertical="center"/>
    </xf>
    <xf numFmtId="168" fontId="8" fillId="0" borderId="1" xfId="1" applyNumberFormat="1" applyFont="1" applyFill="1" applyBorder="1" applyAlignment="1">
      <alignment horizontal="center" vertical="center"/>
    </xf>
    <xf numFmtId="168" fontId="8" fillId="0" borderId="4" xfId="1" applyNumberFormat="1" applyFont="1" applyFill="1" applyBorder="1" applyAlignment="1">
      <alignment horizontal="center" vertical="center"/>
    </xf>
    <xf numFmtId="44" fontId="4" fillId="0" borderId="4" xfId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1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/>
    <xf numFmtId="0" fontId="5" fillId="0" borderId="7" xfId="0" applyFont="1" applyFill="1" applyBorder="1"/>
    <xf numFmtId="0" fontId="11" fillId="2" borderId="0" xfId="0" applyFont="1" applyFill="1" applyAlignment="1">
      <alignment horizontal="left" indent="1"/>
    </xf>
  </cellXfs>
  <cellStyles count="3">
    <cellStyle name="Comma" xfId="1" builtinId="3"/>
    <cellStyle name="Currency" xfId="2" builtinId="4"/>
    <cellStyle name="Normal" xfId="0" builtinId="0"/>
  </cellStyles>
  <dxfs count="55">
    <dxf>
      <font>
        <color rgb="FFFF33CC"/>
      </font>
    </dxf>
    <dxf>
      <font>
        <color rgb="FF9C0006"/>
      </font>
      <fill>
        <patternFill>
          <bgColor rgb="FFFFC7CE"/>
        </patternFill>
      </fill>
    </dxf>
    <dxf>
      <font>
        <b/>
        <family val="2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numFmt numFmtId="34" formatCode="_ &quot;₹&quot;\ * #,##0.00_ ;_ &quot;₹&quot;\ * \-#,##0.00_ ;_ &quot;₹&quot;\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mm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dd\-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solid">
          <fgColor indexed="64"/>
          <bgColor rgb="FFE0E6CE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numFmt numFmtId="169" formatCode="m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numFmt numFmtId="167" formatCode="dd\-mm\-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Univers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solid">
          <fgColor indexed="64"/>
          <bgColor rgb="FFE0E6CE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494529"/>
        <name val="Univer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494529"/>
        <name val="Univers"/>
        <family val="2"/>
        <scheme val="none"/>
      </font>
      <fill>
        <patternFill patternType="solid">
          <fgColor indexed="64"/>
          <bgColor rgb="FFE0E6C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558ED5"/>
      <color rgb="FFFF33CC"/>
      <color rgb="FFFF5050"/>
      <color rgb="FFE0E6CE"/>
      <color rgb="FF4945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Univers" panose="020B0503020202020204" pitchFamily="34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tx1"/>
                </a:solidFill>
                <a:latin typeface="Univers" panose="020B0503020202020204" pitchFamily="34" charset="0"/>
              </a:rPr>
              <a:t>Current</a:t>
            </a:r>
            <a:r>
              <a:rPr lang="en-US" sz="1200" b="1" baseline="0">
                <a:solidFill>
                  <a:schemeClr val="tx1"/>
                </a:solidFill>
                <a:latin typeface="Univers" panose="020B0503020202020204" pitchFamily="34" charset="0"/>
              </a:rPr>
              <a:t> Month Sales by Category</a:t>
            </a:r>
            <a:endParaRPr lang="en-US" sz="1200" b="1">
              <a:solidFill>
                <a:schemeClr val="tx1"/>
              </a:solidFill>
              <a:latin typeface="Univers" panose="020B0503020202020204" pitchFamily="34" charset="0"/>
            </a:endParaRPr>
          </a:p>
        </c:rich>
      </c:tx>
      <c:layout>
        <c:manualLayout>
          <c:xMode val="edge"/>
          <c:yMode val="edge"/>
          <c:x val="0.15236803009539659"/>
          <c:y val="5.6346214994036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Univers" panose="020B05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Calculation!$G$12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11-448A-8CA1-5FF1B669346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11-448A-8CA1-5FF1B669346A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11-448A-8CA1-5FF1B66934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558ED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Calculation!$F$13:$F$15</c:f>
              <c:strCache>
                <c:ptCount val="3"/>
                <c:pt idx="0">
                  <c:v>Toiletories</c:v>
                </c:pt>
                <c:pt idx="1">
                  <c:v>Kitchen Items</c:v>
                </c:pt>
                <c:pt idx="2">
                  <c:v>Home Care</c:v>
                </c:pt>
              </c:strCache>
            </c:strRef>
          </c:cat>
          <c:val>
            <c:numRef>
              <c:f>Calculation!$G$13:$G$15</c:f>
              <c:numCache>
                <c:formatCode>_ "₹"\ * #,##0_ ;_ "₹"\ * \-#,##0_ ;_ "₹"\ * "-"??_ ;_ @_ </c:formatCode>
                <c:ptCount val="3"/>
                <c:pt idx="0">
                  <c:v>19800</c:v>
                </c:pt>
                <c:pt idx="1">
                  <c:v>2150</c:v>
                </c:pt>
                <c:pt idx="2">
                  <c:v>22250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11-448A-8CA1-5FF1B6693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15688"/>
        <c:axId val="471715296"/>
      </c:barChart>
      <c:catAx>
        <c:axId val="47171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15296"/>
        <c:crosses val="autoZero"/>
        <c:auto val="1"/>
        <c:lblAlgn val="ctr"/>
        <c:lblOffset val="100"/>
        <c:noMultiLvlLbl val="0"/>
      </c:catAx>
      <c:valAx>
        <c:axId val="471715296"/>
        <c:scaling>
          <c:orientation val="minMax"/>
        </c:scaling>
        <c:delete val="1"/>
        <c:axPos val="l"/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crossAx val="47171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605643</xdr:colOff>
      <xdr:row>2</xdr:row>
      <xdr:rowOff>123701</xdr:rowOff>
    </xdr:from>
    <xdr:to>
      <xdr:col>6</xdr:col>
      <xdr:colOff>969127</xdr:colOff>
      <xdr:row>8</xdr:row>
      <xdr:rowOff>79068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99BDFBF5-56AB-AC57-70EC-476B1549862A}"/>
            </a:ext>
          </a:extLst>
        </xdr:cNvPr>
        <xdr:cNvGrpSpPr/>
      </xdr:nvGrpSpPr>
      <xdr:grpSpPr>
        <a:xfrm>
          <a:off x="2836225" y="1308265"/>
          <a:ext cx="2864229" cy="1036021"/>
          <a:chOff x="685801" y="261257"/>
          <a:chExt cx="1817914" cy="106571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C25FB89-F497-4C32-82B0-77DA04315701}"/>
              </a:ext>
            </a:extLst>
          </xdr:cNvPr>
          <xdr:cNvSpPr/>
        </xdr:nvSpPr>
        <xdr:spPr>
          <a:xfrm>
            <a:off x="685801" y="261257"/>
            <a:ext cx="1817914" cy="1065710"/>
          </a:xfrm>
          <a:prstGeom prst="roundRect">
            <a:avLst>
              <a:gd name="adj" fmla="val 7052"/>
            </a:avLst>
          </a:prstGeom>
          <a:ln>
            <a:solidFill>
              <a:schemeClr val="bg2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5" name="Graphic 4">
            <a:extLst>
              <a:ext uri="{FF2B5EF4-FFF2-40B4-BE49-F238E27FC236}">
                <a16:creationId xmlns:a16="http://schemas.microsoft.com/office/drawing/2014/main" id="{E6D51687-C716-43BF-95A6-F499886F56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9087" y="337457"/>
            <a:ext cx="432511" cy="431844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DCE127B-B638-45F6-A777-9145BC698DA5}"/>
              </a:ext>
            </a:extLst>
          </xdr:cNvPr>
          <xdr:cNvSpPr txBox="1"/>
        </xdr:nvSpPr>
        <xdr:spPr>
          <a:xfrm>
            <a:off x="713016" y="859972"/>
            <a:ext cx="1747571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sr-Latn-RS" sz="9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ITEMS AVAILABLE</a:t>
            </a:r>
            <a:endParaRPr lang="sr-Latn-RS" sz="9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ON STOCK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ulation!B1">
        <xdr:nvSpPr>
          <xdr:cNvPr id="8" name="TextBox 7">
            <a:extLst>
              <a:ext uri="{FF2B5EF4-FFF2-40B4-BE49-F238E27FC236}">
                <a16:creationId xmlns:a16="http://schemas.microsoft.com/office/drawing/2014/main" id="{08A008B0-B5C1-4904-A116-52A62D523EB7}"/>
              </a:ext>
            </a:extLst>
          </xdr:cNvPr>
          <xdr:cNvSpPr txBox="1"/>
        </xdr:nvSpPr>
        <xdr:spPr>
          <a:xfrm>
            <a:off x="1219202" y="500744"/>
            <a:ext cx="1126670" cy="2775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1664BD1D-89E7-4BA2-B569-E898FAD83850}" type="TxLink">
              <a:rPr lang="en-US" sz="1800" b="1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Univers"/>
              </a:rPr>
              <a:pPr algn="ctr"/>
              <a:t> 3,436 </a:t>
            </a:fld>
            <a:endParaRPr lang="en-GB" sz="4800" b="1">
              <a:solidFill>
                <a:schemeClr val="tx2">
                  <a:lumMod val="60000"/>
                  <a:lumOff val="40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477981</xdr:colOff>
      <xdr:row>2</xdr:row>
      <xdr:rowOff>140032</xdr:rowOff>
    </xdr:from>
    <xdr:to>
      <xdr:col>12</xdr:col>
      <xdr:colOff>540327</xdr:colOff>
      <xdr:row>8</xdr:row>
      <xdr:rowOff>95399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4F6E789C-FF15-94B7-F0F4-A17A363051CE}"/>
            </a:ext>
          </a:extLst>
        </xdr:cNvPr>
        <xdr:cNvGrpSpPr/>
      </xdr:nvGrpSpPr>
      <xdr:grpSpPr>
        <a:xfrm>
          <a:off x="7377545" y="1324596"/>
          <a:ext cx="2860964" cy="1036021"/>
          <a:chOff x="3325586" y="212272"/>
          <a:chExt cx="1828799" cy="106571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E195FED0-F3B4-B990-8A6B-72E0AF38FB01}"/>
              </a:ext>
            </a:extLst>
          </xdr:cNvPr>
          <xdr:cNvSpPr/>
        </xdr:nvSpPr>
        <xdr:spPr>
          <a:xfrm>
            <a:off x="3336471" y="212272"/>
            <a:ext cx="1817914" cy="1065710"/>
          </a:xfrm>
          <a:prstGeom prst="roundRect">
            <a:avLst>
              <a:gd name="adj" fmla="val 7052"/>
            </a:avLst>
          </a:prstGeom>
          <a:ln>
            <a:solidFill>
              <a:schemeClr val="bg2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68688EF2-AA94-4BBC-B0B9-E9C5DBDB40F8}"/>
              </a:ext>
            </a:extLst>
          </xdr:cNvPr>
          <xdr:cNvSpPr txBox="1"/>
        </xdr:nvSpPr>
        <xdr:spPr>
          <a:xfrm>
            <a:off x="3325586" y="805543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sr-Latn-RS" sz="9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TOTAL</a:t>
            </a:r>
          </a:p>
          <a:p>
            <a:pPr algn="ctr"/>
            <a:r>
              <a:rPr lang="sr-Latn-RS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STOCK VALUE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ulation!B2">
        <xdr:nvSpPr>
          <xdr:cNvPr id="18" name="TextBox 17">
            <a:extLst>
              <a:ext uri="{FF2B5EF4-FFF2-40B4-BE49-F238E27FC236}">
                <a16:creationId xmlns:a16="http://schemas.microsoft.com/office/drawing/2014/main" id="{214D6C60-6543-45EA-9296-568911AA7D50}"/>
              </a:ext>
            </a:extLst>
          </xdr:cNvPr>
          <xdr:cNvSpPr txBox="1"/>
        </xdr:nvSpPr>
        <xdr:spPr>
          <a:xfrm>
            <a:off x="3928978" y="435428"/>
            <a:ext cx="1206663" cy="2884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32197E80-A253-49A8-9BB6-0E840599E12D}" type="TxLink">
              <a:rPr lang="en-US" sz="1800" b="1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Univers"/>
              </a:rPr>
              <a:pPr algn="ctr"/>
              <a:t> 5,10,630 </a:t>
            </a:fld>
            <a:endParaRPr lang="en-GB" sz="9600" b="1">
              <a:solidFill>
                <a:schemeClr val="tx2">
                  <a:lumMod val="60000"/>
                  <a:lumOff val="40000"/>
                </a:schemeClr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7C75621F-AB32-82FD-002A-FE80C56112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39885" y="321129"/>
            <a:ext cx="507936" cy="50793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92528</xdr:colOff>
      <xdr:row>15</xdr:row>
      <xdr:rowOff>179614</xdr:rowOff>
    </xdr:from>
    <xdr:to>
      <xdr:col>3</xdr:col>
      <xdr:colOff>397329</xdr:colOff>
      <xdr:row>21</xdr:row>
      <xdr:rowOff>27214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1C373B2-F318-4F79-89E1-9443172C113B}"/>
            </a:ext>
          </a:extLst>
        </xdr:cNvPr>
        <xdr:cNvGrpSpPr/>
      </xdr:nvGrpSpPr>
      <xdr:grpSpPr>
        <a:xfrm>
          <a:off x="702128" y="3747159"/>
          <a:ext cx="1925783" cy="1080655"/>
          <a:chOff x="685801" y="261257"/>
          <a:chExt cx="1817914" cy="1065710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C8A63988-4E51-6D23-DE2E-195ED7070847}"/>
              </a:ext>
            </a:extLst>
          </xdr:cNvPr>
          <xdr:cNvSpPr/>
        </xdr:nvSpPr>
        <xdr:spPr>
          <a:xfrm>
            <a:off x="685801" y="261257"/>
            <a:ext cx="1817914" cy="1065710"/>
          </a:xfrm>
          <a:prstGeom prst="roundRect">
            <a:avLst>
              <a:gd name="adj" fmla="val 7052"/>
            </a:avLst>
          </a:prstGeom>
          <a:ln>
            <a:solidFill>
              <a:schemeClr val="bg2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24" name="Graphic 23">
            <a:extLst>
              <a:ext uri="{FF2B5EF4-FFF2-40B4-BE49-F238E27FC236}">
                <a16:creationId xmlns:a16="http://schemas.microsoft.com/office/drawing/2014/main" id="{D55243A1-72C5-76A8-1BC1-D9A6BEBD19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9087" y="337457"/>
            <a:ext cx="432511" cy="431844"/>
          </a:xfrm>
          <a:prstGeom prst="rect">
            <a:avLst/>
          </a:prstGeom>
        </xdr:spPr>
      </xdr:pic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D61EE220-62FD-73D5-A9BA-C30AAA06D907}"/>
              </a:ext>
            </a:extLst>
          </xdr:cNvPr>
          <xdr:cNvSpPr txBox="1"/>
        </xdr:nvSpPr>
        <xdr:spPr>
          <a:xfrm>
            <a:off x="713016" y="859972"/>
            <a:ext cx="1747571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en-IN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CURRENT MONTH</a:t>
            </a:r>
            <a:endParaRPr lang="sr-Latn-RS" sz="9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 STOCK</a:t>
            </a:r>
            <a:r>
              <a:rPr lang="en-IN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-IN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ulation!B5">
        <xdr:nvSpPr>
          <xdr:cNvPr id="26" name="TextBox 25">
            <a:extLst>
              <a:ext uri="{FF2B5EF4-FFF2-40B4-BE49-F238E27FC236}">
                <a16:creationId xmlns:a16="http://schemas.microsoft.com/office/drawing/2014/main" id="{73414112-59C1-8B65-DC6C-02470E1AF235}"/>
              </a:ext>
            </a:extLst>
          </xdr:cNvPr>
          <xdr:cNvSpPr txBox="1"/>
        </xdr:nvSpPr>
        <xdr:spPr>
          <a:xfrm>
            <a:off x="1219202" y="500744"/>
            <a:ext cx="1126670" cy="2775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05EFEA30-6391-4D4D-A5EF-41974A7E41BB}" type="TxLink">
              <a:rPr lang="en-US" sz="1400" b="1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Univers"/>
              </a:rPr>
              <a:pPr algn="ctr"/>
              <a:t>1210</a:t>
            </a:fld>
            <a:endParaRPr lang="en-GB" sz="1400" b="1">
              <a:solidFill>
                <a:schemeClr val="tx2">
                  <a:lumMod val="60000"/>
                  <a:lumOff val="40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70757</xdr:colOff>
      <xdr:row>23</xdr:row>
      <xdr:rowOff>0</xdr:rowOff>
    </xdr:from>
    <xdr:to>
      <xdr:col>3</xdr:col>
      <xdr:colOff>375558</xdr:colOff>
      <xdr:row>28</xdr:row>
      <xdr:rowOff>32657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E4B0D88F-1251-4734-A887-4DBE3C6B891E}"/>
            </a:ext>
          </a:extLst>
        </xdr:cNvPr>
        <xdr:cNvGrpSpPr/>
      </xdr:nvGrpSpPr>
      <xdr:grpSpPr>
        <a:xfrm>
          <a:off x="680357" y="5160818"/>
          <a:ext cx="1925783" cy="933203"/>
          <a:chOff x="685801" y="261257"/>
          <a:chExt cx="1817914" cy="1065710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5DE22CB4-2D31-A40A-339A-1E85478AE006}"/>
              </a:ext>
            </a:extLst>
          </xdr:cNvPr>
          <xdr:cNvSpPr/>
        </xdr:nvSpPr>
        <xdr:spPr>
          <a:xfrm>
            <a:off x="685801" y="261257"/>
            <a:ext cx="1817914" cy="1065710"/>
          </a:xfrm>
          <a:prstGeom prst="roundRect">
            <a:avLst>
              <a:gd name="adj" fmla="val 7052"/>
            </a:avLst>
          </a:prstGeom>
          <a:ln>
            <a:solidFill>
              <a:schemeClr val="bg2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29" name="Graphic 28">
            <a:extLst>
              <a:ext uri="{FF2B5EF4-FFF2-40B4-BE49-F238E27FC236}">
                <a16:creationId xmlns:a16="http://schemas.microsoft.com/office/drawing/2014/main" id="{E0F7C5F6-2344-043B-1D4B-A66C9C5B7A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9087" y="337457"/>
            <a:ext cx="432511" cy="431844"/>
          </a:xfrm>
          <a:prstGeom prst="rect">
            <a:avLst/>
          </a:prstGeom>
        </xdr:spPr>
      </xdr:pic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81D90F76-EFB3-FF7B-8F71-D1B9FC6476E9}"/>
              </a:ext>
            </a:extLst>
          </xdr:cNvPr>
          <xdr:cNvSpPr txBox="1"/>
        </xdr:nvSpPr>
        <xdr:spPr>
          <a:xfrm>
            <a:off x="713016" y="859972"/>
            <a:ext cx="1747571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en-IN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CURRENT MONTH</a:t>
            </a:r>
            <a:endParaRPr lang="sr-Latn-RS" sz="9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 STOCK</a:t>
            </a:r>
            <a:r>
              <a:rPr lang="en-IN" sz="9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-OUT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ulation!B6">
        <xdr:nvSpPr>
          <xdr:cNvPr id="31" name="TextBox 30">
            <a:extLst>
              <a:ext uri="{FF2B5EF4-FFF2-40B4-BE49-F238E27FC236}">
                <a16:creationId xmlns:a16="http://schemas.microsoft.com/office/drawing/2014/main" id="{5D29E7DA-075F-9AB1-DB21-ACE388918858}"/>
              </a:ext>
            </a:extLst>
          </xdr:cNvPr>
          <xdr:cNvSpPr txBox="1"/>
        </xdr:nvSpPr>
        <xdr:spPr>
          <a:xfrm>
            <a:off x="1219202" y="500744"/>
            <a:ext cx="1126670" cy="2775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4A804BF0-F02F-4460-9CD9-3558D9A1C089}" type="TxLink">
              <a:rPr lang="en-US" sz="1400" b="1" i="0" u="none" strike="noStrike">
                <a:solidFill>
                  <a:schemeClr val="tx2">
                    <a:lumMod val="60000"/>
                    <a:lumOff val="40000"/>
                  </a:schemeClr>
                </a:solidFill>
                <a:latin typeface="Univers"/>
              </a:rPr>
              <a:pPr algn="ctr"/>
              <a:t>848</a:t>
            </a:fld>
            <a:endParaRPr lang="en-GB" sz="7200" b="1">
              <a:solidFill>
                <a:schemeClr val="tx2">
                  <a:lumMod val="60000"/>
                  <a:lumOff val="40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1</xdr:colOff>
      <xdr:row>16</xdr:row>
      <xdr:rowOff>1</xdr:rowOff>
    </xdr:from>
    <xdr:to>
      <xdr:col>8</xdr:col>
      <xdr:colOff>1</xdr:colOff>
      <xdr:row>27</xdr:row>
      <xdr:rowOff>76200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C6CD9A1E-85A4-4C33-84FF-C799AF2A5EC9}"/>
            </a:ext>
          </a:extLst>
        </xdr:cNvPr>
        <xdr:cNvSpPr/>
      </xdr:nvSpPr>
      <xdr:spPr>
        <a:xfrm>
          <a:off x="2840183" y="2743201"/>
          <a:ext cx="3830782" cy="2382981"/>
        </a:xfrm>
        <a:prstGeom prst="roundRect">
          <a:avLst>
            <a:gd name="adj" fmla="val 9770"/>
          </a:avLst>
        </a:prstGeom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152399</xdr:colOff>
      <xdr:row>16</xdr:row>
      <xdr:rowOff>159327</xdr:rowOff>
    </xdr:from>
    <xdr:to>
      <xdr:col>7</xdr:col>
      <xdr:colOff>574963</xdr:colOff>
      <xdr:row>26</xdr:row>
      <xdr:rowOff>117763</xdr:rowOff>
    </xdr:to>
    <xdr:graphicFrame macro="">
      <xdr:nvGraphicFramePr>
        <xdr:cNvPr id="34" name="Chart 14">
          <a:extLst>
            <a:ext uri="{FF2B5EF4-FFF2-40B4-BE49-F238E27FC236}">
              <a16:creationId xmlns:a16="http://schemas.microsoft.com/office/drawing/2014/main" id="{37D42446-95BC-45B8-8F68-7DE7124E5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_List" displayName="Product_List" ref="A1:I11" totalsRowShown="0" headerRowDxfId="54" dataDxfId="52" headerRowBorderDxfId="53" tableBorderDxfId="51" totalsRowBorderDxfId="50">
  <tableColumns count="9">
    <tableColumn id="1" xr3:uid="{00000000-0010-0000-0000-000001000000}" name="S No." dataDxfId="49"/>
    <tableColumn id="2" xr3:uid="{00000000-0010-0000-0000-000002000000}" name="Product ID" dataDxfId="48"/>
    <tableColumn id="3" xr3:uid="{00000000-0010-0000-0000-000003000000}" name="Product Name" dataDxfId="47"/>
    <tableColumn id="5" xr3:uid="{00000000-0010-0000-0000-000005000000}" name="Product Category" dataDxfId="46"/>
    <tableColumn id="8" xr3:uid="{00000000-0010-0000-0000-000008000000}" name="Unit Price" dataDxfId="45" dataCellStyle="Comma"/>
    <tableColumn id="6" xr3:uid="{00000000-0010-0000-0000-000006000000}" name="Reorder Level" dataDxfId="44" dataCellStyle="Comma"/>
    <tableColumn id="4" xr3:uid="{00000000-0010-0000-0000-000004000000}" name="Available Stock" dataDxfId="43" dataCellStyle="Comma">
      <calculatedColumnFormula>SUMIF(Stock_In[Product ID],Product_List[[#This Row],[Product ID]],Stock_In[Units Received])-SUMIF(Stock_Out[Product ID],Product_List[[#This Row],[Product ID]],Stock_Out[Units Sold])</calculatedColumnFormula>
    </tableColumn>
    <tableColumn id="7" xr3:uid="{00000000-0010-0000-0000-000007000000}" name="Available Stock Value" dataDxfId="42">
      <calculatedColumnFormula>Product_List[[#This Row],[Available Stock]]*Product_List[[#This Row],[Unit Price]]</calculatedColumnFormula>
    </tableColumn>
    <tableColumn id="9" xr3:uid="{C469AE3F-75CE-4F06-9DE0-19B9B9A846DB}" name="Status" dataDxfId="41">
      <calculatedColumnFormula>IF(Product_List[[#This Row],[Available Stock]]&lt;Product_List[[#This Row],[Reorder Level]],"REORDER NOW","STOCK OK")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ck_In" displayName="Stock_In" ref="A1:I81" totalsRowShown="0" headerRowDxfId="40" dataDxfId="38" headerRowBorderDxfId="39" tableBorderDxfId="37" totalsRowBorderDxfId="36">
  <autoFilter ref="A1:I81" xr:uid="{00000000-000C-0000-FFFF-FFFF01000000}"/>
  <sortState xmlns:xlrd2="http://schemas.microsoft.com/office/spreadsheetml/2017/richdata2" ref="A2:I75">
    <sortCondition ref="D1:D81"/>
  </sortState>
  <tableColumns count="9">
    <tableColumn id="1" xr3:uid="{00000000-0010-0000-0100-000001000000}" name="S No." dataDxfId="35"/>
    <tableColumn id="4" xr3:uid="{00000000-0010-0000-0100-000004000000}" name="Date" dataDxfId="34"/>
    <tableColumn id="9" xr3:uid="{FA61B1DD-EB9B-40CB-A651-4B3036CE84F4}" name="Month-Year" dataDxfId="33">
      <calculatedColumnFormula>DATE(YEAR(Stock_In[[#This Row],[Date]]),MONTH(B2),1)</calculatedColumnFormula>
    </tableColumn>
    <tableColumn id="2" xr3:uid="{00000000-0010-0000-0100-000002000000}" name="Product ID" dataDxfId="32"/>
    <tableColumn id="3" xr3:uid="{00000000-0010-0000-0100-000003000000}" name="Product Name" dataDxfId="31"/>
    <tableColumn id="5" xr3:uid="{00000000-0010-0000-0100-000005000000}" name="Product Category" dataDxfId="12"/>
    <tableColumn id="8" xr3:uid="{00000000-0010-0000-0100-000008000000}" name="Unit Price" dataDxfId="11" dataCellStyle="Comma"/>
    <tableColumn id="7" xr3:uid="{00000000-0010-0000-0100-000007000000}" name="Units Received" dataDxfId="10" dataCellStyle="Comma"/>
    <tableColumn id="6" xr3:uid="{00000000-0010-0000-0100-000006000000}" name="Total Value" dataDxfId="9" dataCellStyle="Comma">
      <calculatedColumnFormula>Stock_In[[#This Row],[Units Received]]*Stock_In[[#This Row],[Unit Price]]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ck_Out" displayName="Stock_Out" ref="A1:I113" totalsRowShown="0" headerRowDxfId="30" dataDxfId="28" headerRowBorderDxfId="29" tableBorderDxfId="27" totalsRowBorderDxfId="26">
  <autoFilter ref="A1:I113" xr:uid="{00000000-000C-0000-FFFF-FFFF02000000}"/>
  <tableColumns count="9">
    <tableColumn id="1" xr3:uid="{00000000-0010-0000-0200-000001000000}" name="S No." dataDxfId="25"/>
    <tableColumn id="4" xr3:uid="{00000000-0010-0000-0200-000004000000}" name="Date" dataDxfId="24"/>
    <tableColumn id="9" xr3:uid="{1B4D5285-D94A-4071-84BC-222EE0218ED6}" name="Month-Year" dataDxfId="23">
      <calculatedColumnFormula>DATE(YEAR(B2),MONTH(B2),1)</calculatedColumnFormula>
    </tableColumn>
    <tableColumn id="2" xr3:uid="{00000000-0010-0000-0200-000002000000}" name="Product ID" dataDxfId="22"/>
    <tableColumn id="3" xr3:uid="{00000000-0010-0000-0200-000003000000}" name="Product Name" dataDxfId="21"/>
    <tableColumn id="5" xr3:uid="{00000000-0010-0000-0200-000005000000}" name="Product Category" dataDxfId="16"/>
    <tableColumn id="8" xr3:uid="{00000000-0010-0000-0200-000008000000}" name="Unit Price" dataDxfId="15" dataCellStyle="Comma"/>
    <tableColumn id="7" xr3:uid="{00000000-0010-0000-0200-000007000000}" name="Units Sold" dataDxfId="14" dataCellStyle="Comma"/>
    <tableColumn id="6" xr3:uid="{00000000-0010-0000-0200-000006000000}" name="Total Value" dataDxfId="13" dataCellStyle="Comma">
      <calculatedColumnFormula>Stock_Out[[#This Row],[Units Sold]]*Stock_Out[[#This Row],[Unit Price]]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4B89A8-BCAF-4BB0-B4F1-B5F2FA4D5B54}" name="Table4" displayName="Table4" ref="J17:O27" totalsRowShown="0" headerRowDxfId="17" dataDxfId="2" headerRowBorderDxfId="19" tableBorderDxfId="20" totalsRowBorderDxfId="18">
  <autoFilter ref="J17:O27" xr:uid="{444B89A8-BCAF-4BB0-B4F1-B5F2FA4D5B54}"/>
  <tableColumns count="6">
    <tableColumn id="1" xr3:uid="{63A128F9-061F-40A9-AFCB-4205F0795E4F}" name="PRODUCT NAME" dataDxfId="8"/>
    <tableColumn id="2" xr3:uid="{A09CA7DC-242A-423D-8997-535355711D51}" name="REORDER LEVEL" dataDxfId="7">
      <calculatedColumnFormula>VLOOKUP(J18,'Product Master Sheet'!$C$1:$G$11,4,0)</calculatedColumnFormula>
    </tableColumn>
    <tableColumn id="3" xr3:uid="{AC0D52CE-63ED-4FC2-9221-2EE06007528D}" name="STOCK-IN" dataDxfId="6">
      <calculatedColumnFormula>SUMIFS(Stock_In[Units Received],Stock_In[Date],"&gt;="&amp;Calculation!$B$3,Stock_In[Date],"&lt;="&amp;Calculation!$B$4,Stock_In[Product Name],J18)</calculatedColumnFormula>
    </tableColumn>
    <tableColumn id="4" xr3:uid="{51153E9F-A940-4B04-9639-C79D6BC2BBBB}" name="STOCK-OUT" dataDxfId="5">
      <calculatedColumnFormula>SUMIFS(Stock_Out[Units Sold],Stock_Out[Date],"&gt;="&amp;Calculation!$B$3,Stock_Out[Date],"&lt;="&amp;Calculation!$B$4,Stock_Out[Product Name],J18)</calculatedColumnFormula>
    </tableColumn>
    <tableColumn id="5" xr3:uid="{476D498F-D74A-45FB-AF4B-D6F733A30BF2}" name="AVAILABLE STOCK" dataDxfId="4">
      <calculatedColumnFormula>L18-M18</calculatedColumnFormula>
    </tableColumn>
    <tableColumn id="6" xr3:uid="{B189A827-4F1E-4A47-A0D3-5F1B4A193487}" name="STATUS" dataDxfId="3">
      <calculatedColumnFormula>IF(Table4[[#This Row],[AVAILABLE STOCK]]&lt;Table4[[#This Row],[REORDER LEVEL]],"REORDER NOW","STOCK OK")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ctr"/>
      <a:lstStyle>
        <a:defPPr algn="ctr">
          <a:defRPr sz="3200" b="1" i="0" u="none" strike="noStrike">
            <a:solidFill>
              <a:srgbClr val="00B0F0"/>
            </a:solidFill>
            <a:latin typeface="Calibri"/>
            <a:cs typeface="Calibri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1"/>
  <sheetViews>
    <sheetView showGridLines="0" zoomScale="115" zoomScaleNormal="115" workbookViewId="0">
      <selection activeCell="C11" sqref="C11"/>
    </sheetView>
  </sheetViews>
  <sheetFormatPr defaultColWidth="9.109375" defaultRowHeight="14.4" x14ac:dyDescent="0.3"/>
  <cols>
    <col min="1" max="1" width="5.6640625" style="4" bestFit="1" customWidth="1"/>
    <col min="2" max="2" width="10.44140625" bestFit="1" customWidth="1"/>
    <col min="3" max="3" width="15.33203125" bestFit="1" customWidth="1"/>
    <col min="4" max="4" width="16.44140625" bestFit="1" customWidth="1"/>
    <col min="5" max="5" width="11.109375" bestFit="1" customWidth="1"/>
    <col min="6" max="6" width="10.6640625" bestFit="1" customWidth="1"/>
    <col min="7" max="7" width="9.88671875" customWidth="1"/>
    <col min="8" max="8" width="14.33203125" customWidth="1"/>
    <col min="9" max="9" width="15.109375" bestFit="1" customWidth="1"/>
  </cols>
  <sheetData>
    <row r="1" spans="1:9" ht="34.799999999999997" customHeigh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47</v>
      </c>
      <c r="G1" s="23" t="s">
        <v>31</v>
      </c>
      <c r="H1" s="9" t="s">
        <v>32</v>
      </c>
      <c r="I1" s="35" t="s">
        <v>51</v>
      </c>
    </row>
    <row r="2" spans="1:9" x14ac:dyDescent="0.3">
      <c r="A2" s="10">
        <v>1</v>
      </c>
      <c r="B2" s="11" t="s">
        <v>6</v>
      </c>
      <c r="C2" s="11" t="s">
        <v>16</v>
      </c>
      <c r="D2" s="11" t="s">
        <v>17</v>
      </c>
      <c r="E2" s="12">
        <v>10</v>
      </c>
      <c r="F2" s="12">
        <v>250</v>
      </c>
      <c r="G2" s="12">
        <f>SUMIF(Stock_In[Product ID],Product_List[[#This Row],[Product ID]],Stock_In[Units Received])-SUMIF(Stock_Out[Product ID],Product_List[[#This Row],[Product ID]],Stock_Out[Units Sold])</f>
        <v>539</v>
      </c>
      <c r="H2" s="13">
        <f>Product_List[[#This Row],[Available Stock]]*Product_List[[#This Row],[Unit Price]]</f>
        <v>5390</v>
      </c>
      <c r="I2" s="34" t="str">
        <f>IF(Product_List[[#This Row],[Available Stock]]&lt;Product_List[[#This Row],[Reorder Level]],"REORDER NOW","STOCK OK")</f>
        <v>STOCK OK</v>
      </c>
    </row>
    <row r="3" spans="1:9" x14ac:dyDescent="0.3">
      <c r="A3" s="10">
        <v>2</v>
      </c>
      <c r="B3" s="11" t="s">
        <v>7</v>
      </c>
      <c r="C3" s="11" t="s">
        <v>18</v>
      </c>
      <c r="D3" s="11" t="s">
        <v>17</v>
      </c>
      <c r="E3" s="12">
        <v>25</v>
      </c>
      <c r="F3" s="12">
        <v>300</v>
      </c>
      <c r="G3" s="12">
        <f>SUMIF(Stock_In[Product ID],Product_List[[#This Row],[Product ID]],Stock_In[Units Received])-SUMIF(Stock_Out[Product ID],Product_List[[#This Row],[Product ID]],Stock_Out[Units Sold])</f>
        <v>375</v>
      </c>
      <c r="H3" s="13">
        <f>Product_List[[#This Row],[Available Stock]]*Product_List[[#This Row],[Unit Price]]</f>
        <v>9375</v>
      </c>
      <c r="I3" s="34" t="str">
        <f>IF(Product_List[[#This Row],[Available Stock]]&lt;Product_List[[#This Row],[Reorder Level]],"REORDER NOW","STOCK OK")</f>
        <v>STOCK OK</v>
      </c>
    </row>
    <row r="4" spans="1:9" x14ac:dyDescent="0.3">
      <c r="A4" s="10">
        <v>3</v>
      </c>
      <c r="B4" s="11" t="s">
        <v>8</v>
      </c>
      <c r="C4" s="11" t="s">
        <v>19</v>
      </c>
      <c r="D4" s="11" t="s">
        <v>20</v>
      </c>
      <c r="E4" s="12">
        <v>85</v>
      </c>
      <c r="F4" s="12">
        <v>50</v>
      </c>
      <c r="G4" s="12">
        <f>SUMIF(Stock_In[Product ID],Product_List[[#This Row],[Product ID]],Stock_In[Units Received])-SUMIF(Stock_Out[Product ID],Product_List[[#This Row],[Product ID]],Stock_Out[Units Sold])</f>
        <v>339</v>
      </c>
      <c r="H4" s="13">
        <f>Product_List[[#This Row],[Available Stock]]*Product_List[[#This Row],[Unit Price]]</f>
        <v>28815</v>
      </c>
      <c r="I4" s="34" t="str">
        <f>IF(Product_List[[#This Row],[Available Stock]]&lt;Product_List[[#This Row],[Reorder Level]],"REORDER NOW","STOCK OK")</f>
        <v>STOCK OK</v>
      </c>
    </row>
    <row r="5" spans="1:9" x14ac:dyDescent="0.3">
      <c r="A5" s="10">
        <v>4</v>
      </c>
      <c r="B5" s="11" t="s">
        <v>9</v>
      </c>
      <c r="C5" s="11" t="s">
        <v>22</v>
      </c>
      <c r="D5" s="11" t="s">
        <v>23</v>
      </c>
      <c r="E5" s="12">
        <v>125</v>
      </c>
      <c r="F5" s="12">
        <v>50</v>
      </c>
      <c r="G5" s="12">
        <f>SUMIF(Stock_In[Product ID],Product_List[[#This Row],[Product ID]],Stock_In[Units Received])-SUMIF(Stock_Out[Product ID],Product_List[[#This Row],[Product ID]],Stock_Out[Units Sold])</f>
        <v>214</v>
      </c>
      <c r="H5" s="13">
        <f>Product_List[[#This Row],[Available Stock]]*Product_List[[#This Row],[Unit Price]]</f>
        <v>26750</v>
      </c>
      <c r="I5" s="34" t="str">
        <f>IF(Product_List[[#This Row],[Available Stock]]&lt;Product_List[[#This Row],[Reorder Level]],"REORDER NOW","STOCK OK")</f>
        <v>STOCK OK</v>
      </c>
    </row>
    <row r="6" spans="1:9" x14ac:dyDescent="0.3">
      <c r="A6" s="10">
        <v>5</v>
      </c>
      <c r="B6" s="11" t="s">
        <v>10</v>
      </c>
      <c r="C6" s="11" t="s">
        <v>24</v>
      </c>
      <c r="D6" s="11" t="s">
        <v>23</v>
      </c>
      <c r="E6" s="12">
        <v>500</v>
      </c>
      <c r="F6" s="12">
        <v>25</v>
      </c>
      <c r="G6" s="12">
        <f>SUMIF(Stock_In[Product ID],Product_List[[#This Row],[Product ID]],Stock_In[Units Received])-SUMIF(Stock_Out[Product ID],Product_List[[#This Row],[Product ID]],Stock_Out[Units Sold])</f>
        <v>127</v>
      </c>
      <c r="H6" s="13">
        <f>Product_List[[#This Row],[Available Stock]]*Product_List[[#This Row],[Unit Price]]</f>
        <v>63500</v>
      </c>
      <c r="I6" s="34" t="str">
        <f>IF(Product_List[[#This Row],[Available Stock]]&lt;Product_List[[#This Row],[Reorder Level]],"REORDER NOW","STOCK OK")</f>
        <v>STOCK OK</v>
      </c>
    </row>
    <row r="7" spans="1:9" x14ac:dyDescent="0.3">
      <c r="A7" s="10">
        <v>6</v>
      </c>
      <c r="B7" s="11" t="s">
        <v>11</v>
      </c>
      <c r="C7" s="11" t="s">
        <v>5</v>
      </c>
      <c r="D7" s="11" t="s">
        <v>23</v>
      </c>
      <c r="E7" s="12">
        <v>4500</v>
      </c>
      <c r="F7" s="12">
        <v>10</v>
      </c>
      <c r="G7" s="12">
        <f>SUMIF(Stock_In[Product ID],Product_List[[#This Row],[Product ID]],Stock_In[Units Received])-SUMIF(Stock_Out[Product ID],Product_List[[#This Row],[Product ID]],Stock_Out[Units Sold])</f>
        <v>60</v>
      </c>
      <c r="H7" s="13">
        <f>Product_List[[#This Row],[Available Stock]]*Product_List[[#This Row],[Unit Price]]</f>
        <v>270000</v>
      </c>
      <c r="I7" s="34" t="str">
        <f>IF(Product_List[[#This Row],[Available Stock]]&lt;Product_List[[#This Row],[Reorder Level]],"REORDER NOW","STOCK OK")</f>
        <v>STOCK OK</v>
      </c>
    </row>
    <row r="8" spans="1:9" x14ac:dyDescent="0.3">
      <c r="A8" s="10">
        <v>7</v>
      </c>
      <c r="B8" s="11" t="s">
        <v>12</v>
      </c>
      <c r="C8" s="11" t="s">
        <v>25</v>
      </c>
      <c r="D8" s="11" t="s">
        <v>20</v>
      </c>
      <c r="E8" s="12">
        <v>60</v>
      </c>
      <c r="F8" s="12">
        <v>150</v>
      </c>
      <c r="G8" s="12">
        <f>SUMIF(Stock_In[Product ID],Product_List[[#This Row],[Product ID]],Stock_In[Units Received])-SUMIF(Stock_Out[Product ID],Product_List[[#This Row],[Product ID]],Stock_Out[Units Sold])</f>
        <v>568</v>
      </c>
      <c r="H8" s="13">
        <f>Product_List[[#This Row],[Available Stock]]*Product_List[[#This Row],[Unit Price]]</f>
        <v>34080</v>
      </c>
      <c r="I8" s="34" t="str">
        <f>IF(Product_List[[#This Row],[Available Stock]]&lt;Product_List[[#This Row],[Reorder Level]],"REORDER NOW","STOCK OK")</f>
        <v>STOCK OK</v>
      </c>
    </row>
    <row r="9" spans="1:9" x14ac:dyDescent="0.3">
      <c r="A9" s="10">
        <v>8</v>
      </c>
      <c r="B9" s="11" t="s">
        <v>13</v>
      </c>
      <c r="C9" s="11" t="s">
        <v>26</v>
      </c>
      <c r="D9" s="11" t="s">
        <v>17</v>
      </c>
      <c r="E9" s="12">
        <v>40</v>
      </c>
      <c r="F9" s="12">
        <v>250</v>
      </c>
      <c r="G9" s="12">
        <f>SUMIF(Stock_In[Product ID],Product_List[[#This Row],[Product ID]],Stock_In[Units Received])-SUMIF(Stock_Out[Product ID],Product_List[[#This Row],[Product ID]],Stock_Out[Units Sold])</f>
        <v>355</v>
      </c>
      <c r="H9" s="13">
        <f>Product_List[[#This Row],[Available Stock]]*Product_List[[#This Row],[Unit Price]]</f>
        <v>14200</v>
      </c>
      <c r="I9" s="34" t="str">
        <f>IF(Product_List[[#This Row],[Available Stock]]&lt;Product_List[[#This Row],[Reorder Level]],"REORDER NOW","STOCK OK")</f>
        <v>STOCK OK</v>
      </c>
    </row>
    <row r="10" spans="1:9" x14ac:dyDescent="0.3">
      <c r="A10" s="10">
        <v>9</v>
      </c>
      <c r="B10" s="11" t="s">
        <v>14</v>
      </c>
      <c r="C10" s="11" t="s">
        <v>58</v>
      </c>
      <c r="D10" s="11" t="s">
        <v>20</v>
      </c>
      <c r="E10" s="12">
        <v>80</v>
      </c>
      <c r="F10" s="12">
        <v>75</v>
      </c>
      <c r="G10" s="12">
        <f>SUMIF(Stock_In[Product ID],Product_List[[#This Row],[Product ID]],Stock_In[Units Received])-SUMIF(Stock_Out[Product ID],Product_List[[#This Row],[Product ID]],Stock_Out[Units Sold])</f>
        <v>519</v>
      </c>
      <c r="H10" s="13">
        <f>Product_List[[#This Row],[Available Stock]]*Product_List[[#This Row],[Unit Price]]</f>
        <v>41520</v>
      </c>
      <c r="I10" s="34" t="str">
        <f>IF(Product_List[[#This Row],[Available Stock]]&lt;Product_List[[#This Row],[Reorder Level]],"REORDER NOW","STOCK OK")</f>
        <v>STOCK OK</v>
      </c>
    </row>
    <row r="11" spans="1:9" x14ac:dyDescent="0.3">
      <c r="A11" s="14">
        <v>10</v>
      </c>
      <c r="B11" s="11" t="s">
        <v>15</v>
      </c>
      <c r="C11" s="15" t="s">
        <v>21</v>
      </c>
      <c r="D11" s="11" t="s">
        <v>20</v>
      </c>
      <c r="E11" s="16">
        <v>50</v>
      </c>
      <c r="F11" s="12">
        <v>50</v>
      </c>
      <c r="G11" s="12">
        <f>SUMIF(Stock_In[Product ID],Product_List[[#This Row],[Product ID]],Stock_In[Units Received])-SUMIF(Stock_Out[Product ID],Product_List[[#This Row],[Product ID]],Stock_Out[Units Sold])</f>
        <v>340</v>
      </c>
      <c r="H11" s="13">
        <f>Product_List[[#This Row],[Available Stock]]*Product_List[[#This Row],[Unit Price]]</f>
        <v>17000</v>
      </c>
      <c r="I11" s="34" t="str">
        <f>IF(Product_List[[#This Row],[Available Stock]]&lt;Product_List[[#This Row],[Reorder Level]],"REORDER NOW","STOCK OK")</f>
        <v>STOCK OK</v>
      </c>
    </row>
  </sheetData>
  <conditionalFormatting sqref="I2:I11">
    <cfRule type="containsText" dxfId="1" priority="1" operator="containsText" text="Yes">
      <formula>NOT(ISERROR(SEARCH("Yes",I2)))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81"/>
  <sheetViews>
    <sheetView showGridLines="0" zoomScale="115" zoomScaleNormal="115" workbookViewId="0">
      <selection activeCell="J1" sqref="J1:L1048576"/>
    </sheetView>
  </sheetViews>
  <sheetFormatPr defaultColWidth="9.109375" defaultRowHeight="14.4" x14ac:dyDescent="0.3"/>
  <cols>
    <col min="1" max="1" width="11.6640625" style="4" bestFit="1" customWidth="1"/>
    <col min="2" max="2" width="12.88671875" style="4" bestFit="1" customWidth="1"/>
    <col min="3" max="3" width="16" style="4" bestFit="1" customWidth="1"/>
    <col min="4" max="4" width="10.5546875" customWidth="1"/>
    <col min="5" max="5" width="14.5546875" customWidth="1"/>
    <col min="6" max="6" width="16.33203125" customWidth="1"/>
    <col min="7" max="7" width="9.6640625" customWidth="1"/>
    <col min="8" max="8" width="14.33203125" customWidth="1"/>
    <col min="9" max="9" width="11.77734375" bestFit="1" customWidth="1"/>
    <col min="11" max="11" width="13.109375" hidden="1" customWidth="1"/>
  </cols>
  <sheetData>
    <row r="1" spans="1:11" ht="26.4" x14ac:dyDescent="0.3">
      <c r="A1" s="23" t="s">
        <v>0</v>
      </c>
      <c r="B1" s="23" t="s">
        <v>27</v>
      </c>
      <c r="C1" s="23" t="s">
        <v>49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28</v>
      </c>
      <c r="I1" s="23" t="s">
        <v>29</v>
      </c>
    </row>
    <row r="2" spans="1:11" x14ac:dyDescent="0.3">
      <c r="A2" s="19">
        <v>1</v>
      </c>
      <c r="B2" s="17">
        <v>45315</v>
      </c>
      <c r="C2" s="40">
        <f>DATE(YEAR(Stock_In[[#This Row],[Date]]),MONTH(B2),1)</f>
        <v>45292</v>
      </c>
      <c r="D2" s="20" t="s">
        <v>6</v>
      </c>
      <c r="E2" s="20" t="s">
        <v>16</v>
      </c>
      <c r="F2" s="20" t="s">
        <v>17</v>
      </c>
      <c r="G2" s="51">
        <v>10</v>
      </c>
      <c r="H2" s="51">
        <v>250</v>
      </c>
      <c r="I2" s="57">
        <f>Stock_In[[#This Row],[Units Received]]*Stock_In[[#This Row],[Unit Price]]</f>
        <v>2500</v>
      </c>
      <c r="J2" s="7"/>
    </row>
    <row r="3" spans="1:11" x14ac:dyDescent="0.3">
      <c r="A3" s="19">
        <v>2</v>
      </c>
      <c r="B3" s="17">
        <v>45300</v>
      </c>
      <c r="C3" s="40">
        <f>DATE(YEAR(Stock_In[[#This Row],[Date]]),MONTH(B3),1)</f>
        <v>45292</v>
      </c>
      <c r="D3" s="20" t="s">
        <v>7</v>
      </c>
      <c r="E3" s="20" t="s">
        <v>18</v>
      </c>
      <c r="F3" s="20" t="s">
        <v>17</v>
      </c>
      <c r="G3" s="51">
        <v>25</v>
      </c>
      <c r="H3" s="51">
        <v>300</v>
      </c>
      <c r="I3" s="57">
        <f>Stock_In[[#This Row],[Units Received]]*Stock_In[[#This Row],[Unit Price]]</f>
        <v>7500</v>
      </c>
      <c r="J3" s="7"/>
      <c r="K3" s="41" cm="1">
        <f t="array" ref="K3:K10">_xlfn._xlws.SORT(_xlfn.UNIQUE(Stock_In[Month-Year]))</f>
        <v>45292</v>
      </c>
    </row>
    <row r="4" spans="1:11" x14ac:dyDescent="0.3">
      <c r="A4" s="19">
        <v>3</v>
      </c>
      <c r="B4" s="17">
        <v>45319</v>
      </c>
      <c r="C4" s="40">
        <f>DATE(YEAR(Stock_In[[#This Row],[Date]]),MONTH(B4),1)</f>
        <v>45292</v>
      </c>
      <c r="D4" s="20" t="s">
        <v>8</v>
      </c>
      <c r="E4" s="20" t="s">
        <v>19</v>
      </c>
      <c r="F4" s="20" t="s">
        <v>20</v>
      </c>
      <c r="G4" s="51">
        <v>85</v>
      </c>
      <c r="H4" s="51">
        <v>50</v>
      </c>
      <c r="I4" s="57">
        <f>Stock_In[[#This Row],[Units Received]]*Stock_In[[#This Row],[Unit Price]]</f>
        <v>4250</v>
      </c>
      <c r="J4" s="7"/>
      <c r="K4" s="41">
        <v>45323</v>
      </c>
    </row>
    <row r="5" spans="1:11" x14ac:dyDescent="0.3">
      <c r="A5" s="19">
        <v>4</v>
      </c>
      <c r="B5" s="17">
        <v>45296</v>
      </c>
      <c r="C5" s="40">
        <f>DATE(YEAR(Stock_In[[#This Row],[Date]]),MONTH(B5),1)</f>
        <v>45292</v>
      </c>
      <c r="D5" s="20" t="s">
        <v>9</v>
      </c>
      <c r="E5" s="20" t="s">
        <v>22</v>
      </c>
      <c r="F5" s="20" t="s">
        <v>23</v>
      </c>
      <c r="G5" s="51">
        <v>125</v>
      </c>
      <c r="H5" s="51">
        <v>50</v>
      </c>
      <c r="I5" s="57">
        <f>Stock_In[[#This Row],[Units Received]]*Stock_In[[#This Row],[Unit Price]]</f>
        <v>6250</v>
      </c>
      <c r="J5" s="7"/>
      <c r="K5" s="41">
        <v>45352</v>
      </c>
    </row>
    <row r="6" spans="1:11" x14ac:dyDescent="0.3">
      <c r="A6" s="19">
        <v>5</v>
      </c>
      <c r="B6" s="17">
        <v>45448</v>
      </c>
      <c r="C6" s="40">
        <f>DATE(YEAR(Stock_In[[#This Row],[Date]]),MONTH(B6),1)</f>
        <v>45444</v>
      </c>
      <c r="D6" s="20" t="s">
        <v>10</v>
      </c>
      <c r="E6" s="20" t="s">
        <v>24</v>
      </c>
      <c r="F6" s="20" t="s">
        <v>23</v>
      </c>
      <c r="G6" s="51">
        <v>500</v>
      </c>
      <c r="H6" s="51">
        <v>25</v>
      </c>
      <c r="I6" s="57">
        <f>Stock_In[[#This Row],[Units Received]]*Stock_In[[#This Row],[Unit Price]]</f>
        <v>12500</v>
      </c>
      <c r="J6" s="7"/>
      <c r="K6" s="41">
        <v>45383</v>
      </c>
    </row>
    <row r="7" spans="1:11" x14ac:dyDescent="0.3">
      <c r="A7" s="19">
        <v>6</v>
      </c>
      <c r="B7" s="17">
        <v>45347</v>
      </c>
      <c r="C7" s="40">
        <f>DATE(YEAR(Stock_In[[#This Row],[Date]]),MONTH(B7),1)</f>
        <v>45323</v>
      </c>
      <c r="D7" s="20" t="s">
        <v>11</v>
      </c>
      <c r="E7" s="20" t="s">
        <v>5</v>
      </c>
      <c r="F7" s="20" t="s">
        <v>23</v>
      </c>
      <c r="G7" s="51">
        <v>4500</v>
      </c>
      <c r="H7" s="51">
        <v>10</v>
      </c>
      <c r="I7" s="57">
        <f>Stock_In[[#This Row],[Units Received]]*Stock_In[[#This Row],[Unit Price]]</f>
        <v>45000</v>
      </c>
      <c r="J7" s="7"/>
      <c r="K7" s="41">
        <v>45413</v>
      </c>
    </row>
    <row r="8" spans="1:11" x14ac:dyDescent="0.3">
      <c r="A8" s="19">
        <v>7</v>
      </c>
      <c r="B8" s="17">
        <v>45456</v>
      </c>
      <c r="C8" s="40">
        <f>DATE(YEAR(Stock_In[[#This Row],[Date]]),MONTH(B8),1)</f>
        <v>45444</v>
      </c>
      <c r="D8" s="20" t="s">
        <v>12</v>
      </c>
      <c r="E8" s="20" t="s">
        <v>25</v>
      </c>
      <c r="F8" s="20" t="s">
        <v>20</v>
      </c>
      <c r="G8" s="51">
        <v>60</v>
      </c>
      <c r="H8" s="51">
        <v>150</v>
      </c>
      <c r="I8" s="57">
        <f>Stock_In[[#This Row],[Units Received]]*Stock_In[[#This Row],[Unit Price]]</f>
        <v>9000</v>
      </c>
      <c r="J8" s="7"/>
      <c r="K8" s="41">
        <v>45444</v>
      </c>
    </row>
    <row r="9" spans="1:11" x14ac:dyDescent="0.3">
      <c r="A9" s="19">
        <v>8</v>
      </c>
      <c r="B9" s="17">
        <v>45448</v>
      </c>
      <c r="C9" s="40">
        <f>DATE(YEAR(Stock_In[[#This Row],[Date]]),MONTH(B9),1)</f>
        <v>45444</v>
      </c>
      <c r="D9" s="20" t="s">
        <v>13</v>
      </c>
      <c r="E9" s="20" t="s">
        <v>26</v>
      </c>
      <c r="F9" s="20" t="s">
        <v>17</v>
      </c>
      <c r="G9" s="51">
        <v>40</v>
      </c>
      <c r="H9" s="51">
        <v>250</v>
      </c>
      <c r="I9" s="57">
        <f>Stock_In[[#This Row],[Units Received]]*Stock_In[[#This Row],[Unit Price]]</f>
        <v>10000</v>
      </c>
      <c r="J9" s="7"/>
      <c r="K9" s="41">
        <v>45474</v>
      </c>
    </row>
    <row r="10" spans="1:11" x14ac:dyDescent="0.3">
      <c r="A10" s="19">
        <v>39</v>
      </c>
      <c r="B10" s="17">
        <v>45296</v>
      </c>
      <c r="C10" s="40">
        <f>DATE(YEAR(Stock_In[[#This Row],[Date]]),MONTH(B10),1)</f>
        <v>45292</v>
      </c>
      <c r="D10" s="20" t="s">
        <v>10</v>
      </c>
      <c r="E10" s="20" t="s">
        <v>24</v>
      </c>
      <c r="F10" s="20" t="s">
        <v>23</v>
      </c>
      <c r="G10" s="51">
        <v>500</v>
      </c>
      <c r="H10" s="51">
        <v>25</v>
      </c>
      <c r="I10" s="57">
        <f>Stock_In[[#This Row],[Units Received]]*Stock_In[[#This Row],[Unit Price]]</f>
        <v>12500</v>
      </c>
      <c r="J10" s="7"/>
      <c r="K10" s="41">
        <v>45505</v>
      </c>
    </row>
    <row r="11" spans="1:11" x14ac:dyDescent="0.3">
      <c r="A11" s="21">
        <v>10</v>
      </c>
      <c r="B11" s="18">
        <v>45327</v>
      </c>
      <c r="C11" s="40">
        <f>DATE(YEAR(Stock_In[[#This Row],[Date]]),MONTH(B11),1)</f>
        <v>45323</v>
      </c>
      <c r="D11" s="20" t="s">
        <v>15</v>
      </c>
      <c r="E11" s="22" t="s">
        <v>21</v>
      </c>
      <c r="F11" s="20" t="s">
        <v>20</v>
      </c>
      <c r="G11" s="52">
        <v>50</v>
      </c>
      <c r="H11" s="52">
        <v>50</v>
      </c>
      <c r="I11" s="57">
        <f>Stock_In[[#This Row],[Units Received]]*Stock_In[[#This Row],[Unit Price]]</f>
        <v>2500</v>
      </c>
      <c r="J11" s="7"/>
    </row>
    <row r="12" spans="1:11" x14ac:dyDescent="0.3">
      <c r="A12" s="21">
        <v>11</v>
      </c>
      <c r="B12" s="18">
        <v>45346</v>
      </c>
      <c r="C12" s="40">
        <f>DATE(YEAR(Stock_In[[#This Row],[Date]]),MONTH(B12),1)</f>
        <v>45323</v>
      </c>
      <c r="D12" s="22" t="s">
        <v>6</v>
      </c>
      <c r="E12" s="20" t="s">
        <v>16</v>
      </c>
      <c r="F12" s="20" t="s">
        <v>17</v>
      </c>
      <c r="G12" s="51">
        <v>10</v>
      </c>
      <c r="H12" s="51">
        <v>250</v>
      </c>
      <c r="I12" s="57">
        <f>Stock_In[[#This Row],[Units Received]]*Stock_In[[#This Row],[Unit Price]]</f>
        <v>2500</v>
      </c>
    </row>
    <row r="13" spans="1:11" x14ac:dyDescent="0.3">
      <c r="A13" s="21">
        <v>12</v>
      </c>
      <c r="B13" s="18">
        <v>45375</v>
      </c>
      <c r="C13" s="40">
        <f>DATE(YEAR(Stock_In[[#This Row],[Date]]),MONTH(B13),1)</f>
        <v>45352</v>
      </c>
      <c r="D13" s="22" t="s">
        <v>6</v>
      </c>
      <c r="E13" s="20" t="s">
        <v>16</v>
      </c>
      <c r="F13" s="20" t="s">
        <v>17</v>
      </c>
      <c r="G13" s="51">
        <v>10</v>
      </c>
      <c r="H13" s="51">
        <v>250</v>
      </c>
      <c r="I13" s="57">
        <f>Stock_In[[#This Row],[Units Received]]*Stock_In[[#This Row],[Unit Price]]</f>
        <v>2500</v>
      </c>
    </row>
    <row r="14" spans="1:11" x14ac:dyDescent="0.3">
      <c r="A14" s="21">
        <v>13</v>
      </c>
      <c r="B14" s="18">
        <v>45406</v>
      </c>
      <c r="C14" s="40">
        <f>DATE(YEAR(Stock_In[[#This Row],[Date]]),MONTH(B14),1)</f>
        <v>45383</v>
      </c>
      <c r="D14" s="22" t="s">
        <v>6</v>
      </c>
      <c r="E14" s="20" t="s">
        <v>16</v>
      </c>
      <c r="F14" s="20" t="s">
        <v>17</v>
      </c>
      <c r="G14" s="51">
        <v>10</v>
      </c>
      <c r="H14" s="51">
        <v>250</v>
      </c>
      <c r="I14" s="57">
        <f>Stock_In[[#This Row],[Units Received]]*Stock_In[[#This Row],[Unit Price]]</f>
        <v>2500</v>
      </c>
    </row>
    <row r="15" spans="1:11" x14ac:dyDescent="0.3">
      <c r="A15" s="21">
        <v>14</v>
      </c>
      <c r="B15" s="18">
        <v>45436</v>
      </c>
      <c r="C15" s="40">
        <f>DATE(YEAR(Stock_In[[#This Row],[Date]]),MONTH(B15),1)</f>
        <v>45413</v>
      </c>
      <c r="D15" s="22" t="s">
        <v>6</v>
      </c>
      <c r="E15" s="20" t="s">
        <v>16</v>
      </c>
      <c r="F15" s="20" t="s">
        <v>17</v>
      </c>
      <c r="G15" s="51">
        <v>10</v>
      </c>
      <c r="H15" s="51">
        <v>250</v>
      </c>
      <c r="I15" s="57">
        <f>Stock_In[[#This Row],[Units Received]]*Stock_In[[#This Row],[Unit Price]]</f>
        <v>2500</v>
      </c>
    </row>
    <row r="16" spans="1:11" x14ac:dyDescent="0.3">
      <c r="A16" s="21">
        <v>15</v>
      </c>
      <c r="B16" s="18">
        <v>45467</v>
      </c>
      <c r="C16" s="40">
        <f>DATE(YEAR(Stock_In[[#This Row],[Date]]),MONTH(B16),1)</f>
        <v>45444</v>
      </c>
      <c r="D16" s="22" t="s">
        <v>6</v>
      </c>
      <c r="E16" s="20" t="s">
        <v>16</v>
      </c>
      <c r="F16" s="20" t="s">
        <v>17</v>
      </c>
      <c r="G16" s="51">
        <v>10</v>
      </c>
      <c r="H16" s="51">
        <v>250</v>
      </c>
      <c r="I16" s="57">
        <f>Stock_In[[#This Row],[Units Received]]*Stock_In[[#This Row],[Unit Price]]</f>
        <v>2500</v>
      </c>
    </row>
    <row r="17" spans="1:9" x14ac:dyDescent="0.3">
      <c r="A17" s="21">
        <v>16</v>
      </c>
      <c r="B17" s="18">
        <v>45497</v>
      </c>
      <c r="C17" s="40">
        <f>DATE(YEAR(Stock_In[[#This Row],[Date]]),MONTH(B17),1)</f>
        <v>45474</v>
      </c>
      <c r="D17" s="22" t="s">
        <v>6</v>
      </c>
      <c r="E17" s="20" t="s">
        <v>16</v>
      </c>
      <c r="F17" s="20" t="s">
        <v>17</v>
      </c>
      <c r="G17" s="51">
        <v>10</v>
      </c>
      <c r="H17" s="51">
        <v>250</v>
      </c>
      <c r="I17" s="63">
        <f>Stock_In[[#This Row],[Units Received]]*Stock_In[[#This Row],[Unit Price]]</f>
        <v>2500</v>
      </c>
    </row>
    <row r="18" spans="1:9" x14ac:dyDescent="0.3">
      <c r="A18" s="21">
        <v>17</v>
      </c>
      <c r="B18" s="18">
        <v>45511</v>
      </c>
      <c r="C18" s="40">
        <f>DATE(YEAR(Stock_In[[#This Row],[Date]]),MONTH(B18),1)</f>
        <v>45505</v>
      </c>
      <c r="D18" s="22" t="s">
        <v>6</v>
      </c>
      <c r="E18" s="20" t="s">
        <v>16</v>
      </c>
      <c r="F18" s="20" t="s">
        <v>17</v>
      </c>
      <c r="G18" s="51">
        <v>10</v>
      </c>
      <c r="H18" s="51">
        <v>250</v>
      </c>
      <c r="I18" s="63">
        <f>Stock_In[[#This Row],[Units Received]]*Stock_In[[#This Row],[Unit Price]]</f>
        <v>2500</v>
      </c>
    </row>
    <row r="19" spans="1:9" x14ac:dyDescent="0.3">
      <c r="A19" s="21">
        <v>18</v>
      </c>
      <c r="B19" s="18">
        <v>45331</v>
      </c>
      <c r="C19" s="40">
        <f>DATE(YEAR(Stock_In[[#This Row],[Date]]),MONTH(B19),1)</f>
        <v>45323</v>
      </c>
      <c r="D19" s="22" t="s">
        <v>7</v>
      </c>
      <c r="E19" s="22" t="s">
        <v>18</v>
      </c>
      <c r="F19" s="22" t="s">
        <v>17</v>
      </c>
      <c r="G19" s="52">
        <v>25</v>
      </c>
      <c r="H19" s="51">
        <v>300</v>
      </c>
      <c r="I19" s="63">
        <f>Stock_In[[#This Row],[Units Received]]*Stock_In[[#This Row],[Unit Price]]</f>
        <v>7500</v>
      </c>
    </row>
    <row r="20" spans="1:9" x14ac:dyDescent="0.3">
      <c r="A20" s="21">
        <v>19</v>
      </c>
      <c r="B20" s="18">
        <v>45360</v>
      </c>
      <c r="C20" s="40">
        <f>DATE(YEAR(Stock_In[[#This Row],[Date]]),MONTH(B20),1)</f>
        <v>45352</v>
      </c>
      <c r="D20" s="22" t="s">
        <v>7</v>
      </c>
      <c r="E20" s="22" t="s">
        <v>18</v>
      </c>
      <c r="F20" s="22" t="s">
        <v>17</v>
      </c>
      <c r="G20" s="52">
        <v>25</v>
      </c>
      <c r="H20" s="51">
        <v>300</v>
      </c>
      <c r="I20" s="57">
        <f>Stock_In[[#This Row],[Units Received]]*Stock_In[[#This Row],[Unit Price]]</f>
        <v>7500</v>
      </c>
    </row>
    <row r="21" spans="1:9" x14ac:dyDescent="0.3">
      <c r="A21" s="21">
        <v>20</v>
      </c>
      <c r="B21" s="18">
        <v>45391</v>
      </c>
      <c r="C21" s="40">
        <f>DATE(YEAR(Stock_In[[#This Row],[Date]]),MONTH(B21),1)</f>
        <v>45383</v>
      </c>
      <c r="D21" s="22" t="s">
        <v>7</v>
      </c>
      <c r="E21" s="22" t="s">
        <v>18</v>
      </c>
      <c r="F21" s="22" t="s">
        <v>17</v>
      </c>
      <c r="G21" s="52">
        <v>25</v>
      </c>
      <c r="H21" s="51">
        <v>300</v>
      </c>
      <c r="I21" s="57">
        <f>Stock_In[[#This Row],[Units Received]]*Stock_In[[#This Row],[Unit Price]]</f>
        <v>7500</v>
      </c>
    </row>
    <row r="22" spans="1:9" x14ac:dyDescent="0.3">
      <c r="A22" s="21">
        <v>21</v>
      </c>
      <c r="B22" s="18">
        <v>45421</v>
      </c>
      <c r="C22" s="40">
        <f>DATE(YEAR(Stock_In[[#This Row],[Date]]),MONTH(B22),1)</f>
        <v>45413</v>
      </c>
      <c r="D22" s="22" t="s">
        <v>7</v>
      </c>
      <c r="E22" s="22" t="s">
        <v>18</v>
      </c>
      <c r="F22" s="22" t="s">
        <v>17</v>
      </c>
      <c r="G22" s="52">
        <v>25</v>
      </c>
      <c r="H22" s="51">
        <v>300</v>
      </c>
      <c r="I22" s="57">
        <f>Stock_In[[#This Row],[Units Received]]*Stock_In[[#This Row],[Unit Price]]</f>
        <v>7500</v>
      </c>
    </row>
    <row r="23" spans="1:9" x14ac:dyDescent="0.3">
      <c r="A23" s="21">
        <v>22</v>
      </c>
      <c r="B23" s="18">
        <v>45452</v>
      </c>
      <c r="C23" s="40">
        <f>DATE(YEAR(Stock_In[[#This Row],[Date]]),MONTH(B23),1)</f>
        <v>45444</v>
      </c>
      <c r="D23" s="22" t="s">
        <v>7</v>
      </c>
      <c r="E23" s="22" t="s">
        <v>18</v>
      </c>
      <c r="F23" s="22" t="s">
        <v>17</v>
      </c>
      <c r="G23" s="52">
        <v>25</v>
      </c>
      <c r="H23" s="51">
        <v>300</v>
      </c>
      <c r="I23" s="57">
        <f>Stock_In[[#This Row],[Units Received]]*Stock_In[[#This Row],[Unit Price]]</f>
        <v>7500</v>
      </c>
    </row>
    <row r="24" spans="1:9" x14ac:dyDescent="0.3">
      <c r="A24" s="21">
        <v>23</v>
      </c>
      <c r="B24" s="18">
        <v>45482</v>
      </c>
      <c r="C24" s="40">
        <f>DATE(YEAR(Stock_In[[#This Row],[Date]]),MONTH(B24),1)</f>
        <v>45474</v>
      </c>
      <c r="D24" s="22" t="s">
        <v>7</v>
      </c>
      <c r="E24" s="22" t="s">
        <v>18</v>
      </c>
      <c r="F24" s="22" t="s">
        <v>17</v>
      </c>
      <c r="G24" s="52">
        <v>25</v>
      </c>
      <c r="H24" s="51">
        <v>300</v>
      </c>
      <c r="I24" s="57">
        <f>Stock_In[[#This Row],[Units Received]]*Stock_In[[#This Row],[Unit Price]]</f>
        <v>7500</v>
      </c>
    </row>
    <row r="25" spans="1:9" x14ac:dyDescent="0.3">
      <c r="A25" s="21">
        <v>24</v>
      </c>
      <c r="B25" s="18">
        <v>45511</v>
      </c>
      <c r="C25" s="40">
        <f>DATE(YEAR(Stock_In[[#This Row],[Date]]),MONTH(B25),1)</f>
        <v>45505</v>
      </c>
      <c r="D25" s="22" t="s">
        <v>7</v>
      </c>
      <c r="E25" s="22" t="s">
        <v>18</v>
      </c>
      <c r="F25" s="22" t="s">
        <v>17</v>
      </c>
      <c r="G25" s="52">
        <v>25</v>
      </c>
      <c r="H25" s="51">
        <v>300</v>
      </c>
      <c r="I25" s="57">
        <f>Stock_In[[#This Row],[Units Received]]*Stock_In[[#This Row],[Unit Price]]</f>
        <v>7500</v>
      </c>
    </row>
    <row r="26" spans="1:9" x14ac:dyDescent="0.3">
      <c r="A26" s="21">
        <v>25</v>
      </c>
      <c r="B26" s="18">
        <v>45350</v>
      </c>
      <c r="C26" s="40">
        <f>DATE(YEAR(Stock_In[[#This Row],[Date]]),MONTH(B26),1)</f>
        <v>45323</v>
      </c>
      <c r="D26" s="22" t="s">
        <v>8</v>
      </c>
      <c r="E26" s="22" t="s">
        <v>19</v>
      </c>
      <c r="F26" s="22" t="s">
        <v>20</v>
      </c>
      <c r="G26" s="52">
        <v>85</v>
      </c>
      <c r="H26" s="51">
        <v>50</v>
      </c>
      <c r="I26" s="63">
        <f>Stock_In[[#This Row],[Units Received]]*Stock_In[[#This Row],[Unit Price]]</f>
        <v>4250</v>
      </c>
    </row>
    <row r="27" spans="1:9" x14ac:dyDescent="0.3">
      <c r="A27" s="21">
        <v>26</v>
      </c>
      <c r="B27" s="18">
        <v>45379</v>
      </c>
      <c r="C27" s="40">
        <f>DATE(YEAR(Stock_In[[#This Row],[Date]]),MONTH(B27),1)</f>
        <v>45352</v>
      </c>
      <c r="D27" s="22" t="s">
        <v>8</v>
      </c>
      <c r="E27" s="22" t="s">
        <v>19</v>
      </c>
      <c r="F27" s="22" t="s">
        <v>20</v>
      </c>
      <c r="G27" s="52">
        <v>85</v>
      </c>
      <c r="H27" s="51">
        <v>50</v>
      </c>
      <c r="I27" s="63">
        <f>Stock_In[[#This Row],[Units Received]]*Stock_In[[#This Row],[Unit Price]]</f>
        <v>4250</v>
      </c>
    </row>
    <row r="28" spans="1:9" x14ac:dyDescent="0.3">
      <c r="A28" s="21">
        <v>27</v>
      </c>
      <c r="B28" s="18">
        <v>45410</v>
      </c>
      <c r="C28" s="40">
        <f>DATE(YEAR(Stock_In[[#This Row],[Date]]),MONTH(B28),1)</f>
        <v>45383</v>
      </c>
      <c r="D28" s="22" t="s">
        <v>8</v>
      </c>
      <c r="E28" s="22" t="s">
        <v>19</v>
      </c>
      <c r="F28" s="22" t="s">
        <v>20</v>
      </c>
      <c r="G28" s="52">
        <v>85</v>
      </c>
      <c r="H28" s="51">
        <v>50</v>
      </c>
      <c r="I28" s="63">
        <f>Stock_In[[#This Row],[Units Received]]*Stock_In[[#This Row],[Unit Price]]</f>
        <v>4250</v>
      </c>
    </row>
    <row r="29" spans="1:9" x14ac:dyDescent="0.3">
      <c r="A29" s="21">
        <v>28</v>
      </c>
      <c r="B29" s="18">
        <v>45440</v>
      </c>
      <c r="C29" s="40">
        <f>DATE(YEAR(Stock_In[[#This Row],[Date]]),MONTH(B29),1)</f>
        <v>45413</v>
      </c>
      <c r="D29" s="22" t="s">
        <v>8</v>
      </c>
      <c r="E29" s="22" t="s">
        <v>19</v>
      </c>
      <c r="F29" s="22" t="s">
        <v>20</v>
      </c>
      <c r="G29" s="52">
        <v>85</v>
      </c>
      <c r="H29" s="51">
        <v>50</v>
      </c>
      <c r="I29" s="63">
        <f>Stock_In[[#This Row],[Units Received]]*Stock_In[[#This Row],[Unit Price]]</f>
        <v>4250</v>
      </c>
    </row>
    <row r="30" spans="1:9" x14ac:dyDescent="0.3">
      <c r="A30" s="21">
        <v>29</v>
      </c>
      <c r="B30" s="18">
        <v>45471</v>
      </c>
      <c r="C30" s="40">
        <f>DATE(YEAR(Stock_In[[#This Row],[Date]]),MONTH(B30),1)</f>
        <v>45444</v>
      </c>
      <c r="D30" s="22" t="s">
        <v>8</v>
      </c>
      <c r="E30" s="22" t="s">
        <v>19</v>
      </c>
      <c r="F30" s="22" t="s">
        <v>20</v>
      </c>
      <c r="G30" s="52">
        <v>85</v>
      </c>
      <c r="H30" s="51">
        <v>50</v>
      </c>
      <c r="I30" s="63">
        <f>Stock_In[[#This Row],[Units Received]]*Stock_In[[#This Row],[Unit Price]]</f>
        <v>4250</v>
      </c>
    </row>
    <row r="31" spans="1:9" x14ac:dyDescent="0.3">
      <c r="A31" s="21">
        <v>30</v>
      </c>
      <c r="B31" s="18">
        <v>45501</v>
      </c>
      <c r="C31" s="40">
        <f>DATE(YEAR(Stock_In[[#This Row],[Date]]),MONTH(B31),1)</f>
        <v>45474</v>
      </c>
      <c r="D31" s="22" t="s">
        <v>8</v>
      </c>
      <c r="E31" s="22" t="s">
        <v>19</v>
      </c>
      <c r="F31" s="22" t="s">
        <v>20</v>
      </c>
      <c r="G31" s="52">
        <v>85</v>
      </c>
      <c r="H31" s="51">
        <v>50</v>
      </c>
      <c r="I31" s="63">
        <f>Stock_In[[#This Row],[Units Received]]*Stock_In[[#This Row],[Unit Price]]</f>
        <v>4250</v>
      </c>
    </row>
    <row r="32" spans="1:9" x14ac:dyDescent="0.3">
      <c r="A32" s="21">
        <v>31</v>
      </c>
      <c r="B32" s="18">
        <v>45511</v>
      </c>
      <c r="C32" s="40">
        <f>DATE(YEAR(Stock_In[[#This Row],[Date]]),MONTH(B32),1)</f>
        <v>45505</v>
      </c>
      <c r="D32" s="22" t="s">
        <v>8</v>
      </c>
      <c r="E32" s="22" t="s">
        <v>19</v>
      </c>
      <c r="F32" s="22" t="s">
        <v>20</v>
      </c>
      <c r="G32" s="52">
        <v>85</v>
      </c>
      <c r="H32" s="51">
        <v>50</v>
      </c>
      <c r="I32" s="63">
        <f>Stock_In[[#This Row],[Units Received]]*Stock_In[[#This Row],[Unit Price]]</f>
        <v>4250</v>
      </c>
    </row>
    <row r="33" spans="1:9" x14ac:dyDescent="0.3">
      <c r="A33" s="21">
        <v>32</v>
      </c>
      <c r="B33" s="17">
        <v>45327</v>
      </c>
      <c r="C33" s="40">
        <f>DATE(YEAR(Stock_In[[#This Row],[Date]]),MONTH(B33),1)</f>
        <v>45323</v>
      </c>
      <c r="D33" s="20" t="s">
        <v>9</v>
      </c>
      <c r="E33" s="20" t="s">
        <v>22</v>
      </c>
      <c r="F33" s="20" t="s">
        <v>23</v>
      </c>
      <c r="G33" s="51">
        <v>125</v>
      </c>
      <c r="H33" s="51">
        <v>50</v>
      </c>
      <c r="I33" s="57">
        <f>Stock_In[[#This Row],[Units Received]]*Stock_In[[#This Row],[Unit Price]]</f>
        <v>6250</v>
      </c>
    </row>
    <row r="34" spans="1:9" x14ac:dyDescent="0.3">
      <c r="A34" s="21">
        <v>33</v>
      </c>
      <c r="B34" s="17">
        <v>45356</v>
      </c>
      <c r="C34" s="40">
        <f>DATE(YEAR(Stock_In[[#This Row],[Date]]),MONTH(B34),1)</f>
        <v>45352</v>
      </c>
      <c r="D34" s="20" t="s">
        <v>9</v>
      </c>
      <c r="E34" s="20" t="s">
        <v>22</v>
      </c>
      <c r="F34" s="20" t="s">
        <v>23</v>
      </c>
      <c r="G34" s="51">
        <v>125</v>
      </c>
      <c r="H34" s="51">
        <v>50</v>
      </c>
      <c r="I34" s="57">
        <f>Stock_In[[#This Row],[Units Received]]*Stock_In[[#This Row],[Unit Price]]</f>
        <v>6250</v>
      </c>
    </row>
    <row r="35" spans="1:9" x14ac:dyDescent="0.3">
      <c r="A35" s="21">
        <v>34</v>
      </c>
      <c r="B35" s="17">
        <v>45387</v>
      </c>
      <c r="C35" s="40">
        <f>DATE(YEAR(Stock_In[[#This Row],[Date]]),MONTH(B35),1)</f>
        <v>45383</v>
      </c>
      <c r="D35" s="20" t="s">
        <v>9</v>
      </c>
      <c r="E35" s="20" t="s">
        <v>22</v>
      </c>
      <c r="F35" s="20" t="s">
        <v>23</v>
      </c>
      <c r="G35" s="51">
        <v>125</v>
      </c>
      <c r="H35" s="51">
        <v>50</v>
      </c>
      <c r="I35" s="57">
        <f>Stock_In[[#This Row],[Units Received]]*Stock_In[[#This Row],[Unit Price]]</f>
        <v>6250</v>
      </c>
    </row>
    <row r="36" spans="1:9" x14ac:dyDescent="0.3">
      <c r="A36" s="21">
        <v>35</v>
      </c>
      <c r="B36" s="17">
        <v>45417</v>
      </c>
      <c r="C36" s="40">
        <f>DATE(YEAR(Stock_In[[#This Row],[Date]]),MONTH(B36),1)</f>
        <v>45413</v>
      </c>
      <c r="D36" s="20" t="s">
        <v>9</v>
      </c>
      <c r="E36" s="20" t="s">
        <v>22</v>
      </c>
      <c r="F36" s="20" t="s">
        <v>23</v>
      </c>
      <c r="G36" s="51">
        <v>125</v>
      </c>
      <c r="H36" s="51">
        <v>50</v>
      </c>
      <c r="I36" s="57">
        <f>Stock_In[[#This Row],[Units Received]]*Stock_In[[#This Row],[Unit Price]]</f>
        <v>6250</v>
      </c>
    </row>
    <row r="37" spans="1:9" x14ac:dyDescent="0.3">
      <c r="A37" s="21">
        <v>36</v>
      </c>
      <c r="B37" s="17">
        <v>45448</v>
      </c>
      <c r="C37" s="40">
        <f>DATE(YEAR(Stock_In[[#This Row],[Date]]),MONTH(B37),1)</f>
        <v>45444</v>
      </c>
      <c r="D37" s="20" t="s">
        <v>9</v>
      </c>
      <c r="E37" s="20" t="s">
        <v>22</v>
      </c>
      <c r="F37" s="20" t="s">
        <v>23</v>
      </c>
      <c r="G37" s="51">
        <v>125</v>
      </c>
      <c r="H37" s="51">
        <v>50</v>
      </c>
      <c r="I37" s="57">
        <f>Stock_In[[#This Row],[Units Received]]*Stock_In[[#This Row],[Unit Price]]</f>
        <v>6250</v>
      </c>
    </row>
    <row r="38" spans="1:9" x14ac:dyDescent="0.3">
      <c r="A38" s="21">
        <v>37</v>
      </c>
      <c r="B38" s="17">
        <v>45478</v>
      </c>
      <c r="C38" s="40">
        <f>DATE(YEAR(Stock_In[[#This Row],[Date]]),MONTH(B38),1)</f>
        <v>45474</v>
      </c>
      <c r="D38" s="20" t="s">
        <v>9</v>
      </c>
      <c r="E38" s="20" t="s">
        <v>22</v>
      </c>
      <c r="F38" s="20" t="s">
        <v>23</v>
      </c>
      <c r="G38" s="51">
        <v>125</v>
      </c>
      <c r="H38" s="51">
        <v>50</v>
      </c>
      <c r="I38" s="57">
        <f>Stock_In[[#This Row],[Units Received]]*Stock_In[[#This Row],[Unit Price]]</f>
        <v>6250</v>
      </c>
    </row>
    <row r="39" spans="1:9" x14ac:dyDescent="0.3">
      <c r="A39" s="21">
        <v>38</v>
      </c>
      <c r="B39" s="17">
        <v>45509</v>
      </c>
      <c r="C39" s="40">
        <f>DATE(YEAR(Stock_In[[#This Row],[Date]]),MONTH(B39),1)</f>
        <v>45505</v>
      </c>
      <c r="D39" s="20" t="s">
        <v>9</v>
      </c>
      <c r="E39" s="20" t="s">
        <v>22</v>
      </c>
      <c r="F39" s="20" t="s">
        <v>23</v>
      </c>
      <c r="G39" s="51">
        <v>125</v>
      </c>
      <c r="H39" s="51">
        <v>50</v>
      </c>
      <c r="I39" s="57">
        <f>Stock_In[[#This Row],[Units Received]]*Stock_In[[#This Row],[Unit Price]]</f>
        <v>6250</v>
      </c>
    </row>
    <row r="40" spans="1:9" x14ac:dyDescent="0.3">
      <c r="A40" s="21">
        <v>46</v>
      </c>
      <c r="B40" s="18">
        <v>45316</v>
      </c>
      <c r="C40" s="40">
        <f>DATE(YEAR(Stock_In[[#This Row],[Date]]),MONTH(B40),1)</f>
        <v>45292</v>
      </c>
      <c r="D40" s="22" t="s">
        <v>11</v>
      </c>
      <c r="E40" s="22" t="s">
        <v>5</v>
      </c>
      <c r="F40" s="22" t="s">
        <v>23</v>
      </c>
      <c r="G40" s="52">
        <v>4500</v>
      </c>
      <c r="H40" s="52">
        <v>10</v>
      </c>
      <c r="I40" s="63">
        <f>Stock_In[[#This Row],[Units Received]]*Stock_In[[#This Row],[Unit Price]]</f>
        <v>45000</v>
      </c>
    </row>
    <row r="41" spans="1:9" x14ac:dyDescent="0.3">
      <c r="A41" s="21">
        <v>40</v>
      </c>
      <c r="B41" s="18">
        <v>45327</v>
      </c>
      <c r="C41" s="40">
        <f>DATE(YEAR(Stock_In[[#This Row],[Date]]),MONTH(B41),1)</f>
        <v>45323</v>
      </c>
      <c r="D41" s="22" t="s">
        <v>10</v>
      </c>
      <c r="E41" s="22" t="s">
        <v>24</v>
      </c>
      <c r="F41" s="22" t="s">
        <v>23</v>
      </c>
      <c r="G41" s="52">
        <v>500</v>
      </c>
      <c r="H41" s="52">
        <v>25</v>
      </c>
      <c r="I41" s="63">
        <f>Stock_In[[#This Row],[Units Received]]*Stock_In[[#This Row],[Unit Price]]</f>
        <v>12500</v>
      </c>
    </row>
    <row r="42" spans="1:9" x14ac:dyDescent="0.3">
      <c r="A42" s="21">
        <v>41</v>
      </c>
      <c r="B42" s="18">
        <v>45356</v>
      </c>
      <c r="C42" s="40">
        <f>DATE(YEAR(Stock_In[[#This Row],[Date]]),MONTH(B42),1)</f>
        <v>45352</v>
      </c>
      <c r="D42" s="22" t="s">
        <v>10</v>
      </c>
      <c r="E42" s="22" t="s">
        <v>24</v>
      </c>
      <c r="F42" s="22" t="s">
        <v>23</v>
      </c>
      <c r="G42" s="52">
        <v>500</v>
      </c>
      <c r="H42" s="52">
        <v>25</v>
      </c>
      <c r="I42" s="63">
        <f>Stock_In[[#This Row],[Units Received]]*Stock_In[[#This Row],[Unit Price]]</f>
        <v>12500</v>
      </c>
    </row>
    <row r="43" spans="1:9" x14ac:dyDescent="0.3">
      <c r="A43" s="21">
        <v>42</v>
      </c>
      <c r="B43" s="18">
        <v>45387</v>
      </c>
      <c r="C43" s="40">
        <f>DATE(YEAR(Stock_In[[#This Row],[Date]]),MONTH(B43),1)</f>
        <v>45383</v>
      </c>
      <c r="D43" s="22" t="s">
        <v>10</v>
      </c>
      <c r="E43" s="22" t="s">
        <v>24</v>
      </c>
      <c r="F43" s="22" t="s">
        <v>23</v>
      </c>
      <c r="G43" s="52">
        <v>500</v>
      </c>
      <c r="H43" s="52">
        <v>25</v>
      </c>
      <c r="I43" s="63">
        <f>Stock_In[[#This Row],[Units Received]]*Stock_In[[#This Row],[Unit Price]]</f>
        <v>12500</v>
      </c>
    </row>
    <row r="44" spans="1:9" x14ac:dyDescent="0.3">
      <c r="A44" s="21">
        <v>43</v>
      </c>
      <c r="B44" s="18">
        <v>45417</v>
      </c>
      <c r="C44" s="40">
        <f>DATE(YEAR(Stock_In[[#This Row],[Date]]),MONTH(B44),1)</f>
        <v>45413</v>
      </c>
      <c r="D44" s="22" t="s">
        <v>10</v>
      </c>
      <c r="E44" s="22" t="s">
        <v>24</v>
      </c>
      <c r="F44" s="22" t="s">
        <v>23</v>
      </c>
      <c r="G44" s="52">
        <v>500</v>
      </c>
      <c r="H44" s="52">
        <v>25</v>
      </c>
      <c r="I44" s="63">
        <f>Stock_In[[#This Row],[Units Received]]*Stock_In[[#This Row],[Unit Price]]</f>
        <v>12500</v>
      </c>
    </row>
    <row r="45" spans="1:9" x14ac:dyDescent="0.3">
      <c r="A45" s="21">
        <v>44</v>
      </c>
      <c r="B45" s="18">
        <v>45478</v>
      </c>
      <c r="C45" s="40">
        <f>DATE(YEAR(Stock_In[[#This Row],[Date]]),MONTH(B45),1)</f>
        <v>45474</v>
      </c>
      <c r="D45" s="22" t="s">
        <v>10</v>
      </c>
      <c r="E45" s="22" t="s">
        <v>24</v>
      </c>
      <c r="F45" s="22" t="s">
        <v>23</v>
      </c>
      <c r="G45" s="52">
        <v>500</v>
      </c>
      <c r="H45" s="52">
        <v>25</v>
      </c>
      <c r="I45" s="63">
        <f>Stock_In[[#This Row],[Units Received]]*Stock_In[[#This Row],[Unit Price]]</f>
        <v>12500</v>
      </c>
    </row>
    <row r="46" spans="1:9" x14ac:dyDescent="0.3">
      <c r="A46" s="21">
        <v>45</v>
      </c>
      <c r="B46" s="18">
        <v>45509</v>
      </c>
      <c r="C46" s="40">
        <f>DATE(YEAR(Stock_In[[#This Row],[Date]]),MONTH(B46),1)</f>
        <v>45505</v>
      </c>
      <c r="D46" s="22" t="s">
        <v>10</v>
      </c>
      <c r="E46" s="22" t="s">
        <v>24</v>
      </c>
      <c r="F46" s="22" t="s">
        <v>23</v>
      </c>
      <c r="G46" s="52">
        <v>500</v>
      </c>
      <c r="H46" s="52">
        <v>25</v>
      </c>
      <c r="I46" s="63">
        <f>Stock_In[[#This Row],[Units Received]]*Stock_In[[#This Row],[Unit Price]]</f>
        <v>12500</v>
      </c>
    </row>
    <row r="47" spans="1:9" x14ac:dyDescent="0.3">
      <c r="A47" s="21">
        <v>53</v>
      </c>
      <c r="B47" s="18">
        <v>45304</v>
      </c>
      <c r="C47" s="40">
        <f>DATE(YEAR(Stock_In[[#This Row],[Date]]),MONTH(B47),1)</f>
        <v>45292</v>
      </c>
      <c r="D47" s="22" t="s">
        <v>12</v>
      </c>
      <c r="E47" s="22" t="s">
        <v>25</v>
      </c>
      <c r="F47" s="22" t="s">
        <v>20</v>
      </c>
      <c r="G47" s="52">
        <v>60</v>
      </c>
      <c r="H47" s="52">
        <v>150</v>
      </c>
      <c r="I47" s="63">
        <f>Stock_In[[#This Row],[Units Received]]*Stock_In[[#This Row],[Unit Price]]</f>
        <v>9000</v>
      </c>
    </row>
    <row r="48" spans="1:9" x14ac:dyDescent="0.3">
      <c r="A48" s="21">
        <v>47</v>
      </c>
      <c r="B48" s="18">
        <v>45511</v>
      </c>
      <c r="C48" s="40">
        <f>DATE(YEAR(Stock_In[[#This Row],[Date]]),MONTH(B48),1)</f>
        <v>45505</v>
      </c>
      <c r="D48" s="22" t="s">
        <v>11</v>
      </c>
      <c r="E48" s="22" t="s">
        <v>5</v>
      </c>
      <c r="F48" s="22" t="s">
        <v>23</v>
      </c>
      <c r="G48" s="52">
        <v>4500</v>
      </c>
      <c r="H48" s="52">
        <v>10</v>
      </c>
      <c r="I48" s="63">
        <f>Stock_In[[#This Row],[Units Received]]*Stock_In[[#This Row],[Unit Price]]</f>
        <v>45000</v>
      </c>
    </row>
    <row r="49" spans="1:9" x14ac:dyDescent="0.3">
      <c r="A49" s="21">
        <v>48</v>
      </c>
      <c r="B49" s="18">
        <v>45376</v>
      </c>
      <c r="C49" s="40">
        <f>DATE(YEAR(Stock_In[[#This Row],[Date]]),MONTH(B49),1)</f>
        <v>45352</v>
      </c>
      <c r="D49" s="22" t="s">
        <v>11</v>
      </c>
      <c r="E49" s="22" t="s">
        <v>5</v>
      </c>
      <c r="F49" s="22" t="s">
        <v>23</v>
      </c>
      <c r="G49" s="52">
        <v>4500</v>
      </c>
      <c r="H49" s="52">
        <v>10</v>
      </c>
      <c r="I49" s="63">
        <f>Stock_In[[#This Row],[Units Received]]*Stock_In[[#This Row],[Unit Price]]</f>
        <v>45000</v>
      </c>
    </row>
    <row r="50" spans="1:9" x14ac:dyDescent="0.3">
      <c r="A50" s="21">
        <v>49</v>
      </c>
      <c r="B50" s="18">
        <v>45407</v>
      </c>
      <c r="C50" s="40">
        <f>DATE(YEAR(Stock_In[[#This Row],[Date]]),MONTH(B50),1)</f>
        <v>45383</v>
      </c>
      <c r="D50" s="22" t="s">
        <v>11</v>
      </c>
      <c r="E50" s="22" t="s">
        <v>5</v>
      </c>
      <c r="F50" s="22" t="s">
        <v>23</v>
      </c>
      <c r="G50" s="52">
        <v>4500</v>
      </c>
      <c r="H50" s="52">
        <v>10</v>
      </c>
      <c r="I50" s="63">
        <f>Stock_In[[#This Row],[Units Received]]*Stock_In[[#This Row],[Unit Price]]</f>
        <v>45000</v>
      </c>
    </row>
    <row r="51" spans="1:9" x14ac:dyDescent="0.3">
      <c r="A51" s="21">
        <v>50</v>
      </c>
      <c r="B51" s="18">
        <v>45437</v>
      </c>
      <c r="C51" s="40">
        <f>DATE(YEAR(Stock_In[[#This Row],[Date]]),MONTH(B51),1)</f>
        <v>45413</v>
      </c>
      <c r="D51" s="22" t="s">
        <v>11</v>
      </c>
      <c r="E51" s="22" t="s">
        <v>5</v>
      </c>
      <c r="F51" s="22" t="s">
        <v>23</v>
      </c>
      <c r="G51" s="52">
        <v>4500</v>
      </c>
      <c r="H51" s="52">
        <v>10</v>
      </c>
      <c r="I51" s="63">
        <f>Stock_In[[#This Row],[Units Received]]*Stock_In[[#This Row],[Unit Price]]</f>
        <v>45000</v>
      </c>
    </row>
    <row r="52" spans="1:9" x14ac:dyDescent="0.3">
      <c r="A52" s="21">
        <v>51</v>
      </c>
      <c r="B52" s="18">
        <v>45468</v>
      </c>
      <c r="C52" s="40">
        <f>DATE(YEAR(Stock_In[[#This Row],[Date]]),MONTH(B52),1)</f>
        <v>45444</v>
      </c>
      <c r="D52" s="22" t="s">
        <v>11</v>
      </c>
      <c r="E52" s="22" t="s">
        <v>5</v>
      </c>
      <c r="F52" s="22" t="s">
        <v>23</v>
      </c>
      <c r="G52" s="52">
        <v>4500</v>
      </c>
      <c r="H52" s="52">
        <v>10</v>
      </c>
      <c r="I52" s="63">
        <f>Stock_In[[#This Row],[Units Received]]*Stock_In[[#This Row],[Unit Price]]</f>
        <v>45000</v>
      </c>
    </row>
    <row r="53" spans="1:9" x14ac:dyDescent="0.3">
      <c r="A53" s="21">
        <v>52</v>
      </c>
      <c r="B53" s="18">
        <v>45498</v>
      </c>
      <c r="C53" s="40">
        <f>DATE(YEAR(Stock_In[[#This Row],[Date]]),MONTH(B53),1)</f>
        <v>45474</v>
      </c>
      <c r="D53" s="22" t="s">
        <v>11</v>
      </c>
      <c r="E53" s="22" t="s">
        <v>5</v>
      </c>
      <c r="F53" s="22" t="s">
        <v>23</v>
      </c>
      <c r="G53" s="52">
        <v>4500</v>
      </c>
      <c r="H53" s="52">
        <v>10</v>
      </c>
      <c r="I53" s="63">
        <f>Stock_In[[#This Row],[Units Received]]*Stock_In[[#This Row],[Unit Price]]</f>
        <v>45000</v>
      </c>
    </row>
    <row r="54" spans="1:9" x14ac:dyDescent="0.3">
      <c r="A54" s="21">
        <v>60</v>
      </c>
      <c r="B54" s="18">
        <v>45296</v>
      </c>
      <c r="C54" s="40">
        <f>DATE(YEAR(Stock_In[[#This Row],[Date]]),MONTH(B54),1)</f>
        <v>45292</v>
      </c>
      <c r="D54" s="22" t="s">
        <v>13</v>
      </c>
      <c r="E54" s="22" t="s">
        <v>26</v>
      </c>
      <c r="F54" s="22" t="s">
        <v>17</v>
      </c>
      <c r="G54" s="52">
        <v>40</v>
      </c>
      <c r="H54" s="51">
        <v>250</v>
      </c>
      <c r="I54" s="63">
        <f>Stock_In[[#This Row],[Units Received]]*Stock_In[[#This Row],[Unit Price]]</f>
        <v>10000</v>
      </c>
    </row>
    <row r="55" spans="1:9" x14ac:dyDescent="0.3">
      <c r="A55" s="21">
        <v>54</v>
      </c>
      <c r="B55" s="18">
        <v>45335</v>
      </c>
      <c r="C55" s="40">
        <f>DATE(YEAR(Stock_In[[#This Row],[Date]]),MONTH(B55),1)</f>
        <v>45323</v>
      </c>
      <c r="D55" s="22" t="s">
        <v>12</v>
      </c>
      <c r="E55" s="22" t="s">
        <v>25</v>
      </c>
      <c r="F55" s="22" t="s">
        <v>20</v>
      </c>
      <c r="G55" s="52">
        <v>60</v>
      </c>
      <c r="H55" s="52">
        <v>150</v>
      </c>
      <c r="I55" s="63">
        <f>Stock_In[[#This Row],[Units Received]]*Stock_In[[#This Row],[Unit Price]]</f>
        <v>9000</v>
      </c>
    </row>
    <row r="56" spans="1:9" x14ac:dyDescent="0.3">
      <c r="A56" s="21">
        <v>55</v>
      </c>
      <c r="B56" s="18">
        <v>45364</v>
      </c>
      <c r="C56" s="40">
        <f>DATE(YEAR(Stock_In[[#This Row],[Date]]),MONTH(B56),1)</f>
        <v>45352</v>
      </c>
      <c r="D56" s="22" t="s">
        <v>12</v>
      </c>
      <c r="E56" s="22" t="s">
        <v>25</v>
      </c>
      <c r="F56" s="22" t="s">
        <v>20</v>
      </c>
      <c r="G56" s="52">
        <v>60</v>
      </c>
      <c r="H56" s="52">
        <v>150</v>
      </c>
      <c r="I56" s="63">
        <f>Stock_In[[#This Row],[Units Received]]*Stock_In[[#This Row],[Unit Price]]</f>
        <v>9000</v>
      </c>
    </row>
    <row r="57" spans="1:9" x14ac:dyDescent="0.3">
      <c r="A57" s="21">
        <v>56</v>
      </c>
      <c r="B57" s="18">
        <v>45395</v>
      </c>
      <c r="C57" s="40">
        <f>DATE(YEAR(Stock_In[[#This Row],[Date]]),MONTH(B57),1)</f>
        <v>45383</v>
      </c>
      <c r="D57" s="22" t="s">
        <v>12</v>
      </c>
      <c r="E57" s="22" t="s">
        <v>25</v>
      </c>
      <c r="F57" s="22" t="s">
        <v>20</v>
      </c>
      <c r="G57" s="52">
        <v>60</v>
      </c>
      <c r="H57" s="52">
        <v>150</v>
      </c>
      <c r="I57" s="63">
        <f>Stock_In[[#This Row],[Units Received]]*Stock_In[[#This Row],[Unit Price]]</f>
        <v>9000</v>
      </c>
    </row>
    <row r="58" spans="1:9" x14ac:dyDescent="0.3">
      <c r="A58" s="21">
        <v>57</v>
      </c>
      <c r="B58" s="18">
        <v>45425</v>
      </c>
      <c r="C58" s="40">
        <f>DATE(YEAR(Stock_In[[#This Row],[Date]]),MONTH(B58),1)</f>
        <v>45413</v>
      </c>
      <c r="D58" s="22" t="s">
        <v>12</v>
      </c>
      <c r="E58" s="22" t="s">
        <v>25</v>
      </c>
      <c r="F58" s="22" t="s">
        <v>20</v>
      </c>
      <c r="G58" s="52">
        <v>60</v>
      </c>
      <c r="H58" s="52">
        <v>150</v>
      </c>
      <c r="I58" s="63">
        <f>Stock_In[[#This Row],[Units Received]]*Stock_In[[#This Row],[Unit Price]]</f>
        <v>9000</v>
      </c>
    </row>
    <row r="59" spans="1:9" x14ac:dyDescent="0.3">
      <c r="A59" s="21">
        <v>58</v>
      </c>
      <c r="B59" s="18">
        <v>45511</v>
      </c>
      <c r="C59" s="40">
        <f>DATE(YEAR(Stock_In[[#This Row],[Date]]),MONTH(B59),1)</f>
        <v>45505</v>
      </c>
      <c r="D59" s="22" t="s">
        <v>12</v>
      </c>
      <c r="E59" s="22" t="s">
        <v>25</v>
      </c>
      <c r="F59" s="22" t="s">
        <v>20</v>
      </c>
      <c r="G59" s="52">
        <v>60</v>
      </c>
      <c r="H59" s="52">
        <v>150</v>
      </c>
      <c r="I59" s="63">
        <f>Stock_In[[#This Row],[Units Received]]*Stock_In[[#This Row],[Unit Price]]</f>
        <v>9000</v>
      </c>
    </row>
    <row r="60" spans="1:9" x14ac:dyDescent="0.3">
      <c r="A60" s="21">
        <v>59</v>
      </c>
      <c r="B60" s="18">
        <v>45486</v>
      </c>
      <c r="C60" s="40">
        <f>DATE(YEAR(Stock_In[[#This Row],[Date]]),MONTH(B60),1)</f>
        <v>45474</v>
      </c>
      <c r="D60" s="22" t="s">
        <v>12</v>
      </c>
      <c r="E60" s="22" t="s">
        <v>25</v>
      </c>
      <c r="F60" s="22" t="s">
        <v>20</v>
      </c>
      <c r="G60" s="52">
        <v>60</v>
      </c>
      <c r="H60" s="52">
        <v>150</v>
      </c>
      <c r="I60" s="63">
        <f>Stock_In[[#This Row],[Units Received]]*Stock_In[[#This Row],[Unit Price]]</f>
        <v>9000</v>
      </c>
    </row>
    <row r="61" spans="1:9" x14ac:dyDescent="0.3">
      <c r="A61" s="21">
        <v>9</v>
      </c>
      <c r="B61" s="18">
        <v>45298</v>
      </c>
      <c r="C61" s="40">
        <f>DATE(YEAR(Stock_In[[#This Row],[Date]]),MONTH(B61),1)</f>
        <v>45292</v>
      </c>
      <c r="D61" s="22" t="s">
        <v>14</v>
      </c>
      <c r="E61" s="22" t="s">
        <v>58</v>
      </c>
      <c r="F61" s="22" t="s">
        <v>20</v>
      </c>
      <c r="G61" s="52">
        <v>80</v>
      </c>
      <c r="H61" s="52">
        <v>75</v>
      </c>
      <c r="I61" s="63">
        <f>Stock_In[[#This Row],[Units Received]]*Stock_In[[#This Row],[Unit Price]]</f>
        <v>6000</v>
      </c>
    </row>
    <row r="62" spans="1:9" x14ac:dyDescent="0.3">
      <c r="A62" s="21">
        <v>61</v>
      </c>
      <c r="B62" s="18">
        <v>45327</v>
      </c>
      <c r="C62" s="40">
        <f>DATE(YEAR(Stock_In[[#This Row],[Date]]),MONTH(B62),1)</f>
        <v>45323</v>
      </c>
      <c r="D62" s="22" t="s">
        <v>13</v>
      </c>
      <c r="E62" s="22" t="s">
        <v>26</v>
      </c>
      <c r="F62" s="22" t="s">
        <v>17</v>
      </c>
      <c r="G62" s="52">
        <v>40</v>
      </c>
      <c r="H62" s="51">
        <v>250</v>
      </c>
      <c r="I62" s="63">
        <f>Stock_In[[#This Row],[Units Received]]*Stock_In[[#This Row],[Unit Price]]</f>
        <v>10000</v>
      </c>
    </row>
    <row r="63" spans="1:9" x14ac:dyDescent="0.3">
      <c r="A63" s="21">
        <v>62</v>
      </c>
      <c r="B63" s="18">
        <v>45356</v>
      </c>
      <c r="C63" s="40">
        <f>DATE(YEAR(Stock_In[[#This Row],[Date]]),MONTH(B63),1)</f>
        <v>45352</v>
      </c>
      <c r="D63" s="22" t="s">
        <v>13</v>
      </c>
      <c r="E63" s="22" t="s">
        <v>26</v>
      </c>
      <c r="F63" s="22" t="s">
        <v>17</v>
      </c>
      <c r="G63" s="52">
        <v>40</v>
      </c>
      <c r="H63" s="51">
        <v>250</v>
      </c>
      <c r="I63" s="63">
        <f>Stock_In[[#This Row],[Units Received]]*Stock_In[[#This Row],[Unit Price]]</f>
        <v>10000</v>
      </c>
    </row>
    <row r="64" spans="1:9" x14ac:dyDescent="0.3">
      <c r="A64" s="21">
        <v>63</v>
      </c>
      <c r="B64" s="18">
        <v>45387</v>
      </c>
      <c r="C64" s="40">
        <f>DATE(YEAR(Stock_In[[#This Row],[Date]]),MONTH(B64),1)</f>
        <v>45383</v>
      </c>
      <c r="D64" s="22" t="s">
        <v>13</v>
      </c>
      <c r="E64" s="22" t="s">
        <v>26</v>
      </c>
      <c r="F64" s="22" t="s">
        <v>17</v>
      </c>
      <c r="G64" s="52">
        <v>40</v>
      </c>
      <c r="H64" s="51">
        <v>250</v>
      </c>
      <c r="I64" s="63">
        <f>Stock_In[[#This Row],[Units Received]]*Stock_In[[#This Row],[Unit Price]]</f>
        <v>10000</v>
      </c>
    </row>
    <row r="65" spans="1:9" x14ac:dyDescent="0.3">
      <c r="A65" s="21">
        <v>64</v>
      </c>
      <c r="B65" s="18">
        <v>45417</v>
      </c>
      <c r="C65" s="40">
        <f>DATE(YEAR(Stock_In[[#This Row],[Date]]),MONTH(B65),1)</f>
        <v>45413</v>
      </c>
      <c r="D65" s="22" t="s">
        <v>13</v>
      </c>
      <c r="E65" s="22" t="s">
        <v>26</v>
      </c>
      <c r="F65" s="22" t="s">
        <v>17</v>
      </c>
      <c r="G65" s="52">
        <v>40</v>
      </c>
      <c r="H65" s="51">
        <v>250</v>
      </c>
      <c r="I65" s="63">
        <f>Stock_In[[#This Row],[Units Received]]*Stock_In[[#This Row],[Unit Price]]</f>
        <v>10000</v>
      </c>
    </row>
    <row r="66" spans="1:9" x14ac:dyDescent="0.3">
      <c r="A66" s="21">
        <v>65</v>
      </c>
      <c r="B66" s="18">
        <v>45509</v>
      </c>
      <c r="C66" s="40">
        <f>DATE(YEAR(Stock_In[[#This Row],[Date]]),MONTH(B66),1)</f>
        <v>45505</v>
      </c>
      <c r="D66" s="22" t="s">
        <v>13</v>
      </c>
      <c r="E66" s="22" t="s">
        <v>26</v>
      </c>
      <c r="F66" s="22" t="s">
        <v>17</v>
      </c>
      <c r="G66" s="52">
        <v>40</v>
      </c>
      <c r="H66" s="51">
        <v>250</v>
      </c>
      <c r="I66" s="63">
        <f>Stock_In[[#This Row],[Units Received]]*Stock_In[[#This Row],[Unit Price]]</f>
        <v>10000</v>
      </c>
    </row>
    <row r="67" spans="1:9" x14ac:dyDescent="0.3">
      <c r="A67" s="21">
        <v>66</v>
      </c>
      <c r="B67" s="18">
        <v>45478</v>
      </c>
      <c r="C67" s="40">
        <f>DATE(YEAR(Stock_In[[#This Row],[Date]]),MONTH(B67),1)</f>
        <v>45474</v>
      </c>
      <c r="D67" s="22" t="s">
        <v>13</v>
      </c>
      <c r="E67" s="22" t="s">
        <v>26</v>
      </c>
      <c r="F67" s="22" t="s">
        <v>17</v>
      </c>
      <c r="G67" s="52">
        <v>40</v>
      </c>
      <c r="H67" s="51">
        <v>250</v>
      </c>
      <c r="I67" s="63">
        <f>Stock_In[[#This Row],[Units Received]]*Stock_In[[#This Row],[Unit Price]]</f>
        <v>10000</v>
      </c>
    </row>
    <row r="68" spans="1:9" x14ac:dyDescent="0.3">
      <c r="A68" s="21">
        <v>67</v>
      </c>
      <c r="B68" s="18">
        <v>45329</v>
      </c>
      <c r="C68" s="40">
        <f>DATE(YEAR(Stock_In[[#This Row],[Date]]),MONTH(B68),1)</f>
        <v>45323</v>
      </c>
      <c r="D68" s="22" t="s">
        <v>14</v>
      </c>
      <c r="E68" s="22" t="s">
        <v>58</v>
      </c>
      <c r="F68" s="22" t="s">
        <v>20</v>
      </c>
      <c r="G68" s="52">
        <v>80</v>
      </c>
      <c r="H68" s="52">
        <v>75</v>
      </c>
      <c r="I68" s="63">
        <f>Stock_In[[#This Row],[Units Received]]*Stock_In[[#This Row],[Unit Price]]</f>
        <v>6000</v>
      </c>
    </row>
    <row r="69" spans="1:9" x14ac:dyDescent="0.3">
      <c r="A69" s="21">
        <v>68</v>
      </c>
      <c r="B69" s="18">
        <v>45358</v>
      </c>
      <c r="C69" s="40">
        <f>DATE(YEAR(Stock_In[[#This Row],[Date]]),MONTH(B69),1)</f>
        <v>45352</v>
      </c>
      <c r="D69" s="22" t="s">
        <v>14</v>
      </c>
      <c r="E69" s="22" t="s">
        <v>58</v>
      </c>
      <c r="F69" s="22" t="s">
        <v>20</v>
      </c>
      <c r="G69" s="52">
        <v>80</v>
      </c>
      <c r="H69" s="52">
        <v>75</v>
      </c>
      <c r="I69" s="63">
        <f>Stock_In[[#This Row],[Units Received]]*Stock_In[[#This Row],[Unit Price]]</f>
        <v>6000</v>
      </c>
    </row>
    <row r="70" spans="1:9" x14ac:dyDescent="0.3">
      <c r="A70" s="21">
        <v>69</v>
      </c>
      <c r="B70" s="18">
        <v>45389</v>
      </c>
      <c r="C70" s="40">
        <f>DATE(YEAR(Stock_In[[#This Row],[Date]]),MONTH(B70),1)</f>
        <v>45383</v>
      </c>
      <c r="D70" s="22" t="s">
        <v>14</v>
      </c>
      <c r="E70" s="22" t="s">
        <v>58</v>
      </c>
      <c r="F70" s="22" t="s">
        <v>20</v>
      </c>
      <c r="G70" s="52">
        <v>80</v>
      </c>
      <c r="H70" s="52">
        <v>75</v>
      </c>
      <c r="I70" s="63">
        <f>Stock_In[[#This Row],[Units Received]]*Stock_In[[#This Row],[Unit Price]]</f>
        <v>6000</v>
      </c>
    </row>
    <row r="71" spans="1:9" x14ac:dyDescent="0.3">
      <c r="A71" s="21">
        <v>70</v>
      </c>
      <c r="B71" s="18">
        <v>45419</v>
      </c>
      <c r="C71" s="40">
        <f>DATE(YEAR(Stock_In[[#This Row],[Date]]),MONTH(B71),1)</f>
        <v>45413</v>
      </c>
      <c r="D71" s="22" t="s">
        <v>14</v>
      </c>
      <c r="E71" s="22" t="s">
        <v>58</v>
      </c>
      <c r="F71" s="22" t="s">
        <v>20</v>
      </c>
      <c r="G71" s="52">
        <v>80</v>
      </c>
      <c r="H71" s="52">
        <v>75</v>
      </c>
      <c r="I71" s="63">
        <f>Stock_In[[#This Row],[Units Received]]*Stock_In[[#This Row],[Unit Price]]</f>
        <v>6000</v>
      </c>
    </row>
    <row r="72" spans="1:9" x14ac:dyDescent="0.3">
      <c r="A72" s="21">
        <v>71</v>
      </c>
      <c r="B72" s="18">
        <v>45450</v>
      </c>
      <c r="C72" s="40">
        <f>DATE(YEAR(Stock_In[[#This Row],[Date]]),MONTH(B72),1)</f>
        <v>45444</v>
      </c>
      <c r="D72" s="22" t="s">
        <v>14</v>
      </c>
      <c r="E72" s="22" t="s">
        <v>58</v>
      </c>
      <c r="F72" s="22" t="s">
        <v>20</v>
      </c>
      <c r="G72" s="52">
        <v>80</v>
      </c>
      <c r="H72" s="52">
        <v>75</v>
      </c>
      <c r="I72" s="63">
        <f>Stock_In[[#This Row],[Units Received]]*Stock_In[[#This Row],[Unit Price]]</f>
        <v>6000</v>
      </c>
    </row>
    <row r="73" spans="1:9" x14ac:dyDescent="0.3">
      <c r="A73" s="21">
        <v>72</v>
      </c>
      <c r="B73" s="18">
        <v>45480</v>
      </c>
      <c r="C73" s="40">
        <f>DATE(YEAR(Stock_In[[#This Row],[Date]]),MONTH(B73),1)</f>
        <v>45474</v>
      </c>
      <c r="D73" s="22" t="s">
        <v>14</v>
      </c>
      <c r="E73" s="22" t="s">
        <v>58</v>
      </c>
      <c r="F73" s="22" t="s">
        <v>20</v>
      </c>
      <c r="G73" s="52">
        <v>80</v>
      </c>
      <c r="H73" s="52">
        <v>75</v>
      </c>
      <c r="I73" s="63">
        <f>Stock_In[[#This Row],[Units Received]]*Stock_In[[#This Row],[Unit Price]]</f>
        <v>6000</v>
      </c>
    </row>
    <row r="74" spans="1:9" x14ac:dyDescent="0.3">
      <c r="A74" s="21">
        <v>73</v>
      </c>
      <c r="B74" s="18">
        <v>45511</v>
      </c>
      <c r="C74" s="40">
        <f>DATE(YEAR(Stock_In[[#This Row],[Date]]),MONTH(B74),1)</f>
        <v>45505</v>
      </c>
      <c r="D74" s="22" t="s">
        <v>14</v>
      </c>
      <c r="E74" s="22" t="s">
        <v>58</v>
      </c>
      <c r="F74" s="22" t="s">
        <v>20</v>
      </c>
      <c r="G74" s="52">
        <v>80</v>
      </c>
      <c r="H74" s="52">
        <v>75</v>
      </c>
      <c r="I74" s="63">
        <f>Stock_In[[#This Row],[Units Received]]*Stock_In[[#This Row],[Unit Price]]</f>
        <v>6000</v>
      </c>
    </row>
    <row r="75" spans="1:9" x14ac:dyDescent="0.3">
      <c r="A75" s="21">
        <v>74</v>
      </c>
      <c r="B75" s="18">
        <v>45296</v>
      </c>
      <c r="C75" s="40">
        <f>DATE(YEAR(Stock_In[[#This Row],[Date]]),MONTH(B75),1)</f>
        <v>45292</v>
      </c>
      <c r="D75" s="20" t="s">
        <v>15</v>
      </c>
      <c r="E75" s="22" t="s">
        <v>21</v>
      </c>
      <c r="F75" s="20" t="s">
        <v>20</v>
      </c>
      <c r="G75" s="52">
        <v>50</v>
      </c>
      <c r="H75" s="52">
        <v>50</v>
      </c>
      <c r="I75" s="57">
        <f>Stock_In[[#This Row],[Units Received]]*Stock_In[[#This Row],[Unit Price]]</f>
        <v>2500</v>
      </c>
    </row>
    <row r="76" spans="1:9" x14ac:dyDescent="0.3">
      <c r="A76" s="21">
        <v>75</v>
      </c>
      <c r="B76" s="18">
        <v>45509</v>
      </c>
      <c r="C76" s="40">
        <f>DATE(YEAR(Stock_In[[#This Row],[Date]]),MONTH(B76),1)</f>
        <v>45505</v>
      </c>
      <c r="D76" s="20" t="s">
        <v>15</v>
      </c>
      <c r="E76" s="22" t="s">
        <v>21</v>
      </c>
      <c r="F76" s="20" t="s">
        <v>20</v>
      </c>
      <c r="G76" s="52">
        <v>50</v>
      </c>
      <c r="H76" s="52">
        <v>50</v>
      </c>
      <c r="I76" s="57">
        <f>Stock_In[[#This Row],[Units Received]]*Stock_In[[#This Row],[Unit Price]]</f>
        <v>2500</v>
      </c>
    </row>
    <row r="77" spans="1:9" x14ac:dyDescent="0.3">
      <c r="A77" s="21">
        <v>76</v>
      </c>
      <c r="B77" s="18">
        <v>45356</v>
      </c>
      <c r="C77" s="40">
        <f>DATE(YEAR(Stock_In[[#This Row],[Date]]),MONTH(B77),1)</f>
        <v>45352</v>
      </c>
      <c r="D77" s="20" t="s">
        <v>15</v>
      </c>
      <c r="E77" s="22" t="s">
        <v>21</v>
      </c>
      <c r="F77" s="20" t="s">
        <v>20</v>
      </c>
      <c r="G77" s="52">
        <v>50</v>
      </c>
      <c r="H77" s="52">
        <v>50</v>
      </c>
      <c r="I77" s="57">
        <f>Stock_In[[#This Row],[Units Received]]*Stock_In[[#This Row],[Unit Price]]</f>
        <v>2500</v>
      </c>
    </row>
    <row r="78" spans="1:9" x14ac:dyDescent="0.3">
      <c r="A78" s="21">
        <v>77</v>
      </c>
      <c r="B78" s="18">
        <v>45387</v>
      </c>
      <c r="C78" s="40">
        <f>DATE(YEAR(Stock_In[[#This Row],[Date]]),MONTH(B78),1)</f>
        <v>45383</v>
      </c>
      <c r="D78" s="20" t="s">
        <v>15</v>
      </c>
      <c r="E78" s="22" t="s">
        <v>21</v>
      </c>
      <c r="F78" s="20" t="s">
        <v>20</v>
      </c>
      <c r="G78" s="52">
        <v>50</v>
      </c>
      <c r="H78" s="52">
        <v>50</v>
      </c>
      <c r="I78" s="57">
        <f>Stock_In[[#This Row],[Units Received]]*Stock_In[[#This Row],[Unit Price]]</f>
        <v>2500</v>
      </c>
    </row>
    <row r="79" spans="1:9" x14ac:dyDescent="0.3">
      <c r="A79" s="21">
        <v>78</v>
      </c>
      <c r="B79" s="18">
        <v>45417</v>
      </c>
      <c r="C79" s="40">
        <f>DATE(YEAR(Stock_In[[#This Row],[Date]]),MONTH(B79),1)</f>
        <v>45413</v>
      </c>
      <c r="D79" s="20" t="s">
        <v>15</v>
      </c>
      <c r="E79" s="22" t="s">
        <v>21</v>
      </c>
      <c r="F79" s="20" t="s">
        <v>20</v>
      </c>
      <c r="G79" s="52">
        <v>50</v>
      </c>
      <c r="H79" s="52">
        <v>50</v>
      </c>
      <c r="I79" s="57">
        <f>Stock_In[[#This Row],[Units Received]]*Stock_In[[#This Row],[Unit Price]]</f>
        <v>2500</v>
      </c>
    </row>
    <row r="80" spans="1:9" x14ac:dyDescent="0.3">
      <c r="A80" s="21">
        <v>79</v>
      </c>
      <c r="B80" s="18">
        <v>45448</v>
      </c>
      <c r="C80" s="40">
        <f>DATE(YEAR(Stock_In[[#This Row],[Date]]),MONTH(B80),1)</f>
        <v>45444</v>
      </c>
      <c r="D80" s="20" t="s">
        <v>15</v>
      </c>
      <c r="E80" s="22" t="s">
        <v>21</v>
      </c>
      <c r="F80" s="20" t="s">
        <v>20</v>
      </c>
      <c r="G80" s="52">
        <v>50</v>
      </c>
      <c r="H80" s="52">
        <v>50</v>
      </c>
      <c r="I80" s="57">
        <f>Stock_In[[#This Row],[Units Received]]*Stock_In[[#This Row],[Unit Price]]</f>
        <v>2500</v>
      </c>
    </row>
    <row r="81" spans="1:9" x14ac:dyDescent="0.3">
      <c r="A81" s="21">
        <v>80</v>
      </c>
      <c r="B81" s="18">
        <v>45478</v>
      </c>
      <c r="C81" s="40">
        <f>DATE(YEAR(Stock_In[[#This Row],[Date]]),MONTH(B81),1)</f>
        <v>45474</v>
      </c>
      <c r="D81" s="20" t="s">
        <v>15</v>
      </c>
      <c r="E81" s="22" t="s">
        <v>21</v>
      </c>
      <c r="F81" s="20" t="s">
        <v>20</v>
      </c>
      <c r="G81" s="52">
        <v>50</v>
      </c>
      <c r="H81" s="52">
        <v>50</v>
      </c>
      <c r="I81" s="57">
        <f>Stock_In[[#This Row],[Units Received]]*Stock_In[[#This Row],[Unit Price]]</f>
        <v>2500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13"/>
  <sheetViews>
    <sheetView showGridLines="0" zoomScale="115" zoomScaleNormal="115" workbookViewId="0">
      <selection activeCell="E10" sqref="E10:E113"/>
    </sheetView>
  </sheetViews>
  <sheetFormatPr defaultColWidth="9.109375" defaultRowHeight="14.4" x14ac:dyDescent="0.3"/>
  <cols>
    <col min="1" max="1" width="5.6640625" style="4" bestFit="1" customWidth="1"/>
    <col min="2" max="2" width="11.33203125" style="4" bestFit="1" customWidth="1"/>
    <col min="3" max="3" width="13.77734375" style="4" bestFit="1" customWidth="1"/>
    <col min="4" max="4" width="10.44140625" bestFit="1" customWidth="1"/>
    <col min="5" max="5" width="15.33203125" bestFit="1" customWidth="1"/>
    <col min="6" max="6" width="16.44140625" bestFit="1" customWidth="1"/>
    <col min="7" max="7" width="9.6640625" customWidth="1"/>
    <col min="8" max="8" width="10.33203125" customWidth="1"/>
    <col min="9" max="9" width="11.77734375" bestFit="1" customWidth="1"/>
  </cols>
  <sheetData>
    <row r="1" spans="1:9" ht="26.4" x14ac:dyDescent="0.3">
      <c r="A1" s="23" t="s">
        <v>0</v>
      </c>
      <c r="B1" s="23" t="s">
        <v>27</v>
      </c>
      <c r="C1" s="23" t="s">
        <v>49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30</v>
      </c>
      <c r="I1" s="23" t="s">
        <v>29</v>
      </c>
    </row>
    <row r="2" spans="1:9" x14ac:dyDescent="0.3">
      <c r="A2" s="19">
        <v>1</v>
      </c>
      <c r="B2" s="17">
        <v>45304</v>
      </c>
      <c r="C2" s="40">
        <f>DATE(YEAR(B2),MONTH(B2),1)</f>
        <v>45292</v>
      </c>
      <c r="D2" s="20" t="s">
        <v>6</v>
      </c>
      <c r="E2" s="20" t="s">
        <v>16</v>
      </c>
      <c r="F2" s="20" t="s">
        <v>17</v>
      </c>
      <c r="G2" s="51">
        <v>10</v>
      </c>
      <c r="H2" s="51">
        <v>100</v>
      </c>
      <c r="I2" s="58">
        <f>Stock_Out[[#This Row],[Units Sold]]*Stock_Out[[#This Row],[Unit Price]]</f>
        <v>1000</v>
      </c>
    </row>
    <row r="3" spans="1:9" x14ac:dyDescent="0.3">
      <c r="A3" s="19">
        <v>2</v>
      </c>
      <c r="B3" s="17">
        <v>45459</v>
      </c>
      <c r="C3" s="40">
        <f t="shared" ref="C3:C58" si="0">DATE(YEAR(B3),MONTH(B3),1)</f>
        <v>45444</v>
      </c>
      <c r="D3" s="20" t="s">
        <v>7</v>
      </c>
      <c r="E3" s="20" t="s">
        <v>18</v>
      </c>
      <c r="F3" s="20" t="s">
        <v>17</v>
      </c>
      <c r="G3" s="51">
        <v>25</v>
      </c>
      <c r="H3" s="51">
        <v>300</v>
      </c>
      <c r="I3" s="58">
        <f>Stock_Out[[#This Row],[Units Sold]]*Stock_Out[[#This Row],[Unit Price]]</f>
        <v>7500</v>
      </c>
    </row>
    <row r="4" spans="1:9" x14ac:dyDescent="0.3">
      <c r="A4" s="19">
        <v>3</v>
      </c>
      <c r="B4" s="17">
        <v>45459</v>
      </c>
      <c r="C4" s="40">
        <f t="shared" si="0"/>
        <v>45444</v>
      </c>
      <c r="D4" s="20" t="s">
        <v>8</v>
      </c>
      <c r="E4" s="20" t="s">
        <v>19</v>
      </c>
      <c r="F4" s="20" t="s">
        <v>20</v>
      </c>
      <c r="G4" s="51">
        <v>85</v>
      </c>
      <c r="H4" s="51">
        <v>10</v>
      </c>
      <c r="I4" s="58">
        <f>Stock_Out[[#This Row],[Units Sold]]*Stock_Out[[#This Row],[Unit Price]]</f>
        <v>850</v>
      </c>
    </row>
    <row r="5" spans="1:9" x14ac:dyDescent="0.3">
      <c r="A5" s="19">
        <v>4</v>
      </c>
      <c r="B5" s="17">
        <v>45312</v>
      </c>
      <c r="C5" s="40">
        <f t="shared" si="0"/>
        <v>45292</v>
      </c>
      <c r="D5" s="20" t="s">
        <v>9</v>
      </c>
      <c r="E5" s="20" t="s">
        <v>22</v>
      </c>
      <c r="F5" s="20" t="s">
        <v>23</v>
      </c>
      <c r="G5" s="51">
        <v>125</v>
      </c>
      <c r="H5" s="51">
        <v>15</v>
      </c>
      <c r="I5" s="58">
        <f>Stock_Out[[#This Row],[Units Sold]]*Stock_Out[[#This Row],[Unit Price]]</f>
        <v>1875</v>
      </c>
    </row>
    <row r="6" spans="1:9" x14ac:dyDescent="0.3">
      <c r="A6" s="19">
        <v>5</v>
      </c>
      <c r="B6" s="17">
        <v>45303</v>
      </c>
      <c r="C6" s="40">
        <f t="shared" si="0"/>
        <v>45292</v>
      </c>
      <c r="D6" s="20" t="s">
        <v>10</v>
      </c>
      <c r="E6" s="20" t="s">
        <v>24</v>
      </c>
      <c r="F6" s="20" t="s">
        <v>23</v>
      </c>
      <c r="G6" s="51">
        <v>500</v>
      </c>
      <c r="H6" s="51">
        <v>0</v>
      </c>
      <c r="I6" s="58">
        <f>Stock_Out[[#This Row],[Units Sold]]*Stock_Out[[#This Row],[Unit Price]]</f>
        <v>0</v>
      </c>
    </row>
    <row r="7" spans="1:9" x14ac:dyDescent="0.3">
      <c r="A7" s="19">
        <v>6</v>
      </c>
      <c r="B7" s="17">
        <v>45292</v>
      </c>
      <c r="C7" s="40">
        <f t="shared" si="0"/>
        <v>45292</v>
      </c>
      <c r="D7" s="20" t="s">
        <v>11</v>
      </c>
      <c r="E7" s="20" t="s">
        <v>5</v>
      </c>
      <c r="F7" s="20" t="s">
        <v>23</v>
      </c>
      <c r="G7" s="51">
        <v>4500</v>
      </c>
      <c r="H7" s="51">
        <v>4</v>
      </c>
      <c r="I7" s="58">
        <f>Stock_Out[[#This Row],[Units Sold]]*Stock_Out[[#This Row],[Unit Price]]</f>
        <v>18000</v>
      </c>
    </row>
    <row r="8" spans="1:9" x14ac:dyDescent="0.3">
      <c r="A8" s="19">
        <v>7</v>
      </c>
      <c r="B8" s="17">
        <v>45321</v>
      </c>
      <c r="C8" s="40">
        <f t="shared" si="0"/>
        <v>45292</v>
      </c>
      <c r="D8" s="20" t="s">
        <v>12</v>
      </c>
      <c r="E8" s="20" t="s">
        <v>25</v>
      </c>
      <c r="F8" s="20" t="s">
        <v>20</v>
      </c>
      <c r="G8" s="51">
        <v>60</v>
      </c>
      <c r="H8" s="51">
        <v>0</v>
      </c>
      <c r="I8" s="58">
        <f>Stock_Out[[#This Row],[Units Sold]]*Stock_Out[[#This Row],[Unit Price]]</f>
        <v>0</v>
      </c>
    </row>
    <row r="9" spans="1:9" x14ac:dyDescent="0.3">
      <c r="A9" s="19">
        <v>8</v>
      </c>
      <c r="B9" s="17">
        <v>45346</v>
      </c>
      <c r="C9" s="40">
        <f t="shared" si="0"/>
        <v>45323</v>
      </c>
      <c r="D9" s="20" t="s">
        <v>13</v>
      </c>
      <c r="E9" s="20" t="s">
        <v>26</v>
      </c>
      <c r="F9" s="20" t="s">
        <v>17</v>
      </c>
      <c r="G9" s="51">
        <v>40</v>
      </c>
      <c r="H9" s="51">
        <v>225</v>
      </c>
      <c r="I9" s="58">
        <f>Stock_Out[[#This Row],[Units Sold]]*Stock_Out[[#This Row],[Unit Price]]</f>
        <v>9000</v>
      </c>
    </row>
    <row r="10" spans="1:9" x14ac:dyDescent="0.3">
      <c r="A10" s="19">
        <v>9</v>
      </c>
      <c r="B10" s="17">
        <v>45445</v>
      </c>
      <c r="C10" s="40">
        <f t="shared" si="0"/>
        <v>45444</v>
      </c>
      <c r="D10" s="20" t="s">
        <v>14</v>
      </c>
      <c r="E10" s="20" t="s">
        <v>58</v>
      </c>
      <c r="F10" s="20" t="s">
        <v>20</v>
      </c>
      <c r="G10" s="51">
        <v>80</v>
      </c>
      <c r="H10" s="51">
        <v>13</v>
      </c>
      <c r="I10" s="58">
        <f>Stock_Out[[#This Row],[Units Sold]]*Stock_Out[[#This Row],[Unit Price]]</f>
        <v>1040</v>
      </c>
    </row>
    <row r="11" spans="1:9" x14ac:dyDescent="0.3">
      <c r="A11" s="19">
        <v>10</v>
      </c>
      <c r="B11" s="17">
        <v>45444</v>
      </c>
      <c r="C11" s="40">
        <f t="shared" si="0"/>
        <v>45444</v>
      </c>
      <c r="D11" s="20" t="s">
        <v>15</v>
      </c>
      <c r="E11" s="22" t="s">
        <v>21</v>
      </c>
      <c r="F11" s="20" t="s">
        <v>20</v>
      </c>
      <c r="G11" s="52">
        <v>50</v>
      </c>
      <c r="H11" s="52">
        <v>3</v>
      </c>
      <c r="I11" s="58">
        <f>Stock_Out[[#This Row],[Units Sold]]*Stock_Out[[#This Row],[Unit Price]]</f>
        <v>150</v>
      </c>
    </row>
    <row r="12" spans="1:9" x14ac:dyDescent="0.3">
      <c r="A12" s="1">
        <v>11</v>
      </c>
      <c r="B12" s="5">
        <v>45294</v>
      </c>
      <c r="C12" s="40">
        <f t="shared" si="0"/>
        <v>45292</v>
      </c>
      <c r="D12" s="2" t="s">
        <v>6</v>
      </c>
      <c r="E12" s="2" t="s">
        <v>16</v>
      </c>
      <c r="F12" s="2" t="s">
        <v>17</v>
      </c>
      <c r="G12" s="53">
        <v>10</v>
      </c>
      <c r="H12" s="53">
        <v>130</v>
      </c>
      <c r="I12" s="59">
        <f>Stock_Out[[#This Row],[Units Sold]]*Stock_Out[[#This Row],[Unit Price]]</f>
        <v>1300</v>
      </c>
    </row>
    <row r="13" spans="1:9" x14ac:dyDescent="0.3">
      <c r="A13" s="1">
        <v>12</v>
      </c>
      <c r="B13" s="5">
        <v>45315</v>
      </c>
      <c r="C13" s="40">
        <f t="shared" si="0"/>
        <v>45292</v>
      </c>
      <c r="D13" s="2" t="s">
        <v>7</v>
      </c>
      <c r="E13" s="2" t="s">
        <v>18</v>
      </c>
      <c r="F13" s="2" t="s">
        <v>17</v>
      </c>
      <c r="G13" s="53">
        <v>25</v>
      </c>
      <c r="H13" s="53">
        <v>300</v>
      </c>
      <c r="I13" s="59">
        <f>Stock_Out[[#This Row],[Units Sold]]*Stock_Out[[#This Row],[Unit Price]]</f>
        <v>7500</v>
      </c>
    </row>
    <row r="14" spans="1:9" x14ac:dyDescent="0.3">
      <c r="A14" s="1">
        <v>13</v>
      </c>
      <c r="B14" s="5">
        <v>45347</v>
      </c>
      <c r="C14" s="40">
        <f t="shared" si="0"/>
        <v>45323</v>
      </c>
      <c r="D14" s="2" t="s">
        <v>8</v>
      </c>
      <c r="E14" s="2" t="s">
        <v>19</v>
      </c>
      <c r="F14" s="2" t="s">
        <v>20</v>
      </c>
      <c r="G14" s="53">
        <v>85</v>
      </c>
      <c r="H14" s="53">
        <v>9</v>
      </c>
      <c r="I14" s="59">
        <f>Stock_Out[[#This Row],[Units Sold]]*Stock_Out[[#This Row],[Unit Price]]</f>
        <v>765</v>
      </c>
    </row>
    <row r="15" spans="1:9" x14ac:dyDescent="0.3">
      <c r="A15" s="1">
        <v>14</v>
      </c>
      <c r="B15" s="5">
        <v>45304</v>
      </c>
      <c r="C15" s="40">
        <f t="shared" si="0"/>
        <v>45292</v>
      </c>
      <c r="D15" s="2" t="s">
        <v>9</v>
      </c>
      <c r="E15" s="2" t="s">
        <v>22</v>
      </c>
      <c r="F15" s="2" t="s">
        <v>23</v>
      </c>
      <c r="G15" s="53">
        <v>125</v>
      </c>
      <c r="H15" s="53">
        <v>19</v>
      </c>
      <c r="I15" s="59">
        <f>Stock_Out[[#This Row],[Units Sold]]*Stock_Out[[#This Row],[Unit Price]]</f>
        <v>2375</v>
      </c>
    </row>
    <row r="16" spans="1:9" x14ac:dyDescent="0.3">
      <c r="A16" s="1">
        <v>15</v>
      </c>
      <c r="B16" s="5">
        <v>45302</v>
      </c>
      <c r="C16" s="40">
        <f t="shared" si="0"/>
        <v>45292</v>
      </c>
      <c r="D16" s="2" t="s">
        <v>10</v>
      </c>
      <c r="E16" s="2" t="s">
        <v>24</v>
      </c>
      <c r="F16" s="2" t="s">
        <v>23</v>
      </c>
      <c r="G16" s="53">
        <v>500</v>
      </c>
      <c r="H16" s="53">
        <v>0</v>
      </c>
      <c r="I16" s="58">
        <f>Stock_Out[[#This Row],[Units Sold]]*Stock_Out[[#This Row],[Unit Price]]</f>
        <v>0</v>
      </c>
    </row>
    <row r="17" spans="1:9" x14ac:dyDescent="0.3">
      <c r="A17" s="1">
        <v>16</v>
      </c>
      <c r="B17" s="5">
        <v>45460</v>
      </c>
      <c r="C17" s="40">
        <f t="shared" si="0"/>
        <v>45444</v>
      </c>
      <c r="D17" s="2" t="s">
        <v>11</v>
      </c>
      <c r="E17" s="2" t="s">
        <v>5</v>
      </c>
      <c r="F17" s="2" t="s">
        <v>23</v>
      </c>
      <c r="G17" s="53">
        <v>4500</v>
      </c>
      <c r="H17" s="53">
        <v>0</v>
      </c>
      <c r="I17" s="59">
        <f>Stock_Out[[#This Row],[Units Sold]]*Stock_Out[[#This Row],[Unit Price]]</f>
        <v>0</v>
      </c>
    </row>
    <row r="18" spans="1:9" x14ac:dyDescent="0.3">
      <c r="A18" s="1">
        <v>17</v>
      </c>
      <c r="B18" s="5">
        <v>45317</v>
      </c>
      <c r="C18" s="40">
        <f t="shared" si="0"/>
        <v>45292</v>
      </c>
      <c r="D18" s="2" t="s">
        <v>12</v>
      </c>
      <c r="E18" s="2" t="s">
        <v>25</v>
      </c>
      <c r="F18" s="2" t="s">
        <v>20</v>
      </c>
      <c r="G18" s="53">
        <v>60</v>
      </c>
      <c r="H18" s="53">
        <v>0</v>
      </c>
      <c r="I18" s="59">
        <f>Stock_Out[[#This Row],[Units Sold]]*Stock_Out[[#This Row],[Unit Price]]</f>
        <v>0</v>
      </c>
    </row>
    <row r="19" spans="1:9" x14ac:dyDescent="0.3">
      <c r="A19" s="1">
        <v>18</v>
      </c>
      <c r="B19" s="5">
        <v>45293</v>
      </c>
      <c r="C19" s="40">
        <f t="shared" si="0"/>
        <v>45292</v>
      </c>
      <c r="D19" s="2" t="s">
        <v>13</v>
      </c>
      <c r="E19" s="2" t="s">
        <v>26</v>
      </c>
      <c r="F19" s="2" t="s">
        <v>17</v>
      </c>
      <c r="G19" s="53">
        <v>40</v>
      </c>
      <c r="H19" s="53">
        <v>250</v>
      </c>
      <c r="I19" s="59">
        <f>Stock_Out[[#This Row],[Units Sold]]*Stock_Out[[#This Row],[Unit Price]]</f>
        <v>10000</v>
      </c>
    </row>
    <row r="20" spans="1:9" x14ac:dyDescent="0.3">
      <c r="A20" s="1">
        <v>19</v>
      </c>
      <c r="B20" s="5">
        <v>45320</v>
      </c>
      <c r="C20" s="40">
        <f t="shared" si="0"/>
        <v>45292</v>
      </c>
      <c r="D20" s="2" t="s">
        <v>14</v>
      </c>
      <c r="E20" s="20" t="s">
        <v>58</v>
      </c>
      <c r="F20" s="2" t="s">
        <v>20</v>
      </c>
      <c r="G20" s="53">
        <v>80</v>
      </c>
      <c r="H20" s="53">
        <v>10</v>
      </c>
      <c r="I20" s="59">
        <f>Stock_Out[[#This Row],[Units Sold]]*Stock_Out[[#This Row],[Unit Price]]</f>
        <v>800</v>
      </c>
    </row>
    <row r="21" spans="1:9" x14ac:dyDescent="0.3">
      <c r="A21" s="1">
        <v>20</v>
      </c>
      <c r="B21" s="6">
        <v>45314</v>
      </c>
      <c r="C21" s="40">
        <f t="shared" si="0"/>
        <v>45292</v>
      </c>
      <c r="D21" s="3" t="s">
        <v>15</v>
      </c>
      <c r="E21" s="3" t="s">
        <v>21</v>
      </c>
      <c r="F21" s="3" t="s">
        <v>20</v>
      </c>
      <c r="G21" s="54">
        <v>50</v>
      </c>
      <c r="H21" s="54">
        <v>10</v>
      </c>
      <c r="I21" s="60">
        <f>Stock_Out[[#This Row],[Units Sold]]*Stock_Out[[#This Row],[Unit Price]]</f>
        <v>500</v>
      </c>
    </row>
    <row r="22" spans="1:9" x14ac:dyDescent="0.3">
      <c r="A22" s="1">
        <v>21</v>
      </c>
      <c r="B22" s="38">
        <v>45335</v>
      </c>
      <c r="C22" s="40">
        <f t="shared" si="0"/>
        <v>45323</v>
      </c>
      <c r="D22" s="39" t="s">
        <v>6</v>
      </c>
      <c r="E22" s="39" t="s">
        <v>16</v>
      </c>
      <c r="F22" s="39" t="s">
        <v>17</v>
      </c>
      <c r="G22" s="55">
        <v>10</v>
      </c>
      <c r="H22" s="55">
        <v>95</v>
      </c>
      <c r="I22" s="60">
        <f>Stock_Out[[#This Row],[Units Sold]]*Stock_Out[[#This Row],[Unit Price]]</f>
        <v>950</v>
      </c>
    </row>
    <row r="23" spans="1:9" x14ac:dyDescent="0.3">
      <c r="A23" s="1">
        <v>22</v>
      </c>
      <c r="B23" s="5">
        <v>45325</v>
      </c>
      <c r="C23" s="40">
        <f t="shared" si="0"/>
        <v>45323</v>
      </c>
      <c r="D23" s="2" t="s">
        <v>6</v>
      </c>
      <c r="E23" s="2" t="s">
        <v>16</v>
      </c>
      <c r="F23" s="2" t="s">
        <v>17</v>
      </c>
      <c r="G23" s="53">
        <v>10</v>
      </c>
      <c r="H23" s="53">
        <v>125</v>
      </c>
      <c r="I23" s="60">
        <f>Stock_Out[[#This Row],[Units Sold]]*Stock_Out[[#This Row],[Unit Price]]</f>
        <v>1250</v>
      </c>
    </row>
    <row r="24" spans="1:9" x14ac:dyDescent="0.3">
      <c r="A24" s="1">
        <v>23</v>
      </c>
      <c r="B24" s="36">
        <v>45364</v>
      </c>
      <c r="C24" s="40">
        <f t="shared" si="0"/>
        <v>45352</v>
      </c>
      <c r="D24" s="37" t="s">
        <v>6</v>
      </c>
      <c r="E24" s="37" t="s">
        <v>16</v>
      </c>
      <c r="F24" s="37" t="s">
        <v>17</v>
      </c>
      <c r="G24" s="56">
        <v>10</v>
      </c>
      <c r="H24" s="56">
        <v>90</v>
      </c>
      <c r="I24" s="60">
        <f>Stock_Out[[#This Row],[Units Sold]]*Stock_Out[[#This Row],[Unit Price]]</f>
        <v>900</v>
      </c>
    </row>
    <row r="25" spans="1:9" x14ac:dyDescent="0.3">
      <c r="A25" s="1">
        <v>24</v>
      </c>
      <c r="B25" s="38">
        <v>45354</v>
      </c>
      <c r="C25" s="40">
        <f t="shared" si="0"/>
        <v>45352</v>
      </c>
      <c r="D25" s="39" t="s">
        <v>6</v>
      </c>
      <c r="E25" s="39" t="s">
        <v>16</v>
      </c>
      <c r="F25" s="39" t="s">
        <v>17</v>
      </c>
      <c r="G25" s="55">
        <v>10</v>
      </c>
      <c r="H25" s="55">
        <v>120</v>
      </c>
      <c r="I25" s="60">
        <f>Stock_Out[[#This Row],[Units Sold]]*Stock_Out[[#This Row],[Unit Price]]</f>
        <v>1200</v>
      </c>
    </row>
    <row r="26" spans="1:9" x14ac:dyDescent="0.3">
      <c r="A26" s="1">
        <v>25</v>
      </c>
      <c r="B26" s="36">
        <v>45395</v>
      </c>
      <c r="C26" s="40">
        <f t="shared" si="0"/>
        <v>45383</v>
      </c>
      <c r="D26" s="37" t="s">
        <v>6</v>
      </c>
      <c r="E26" s="37" t="s">
        <v>16</v>
      </c>
      <c r="F26" s="37" t="s">
        <v>17</v>
      </c>
      <c r="G26" s="56">
        <v>10</v>
      </c>
      <c r="H26" s="56">
        <v>90</v>
      </c>
      <c r="I26" s="60">
        <f>Stock_Out[[#This Row],[Units Sold]]*Stock_Out[[#This Row],[Unit Price]]</f>
        <v>900</v>
      </c>
    </row>
    <row r="27" spans="1:9" x14ac:dyDescent="0.3">
      <c r="A27" s="1">
        <v>26</v>
      </c>
      <c r="B27" s="38">
        <v>45385</v>
      </c>
      <c r="C27" s="40">
        <f t="shared" si="0"/>
        <v>45383</v>
      </c>
      <c r="D27" s="39" t="s">
        <v>6</v>
      </c>
      <c r="E27" s="39" t="s">
        <v>16</v>
      </c>
      <c r="F27" s="39" t="s">
        <v>17</v>
      </c>
      <c r="G27" s="55">
        <v>10</v>
      </c>
      <c r="H27" s="55">
        <v>95</v>
      </c>
      <c r="I27" s="60">
        <f>Stock_Out[[#This Row],[Units Sold]]*Stock_Out[[#This Row],[Unit Price]]</f>
        <v>950</v>
      </c>
    </row>
    <row r="28" spans="1:9" x14ac:dyDescent="0.3">
      <c r="A28" s="1">
        <v>27</v>
      </c>
      <c r="B28" s="36">
        <v>45425</v>
      </c>
      <c r="C28" s="40">
        <f t="shared" si="0"/>
        <v>45413</v>
      </c>
      <c r="D28" s="37" t="s">
        <v>6</v>
      </c>
      <c r="E28" s="37" t="s">
        <v>16</v>
      </c>
      <c r="F28" s="37" t="s">
        <v>17</v>
      </c>
      <c r="G28" s="56">
        <v>10</v>
      </c>
      <c r="H28" s="56">
        <v>0</v>
      </c>
      <c r="I28" s="60">
        <f>Stock_Out[[#This Row],[Units Sold]]*Stock_Out[[#This Row],[Unit Price]]</f>
        <v>0</v>
      </c>
    </row>
    <row r="29" spans="1:9" x14ac:dyDescent="0.3">
      <c r="A29" s="1">
        <v>28</v>
      </c>
      <c r="B29" s="38">
        <v>45415</v>
      </c>
      <c r="C29" s="40">
        <f t="shared" si="0"/>
        <v>45413</v>
      </c>
      <c r="D29" s="39" t="s">
        <v>6</v>
      </c>
      <c r="E29" s="39" t="s">
        <v>16</v>
      </c>
      <c r="F29" s="39" t="s">
        <v>17</v>
      </c>
      <c r="G29" s="55">
        <v>10</v>
      </c>
      <c r="H29" s="55">
        <v>0</v>
      </c>
      <c r="I29" s="60">
        <f>Stock_Out[[#This Row],[Units Sold]]*Stock_Out[[#This Row],[Unit Price]]</f>
        <v>0</v>
      </c>
    </row>
    <row r="30" spans="1:9" x14ac:dyDescent="0.3">
      <c r="A30" s="1">
        <v>29</v>
      </c>
      <c r="B30" s="36">
        <v>45456</v>
      </c>
      <c r="C30" s="40">
        <f t="shared" si="0"/>
        <v>45444</v>
      </c>
      <c r="D30" s="37" t="s">
        <v>6</v>
      </c>
      <c r="E30" s="37" t="s">
        <v>16</v>
      </c>
      <c r="F30" s="37" t="s">
        <v>17</v>
      </c>
      <c r="G30" s="56">
        <v>10</v>
      </c>
      <c r="H30" s="56">
        <v>100</v>
      </c>
      <c r="I30" s="60">
        <f>Stock_Out[[#This Row],[Units Sold]]*Stock_Out[[#This Row],[Unit Price]]</f>
        <v>1000</v>
      </c>
    </row>
    <row r="31" spans="1:9" x14ac:dyDescent="0.3">
      <c r="A31" s="1">
        <v>30</v>
      </c>
      <c r="B31" s="38">
        <v>45446</v>
      </c>
      <c r="C31" s="40">
        <f t="shared" si="0"/>
        <v>45444</v>
      </c>
      <c r="D31" s="39" t="s">
        <v>6</v>
      </c>
      <c r="E31" s="39" t="s">
        <v>16</v>
      </c>
      <c r="F31" s="39" t="s">
        <v>17</v>
      </c>
      <c r="G31" s="55">
        <v>10</v>
      </c>
      <c r="H31" s="55">
        <v>140</v>
      </c>
      <c r="I31" s="60">
        <f>Stock_Out[[#This Row],[Units Sold]]*Stock_Out[[#This Row],[Unit Price]]</f>
        <v>1400</v>
      </c>
    </row>
    <row r="32" spans="1:9" x14ac:dyDescent="0.3">
      <c r="A32" s="1">
        <v>31</v>
      </c>
      <c r="B32" s="36">
        <v>45486</v>
      </c>
      <c r="C32" s="40">
        <f t="shared" si="0"/>
        <v>45474</v>
      </c>
      <c r="D32" s="37" t="s">
        <v>6</v>
      </c>
      <c r="E32" s="37" t="s">
        <v>16</v>
      </c>
      <c r="F32" s="37" t="s">
        <v>17</v>
      </c>
      <c r="G32" s="56">
        <v>10</v>
      </c>
      <c r="H32" s="56">
        <v>95</v>
      </c>
      <c r="I32" s="60">
        <f>Stock_Out[[#This Row],[Units Sold]]*Stock_Out[[#This Row],[Unit Price]]</f>
        <v>950</v>
      </c>
    </row>
    <row r="33" spans="1:9" x14ac:dyDescent="0.3">
      <c r="A33" s="1">
        <v>32</v>
      </c>
      <c r="B33" s="38">
        <v>45476</v>
      </c>
      <c r="C33" s="40">
        <f t="shared" si="0"/>
        <v>45474</v>
      </c>
      <c r="D33" s="39" t="s">
        <v>6</v>
      </c>
      <c r="E33" s="39" t="s">
        <v>16</v>
      </c>
      <c r="F33" s="39" t="s">
        <v>17</v>
      </c>
      <c r="G33" s="55">
        <v>10</v>
      </c>
      <c r="H33" s="55">
        <v>90</v>
      </c>
      <c r="I33" s="60">
        <f>Stock_Out[[#This Row],[Units Sold]]*Stock_Out[[#This Row],[Unit Price]]</f>
        <v>900</v>
      </c>
    </row>
    <row r="34" spans="1:9" x14ac:dyDescent="0.3">
      <c r="A34" s="1">
        <v>33</v>
      </c>
      <c r="B34" s="36">
        <v>45517</v>
      </c>
      <c r="C34" s="40">
        <f t="shared" si="0"/>
        <v>45505</v>
      </c>
      <c r="D34" s="37" t="s">
        <v>6</v>
      </c>
      <c r="E34" s="37" t="s">
        <v>16</v>
      </c>
      <c r="F34" s="37" t="s">
        <v>17</v>
      </c>
      <c r="G34" s="56">
        <v>10</v>
      </c>
      <c r="H34" s="56">
        <v>96</v>
      </c>
      <c r="I34" s="61">
        <f>Stock_Out[[#This Row],[Units Sold]]*Stock_Out[[#This Row],[Unit Price]]</f>
        <v>960</v>
      </c>
    </row>
    <row r="35" spans="1:9" x14ac:dyDescent="0.3">
      <c r="A35" s="1">
        <v>34</v>
      </c>
      <c r="B35" s="38">
        <v>45507</v>
      </c>
      <c r="C35" s="40">
        <f t="shared" si="0"/>
        <v>45505</v>
      </c>
      <c r="D35" s="39" t="s">
        <v>6</v>
      </c>
      <c r="E35" s="39" t="s">
        <v>16</v>
      </c>
      <c r="F35" s="39" t="s">
        <v>17</v>
      </c>
      <c r="G35" s="55">
        <v>10</v>
      </c>
      <c r="H35" s="55">
        <v>95</v>
      </c>
      <c r="I35" s="62">
        <f>Stock_Out[[#This Row],[Units Sold]]*Stock_Out[[#This Row],[Unit Price]]</f>
        <v>950</v>
      </c>
    </row>
    <row r="36" spans="1:9" x14ac:dyDescent="0.3">
      <c r="A36" s="1">
        <v>35</v>
      </c>
      <c r="B36" s="38">
        <v>45338</v>
      </c>
      <c r="C36" s="40">
        <f t="shared" si="0"/>
        <v>45323</v>
      </c>
      <c r="D36" s="39" t="s">
        <v>7</v>
      </c>
      <c r="E36" s="39" t="s">
        <v>18</v>
      </c>
      <c r="F36" s="39" t="s">
        <v>17</v>
      </c>
      <c r="G36" s="55">
        <v>25</v>
      </c>
      <c r="H36" s="55">
        <v>200</v>
      </c>
      <c r="I36" s="62">
        <f>Stock_Out[[#This Row],[Units Sold]]*Stock_Out[[#This Row],[Unit Price]]</f>
        <v>5000</v>
      </c>
    </row>
    <row r="37" spans="1:9" x14ac:dyDescent="0.3">
      <c r="A37" s="1">
        <v>36</v>
      </c>
      <c r="B37" s="38">
        <v>45375</v>
      </c>
      <c r="C37" s="40">
        <f t="shared" si="0"/>
        <v>45352</v>
      </c>
      <c r="D37" s="39" t="s">
        <v>7</v>
      </c>
      <c r="E37" s="39" t="s">
        <v>18</v>
      </c>
      <c r="F37" s="39" t="s">
        <v>17</v>
      </c>
      <c r="G37" s="55">
        <v>25</v>
      </c>
      <c r="H37" s="55">
        <v>250</v>
      </c>
      <c r="I37" s="62">
        <f>Stock_Out[[#This Row],[Units Sold]]*Stock_Out[[#This Row],[Unit Price]]</f>
        <v>6250</v>
      </c>
    </row>
    <row r="38" spans="1:9" x14ac:dyDescent="0.3">
      <c r="A38" s="1">
        <v>37</v>
      </c>
      <c r="B38" s="36">
        <v>45398</v>
      </c>
      <c r="C38" s="40">
        <f t="shared" si="0"/>
        <v>45383</v>
      </c>
      <c r="D38" s="37" t="s">
        <v>7</v>
      </c>
      <c r="E38" s="37" t="s">
        <v>18</v>
      </c>
      <c r="F38" s="37" t="s">
        <v>17</v>
      </c>
      <c r="G38" s="56">
        <v>25</v>
      </c>
      <c r="H38" s="56">
        <v>240</v>
      </c>
      <c r="I38" s="61">
        <f>Stock_Out[[#This Row],[Units Sold]]*Stock_Out[[#This Row],[Unit Price]]</f>
        <v>6000</v>
      </c>
    </row>
    <row r="39" spans="1:9" x14ac:dyDescent="0.3">
      <c r="A39" s="1">
        <v>38</v>
      </c>
      <c r="B39" s="38">
        <v>45436</v>
      </c>
      <c r="C39" s="40">
        <f t="shared" si="0"/>
        <v>45413</v>
      </c>
      <c r="D39" s="39" t="s">
        <v>7</v>
      </c>
      <c r="E39" s="39" t="s">
        <v>18</v>
      </c>
      <c r="F39" s="39" t="s">
        <v>17</v>
      </c>
      <c r="G39" s="55">
        <v>25</v>
      </c>
      <c r="H39" s="55">
        <v>245</v>
      </c>
      <c r="I39" s="62">
        <f>Stock_Out[[#This Row],[Units Sold]]*Stock_Out[[#This Row],[Unit Price]]</f>
        <v>6125</v>
      </c>
    </row>
    <row r="40" spans="1:9" x14ac:dyDescent="0.3">
      <c r="A40" s="1">
        <v>39</v>
      </c>
      <c r="B40" s="36">
        <v>45489</v>
      </c>
      <c r="C40" s="40">
        <f t="shared" si="0"/>
        <v>45474</v>
      </c>
      <c r="D40" s="37" t="s">
        <v>7</v>
      </c>
      <c r="E40" s="37" t="s">
        <v>18</v>
      </c>
      <c r="F40" s="37" t="s">
        <v>17</v>
      </c>
      <c r="G40" s="56">
        <v>25</v>
      </c>
      <c r="H40" s="56">
        <v>250</v>
      </c>
      <c r="I40" s="61">
        <f>Stock_Out[[#This Row],[Units Sold]]*Stock_Out[[#This Row],[Unit Price]]</f>
        <v>6250</v>
      </c>
    </row>
    <row r="41" spans="1:9" x14ac:dyDescent="0.3">
      <c r="A41" s="1">
        <v>40</v>
      </c>
      <c r="B41" s="38">
        <v>45507</v>
      </c>
      <c r="C41" s="40">
        <f t="shared" si="0"/>
        <v>45505</v>
      </c>
      <c r="D41" s="39" t="s">
        <v>7</v>
      </c>
      <c r="E41" s="39" t="s">
        <v>18</v>
      </c>
      <c r="F41" s="39" t="s">
        <v>17</v>
      </c>
      <c r="G41" s="55">
        <v>25</v>
      </c>
      <c r="H41" s="55">
        <v>240</v>
      </c>
      <c r="I41" s="62">
        <f>Stock_Out[[#This Row],[Units Sold]]*Stock_Out[[#This Row],[Unit Price]]</f>
        <v>6000</v>
      </c>
    </row>
    <row r="42" spans="1:9" x14ac:dyDescent="0.3">
      <c r="A42" s="1">
        <v>41</v>
      </c>
      <c r="B42" s="38">
        <v>45307</v>
      </c>
      <c r="C42" s="40">
        <f t="shared" si="0"/>
        <v>45292</v>
      </c>
      <c r="D42" s="39" t="s">
        <v>8</v>
      </c>
      <c r="E42" s="39" t="s">
        <v>19</v>
      </c>
      <c r="F42" s="39" t="s">
        <v>20</v>
      </c>
      <c r="G42" s="55">
        <v>85</v>
      </c>
      <c r="H42" s="55">
        <v>10</v>
      </c>
      <c r="I42" s="59">
        <f>Stock_Out[[#This Row],[Units Sold]]*Stock_Out[[#This Row],[Unit Price]]</f>
        <v>850</v>
      </c>
    </row>
    <row r="43" spans="1:9" x14ac:dyDescent="0.3">
      <c r="A43" s="1">
        <v>42</v>
      </c>
      <c r="B43" s="5">
        <v>45376</v>
      </c>
      <c r="C43" s="40">
        <f t="shared" si="0"/>
        <v>45352</v>
      </c>
      <c r="D43" s="2" t="s">
        <v>8</v>
      </c>
      <c r="E43" s="2" t="s">
        <v>19</v>
      </c>
      <c r="F43" s="2" t="s">
        <v>20</v>
      </c>
      <c r="G43" s="53">
        <v>85</v>
      </c>
      <c r="H43" s="53">
        <v>0</v>
      </c>
      <c r="I43" s="59">
        <f>Stock_Out[[#This Row],[Units Sold]]*Stock_Out[[#This Row],[Unit Price]]</f>
        <v>0</v>
      </c>
    </row>
    <row r="44" spans="1:9" x14ac:dyDescent="0.3">
      <c r="A44" s="1">
        <v>43</v>
      </c>
      <c r="B44" s="36">
        <v>45407</v>
      </c>
      <c r="C44" s="40">
        <f t="shared" si="0"/>
        <v>45383</v>
      </c>
      <c r="D44" s="37" t="s">
        <v>8</v>
      </c>
      <c r="E44" s="37" t="s">
        <v>19</v>
      </c>
      <c r="F44" s="37" t="s">
        <v>20</v>
      </c>
      <c r="G44" s="56">
        <v>85</v>
      </c>
      <c r="H44" s="56">
        <v>8</v>
      </c>
      <c r="I44" s="59">
        <f>Stock_Out[[#This Row],[Units Sold]]*Stock_Out[[#This Row],[Unit Price]]</f>
        <v>680</v>
      </c>
    </row>
    <row r="45" spans="1:9" x14ac:dyDescent="0.3">
      <c r="A45" s="1">
        <v>44</v>
      </c>
      <c r="B45" s="36">
        <v>45437</v>
      </c>
      <c r="C45" s="40">
        <f t="shared" si="0"/>
        <v>45413</v>
      </c>
      <c r="D45" s="37" t="s">
        <v>8</v>
      </c>
      <c r="E45" s="37" t="s">
        <v>19</v>
      </c>
      <c r="F45" s="37" t="s">
        <v>20</v>
      </c>
      <c r="G45" s="56">
        <v>85</v>
      </c>
      <c r="H45" s="56">
        <v>7</v>
      </c>
      <c r="I45" s="59">
        <f>Stock_Out[[#This Row],[Units Sold]]*Stock_Out[[#This Row],[Unit Price]]</f>
        <v>595</v>
      </c>
    </row>
    <row r="46" spans="1:9" x14ac:dyDescent="0.3">
      <c r="A46" s="1">
        <v>45</v>
      </c>
      <c r="B46" s="36">
        <v>45498</v>
      </c>
      <c r="C46" s="40">
        <f t="shared" si="0"/>
        <v>45474</v>
      </c>
      <c r="D46" s="37" t="s">
        <v>8</v>
      </c>
      <c r="E46" s="37" t="s">
        <v>19</v>
      </c>
      <c r="F46" s="37" t="s">
        <v>20</v>
      </c>
      <c r="G46" s="56">
        <v>85</v>
      </c>
      <c r="H46" s="56">
        <v>8</v>
      </c>
      <c r="I46" s="59">
        <f>Stock_Out[[#This Row],[Units Sold]]*Stock_Out[[#This Row],[Unit Price]]</f>
        <v>680</v>
      </c>
    </row>
    <row r="47" spans="1:9" x14ac:dyDescent="0.3">
      <c r="A47" s="1">
        <v>46</v>
      </c>
      <c r="B47" s="36">
        <v>45511</v>
      </c>
      <c r="C47" s="40">
        <f t="shared" si="0"/>
        <v>45505</v>
      </c>
      <c r="D47" s="37" t="s">
        <v>8</v>
      </c>
      <c r="E47" s="37" t="s">
        <v>19</v>
      </c>
      <c r="F47" s="37" t="s">
        <v>20</v>
      </c>
      <c r="G47" s="56">
        <v>85</v>
      </c>
      <c r="H47" s="56">
        <v>9</v>
      </c>
      <c r="I47" s="59">
        <f>Stock_Out[[#This Row],[Units Sold]]*Stock_Out[[#This Row],[Unit Price]]</f>
        <v>765</v>
      </c>
    </row>
    <row r="48" spans="1:9" x14ac:dyDescent="0.3">
      <c r="A48" s="1">
        <v>47</v>
      </c>
      <c r="B48" s="36">
        <v>45343</v>
      </c>
      <c r="C48" s="40">
        <f t="shared" si="0"/>
        <v>45323</v>
      </c>
      <c r="D48" s="37" t="s">
        <v>9</v>
      </c>
      <c r="E48" s="37" t="s">
        <v>22</v>
      </c>
      <c r="F48" s="37" t="s">
        <v>23</v>
      </c>
      <c r="G48" s="56">
        <v>125</v>
      </c>
      <c r="H48" s="56">
        <v>0</v>
      </c>
      <c r="I48" s="61">
        <f>Stock_Out[[#This Row],[Units Sold]]*Stock_Out[[#This Row],[Unit Price]]</f>
        <v>0</v>
      </c>
    </row>
    <row r="49" spans="1:9" x14ac:dyDescent="0.3">
      <c r="A49" s="1">
        <v>48</v>
      </c>
      <c r="B49" s="36">
        <v>45335</v>
      </c>
      <c r="C49" s="40">
        <f t="shared" si="0"/>
        <v>45323</v>
      </c>
      <c r="D49" s="37" t="s">
        <v>9</v>
      </c>
      <c r="E49" s="37" t="s">
        <v>22</v>
      </c>
      <c r="F49" s="37" t="s">
        <v>23</v>
      </c>
      <c r="G49" s="56">
        <v>125</v>
      </c>
      <c r="H49" s="56">
        <v>0</v>
      </c>
      <c r="I49" s="61">
        <f>Stock_Out[[#This Row],[Units Sold]]*Stock_Out[[#This Row],[Unit Price]]</f>
        <v>0</v>
      </c>
    </row>
    <row r="50" spans="1:9" x14ac:dyDescent="0.3">
      <c r="A50" s="1">
        <v>49</v>
      </c>
      <c r="B50" s="36">
        <v>45372</v>
      </c>
      <c r="C50" s="40">
        <f t="shared" si="0"/>
        <v>45352</v>
      </c>
      <c r="D50" s="37" t="s">
        <v>9</v>
      </c>
      <c r="E50" s="37" t="s">
        <v>22</v>
      </c>
      <c r="F50" s="37" t="s">
        <v>23</v>
      </c>
      <c r="G50" s="56">
        <v>125</v>
      </c>
      <c r="H50" s="56">
        <v>18</v>
      </c>
      <c r="I50" s="61">
        <f>Stock_Out[[#This Row],[Units Sold]]*Stock_Out[[#This Row],[Unit Price]]</f>
        <v>2250</v>
      </c>
    </row>
    <row r="51" spans="1:9" x14ac:dyDescent="0.3">
      <c r="A51" s="1">
        <v>50</v>
      </c>
      <c r="B51" s="36">
        <v>45364</v>
      </c>
      <c r="C51" s="40">
        <f t="shared" si="0"/>
        <v>45352</v>
      </c>
      <c r="D51" s="37" t="s">
        <v>9</v>
      </c>
      <c r="E51" s="37" t="s">
        <v>22</v>
      </c>
      <c r="F51" s="37" t="s">
        <v>23</v>
      </c>
      <c r="G51" s="56">
        <v>125</v>
      </c>
      <c r="H51" s="56">
        <v>17</v>
      </c>
      <c r="I51" s="61">
        <f>Stock_Out[[#This Row],[Units Sold]]*Stock_Out[[#This Row],[Unit Price]]</f>
        <v>2125</v>
      </c>
    </row>
    <row r="52" spans="1:9" x14ac:dyDescent="0.3">
      <c r="A52" s="1">
        <v>51</v>
      </c>
      <c r="B52" s="36">
        <v>45403</v>
      </c>
      <c r="C52" s="40">
        <f t="shared" si="0"/>
        <v>45383</v>
      </c>
      <c r="D52" s="37" t="s">
        <v>9</v>
      </c>
      <c r="E52" s="37" t="s">
        <v>22</v>
      </c>
      <c r="F52" s="37" t="s">
        <v>23</v>
      </c>
      <c r="G52" s="56">
        <v>125</v>
      </c>
      <c r="H52" s="56">
        <v>15</v>
      </c>
      <c r="I52" s="61">
        <f>Stock_Out[[#This Row],[Units Sold]]*Stock_Out[[#This Row],[Unit Price]]</f>
        <v>1875</v>
      </c>
    </row>
    <row r="53" spans="1:9" x14ac:dyDescent="0.3">
      <c r="A53" s="1">
        <v>52</v>
      </c>
      <c r="B53" s="36">
        <v>45395</v>
      </c>
      <c r="C53" s="40">
        <f t="shared" si="0"/>
        <v>45383</v>
      </c>
      <c r="D53" s="37" t="s">
        <v>9</v>
      </c>
      <c r="E53" s="37" t="s">
        <v>22</v>
      </c>
      <c r="F53" s="37" t="s">
        <v>23</v>
      </c>
      <c r="G53" s="56">
        <v>125</v>
      </c>
      <c r="H53" s="56">
        <v>25</v>
      </c>
      <c r="I53" s="61">
        <f>Stock_Out[[#This Row],[Units Sold]]*Stock_Out[[#This Row],[Unit Price]]</f>
        <v>3125</v>
      </c>
    </row>
    <row r="54" spans="1:9" x14ac:dyDescent="0.3">
      <c r="A54" s="1">
        <v>53</v>
      </c>
      <c r="B54" s="36">
        <v>45433</v>
      </c>
      <c r="C54" s="40">
        <f t="shared" si="0"/>
        <v>45413</v>
      </c>
      <c r="D54" s="37" t="s">
        <v>9</v>
      </c>
      <c r="E54" s="37" t="s">
        <v>22</v>
      </c>
      <c r="F54" s="37" t="s">
        <v>23</v>
      </c>
      <c r="G54" s="56">
        <v>125</v>
      </c>
      <c r="H54" s="56">
        <v>19</v>
      </c>
      <c r="I54" s="61">
        <f>Stock_Out[[#This Row],[Units Sold]]*Stock_Out[[#This Row],[Unit Price]]</f>
        <v>2375</v>
      </c>
    </row>
    <row r="55" spans="1:9" x14ac:dyDescent="0.3">
      <c r="A55" s="1">
        <v>54</v>
      </c>
      <c r="B55" s="36">
        <v>45425</v>
      </c>
      <c r="C55" s="40">
        <f t="shared" si="0"/>
        <v>45413</v>
      </c>
      <c r="D55" s="37" t="s">
        <v>9</v>
      </c>
      <c r="E55" s="37" t="s">
        <v>22</v>
      </c>
      <c r="F55" s="37" t="s">
        <v>23</v>
      </c>
      <c r="G55" s="56">
        <v>125</v>
      </c>
      <c r="H55" s="56">
        <v>20</v>
      </c>
      <c r="I55" s="61">
        <f>Stock_Out[[#This Row],[Units Sold]]*Stock_Out[[#This Row],[Unit Price]]</f>
        <v>2500</v>
      </c>
    </row>
    <row r="56" spans="1:9" x14ac:dyDescent="0.3">
      <c r="A56" s="1">
        <v>55</v>
      </c>
      <c r="B56" s="36">
        <v>45464</v>
      </c>
      <c r="C56" s="40">
        <f t="shared" si="0"/>
        <v>45444</v>
      </c>
      <c r="D56" s="37" t="s">
        <v>9</v>
      </c>
      <c r="E56" s="37" t="s">
        <v>22</v>
      </c>
      <c r="F56" s="37" t="s">
        <v>23</v>
      </c>
      <c r="G56" s="56">
        <v>125</v>
      </c>
      <c r="H56" s="56">
        <v>19</v>
      </c>
      <c r="I56" s="61">
        <f>Stock_Out[[#This Row],[Units Sold]]*Stock_Out[[#This Row],[Unit Price]]</f>
        <v>2375</v>
      </c>
    </row>
    <row r="57" spans="1:9" x14ac:dyDescent="0.3">
      <c r="A57" s="1">
        <v>56</v>
      </c>
      <c r="B57" s="36">
        <v>45456</v>
      </c>
      <c r="C57" s="40">
        <f t="shared" si="0"/>
        <v>45444</v>
      </c>
      <c r="D57" s="37" t="s">
        <v>9</v>
      </c>
      <c r="E57" s="37" t="s">
        <v>22</v>
      </c>
      <c r="F57" s="37" t="s">
        <v>23</v>
      </c>
      <c r="G57" s="56">
        <v>125</v>
      </c>
      <c r="H57" s="56">
        <v>19</v>
      </c>
      <c r="I57" s="61">
        <f>Stock_Out[[#This Row],[Units Sold]]*Stock_Out[[#This Row],[Unit Price]]</f>
        <v>2375</v>
      </c>
    </row>
    <row r="58" spans="1:9" x14ac:dyDescent="0.3">
      <c r="A58" s="1">
        <v>57</v>
      </c>
      <c r="B58" s="36">
        <v>45494</v>
      </c>
      <c r="C58" s="40">
        <f t="shared" si="0"/>
        <v>45474</v>
      </c>
      <c r="D58" s="37" t="s">
        <v>9</v>
      </c>
      <c r="E58" s="37" t="s">
        <v>22</v>
      </c>
      <c r="F58" s="37" t="s">
        <v>23</v>
      </c>
      <c r="G58" s="56">
        <v>125</v>
      </c>
      <c r="H58" s="56">
        <v>0</v>
      </c>
      <c r="I58" s="61">
        <f>Stock_Out[[#This Row],[Units Sold]]*Stock_Out[[#This Row],[Unit Price]]</f>
        <v>0</v>
      </c>
    </row>
    <row r="59" spans="1:9" x14ac:dyDescent="0.3">
      <c r="A59" s="1">
        <v>58</v>
      </c>
      <c r="B59" s="36">
        <v>45486</v>
      </c>
      <c r="C59" s="40">
        <f t="shared" ref="C59:C113" si="1">DATE(YEAR(B59),MONTH(B59),1)</f>
        <v>45474</v>
      </c>
      <c r="D59" s="37" t="s">
        <v>9</v>
      </c>
      <c r="E59" s="37" t="s">
        <v>22</v>
      </c>
      <c r="F59" s="37" t="s">
        <v>23</v>
      </c>
      <c r="G59" s="56">
        <v>125</v>
      </c>
      <c r="H59" s="56">
        <v>0</v>
      </c>
      <c r="I59" s="61">
        <f>Stock_Out[[#This Row],[Units Sold]]*Stock_Out[[#This Row],[Unit Price]]</f>
        <v>0</v>
      </c>
    </row>
    <row r="60" spans="1:9" x14ac:dyDescent="0.3">
      <c r="A60" s="1">
        <v>59</v>
      </c>
      <c r="B60" s="36">
        <v>45510</v>
      </c>
      <c r="C60" s="40">
        <f t="shared" si="1"/>
        <v>45505</v>
      </c>
      <c r="D60" s="37" t="s">
        <v>9</v>
      </c>
      <c r="E60" s="37" t="s">
        <v>22</v>
      </c>
      <c r="F60" s="37" t="s">
        <v>23</v>
      </c>
      <c r="G60" s="56">
        <v>125</v>
      </c>
      <c r="H60" s="56">
        <v>0</v>
      </c>
      <c r="I60" s="61">
        <f>Stock_Out[[#This Row],[Units Sold]]*Stock_Out[[#This Row],[Unit Price]]</f>
        <v>0</v>
      </c>
    </row>
    <row r="61" spans="1:9" x14ac:dyDescent="0.3">
      <c r="A61" s="1">
        <v>60</v>
      </c>
      <c r="B61" s="36">
        <v>45511</v>
      </c>
      <c r="C61" s="40">
        <f t="shared" si="1"/>
        <v>45505</v>
      </c>
      <c r="D61" s="37" t="s">
        <v>9</v>
      </c>
      <c r="E61" s="37" t="s">
        <v>22</v>
      </c>
      <c r="F61" s="37" t="s">
        <v>23</v>
      </c>
      <c r="G61" s="56">
        <v>125</v>
      </c>
      <c r="H61" s="56">
        <v>0</v>
      </c>
      <c r="I61" s="61">
        <f>Stock_Out[[#This Row],[Units Sold]]*Stock_Out[[#This Row],[Unit Price]]</f>
        <v>0</v>
      </c>
    </row>
    <row r="62" spans="1:9" x14ac:dyDescent="0.3">
      <c r="A62" s="1">
        <v>61</v>
      </c>
      <c r="B62" s="38">
        <v>45334</v>
      </c>
      <c r="C62" s="40">
        <f t="shared" si="1"/>
        <v>45323</v>
      </c>
      <c r="D62" s="39" t="s">
        <v>10</v>
      </c>
      <c r="E62" s="39" t="s">
        <v>24</v>
      </c>
      <c r="F62" s="39" t="s">
        <v>23</v>
      </c>
      <c r="G62" s="55">
        <v>500</v>
      </c>
      <c r="H62" s="55">
        <v>9</v>
      </c>
      <c r="I62" s="58">
        <f>Stock_Out[[#This Row],[Units Sold]]*Stock_Out[[#This Row],[Unit Price]]</f>
        <v>4500</v>
      </c>
    </row>
    <row r="63" spans="1:9" x14ac:dyDescent="0.3">
      <c r="A63" s="1">
        <v>62</v>
      </c>
      <c r="B63" s="5">
        <v>45333</v>
      </c>
      <c r="C63" s="40">
        <f t="shared" si="1"/>
        <v>45323</v>
      </c>
      <c r="D63" s="2" t="s">
        <v>10</v>
      </c>
      <c r="E63" s="2" t="s">
        <v>24</v>
      </c>
      <c r="F63" s="2" t="s">
        <v>23</v>
      </c>
      <c r="G63" s="53">
        <v>500</v>
      </c>
      <c r="H63" s="53">
        <v>9</v>
      </c>
      <c r="I63" s="58">
        <f>Stock_Out[[#This Row],[Units Sold]]*Stock_Out[[#This Row],[Unit Price]]</f>
        <v>4500</v>
      </c>
    </row>
    <row r="64" spans="1:9" x14ac:dyDescent="0.3">
      <c r="A64" s="1">
        <v>63</v>
      </c>
      <c r="B64" s="38">
        <v>45363</v>
      </c>
      <c r="C64" s="40">
        <f t="shared" si="1"/>
        <v>45352</v>
      </c>
      <c r="D64" s="39" t="s">
        <v>10</v>
      </c>
      <c r="E64" s="39" t="s">
        <v>24</v>
      </c>
      <c r="F64" s="39" t="s">
        <v>23</v>
      </c>
      <c r="G64" s="55">
        <v>500</v>
      </c>
      <c r="H64" s="55">
        <v>6</v>
      </c>
      <c r="I64" s="58">
        <f>Stock_Out[[#This Row],[Units Sold]]*Stock_Out[[#This Row],[Unit Price]]</f>
        <v>3000</v>
      </c>
    </row>
    <row r="65" spans="1:9" x14ac:dyDescent="0.3">
      <c r="A65" s="1">
        <v>64</v>
      </c>
      <c r="B65" s="5">
        <v>45362</v>
      </c>
      <c r="C65" s="40">
        <f t="shared" si="1"/>
        <v>45352</v>
      </c>
      <c r="D65" s="2" t="s">
        <v>10</v>
      </c>
      <c r="E65" s="2" t="s">
        <v>24</v>
      </c>
      <c r="F65" s="2" t="s">
        <v>23</v>
      </c>
      <c r="G65" s="53">
        <v>500</v>
      </c>
      <c r="H65" s="53">
        <v>8</v>
      </c>
      <c r="I65" s="58">
        <f>Stock_Out[[#This Row],[Units Sold]]*Stock_Out[[#This Row],[Unit Price]]</f>
        <v>4000</v>
      </c>
    </row>
    <row r="66" spans="1:9" x14ac:dyDescent="0.3">
      <c r="A66" s="1">
        <v>65</v>
      </c>
      <c r="B66" s="38">
        <v>45394</v>
      </c>
      <c r="C66" s="40">
        <f t="shared" si="1"/>
        <v>45383</v>
      </c>
      <c r="D66" s="39" t="s">
        <v>10</v>
      </c>
      <c r="E66" s="39" t="s">
        <v>24</v>
      </c>
      <c r="F66" s="39" t="s">
        <v>23</v>
      </c>
      <c r="G66" s="55">
        <v>500</v>
      </c>
      <c r="H66" s="55">
        <v>0</v>
      </c>
      <c r="I66" s="58">
        <f>Stock_Out[[#This Row],[Units Sold]]*Stock_Out[[#This Row],[Unit Price]]</f>
        <v>0</v>
      </c>
    </row>
    <row r="67" spans="1:9" x14ac:dyDescent="0.3">
      <c r="A67" s="1">
        <v>66</v>
      </c>
      <c r="B67" s="5">
        <v>45393</v>
      </c>
      <c r="C67" s="40">
        <f t="shared" si="1"/>
        <v>45383</v>
      </c>
      <c r="D67" s="2" t="s">
        <v>10</v>
      </c>
      <c r="E67" s="2" t="s">
        <v>24</v>
      </c>
      <c r="F67" s="2" t="s">
        <v>23</v>
      </c>
      <c r="G67" s="53">
        <v>500</v>
      </c>
      <c r="H67" s="53">
        <v>0</v>
      </c>
      <c r="I67" s="58">
        <f>Stock_Out[[#This Row],[Units Sold]]*Stock_Out[[#This Row],[Unit Price]]</f>
        <v>0</v>
      </c>
    </row>
    <row r="68" spans="1:9" x14ac:dyDescent="0.3">
      <c r="A68" s="1">
        <v>67</v>
      </c>
      <c r="B68" s="38">
        <v>45424</v>
      </c>
      <c r="C68" s="40">
        <f t="shared" si="1"/>
        <v>45413</v>
      </c>
      <c r="D68" s="39" t="s">
        <v>10</v>
      </c>
      <c r="E68" s="39" t="s">
        <v>24</v>
      </c>
      <c r="F68" s="39" t="s">
        <v>23</v>
      </c>
      <c r="G68" s="55">
        <v>500</v>
      </c>
      <c r="H68" s="55">
        <v>5</v>
      </c>
      <c r="I68" s="58">
        <f>Stock_Out[[#This Row],[Units Sold]]*Stock_Out[[#This Row],[Unit Price]]</f>
        <v>2500</v>
      </c>
    </row>
    <row r="69" spans="1:9" x14ac:dyDescent="0.3">
      <c r="A69" s="1">
        <v>68</v>
      </c>
      <c r="B69" s="5">
        <v>45423</v>
      </c>
      <c r="C69" s="40">
        <f t="shared" si="1"/>
        <v>45413</v>
      </c>
      <c r="D69" s="2" t="s">
        <v>10</v>
      </c>
      <c r="E69" s="2" t="s">
        <v>24</v>
      </c>
      <c r="F69" s="2" t="s">
        <v>23</v>
      </c>
      <c r="G69" s="53">
        <v>500</v>
      </c>
      <c r="H69" s="53">
        <v>9</v>
      </c>
      <c r="I69" s="58">
        <f>Stock_Out[[#This Row],[Units Sold]]*Stock_Out[[#This Row],[Unit Price]]</f>
        <v>4500</v>
      </c>
    </row>
    <row r="70" spans="1:9" x14ac:dyDescent="0.3">
      <c r="A70" s="1">
        <v>69</v>
      </c>
      <c r="B70" s="38">
        <v>45455</v>
      </c>
      <c r="C70" s="40">
        <f t="shared" si="1"/>
        <v>45444</v>
      </c>
      <c r="D70" s="39" t="s">
        <v>10</v>
      </c>
      <c r="E70" s="39" t="s">
        <v>24</v>
      </c>
      <c r="F70" s="39" t="s">
        <v>23</v>
      </c>
      <c r="G70" s="55">
        <v>500</v>
      </c>
      <c r="H70" s="55">
        <v>8</v>
      </c>
      <c r="I70" s="58">
        <f>Stock_Out[[#This Row],[Units Sold]]*Stock_Out[[#This Row],[Unit Price]]</f>
        <v>4000</v>
      </c>
    </row>
    <row r="71" spans="1:9" x14ac:dyDescent="0.3">
      <c r="A71" s="1">
        <v>70</v>
      </c>
      <c r="B71" s="5">
        <v>45454</v>
      </c>
      <c r="C71" s="40">
        <f t="shared" si="1"/>
        <v>45444</v>
      </c>
      <c r="D71" s="2" t="s">
        <v>10</v>
      </c>
      <c r="E71" s="2" t="s">
        <v>24</v>
      </c>
      <c r="F71" s="2" t="s">
        <v>23</v>
      </c>
      <c r="G71" s="53">
        <v>500</v>
      </c>
      <c r="H71" s="53">
        <v>4</v>
      </c>
      <c r="I71" s="58">
        <f>Stock_Out[[#This Row],[Units Sold]]*Stock_Out[[#This Row],[Unit Price]]</f>
        <v>2000</v>
      </c>
    </row>
    <row r="72" spans="1:9" x14ac:dyDescent="0.3">
      <c r="A72" s="1">
        <v>71</v>
      </c>
      <c r="B72" s="38">
        <v>45485</v>
      </c>
      <c r="C72" s="40">
        <f t="shared" si="1"/>
        <v>45474</v>
      </c>
      <c r="D72" s="39" t="s">
        <v>10</v>
      </c>
      <c r="E72" s="39" t="s">
        <v>24</v>
      </c>
      <c r="F72" s="39" t="s">
        <v>23</v>
      </c>
      <c r="G72" s="55">
        <v>500</v>
      </c>
      <c r="H72" s="55">
        <v>0</v>
      </c>
      <c r="I72" s="58">
        <f>Stock_Out[[#This Row],[Units Sold]]*Stock_Out[[#This Row],[Unit Price]]</f>
        <v>0</v>
      </c>
    </row>
    <row r="73" spans="1:9" x14ac:dyDescent="0.3">
      <c r="A73" s="1">
        <v>72</v>
      </c>
      <c r="B73" s="5">
        <v>45484</v>
      </c>
      <c r="C73" s="40">
        <f t="shared" si="1"/>
        <v>45474</v>
      </c>
      <c r="D73" s="2" t="s">
        <v>10</v>
      </c>
      <c r="E73" s="2" t="s">
        <v>24</v>
      </c>
      <c r="F73" s="2" t="s">
        <v>23</v>
      </c>
      <c r="G73" s="53">
        <v>500</v>
      </c>
      <c r="H73" s="53">
        <v>0</v>
      </c>
      <c r="I73" s="58">
        <f>Stock_Out[[#This Row],[Units Sold]]*Stock_Out[[#This Row],[Unit Price]]</f>
        <v>0</v>
      </c>
    </row>
    <row r="74" spans="1:9" x14ac:dyDescent="0.3">
      <c r="A74" s="1">
        <v>73</v>
      </c>
      <c r="B74" s="17">
        <v>45510</v>
      </c>
      <c r="C74" s="40">
        <f t="shared" si="1"/>
        <v>45505</v>
      </c>
      <c r="D74" s="20" t="s">
        <v>10</v>
      </c>
      <c r="E74" s="20" t="s">
        <v>24</v>
      </c>
      <c r="F74" s="20" t="s">
        <v>23</v>
      </c>
      <c r="G74" s="51">
        <v>500</v>
      </c>
      <c r="H74" s="51">
        <v>6</v>
      </c>
      <c r="I74" s="58">
        <f>Stock_Out[[#This Row],[Units Sold]]*Stock_Out[[#This Row],[Unit Price]]</f>
        <v>3000</v>
      </c>
    </row>
    <row r="75" spans="1:9" x14ac:dyDescent="0.3">
      <c r="A75" s="1">
        <v>74</v>
      </c>
      <c r="B75" s="5">
        <v>45511</v>
      </c>
      <c r="C75" s="40">
        <f t="shared" si="1"/>
        <v>45505</v>
      </c>
      <c r="D75" s="2" t="s">
        <v>10</v>
      </c>
      <c r="E75" s="2" t="s">
        <v>24</v>
      </c>
      <c r="F75" s="2" t="s">
        <v>23</v>
      </c>
      <c r="G75" s="53">
        <v>500</v>
      </c>
      <c r="H75" s="53">
        <v>9</v>
      </c>
      <c r="I75" s="58">
        <f>Stock_Out[[#This Row],[Units Sold]]*Stock_Out[[#This Row],[Unit Price]]</f>
        <v>4500</v>
      </c>
    </row>
    <row r="76" spans="1:9" x14ac:dyDescent="0.3">
      <c r="A76" s="1">
        <v>75</v>
      </c>
      <c r="B76" s="36">
        <v>45339</v>
      </c>
      <c r="C76" s="40">
        <f t="shared" si="1"/>
        <v>45323</v>
      </c>
      <c r="D76" s="37" t="s">
        <v>11</v>
      </c>
      <c r="E76" s="37" t="s">
        <v>5</v>
      </c>
      <c r="F76" s="37" t="s">
        <v>23</v>
      </c>
      <c r="G76" s="56">
        <v>4500</v>
      </c>
      <c r="H76" s="56">
        <v>0</v>
      </c>
      <c r="I76" s="61">
        <f>Stock_Out[[#This Row],[Units Sold]]*Stock_Out[[#This Row],[Unit Price]]</f>
        <v>0</v>
      </c>
    </row>
    <row r="77" spans="1:9" x14ac:dyDescent="0.3">
      <c r="A77" s="1">
        <v>76</v>
      </c>
      <c r="B77" s="36">
        <v>45352</v>
      </c>
      <c r="C77" s="40">
        <f t="shared" si="1"/>
        <v>45352</v>
      </c>
      <c r="D77" s="37" t="s">
        <v>11</v>
      </c>
      <c r="E77" s="37" t="s">
        <v>5</v>
      </c>
      <c r="F77" s="37" t="s">
        <v>23</v>
      </c>
      <c r="G77" s="56">
        <v>4500</v>
      </c>
      <c r="H77" s="56">
        <v>5</v>
      </c>
      <c r="I77" s="61">
        <f>Stock_Out[[#This Row],[Units Sold]]*Stock_Out[[#This Row],[Unit Price]]</f>
        <v>22500</v>
      </c>
    </row>
    <row r="78" spans="1:9" x14ac:dyDescent="0.3">
      <c r="A78" s="1">
        <v>77</v>
      </c>
      <c r="B78" s="36">
        <v>45397</v>
      </c>
      <c r="C78" s="40">
        <f t="shared" si="1"/>
        <v>45383</v>
      </c>
      <c r="D78" s="37" t="s">
        <v>11</v>
      </c>
      <c r="E78" s="37" t="s">
        <v>5</v>
      </c>
      <c r="F78" s="37" t="s">
        <v>23</v>
      </c>
      <c r="G78" s="56">
        <v>4500</v>
      </c>
      <c r="H78" s="56">
        <v>6</v>
      </c>
      <c r="I78" s="61">
        <f>Stock_Out[[#This Row],[Units Sold]]*Stock_Out[[#This Row],[Unit Price]]</f>
        <v>27000</v>
      </c>
    </row>
    <row r="79" spans="1:9" x14ac:dyDescent="0.3">
      <c r="A79" s="1">
        <v>78</v>
      </c>
      <c r="B79" s="36">
        <v>45417</v>
      </c>
      <c r="C79" s="40">
        <f t="shared" si="1"/>
        <v>45413</v>
      </c>
      <c r="D79" s="37" t="s">
        <v>11</v>
      </c>
      <c r="E79" s="37" t="s">
        <v>5</v>
      </c>
      <c r="F79" s="37" t="s">
        <v>23</v>
      </c>
      <c r="G79" s="56">
        <v>4500</v>
      </c>
      <c r="H79" s="56">
        <v>3</v>
      </c>
      <c r="I79" s="61">
        <f>Stock_Out[[#This Row],[Units Sold]]*Stock_Out[[#This Row],[Unit Price]]</f>
        <v>13500</v>
      </c>
    </row>
    <row r="80" spans="1:9" x14ac:dyDescent="0.3">
      <c r="A80" s="1">
        <v>79</v>
      </c>
      <c r="B80" s="36">
        <v>45474</v>
      </c>
      <c r="C80" s="40">
        <f t="shared" si="1"/>
        <v>45474</v>
      </c>
      <c r="D80" s="37" t="s">
        <v>11</v>
      </c>
      <c r="E80" s="37" t="s">
        <v>5</v>
      </c>
      <c r="F80" s="37" t="s">
        <v>23</v>
      </c>
      <c r="G80" s="56">
        <v>4500</v>
      </c>
      <c r="H80" s="56">
        <v>2</v>
      </c>
      <c r="I80" s="61">
        <f>Stock_Out[[#This Row],[Units Sold]]*Stock_Out[[#This Row],[Unit Price]]</f>
        <v>9000</v>
      </c>
    </row>
    <row r="81" spans="1:9" x14ac:dyDescent="0.3">
      <c r="A81" s="1">
        <v>80</v>
      </c>
      <c r="B81" s="36">
        <v>45510</v>
      </c>
      <c r="C81" s="40">
        <f t="shared" si="1"/>
        <v>45505</v>
      </c>
      <c r="D81" s="37" t="s">
        <v>11</v>
      </c>
      <c r="E81" s="37" t="s">
        <v>5</v>
      </c>
      <c r="F81" s="37" t="s">
        <v>23</v>
      </c>
      <c r="G81" s="56">
        <v>4500</v>
      </c>
      <c r="H81" s="56">
        <v>0</v>
      </c>
      <c r="I81" s="61">
        <f>Stock_Out[[#This Row],[Units Sold]]*Stock_Out[[#This Row],[Unit Price]]</f>
        <v>0</v>
      </c>
    </row>
    <row r="82" spans="1:9" x14ac:dyDescent="0.3">
      <c r="A82" s="1">
        <v>81</v>
      </c>
      <c r="B82" s="38">
        <v>45351</v>
      </c>
      <c r="C82" s="40">
        <f t="shared" si="1"/>
        <v>45323</v>
      </c>
      <c r="D82" s="39" t="s">
        <v>12</v>
      </c>
      <c r="E82" s="39" t="s">
        <v>25</v>
      </c>
      <c r="F82" s="39" t="s">
        <v>20</v>
      </c>
      <c r="G82" s="55">
        <v>60</v>
      </c>
      <c r="H82" s="55">
        <v>85</v>
      </c>
      <c r="I82" s="59">
        <f>Stock_Out[[#This Row],[Units Sold]]*Stock_Out[[#This Row],[Unit Price]]</f>
        <v>5100</v>
      </c>
    </row>
    <row r="83" spans="1:9" x14ac:dyDescent="0.3">
      <c r="A83" s="1">
        <v>82</v>
      </c>
      <c r="B83" s="5">
        <v>45348</v>
      </c>
      <c r="C83" s="40">
        <f t="shared" si="1"/>
        <v>45323</v>
      </c>
      <c r="D83" s="2" t="s">
        <v>12</v>
      </c>
      <c r="E83" s="2" t="s">
        <v>25</v>
      </c>
      <c r="F83" s="2" t="s">
        <v>20</v>
      </c>
      <c r="G83" s="53">
        <v>60</v>
      </c>
      <c r="H83" s="53">
        <v>45</v>
      </c>
      <c r="I83" s="59">
        <f>Stock_Out[[#This Row],[Units Sold]]*Stock_Out[[#This Row],[Unit Price]]</f>
        <v>2700</v>
      </c>
    </row>
    <row r="84" spans="1:9" x14ac:dyDescent="0.3">
      <c r="A84" s="1">
        <v>83</v>
      </c>
      <c r="B84" s="38">
        <v>45381</v>
      </c>
      <c r="C84" s="40">
        <f t="shared" si="1"/>
        <v>45352</v>
      </c>
      <c r="D84" s="39" t="s">
        <v>12</v>
      </c>
      <c r="E84" s="39" t="s">
        <v>25</v>
      </c>
      <c r="F84" s="39" t="s">
        <v>20</v>
      </c>
      <c r="G84" s="55">
        <v>60</v>
      </c>
      <c r="H84" s="55">
        <v>80</v>
      </c>
      <c r="I84" s="59">
        <f>Stock_Out[[#This Row],[Units Sold]]*Stock_Out[[#This Row],[Unit Price]]</f>
        <v>4800</v>
      </c>
    </row>
    <row r="85" spans="1:9" x14ac:dyDescent="0.3">
      <c r="A85" s="1">
        <v>84</v>
      </c>
      <c r="B85" s="5">
        <v>45377</v>
      </c>
      <c r="C85" s="40">
        <f t="shared" si="1"/>
        <v>45352</v>
      </c>
      <c r="D85" s="2" t="s">
        <v>12</v>
      </c>
      <c r="E85" s="2" t="s">
        <v>25</v>
      </c>
      <c r="F85" s="2" t="s">
        <v>20</v>
      </c>
      <c r="G85" s="53">
        <v>60</v>
      </c>
      <c r="H85" s="53">
        <v>40</v>
      </c>
      <c r="I85" s="59">
        <f>Stock_Out[[#This Row],[Units Sold]]*Stock_Out[[#This Row],[Unit Price]]</f>
        <v>2400</v>
      </c>
    </row>
    <row r="86" spans="1:9" x14ac:dyDescent="0.3">
      <c r="A86" s="1">
        <v>85</v>
      </c>
      <c r="B86" s="38">
        <v>45412</v>
      </c>
      <c r="C86" s="40">
        <f t="shared" si="1"/>
        <v>45383</v>
      </c>
      <c r="D86" s="39" t="s">
        <v>12</v>
      </c>
      <c r="E86" s="39" t="s">
        <v>25</v>
      </c>
      <c r="F86" s="39" t="s">
        <v>20</v>
      </c>
      <c r="G86" s="55">
        <v>60</v>
      </c>
      <c r="H86" s="55">
        <v>0</v>
      </c>
      <c r="I86" s="59">
        <f>Stock_Out[[#This Row],[Units Sold]]*Stock_Out[[#This Row],[Unit Price]]</f>
        <v>0</v>
      </c>
    </row>
    <row r="87" spans="1:9" x14ac:dyDescent="0.3">
      <c r="A87" s="1">
        <v>86</v>
      </c>
      <c r="B87" s="5">
        <v>45408</v>
      </c>
      <c r="C87" s="40">
        <f t="shared" si="1"/>
        <v>45383</v>
      </c>
      <c r="D87" s="2" t="s">
        <v>12</v>
      </c>
      <c r="E87" s="2" t="s">
        <v>25</v>
      </c>
      <c r="F87" s="2" t="s">
        <v>20</v>
      </c>
      <c r="G87" s="53">
        <v>60</v>
      </c>
      <c r="H87" s="53">
        <v>0</v>
      </c>
      <c r="I87" s="59">
        <f>Stock_Out[[#This Row],[Units Sold]]*Stock_Out[[#This Row],[Unit Price]]</f>
        <v>0</v>
      </c>
    </row>
    <row r="88" spans="1:9" x14ac:dyDescent="0.3">
      <c r="A88" s="1">
        <v>87</v>
      </c>
      <c r="B88" s="38">
        <v>45442</v>
      </c>
      <c r="C88" s="40">
        <f t="shared" si="1"/>
        <v>45413</v>
      </c>
      <c r="D88" s="39" t="s">
        <v>12</v>
      </c>
      <c r="E88" s="39" t="s">
        <v>25</v>
      </c>
      <c r="F88" s="39" t="s">
        <v>20</v>
      </c>
      <c r="G88" s="55">
        <v>60</v>
      </c>
      <c r="H88" s="55">
        <v>83</v>
      </c>
      <c r="I88" s="59">
        <f>Stock_Out[[#This Row],[Units Sold]]*Stock_Out[[#This Row],[Unit Price]]</f>
        <v>4980</v>
      </c>
    </row>
    <row r="89" spans="1:9" x14ac:dyDescent="0.3">
      <c r="A89" s="1">
        <v>88</v>
      </c>
      <c r="B89" s="5">
        <v>45438</v>
      </c>
      <c r="C89" s="40">
        <f t="shared" si="1"/>
        <v>45413</v>
      </c>
      <c r="D89" s="2" t="s">
        <v>12</v>
      </c>
      <c r="E89" s="2" t="s">
        <v>25</v>
      </c>
      <c r="F89" s="2" t="s">
        <v>20</v>
      </c>
      <c r="G89" s="53">
        <v>60</v>
      </c>
      <c r="H89" s="53">
        <v>48</v>
      </c>
      <c r="I89" s="59">
        <f>Stock_Out[[#This Row],[Units Sold]]*Stock_Out[[#This Row],[Unit Price]]</f>
        <v>2880</v>
      </c>
    </row>
    <row r="90" spans="1:9" x14ac:dyDescent="0.3">
      <c r="A90" s="1">
        <v>89</v>
      </c>
      <c r="B90" s="38">
        <v>45473</v>
      </c>
      <c r="C90" s="40">
        <f t="shared" si="1"/>
        <v>45444</v>
      </c>
      <c r="D90" s="39" t="s">
        <v>12</v>
      </c>
      <c r="E90" s="39" t="s">
        <v>25</v>
      </c>
      <c r="F90" s="39" t="s">
        <v>20</v>
      </c>
      <c r="G90" s="55">
        <v>60</v>
      </c>
      <c r="H90" s="55">
        <v>70</v>
      </c>
      <c r="I90" s="59">
        <f>Stock_Out[[#This Row],[Units Sold]]*Stock_Out[[#This Row],[Unit Price]]</f>
        <v>4200</v>
      </c>
    </row>
    <row r="91" spans="1:9" x14ac:dyDescent="0.3">
      <c r="A91" s="1">
        <v>90</v>
      </c>
      <c r="B91" s="5">
        <v>45469</v>
      </c>
      <c r="C91" s="40">
        <f t="shared" si="1"/>
        <v>45444</v>
      </c>
      <c r="D91" s="2" t="s">
        <v>12</v>
      </c>
      <c r="E91" s="2" t="s">
        <v>25</v>
      </c>
      <c r="F91" s="2" t="s">
        <v>20</v>
      </c>
      <c r="G91" s="53">
        <v>60</v>
      </c>
      <c r="H91" s="53">
        <v>50</v>
      </c>
      <c r="I91" s="59">
        <f>Stock_Out[[#This Row],[Units Sold]]*Stock_Out[[#This Row],[Unit Price]]</f>
        <v>3000</v>
      </c>
    </row>
    <row r="92" spans="1:9" x14ac:dyDescent="0.3">
      <c r="A92" s="1">
        <v>91</v>
      </c>
      <c r="B92" s="38">
        <v>45503</v>
      </c>
      <c r="C92" s="40">
        <f t="shared" si="1"/>
        <v>45474</v>
      </c>
      <c r="D92" s="39" t="s">
        <v>12</v>
      </c>
      <c r="E92" s="39" t="s">
        <v>25</v>
      </c>
      <c r="F92" s="39" t="s">
        <v>20</v>
      </c>
      <c r="G92" s="55">
        <v>60</v>
      </c>
      <c r="H92" s="55">
        <v>0</v>
      </c>
      <c r="I92" s="59">
        <f>Stock_Out[[#This Row],[Units Sold]]*Stock_Out[[#This Row],[Unit Price]]</f>
        <v>0</v>
      </c>
    </row>
    <row r="93" spans="1:9" x14ac:dyDescent="0.3">
      <c r="A93" s="1">
        <v>92</v>
      </c>
      <c r="B93" s="5">
        <v>45499</v>
      </c>
      <c r="C93" s="40">
        <f t="shared" si="1"/>
        <v>45474</v>
      </c>
      <c r="D93" s="2" t="s">
        <v>12</v>
      </c>
      <c r="E93" s="2" t="s">
        <v>25</v>
      </c>
      <c r="F93" s="2" t="s">
        <v>20</v>
      </c>
      <c r="G93" s="53">
        <v>60</v>
      </c>
      <c r="H93" s="53">
        <v>0</v>
      </c>
      <c r="I93" s="59">
        <f>Stock_Out[[#This Row],[Units Sold]]*Stock_Out[[#This Row],[Unit Price]]</f>
        <v>0</v>
      </c>
    </row>
    <row r="94" spans="1:9" x14ac:dyDescent="0.3">
      <c r="A94" s="1">
        <v>93</v>
      </c>
      <c r="B94" s="17">
        <v>45510</v>
      </c>
      <c r="C94" s="40">
        <f t="shared" si="1"/>
        <v>45505</v>
      </c>
      <c r="D94" s="20" t="s">
        <v>12</v>
      </c>
      <c r="E94" s="20" t="s">
        <v>25</v>
      </c>
      <c r="F94" s="20" t="s">
        <v>20</v>
      </c>
      <c r="G94" s="51">
        <v>60</v>
      </c>
      <c r="H94" s="51">
        <v>83</v>
      </c>
      <c r="I94" s="59">
        <f>Stock_Out[[#This Row],[Units Sold]]*Stock_Out[[#This Row],[Unit Price]]</f>
        <v>4980</v>
      </c>
    </row>
    <row r="95" spans="1:9" x14ac:dyDescent="0.3">
      <c r="A95" s="1">
        <v>94</v>
      </c>
      <c r="B95" s="5">
        <v>45511</v>
      </c>
      <c r="C95" s="40">
        <f t="shared" si="1"/>
        <v>45505</v>
      </c>
      <c r="D95" s="2" t="s">
        <v>12</v>
      </c>
      <c r="E95" s="2" t="s">
        <v>25</v>
      </c>
      <c r="F95" s="2" t="s">
        <v>20</v>
      </c>
      <c r="G95" s="53">
        <v>60</v>
      </c>
      <c r="H95" s="53">
        <v>48</v>
      </c>
      <c r="I95" s="59">
        <f>Stock_Out[[#This Row],[Units Sold]]*Stock_Out[[#This Row],[Unit Price]]</f>
        <v>2880</v>
      </c>
    </row>
    <row r="96" spans="1:9" x14ac:dyDescent="0.3">
      <c r="A96" s="1">
        <v>95</v>
      </c>
      <c r="B96" s="5">
        <v>45384</v>
      </c>
      <c r="C96" s="40">
        <f t="shared" si="1"/>
        <v>45383</v>
      </c>
      <c r="D96" s="37" t="s">
        <v>13</v>
      </c>
      <c r="E96" s="37" t="s">
        <v>26</v>
      </c>
      <c r="F96" s="37" t="s">
        <v>17</v>
      </c>
      <c r="G96" s="56">
        <v>40</v>
      </c>
      <c r="H96" s="56">
        <v>245</v>
      </c>
      <c r="I96" s="61">
        <f>Stock_Out[[#This Row],[Units Sold]]*Stock_Out[[#This Row],[Unit Price]]</f>
        <v>9800</v>
      </c>
    </row>
    <row r="97" spans="1:9" x14ac:dyDescent="0.3">
      <c r="A97" s="1">
        <v>96</v>
      </c>
      <c r="B97" s="5">
        <v>45353</v>
      </c>
      <c r="C97" s="40">
        <f t="shared" si="1"/>
        <v>45352</v>
      </c>
      <c r="D97" s="37" t="s">
        <v>13</v>
      </c>
      <c r="E97" s="37" t="s">
        <v>26</v>
      </c>
      <c r="F97" s="37" t="s">
        <v>17</v>
      </c>
      <c r="G97" s="56">
        <v>40</v>
      </c>
      <c r="H97" s="56">
        <v>240</v>
      </c>
      <c r="I97" s="61">
        <f>Stock_Out[[#This Row],[Units Sold]]*Stock_Out[[#This Row],[Unit Price]]</f>
        <v>9600</v>
      </c>
    </row>
    <row r="98" spans="1:9" x14ac:dyDescent="0.3">
      <c r="A98" s="1">
        <v>97</v>
      </c>
      <c r="B98" s="5">
        <v>45414</v>
      </c>
      <c r="C98" s="40">
        <f t="shared" si="1"/>
        <v>45413</v>
      </c>
      <c r="D98" s="37" t="s">
        <v>13</v>
      </c>
      <c r="E98" s="37" t="s">
        <v>26</v>
      </c>
      <c r="F98" s="37" t="s">
        <v>17</v>
      </c>
      <c r="G98" s="56">
        <v>40</v>
      </c>
      <c r="H98" s="56">
        <v>230</v>
      </c>
      <c r="I98" s="61">
        <f>Stock_Out[[#This Row],[Units Sold]]*Stock_Out[[#This Row],[Unit Price]]</f>
        <v>9200</v>
      </c>
    </row>
    <row r="99" spans="1:9" x14ac:dyDescent="0.3">
      <c r="A99" s="1">
        <v>98</v>
      </c>
      <c r="B99" s="5">
        <v>45445</v>
      </c>
      <c r="C99" s="40">
        <f t="shared" si="1"/>
        <v>45444</v>
      </c>
      <c r="D99" s="37" t="s">
        <v>13</v>
      </c>
      <c r="E99" s="37" t="s">
        <v>26</v>
      </c>
      <c r="F99" s="37" t="s">
        <v>17</v>
      </c>
      <c r="G99" s="56">
        <v>40</v>
      </c>
      <c r="H99" s="56">
        <v>0</v>
      </c>
      <c r="I99" s="61">
        <f>Stock_Out[[#This Row],[Units Sold]]*Stock_Out[[#This Row],[Unit Price]]</f>
        <v>0</v>
      </c>
    </row>
    <row r="100" spans="1:9" x14ac:dyDescent="0.3">
      <c r="A100" s="1">
        <v>99</v>
      </c>
      <c r="B100" s="5">
        <v>45475</v>
      </c>
      <c r="C100" s="40">
        <f t="shared" si="1"/>
        <v>45474</v>
      </c>
      <c r="D100" s="37" t="s">
        <v>13</v>
      </c>
      <c r="E100" s="37" t="s">
        <v>26</v>
      </c>
      <c r="F100" s="37" t="s">
        <v>17</v>
      </c>
      <c r="G100" s="56">
        <v>40</v>
      </c>
      <c r="H100" s="56">
        <v>230</v>
      </c>
      <c r="I100" s="61">
        <f>Stock_Out[[#This Row],[Units Sold]]*Stock_Out[[#This Row],[Unit Price]]</f>
        <v>9200</v>
      </c>
    </row>
    <row r="101" spans="1:9" x14ac:dyDescent="0.3">
      <c r="A101" s="1">
        <v>100</v>
      </c>
      <c r="B101" s="5">
        <v>45506</v>
      </c>
      <c r="C101" s="40">
        <f t="shared" si="1"/>
        <v>45505</v>
      </c>
      <c r="D101" s="37" t="s">
        <v>13</v>
      </c>
      <c r="E101" s="37" t="s">
        <v>26</v>
      </c>
      <c r="F101" s="37" t="s">
        <v>17</v>
      </c>
      <c r="G101" s="56">
        <v>40</v>
      </c>
      <c r="H101" s="56">
        <v>225</v>
      </c>
      <c r="I101" s="61">
        <f>Stock_Out[[#This Row],[Units Sold]]*Stock_Out[[#This Row],[Unit Price]]</f>
        <v>9000</v>
      </c>
    </row>
    <row r="102" spans="1:9" x14ac:dyDescent="0.3">
      <c r="A102" s="1">
        <v>101</v>
      </c>
      <c r="B102" s="36">
        <v>45351</v>
      </c>
      <c r="C102" s="40">
        <f t="shared" si="1"/>
        <v>45323</v>
      </c>
      <c r="D102" s="37" t="s">
        <v>14</v>
      </c>
      <c r="E102" s="20" t="s">
        <v>58</v>
      </c>
      <c r="F102" s="37" t="s">
        <v>20</v>
      </c>
      <c r="G102" s="56">
        <v>80</v>
      </c>
      <c r="H102" s="56">
        <v>12</v>
      </c>
      <c r="I102" s="61">
        <f>Stock_Out[[#This Row],[Units Sold]]*Stock_Out[[#This Row],[Unit Price]]</f>
        <v>960</v>
      </c>
    </row>
    <row r="103" spans="1:9" x14ac:dyDescent="0.3">
      <c r="A103" s="1">
        <v>102</v>
      </c>
      <c r="B103" s="36">
        <v>45380</v>
      </c>
      <c r="C103" s="40">
        <f t="shared" si="1"/>
        <v>45352</v>
      </c>
      <c r="D103" s="37" t="s">
        <v>14</v>
      </c>
      <c r="E103" s="20" t="s">
        <v>58</v>
      </c>
      <c r="F103" s="37" t="s">
        <v>20</v>
      </c>
      <c r="G103" s="56">
        <v>80</v>
      </c>
      <c r="H103" s="56">
        <v>0</v>
      </c>
      <c r="I103" s="61">
        <f>Stock_Out[[#This Row],[Units Sold]]*Stock_Out[[#This Row],[Unit Price]]</f>
        <v>0</v>
      </c>
    </row>
    <row r="104" spans="1:9" x14ac:dyDescent="0.3">
      <c r="A104" s="1">
        <v>103</v>
      </c>
      <c r="B104" s="36">
        <v>45411</v>
      </c>
      <c r="C104" s="40">
        <f t="shared" si="1"/>
        <v>45383</v>
      </c>
      <c r="D104" s="37" t="s">
        <v>14</v>
      </c>
      <c r="E104" s="20" t="s">
        <v>58</v>
      </c>
      <c r="F104" s="37" t="s">
        <v>20</v>
      </c>
      <c r="G104" s="56">
        <v>80</v>
      </c>
      <c r="H104" s="56">
        <v>11</v>
      </c>
      <c r="I104" s="61">
        <f>Stock_Out[[#This Row],[Units Sold]]*Stock_Out[[#This Row],[Unit Price]]</f>
        <v>880</v>
      </c>
    </row>
    <row r="105" spans="1:9" x14ac:dyDescent="0.3">
      <c r="A105" s="1">
        <v>104</v>
      </c>
      <c r="B105" s="36">
        <v>45441</v>
      </c>
      <c r="C105" s="40">
        <f t="shared" si="1"/>
        <v>45413</v>
      </c>
      <c r="D105" s="37" t="s">
        <v>14</v>
      </c>
      <c r="E105" s="20" t="s">
        <v>58</v>
      </c>
      <c r="F105" s="37" t="s">
        <v>20</v>
      </c>
      <c r="G105" s="56">
        <v>80</v>
      </c>
      <c r="H105" s="56">
        <v>13</v>
      </c>
      <c r="I105" s="61">
        <f>Stock_Out[[#This Row],[Units Sold]]*Stock_Out[[#This Row],[Unit Price]]</f>
        <v>1040</v>
      </c>
    </row>
    <row r="106" spans="1:9" x14ac:dyDescent="0.3">
      <c r="A106" s="1">
        <v>105</v>
      </c>
      <c r="B106" s="36">
        <v>45502</v>
      </c>
      <c r="C106" s="40">
        <f t="shared" si="1"/>
        <v>45474</v>
      </c>
      <c r="D106" s="37" t="s">
        <v>14</v>
      </c>
      <c r="E106" s="20" t="s">
        <v>58</v>
      </c>
      <c r="F106" s="37" t="s">
        <v>20</v>
      </c>
      <c r="G106" s="56">
        <v>80</v>
      </c>
      <c r="H106" s="56">
        <v>12</v>
      </c>
      <c r="I106" s="61">
        <f>Stock_Out[[#This Row],[Units Sold]]*Stock_Out[[#This Row],[Unit Price]]</f>
        <v>960</v>
      </c>
    </row>
    <row r="107" spans="1:9" x14ac:dyDescent="0.3">
      <c r="A107" s="1">
        <v>106</v>
      </c>
      <c r="B107" s="36">
        <v>45509</v>
      </c>
      <c r="C107" s="40">
        <f t="shared" si="1"/>
        <v>45505</v>
      </c>
      <c r="D107" s="37" t="s">
        <v>14</v>
      </c>
      <c r="E107" s="20" t="s">
        <v>58</v>
      </c>
      <c r="F107" s="37" t="s">
        <v>20</v>
      </c>
      <c r="G107" s="56">
        <v>80</v>
      </c>
      <c r="H107" s="56">
        <v>10</v>
      </c>
      <c r="I107" s="61">
        <f>Stock_Out[[#This Row],[Units Sold]]*Stock_Out[[#This Row],[Unit Price]]</f>
        <v>800</v>
      </c>
    </row>
    <row r="108" spans="1:9" x14ac:dyDescent="0.3">
      <c r="A108" s="1">
        <v>107</v>
      </c>
      <c r="B108" s="36">
        <v>45345</v>
      </c>
      <c r="C108" s="40">
        <f t="shared" si="1"/>
        <v>45323</v>
      </c>
      <c r="D108" s="37" t="s">
        <v>15</v>
      </c>
      <c r="E108" s="37" t="s">
        <v>21</v>
      </c>
      <c r="F108" s="37" t="s">
        <v>20</v>
      </c>
      <c r="G108" s="56">
        <v>50</v>
      </c>
      <c r="H108" s="56">
        <v>12</v>
      </c>
      <c r="I108" s="61">
        <f>Stock_Out[[#This Row],[Units Sold]]*Stock_Out[[#This Row],[Unit Price]]</f>
        <v>600</v>
      </c>
    </row>
    <row r="109" spans="1:9" x14ac:dyDescent="0.3">
      <c r="A109" s="1">
        <v>108</v>
      </c>
      <c r="B109" s="36">
        <v>45374</v>
      </c>
      <c r="C109" s="40">
        <f t="shared" si="1"/>
        <v>45352</v>
      </c>
      <c r="D109" s="37" t="s">
        <v>15</v>
      </c>
      <c r="E109" s="37" t="s">
        <v>21</v>
      </c>
      <c r="F109" s="37" t="s">
        <v>20</v>
      </c>
      <c r="G109" s="56">
        <v>50</v>
      </c>
      <c r="H109" s="56">
        <v>3</v>
      </c>
      <c r="I109" s="61">
        <f>Stock_Out[[#This Row],[Units Sold]]*Stock_Out[[#This Row],[Unit Price]]</f>
        <v>150</v>
      </c>
    </row>
    <row r="110" spans="1:9" x14ac:dyDescent="0.3">
      <c r="A110" s="1">
        <v>109</v>
      </c>
      <c r="B110" s="36">
        <v>45405</v>
      </c>
      <c r="C110" s="40">
        <f t="shared" si="1"/>
        <v>45383</v>
      </c>
      <c r="D110" s="37" t="s">
        <v>15</v>
      </c>
      <c r="E110" s="37" t="s">
        <v>21</v>
      </c>
      <c r="F110" s="37" t="s">
        <v>20</v>
      </c>
      <c r="G110" s="56">
        <v>50</v>
      </c>
      <c r="H110" s="56">
        <v>5</v>
      </c>
      <c r="I110" s="61">
        <f>Stock_Out[[#This Row],[Units Sold]]*Stock_Out[[#This Row],[Unit Price]]</f>
        <v>250</v>
      </c>
    </row>
    <row r="111" spans="1:9" x14ac:dyDescent="0.3">
      <c r="A111" s="1">
        <v>110</v>
      </c>
      <c r="B111" s="36">
        <v>45435</v>
      </c>
      <c r="C111" s="40">
        <f t="shared" si="1"/>
        <v>45413</v>
      </c>
      <c r="D111" s="37" t="s">
        <v>15</v>
      </c>
      <c r="E111" s="37" t="s">
        <v>21</v>
      </c>
      <c r="F111" s="37" t="s">
        <v>20</v>
      </c>
      <c r="G111" s="56">
        <v>50</v>
      </c>
      <c r="H111" s="56">
        <v>0</v>
      </c>
      <c r="I111" s="61">
        <f>Stock_Out[[#This Row],[Units Sold]]*Stock_Out[[#This Row],[Unit Price]]</f>
        <v>0</v>
      </c>
    </row>
    <row r="112" spans="1:9" x14ac:dyDescent="0.3">
      <c r="A112" s="1">
        <v>111</v>
      </c>
      <c r="B112" s="36">
        <v>45507</v>
      </c>
      <c r="C112" s="40">
        <f t="shared" si="1"/>
        <v>45505</v>
      </c>
      <c r="D112" s="37" t="s">
        <v>15</v>
      </c>
      <c r="E112" s="37" t="s">
        <v>21</v>
      </c>
      <c r="F112" s="37" t="s">
        <v>20</v>
      </c>
      <c r="G112" s="56">
        <v>50</v>
      </c>
      <c r="H112" s="56">
        <v>12</v>
      </c>
      <c r="I112" s="61">
        <f>Stock_Out[[#This Row],[Units Sold]]*Stock_Out[[#This Row],[Unit Price]]</f>
        <v>600</v>
      </c>
    </row>
    <row r="113" spans="1:9" x14ac:dyDescent="0.3">
      <c r="A113" s="1">
        <v>112</v>
      </c>
      <c r="B113" s="36">
        <v>45496</v>
      </c>
      <c r="C113" s="40">
        <f t="shared" si="1"/>
        <v>45474</v>
      </c>
      <c r="D113" s="37" t="s">
        <v>15</v>
      </c>
      <c r="E113" s="37" t="s">
        <v>21</v>
      </c>
      <c r="F113" s="37" t="s">
        <v>20</v>
      </c>
      <c r="G113" s="56">
        <v>50</v>
      </c>
      <c r="H113" s="56">
        <v>15</v>
      </c>
      <c r="I113" s="61">
        <f>Stock_Out[[#This Row],[Units Sold]]*Stock_Out[[#This Row],[Unit Price]]</f>
        <v>750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5"/>
  <sheetViews>
    <sheetView showGridLines="0" zoomScale="115" zoomScaleNormal="115" workbookViewId="0">
      <selection activeCell="B14" sqref="B14"/>
    </sheetView>
  </sheetViews>
  <sheetFormatPr defaultColWidth="9.109375" defaultRowHeight="15.6" x14ac:dyDescent="0.3"/>
  <cols>
    <col min="1" max="1" width="25.33203125" style="24" bestFit="1" customWidth="1"/>
    <col min="2" max="2" width="16.33203125" style="24" bestFit="1" customWidth="1"/>
    <col min="3" max="5" width="9.109375" style="24"/>
    <col min="6" max="6" width="19.6640625" style="24" bestFit="1" customWidth="1"/>
    <col min="7" max="7" width="13.109375" style="24" bestFit="1" customWidth="1"/>
    <col min="8" max="8" width="14.6640625" style="24" bestFit="1" customWidth="1"/>
    <col min="9" max="16384" width="9.109375" style="24"/>
  </cols>
  <sheetData>
    <row r="1" spans="1:8" x14ac:dyDescent="0.3">
      <c r="A1" s="25" t="s">
        <v>33</v>
      </c>
      <c r="B1" s="26">
        <f>SUM(Product_List[Available Stock])</f>
        <v>3436</v>
      </c>
      <c r="C1" s="28" t="s">
        <v>35</v>
      </c>
    </row>
    <row r="2" spans="1:8" x14ac:dyDescent="0.3">
      <c r="A2" s="25" t="s">
        <v>34</v>
      </c>
      <c r="B2" s="26">
        <f>SUM(Product_List[Available Stock Value])</f>
        <v>510630</v>
      </c>
      <c r="C2" s="28" t="s">
        <v>36</v>
      </c>
      <c r="D2" s="27"/>
      <c r="E2" s="27"/>
      <c r="F2" s="27"/>
      <c r="G2" s="27"/>
    </row>
    <row r="3" spans="1:8" x14ac:dyDescent="0.3">
      <c r="A3" s="25" t="s">
        <v>37</v>
      </c>
      <c r="B3" s="29">
        <f>Dashboard!H13</f>
        <v>45292</v>
      </c>
      <c r="C3" s="28" t="s">
        <v>39</v>
      </c>
      <c r="D3" s="27"/>
      <c r="E3" s="27"/>
      <c r="F3" s="27"/>
      <c r="G3" s="27"/>
    </row>
    <row r="4" spans="1:8" x14ac:dyDescent="0.3">
      <c r="A4" s="25" t="s">
        <v>38</v>
      </c>
      <c r="B4" s="29">
        <f>EOMONTH(B3,0)</f>
        <v>45322</v>
      </c>
      <c r="C4" s="28" t="s">
        <v>40</v>
      </c>
      <c r="D4" s="27"/>
      <c r="E4" s="27"/>
      <c r="F4" s="27"/>
      <c r="G4" s="27"/>
    </row>
    <row r="5" spans="1:8" x14ac:dyDescent="0.3">
      <c r="A5" s="25" t="s">
        <v>41</v>
      </c>
      <c r="B5" s="25">
        <f>SUMIFS(Stock_In[Units Received],Stock_In[Date],"&gt;="&amp;Calculation!$B$3,Stock_In[Date],"&lt;="&amp;Calculation!$B$4)</f>
        <v>1210</v>
      </c>
      <c r="C5" s="28" t="s">
        <v>43</v>
      </c>
      <c r="D5" s="27"/>
      <c r="E5" s="27"/>
      <c r="F5" s="27"/>
      <c r="G5" s="27"/>
    </row>
    <row r="6" spans="1:8" x14ac:dyDescent="0.3">
      <c r="A6" s="25" t="s">
        <v>42</v>
      </c>
      <c r="B6" s="25">
        <f>SUMIFS(Stock_Out[Units Sold],Stock_Out[Date],"&gt;="&amp;Calculation!$B$3,Stock_Out[Date],"&lt;="&amp;Calculation!$B$4)</f>
        <v>848</v>
      </c>
      <c r="C6" s="28" t="s">
        <v>44</v>
      </c>
      <c r="D6" s="27"/>
      <c r="E6" s="27"/>
      <c r="F6" s="27"/>
      <c r="G6" s="27"/>
    </row>
    <row r="7" spans="1:8" x14ac:dyDescent="0.3">
      <c r="A7" s="27"/>
      <c r="B7" s="27"/>
      <c r="C7" s="27"/>
      <c r="D7" s="27"/>
      <c r="E7" s="27"/>
      <c r="F7" s="27"/>
      <c r="G7" s="27"/>
    </row>
    <row r="8" spans="1:8" x14ac:dyDescent="0.3">
      <c r="A8" s="27"/>
      <c r="B8" s="27"/>
      <c r="C8" s="27"/>
      <c r="D8" s="27"/>
      <c r="E8" s="27"/>
      <c r="F8" s="27"/>
      <c r="G8" s="27"/>
    </row>
    <row r="9" spans="1:8" x14ac:dyDescent="0.3">
      <c r="A9" s="27"/>
      <c r="B9" s="27"/>
      <c r="C9" s="27"/>
      <c r="D9" s="27"/>
      <c r="E9" s="27"/>
      <c r="F9" s="27"/>
      <c r="G9" s="27"/>
    </row>
    <row r="10" spans="1:8" x14ac:dyDescent="0.3">
      <c r="A10" s="27"/>
      <c r="B10" s="27"/>
      <c r="C10" s="27"/>
      <c r="D10" s="27"/>
      <c r="E10" s="27"/>
      <c r="F10" s="27"/>
      <c r="G10" s="27"/>
    </row>
    <row r="11" spans="1:8" x14ac:dyDescent="0.3">
      <c r="A11" s="27"/>
      <c r="B11" s="27"/>
      <c r="C11" s="27"/>
      <c r="D11" s="27"/>
      <c r="E11" s="27"/>
      <c r="F11" s="27"/>
      <c r="G11" s="27"/>
    </row>
    <row r="12" spans="1:8" x14ac:dyDescent="0.3">
      <c r="A12" s="27"/>
      <c r="B12" s="27"/>
      <c r="C12" s="27"/>
      <c r="D12" s="44"/>
      <c r="F12" s="33" t="s">
        <v>3</v>
      </c>
      <c r="G12" s="33" t="s">
        <v>45</v>
      </c>
      <c r="H12" s="33" t="s">
        <v>46</v>
      </c>
    </row>
    <row r="13" spans="1:8" x14ac:dyDescent="0.3">
      <c r="A13" s="27"/>
      <c r="B13" s="27"/>
      <c r="C13" s="27"/>
      <c r="D13" s="45"/>
      <c r="F13" s="30" t="s">
        <v>17</v>
      </c>
      <c r="G13" s="31">
        <f>SUMIFS(Stock_Out[Total Value],Stock_Out[Product Category],Calculation!$F13,Stock_Out[Date],"&gt;="&amp;Calculation!$B$3,Stock_Out[Date],"&lt;="&amp;Calculation!$B$4)</f>
        <v>19800</v>
      </c>
      <c r="H13" s="32">
        <f>SUMIFS(Stock_In[Units Received],Stock_In[Product Category],Calculation!F13,Stock_In[Date],"&gt;="&amp;Calculation!$B$3,Stock_In[Date],"&lt;="&amp;Calculation!$B$4)</f>
        <v>800</v>
      </c>
    </row>
    <row r="14" spans="1:8" x14ac:dyDescent="0.3">
      <c r="A14" s="27"/>
      <c r="B14" s="27"/>
      <c r="C14" s="27"/>
      <c r="F14" s="30" t="s">
        <v>20</v>
      </c>
      <c r="G14" s="31">
        <f>SUMIFS(Stock_Out[Total Value],Stock_Out[Product Category],Calculation!$F14,Stock_Out[Date],"&gt;="&amp;Calculation!$B$3,Stock_Out[Date],"&lt;="&amp;Calculation!$B$4)</f>
        <v>2150</v>
      </c>
      <c r="H14" s="32">
        <f>SUMIFS(Stock_In[Units Received],Stock_In[Product Category],Calculation!F14,Stock_In[Date],"&gt;="&amp;Calculation!$B$3,Stock_In[Date],"&lt;="&amp;Calculation!$B$4)</f>
        <v>325</v>
      </c>
    </row>
    <row r="15" spans="1:8" x14ac:dyDescent="0.3">
      <c r="A15" s="27"/>
      <c r="B15" s="27"/>
      <c r="C15" s="27"/>
      <c r="F15" s="30" t="s">
        <v>23</v>
      </c>
      <c r="G15" s="31">
        <f>SUMIFS(Stock_Out[Total Value],Stock_Out[Product Category],Calculation!$F15,Stock_Out[Date],"&gt;="&amp;Calculation!$B$3,Stock_Out[Date],"&lt;="&amp;Calculation!$B$4)</f>
        <v>22250</v>
      </c>
      <c r="H15" s="32">
        <f>SUMIFS(Stock_In[Units Received],Stock_In[Product Category],Calculation!F15,Stock_In[Date],"&gt;="&amp;Calculation!$B$3,Stock_In[Date],"&lt;="&amp;Calculation!$B$4)</f>
        <v>85</v>
      </c>
    </row>
  </sheetData>
  <autoFilter ref="F12:H15" xr:uid="{00000000-0001-0000-0400-000000000000}">
    <sortState xmlns:xlrd2="http://schemas.microsoft.com/office/spreadsheetml/2017/richdata2" ref="F13:H15">
      <sortCondition descending="1" ref="G13:G15"/>
    </sortState>
  </autoFilter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E674-3226-458A-B0BC-5C8CEC3C4678}">
  <dimension ref="C1:O34"/>
  <sheetViews>
    <sheetView tabSelected="1" topLeftCell="A12" zoomScale="110" zoomScaleNormal="110" workbookViewId="0">
      <selection activeCell="F14" sqref="F14"/>
    </sheetView>
  </sheetViews>
  <sheetFormatPr defaultRowHeight="14.4" x14ac:dyDescent="0.3"/>
  <cols>
    <col min="1" max="1" width="8.88671875" style="8"/>
    <col min="2" max="2" width="13.21875" style="8" bestFit="1" customWidth="1"/>
    <col min="3" max="3" width="10.44140625" style="8" bestFit="1" customWidth="1"/>
    <col min="4" max="4" width="8.88671875" style="8"/>
    <col min="5" max="5" width="15.44140625" style="8" bestFit="1" customWidth="1"/>
    <col min="6" max="6" width="12.109375" style="8" customWidth="1"/>
    <col min="7" max="7" width="14.44140625" style="8" customWidth="1"/>
    <col min="8" max="8" width="11.44140625" style="8" customWidth="1"/>
    <col min="9" max="9" width="5.77734375" style="8" customWidth="1"/>
    <col min="10" max="10" width="15.5546875" style="8" bestFit="1" customWidth="1"/>
    <col min="11" max="11" width="12.88671875" style="8" bestFit="1" customWidth="1"/>
    <col min="12" max="13" width="12.33203125" style="8" bestFit="1" customWidth="1"/>
    <col min="14" max="14" width="12.88671875" style="8" bestFit="1" customWidth="1"/>
    <col min="15" max="15" width="15.109375" style="8" bestFit="1" customWidth="1"/>
    <col min="16" max="16384" width="8.88671875" style="8"/>
  </cols>
  <sheetData>
    <row r="1" spans="3:10" ht="79.2" x14ac:dyDescent="1.25">
      <c r="E1" s="73" t="s">
        <v>48</v>
      </c>
    </row>
    <row r="12" spans="3:10" x14ac:dyDescent="0.3">
      <c r="H12" s="46" t="s">
        <v>50</v>
      </c>
      <c r="I12" s="46"/>
      <c r="J12" s="46"/>
    </row>
    <row r="13" spans="3:10" ht="17.399999999999999" x14ac:dyDescent="0.3">
      <c r="H13" s="47">
        <v>45292</v>
      </c>
      <c r="I13" s="47"/>
      <c r="J13" s="47"/>
    </row>
    <row r="16" spans="3:10" x14ac:dyDescent="0.3">
      <c r="C16" s="42"/>
      <c r="F16" s="43"/>
    </row>
    <row r="17" spans="3:15" ht="26.4" x14ac:dyDescent="0.3">
      <c r="C17" s="42"/>
      <c r="F17" s="43"/>
      <c r="J17" s="48" t="s">
        <v>52</v>
      </c>
      <c r="K17" s="49" t="s">
        <v>53</v>
      </c>
      <c r="L17" s="49" t="s">
        <v>54</v>
      </c>
      <c r="M17" s="49" t="s">
        <v>55</v>
      </c>
      <c r="N17" s="50" t="s">
        <v>56</v>
      </c>
      <c r="O17" s="49" t="s">
        <v>57</v>
      </c>
    </row>
    <row r="18" spans="3:15" x14ac:dyDescent="0.3">
      <c r="J18" s="65" t="s">
        <v>16</v>
      </c>
      <c r="K18" s="66">
        <f>VLOOKUP(J18,'Product Master Sheet'!$C$1:$G$11,4,0)</f>
        <v>250</v>
      </c>
      <c r="L18" s="67">
        <f>SUMIFS(Stock_In[Units Received],Stock_In[Date],"&gt;="&amp;Calculation!$B$3,Stock_In[Date],"&lt;="&amp;Calculation!$B$4,Stock_In[Product Name],J18)</f>
        <v>250</v>
      </c>
      <c r="M18" s="67">
        <f>SUMIFS(Stock_Out[Units Sold],Stock_Out[Date],"&gt;="&amp;Calculation!$B$3,Stock_Out[Date],"&lt;="&amp;Calculation!$B$4,Stock_Out[Product Name],J18)</f>
        <v>230</v>
      </c>
      <c r="N18" s="68">
        <f>L18-M18</f>
        <v>20</v>
      </c>
      <c r="O18" s="64" t="str">
        <f>IF(Table4[[#This Row],[AVAILABLE STOCK]]&lt;Table4[[#This Row],[REORDER LEVEL]],"REORDER NOW","STOCK OK")</f>
        <v>REORDER NOW</v>
      </c>
    </row>
    <row r="19" spans="3:15" x14ac:dyDescent="0.3">
      <c r="J19" s="65" t="s">
        <v>18</v>
      </c>
      <c r="K19" s="66">
        <f>VLOOKUP(J19,'Product Master Sheet'!$C$1:$G$11,4,0)</f>
        <v>300</v>
      </c>
      <c r="L19" s="67">
        <f>SUMIFS(Stock_In[Units Received],Stock_In[Date],"&gt;="&amp;Calculation!$B$3,Stock_In[Date],"&lt;="&amp;Calculation!$B$4,Stock_In[Product Name],J19)</f>
        <v>300</v>
      </c>
      <c r="M19" s="67">
        <f>SUMIFS(Stock_Out[Units Sold],Stock_Out[Date],"&gt;="&amp;Calculation!$B$3,Stock_Out[Date],"&lt;="&amp;Calculation!$B$4,Stock_Out[Product Name],J19)</f>
        <v>300</v>
      </c>
      <c r="N19" s="68">
        <f t="shared" ref="N19:N27" si="0">L19-M19</f>
        <v>0</v>
      </c>
      <c r="O19" s="64" t="str">
        <f>IF(Table4[[#This Row],[AVAILABLE STOCK]]&lt;Table4[[#This Row],[REORDER LEVEL]],"REORDER NOW","STOCK OK")</f>
        <v>REORDER NOW</v>
      </c>
    </row>
    <row r="20" spans="3:15" x14ac:dyDescent="0.3">
      <c r="J20" s="65" t="s">
        <v>19</v>
      </c>
      <c r="K20" s="66">
        <f>VLOOKUP(J20,'Product Master Sheet'!$C$1:$G$11,4,0)</f>
        <v>50</v>
      </c>
      <c r="L20" s="67">
        <f>SUMIFS(Stock_In[Units Received],Stock_In[Date],"&gt;="&amp;Calculation!$B$3,Stock_In[Date],"&lt;="&amp;Calculation!$B$4,Stock_In[Product Name],J20)</f>
        <v>50</v>
      </c>
      <c r="M20" s="67">
        <f>SUMIFS(Stock_Out[Units Sold],Stock_Out[Date],"&gt;="&amp;Calculation!$B$3,Stock_Out[Date],"&lt;="&amp;Calculation!$B$4,Stock_Out[Product Name],J20)</f>
        <v>10</v>
      </c>
      <c r="N20" s="68">
        <f t="shared" si="0"/>
        <v>40</v>
      </c>
      <c r="O20" s="64" t="str">
        <f>IF(Table4[[#This Row],[AVAILABLE STOCK]]&lt;Table4[[#This Row],[REORDER LEVEL]],"REORDER NOW","STOCK OK")</f>
        <v>REORDER NOW</v>
      </c>
    </row>
    <row r="21" spans="3:15" x14ac:dyDescent="0.3">
      <c r="J21" s="65" t="s">
        <v>22</v>
      </c>
      <c r="K21" s="66">
        <f>VLOOKUP(J21,'Product Master Sheet'!$C$1:$G$11,4,0)</f>
        <v>50</v>
      </c>
      <c r="L21" s="67">
        <f>SUMIFS(Stock_In[Units Received],Stock_In[Date],"&gt;="&amp;Calculation!$B$3,Stock_In[Date],"&lt;="&amp;Calculation!$B$4,Stock_In[Product Name],J21)</f>
        <v>50</v>
      </c>
      <c r="M21" s="67">
        <f>SUMIFS(Stock_Out[Units Sold],Stock_Out[Date],"&gt;="&amp;Calculation!$B$3,Stock_Out[Date],"&lt;="&amp;Calculation!$B$4,Stock_Out[Product Name],J21)</f>
        <v>34</v>
      </c>
      <c r="N21" s="68">
        <f t="shared" si="0"/>
        <v>16</v>
      </c>
      <c r="O21" s="64" t="str">
        <f>IF(Table4[[#This Row],[AVAILABLE STOCK]]&lt;Table4[[#This Row],[REORDER LEVEL]],"REORDER NOW","STOCK OK")</f>
        <v>REORDER NOW</v>
      </c>
    </row>
    <row r="22" spans="3:15" x14ac:dyDescent="0.3">
      <c r="J22" s="65" t="s">
        <v>24</v>
      </c>
      <c r="K22" s="66">
        <f>VLOOKUP(J22,'Product Master Sheet'!$C$1:$G$11,4,0)</f>
        <v>25</v>
      </c>
      <c r="L22" s="67">
        <f>SUMIFS(Stock_In[Units Received],Stock_In[Date],"&gt;="&amp;Calculation!$B$3,Stock_In[Date],"&lt;="&amp;Calculation!$B$4,Stock_In[Product Name],J22)</f>
        <v>25</v>
      </c>
      <c r="M22" s="67">
        <f>SUMIFS(Stock_Out[Units Sold],Stock_Out[Date],"&gt;="&amp;Calculation!$B$3,Stock_Out[Date],"&lt;="&amp;Calculation!$B$4,Stock_Out[Product Name],J22)</f>
        <v>0</v>
      </c>
      <c r="N22" s="68">
        <f t="shared" si="0"/>
        <v>25</v>
      </c>
      <c r="O22" s="64" t="str">
        <f>IF(Table4[[#This Row],[AVAILABLE STOCK]]&lt;Table4[[#This Row],[REORDER LEVEL]],"REORDER NOW","STOCK OK")</f>
        <v>STOCK OK</v>
      </c>
    </row>
    <row r="23" spans="3:15" x14ac:dyDescent="0.3">
      <c r="J23" s="65" t="s">
        <v>5</v>
      </c>
      <c r="K23" s="66">
        <f>VLOOKUP(J23,'Product Master Sheet'!$C$1:$G$11,4,0)</f>
        <v>10</v>
      </c>
      <c r="L23" s="67">
        <f>SUMIFS(Stock_In[Units Received],Stock_In[Date],"&gt;="&amp;Calculation!$B$3,Stock_In[Date],"&lt;="&amp;Calculation!$B$4,Stock_In[Product Name],J23)</f>
        <v>10</v>
      </c>
      <c r="M23" s="67">
        <f>SUMIFS(Stock_Out[Units Sold],Stock_Out[Date],"&gt;="&amp;Calculation!$B$3,Stock_Out[Date],"&lt;="&amp;Calculation!$B$4,Stock_Out[Product Name],J23)</f>
        <v>4</v>
      </c>
      <c r="N23" s="68">
        <f t="shared" si="0"/>
        <v>6</v>
      </c>
      <c r="O23" s="64" t="str">
        <f>IF(Table4[[#This Row],[AVAILABLE STOCK]]&lt;Table4[[#This Row],[REORDER LEVEL]],"REORDER NOW","STOCK OK")</f>
        <v>REORDER NOW</v>
      </c>
    </row>
    <row r="24" spans="3:15" x14ac:dyDescent="0.3">
      <c r="J24" s="65" t="s">
        <v>25</v>
      </c>
      <c r="K24" s="66">
        <f>VLOOKUP(J24,'Product Master Sheet'!$C$1:$G$11,4,0)</f>
        <v>150</v>
      </c>
      <c r="L24" s="67">
        <f>SUMIFS(Stock_In[Units Received],Stock_In[Date],"&gt;="&amp;Calculation!$B$3,Stock_In[Date],"&lt;="&amp;Calculation!$B$4,Stock_In[Product Name],J24)</f>
        <v>150</v>
      </c>
      <c r="M24" s="67">
        <f>SUMIFS(Stock_Out[Units Sold],Stock_Out[Date],"&gt;="&amp;Calculation!$B$3,Stock_Out[Date],"&lt;="&amp;Calculation!$B$4,Stock_Out[Product Name],J24)</f>
        <v>0</v>
      </c>
      <c r="N24" s="68">
        <f t="shared" si="0"/>
        <v>150</v>
      </c>
      <c r="O24" s="64" t="str">
        <f>IF(Table4[[#This Row],[AVAILABLE STOCK]]&lt;Table4[[#This Row],[REORDER LEVEL]],"REORDER NOW","STOCK OK")</f>
        <v>STOCK OK</v>
      </c>
    </row>
    <row r="25" spans="3:15" x14ac:dyDescent="0.3">
      <c r="J25" s="65" t="s">
        <v>26</v>
      </c>
      <c r="K25" s="66">
        <f>VLOOKUP(J25,'Product Master Sheet'!$C$1:$G$11,4,0)</f>
        <v>250</v>
      </c>
      <c r="L25" s="67">
        <f>SUMIFS(Stock_In[Units Received],Stock_In[Date],"&gt;="&amp;Calculation!$B$3,Stock_In[Date],"&lt;="&amp;Calculation!$B$4,Stock_In[Product Name],J25)</f>
        <v>250</v>
      </c>
      <c r="M25" s="67">
        <f>SUMIFS(Stock_Out[Units Sold],Stock_Out[Date],"&gt;="&amp;Calculation!$B$3,Stock_Out[Date],"&lt;="&amp;Calculation!$B$4,Stock_Out[Product Name],J25)</f>
        <v>250</v>
      </c>
      <c r="N25" s="68">
        <f t="shared" si="0"/>
        <v>0</v>
      </c>
      <c r="O25" s="64" t="str">
        <f>IF(Table4[[#This Row],[AVAILABLE STOCK]]&lt;Table4[[#This Row],[REORDER LEVEL]],"REORDER NOW","STOCK OK")</f>
        <v>REORDER NOW</v>
      </c>
    </row>
    <row r="26" spans="3:15" x14ac:dyDescent="0.3">
      <c r="J26" s="65" t="s">
        <v>58</v>
      </c>
      <c r="K26" s="66">
        <f>VLOOKUP(J26,'Product Master Sheet'!$C$1:$G$11,4,0)</f>
        <v>75</v>
      </c>
      <c r="L26" s="67">
        <f>SUMIFS(Stock_In[Units Received],Stock_In[Date],"&gt;="&amp;Calculation!$B$3,Stock_In[Date],"&lt;="&amp;Calculation!$B$4,Stock_In[Product Name],J26)</f>
        <v>75</v>
      </c>
      <c r="M26" s="67">
        <f>SUMIFS(Stock_Out[Units Sold],Stock_Out[Date],"&gt;="&amp;Calculation!$B$3,Stock_Out[Date],"&lt;="&amp;Calculation!$B$4,Stock_Out[Product Name],J26)</f>
        <v>10</v>
      </c>
      <c r="N26" s="68">
        <f t="shared" si="0"/>
        <v>65</v>
      </c>
      <c r="O26" s="64" t="str">
        <f>IF(Table4[[#This Row],[AVAILABLE STOCK]]&lt;Table4[[#This Row],[REORDER LEVEL]],"REORDER NOW","STOCK OK")</f>
        <v>REORDER NOW</v>
      </c>
    </row>
    <row r="27" spans="3:15" x14ac:dyDescent="0.3">
      <c r="J27" s="69" t="s">
        <v>21</v>
      </c>
      <c r="K27" s="70">
        <f>VLOOKUP(J27,'Product Master Sheet'!$C$1:$G$11,4,0)</f>
        <v>50</v>
      </c>
      <c r="L27" s="71">
        <f>SUMIFS(Stock_In[Units Received],Stock_In[Date],"&gt;="&amp;Calculation!$B$3,Stock_In[Date],"&lt;="&amp;Calculation!$B$4,Stock_In[Product Name],J27)</f>
        <v>50</v>
      </c>
      <c r="M27" s="71">
        <f>SUMIFS(Stock_Out[Units Sold],Stock_Out[Date],"&gt;="&amp;Calculation!$B$3,Stock_Out[Date],"&lt;="&amp;Calculation!$B$4,Stock_Out[Product Name],J27)</f>
        <v>10</v>
      </c>
      <c r="N27" s="72">
        <f t="shared" si="0"/>
        <v>40</v>
      </c>
      <c r="O27" s="64" t="str">
        <f>IF(Table4[[#This Row],[AVAILABLE STOCK]]&lt;Table4[[#This Row],[REORDER LEVEL]],"REORDER NOW","STOCK OK")</f>
        <v>REORDER NOW</v>
      </c>
    </row>
    <row r="34" spans="5:6" x14ac:dyDescent="0.3">
      <c r="E34" s="46"/>
      <c r="F34" s="46"/>
    </row>
  </sheetData>
  <mergeCells count="3">
    <mergeCell ref="E34:F34"/>
    <mergeCell ref="H13:J13"/>
    <mergeCell ref="H12:J12"/>
  </mergeCells>
  <conditionalFormatting sqref="O18:O27">
    <cfRule type="containsText" dxfId="0" priority="1" operator="containsText" text="REORDER NOW">
      <formula>NOT(ISERROR(SEARCH("REORDER NOW",O18)))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278CBC-43BB-4C5C-A62F-9F570974FC72}">
          <x14:formula1>
            <xm:f>'Stock Inflow'!$K$3:$K$10</xm:f>
          </x14:formula1>
          <xm:sqref>H13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Master Sheet</vt:lpstr>
      <vt:lpstr>Stock Inflow</vt:lpstr>
      <vt:lpstr>Stock Outflow</vt:lpstr>
      <vt:lpstr>Calculation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2024-08-08T11:46:00Z</dcterms:modified>
</cp:coreProperties>
</file>